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66925"/>
  <mc:AlternateContent xmlns:mc="http://schemas.openxmlformats.org/markup-compatibility/2006">
    <mc:Choice Requires="x15">
      <x15ac:absPath xmlns:x15ac="http://schemas.microsoft.com/office/spreadsheetml/2010/11/ac" url="C:\Users\jgomez\Desktop\"/>
    </mc:Choice>
  </mc:AlternateContent>
  <xr:revisionPtr revIDLastSave="0" documentId="8_{96456A4D-EF4D-4B16-951D-F784AE69C278}" xr6:coauthVersionLast="47" xr6:coauthVersionMax="47" xr10:uidLastSave="{00000000-0000-0000-0000-000000000000}"/>
  <workbookProtection workbookAlgorithmName="SHA-512" workbookHashValue="259zWZjvczABp/hMhJdYFpEE4JG5YxMbJtR5Cz4IqMJ6KsjtfOo1CxdiLchtH+ab8QxsUokNASaxUpeDBlg2Sg==" workbookSaltValue="6l2gnu0RF1Q7Ph6TKVq6Bw==" workbookSpinCount="100000" lockStructure="1"/>
  <bookViews>
    <workbookView xWindow="-120" yWindow="-120" windowWidth="29040" windowHeight="15720" tabRatio="719" xr2:uid="{00000000-000D-0000-FFFF-FFFF00000000}"/>
  </bookViews>
  <sheets>
    <sheet name="Start here" sheetId="46" r:id="rId1"/>
    <sheet name="Instructions" sheetId="48" r:id="rId2"/>
    <sheet name="I_State and program information" sheetId="2" r:id="rId3"/>
    <sheet name="II_Program-level standards" sheetId="9" r:id="rId4"/>
    <sheet name="III_Plan comp 438.68 {Plan 1}" sheetId="49" r:id="rId5"/>
    <sheet name="III_Plan comp 438.68 {Plan 2}" sheetId="58" r:id="rId6"/>
    <sheet name="III_Plan comp 438.68 {Plan 3}" sheetId="59" r:id="rId7"/>
    <sheet name="III_Plan comp 438.68 {Plan 4}" sheetId="60" r:id="rId8"/>
    <sheet name="III_Plan comp 438.68 {Plan 5}" sheetId="61" r:id="rId9"/>
    <sheet name="III_Plan comp 438.68 {Plan 6}" sheetId="62" r:id="rId10"/>
    <sheet name="III_Plan comp 438.68 {Plan 7}" sheetId="63" r:id="rId11"/>
    <sheet name="III_Plan comp 438.68 {Plan 8}" sheetId="64" r:id="rId12"/>
    <sheet name="III_Plan comp 438.68 {Plan 9}" sheetId="65" r:id="rId13"/>
    <sheet name="III_Plan comp 438.68 {Plan 10}" sheetId="66" r:id="rId14"/>
    <sheet name="III_Plan comp 438.206 All plans" sheetId="56" r:id="rId15"/>
    <sheet name="Set Values" sheetId="14" state="hidden" r:id="rId16"/>
  </sheets>
  <definedNames>
    <definedName name="AdditionalStandards" localSheetId="14">'III_Plan comp 438.206 All plans'!#REF!</definedName>
    <definedName name="AdditionalStandards" localSheetId="4">'III_Plan comp 438.68 {Plan 1}'!#REF!</definedName>
    <definedName name="AdditionalStandards" localSheetId="13">'III_Plan comp 438.68 {Plan 10}'!#REF!</definedName>
    <definedName name="AdditionalStandards" localSheetId="5">'III_Plan comp 438.68 {Plan 2}'!#REF!</definedName>
    <definedName name="AdditionalStandards" localSheetId="6">'III_Plan comp 438.68 {Plan 3}'!#REF!</definedName>
    <definedName name="AdditionalStandards" localSheetId="7">'III_Plan comp 438.68 {Plan 4}'!#REF!</definedName>
    <definedName name="AdditionalStandards" localSheetId="8">'III_Plan comp 438.68 {Plan 5}'!#REF!</definedName>
    <definedName name="AdditionalStandards" localSheetId="9">'III_Plan comp 438.68 {Plan 6}'!#REF!</definedName>
    <definedName name="AdditionalStandards" localSheetId="10">'III_Plan comp 438.68 {Plan 7}'!#REF!</definedName>
    <definedName name="AdditionalStandards" localSheetId="11">'III_Plan comp 438.68 {Plan 8}'!#REF!</definedName>
    <definedName name="AdditionalStandards" localSheetId="12">'III_Plan comp 438.68 {Plan 9}'!#REF!</definedName>
    <definedName name="AdditionalStandards">#REF!</definedName>
    <definedName name="analysismethod1">'Set Values'!$BK$3</definedName>
    <definedName name="analysismethod10">'Set Values'!$BK$12</definedName>
    <definedName name="analysismethod11">'Set Values'!$BK$13</definedName>
    <definedName name="analysismethod2">'Set Values'!$BK$4</definedName>
    <definedName name="analysismethod3">'Set Values'!$BK$5</definedName>
    <definedName name="analysismethod4">'Set Values'!$BK$6</definedName>
    <definedName name="analysismethod5">'Set Values'!$BK$7</definedName>
    <definedName name="analysismethod6">'Set Values'!$BK$8</definedName>
    <definedName name="analysismethod7">'Set Values'!$BK$9</definedName>
    <definedName name="analysismethod8">'Set Values'!$BK$10</definedName>
    <definedName name="analysismethod9">'Set Values'!$BK$11</definedName>
    <definedName name="benefits">'Set Values'!$E$4</definedName>
    <definedName name="composition">'Set Values'!$E$6</definedName>
    <definedName name="dsreq1">'Set Values'!$AD$3</definedName>
    <definedName name="dsreq2">'Set Values'!$AD$4</definedName>
    <definedName name="dsreq3">'Set Values'!$AD$5</definedName>
    <definedName name="dsreq4">'Set Values'!$AD$6</definedName>
    <definedName name="dsreq5">'Set Values'!$AD$7</definedName>
    <definedName name="dsreq6">'Set Values'!$AD$8</definedName>
    <definedName name="dsreq7">'Set Values'!$AD$9</definedName>
    <definedName name="enrollment">'Set Values'!$E$8</definedName>
    <definedName name="furnish1">'Set Values'!$AO$3</definedName>
    <definedName name="furnish2">'Set Values'!$AO$4</definedName>
    <definedName name="furnish3">'Set Values'!$AO$5</definedName>
    <definedName name="furnish4">'Set Values'!$AO$6</definedName>
    <definedName name="furnish5">'Set Values'!$AO$7</definedName>
    <definedName name="furnish6">'Set Values'!$AO$8</definedName>
    <definedName name="geographic">'Set Values'!$E$5</definedName>
    <definedName name="otherreq1">'Set Values'!$AZ$3</definedName>
    <definedName name="otherreq2">'Set Values'!$AZ$4</definedName>
    <definedName name="otherreq3">'Set Values'!$AZ$5</definedName>
    <definedName name="otherreq4">'Set Values'!$AZ$6</definedName>
    <definedName name="payments">'Set Values'!$E$7</definedName>
    <definedName name="plan1">'Set Values'!$J$3</definedName>
    <definedName name="plan10">'Set Values'!$J$12</definedName>
    <definedName name="plan11">'Set Values'!$J$13</definedName>
    <definedName name="plan12">'Set Values'!$J$14</definedName>
    <definedName name="plan13">'Set Values'!$J$15</definedName>
    <definedName name="plan14">'Set Values'!$J$16</definedName>
    <definedName name="plan15">'Set Values'!$J$17</definedName>
    <definedName name="plan16">'Set Values'!$J$18</definedName>
    <definedName name="plan17">'Set Values'!$J$19</definedName>
    <definedName name="plan18">'Set Values'!$J$20</definedName>
    <definedName name="plan19">'Set Values'!$J$21</definedName>
    <definedName name="plan2">'Set Values'!$J$4</definedName>
    <definedName name="plan20">'Set Values'!$J$22</definedName>
    <definedName name="plan21">'Set Values'!$J$23</definedName>
    <definedName name="plan22">'Set Values'!$J$24</definedName>
    <definedName name="plan23">'Set Values'!$J$25</definedName>
    <definedName name="plan24">'Set Values'!$J$26</definedName>
    <definedName name="plan25">'Set Values'!$J$27</definedName>
    <definedName name="plan26">'Set Values'!$J$28</definedName>
    <definedName name="plan27">'Set Values'!$J$29</definedName>
    <definedName name="plan28">'Set Values'!$J$30</definedName>
    <definedName name="plan29">'Set Values'!$J$31</definedName>
    <definedName name="plan3">'Set Values'!$J$5</definedName>
    <definedName name="plan30">'Set Values'!$J$32</definedName>
    <definedName name="plan31">'Set Values'!$J$33</definedName>
    <definedName name="plan32">'Set Values'!$J$34</definedName>
    <definedName name="plan33">'Set Values'!$J$35</definedName>
    <definedName name="plan34">'Set Values'!$J$36</definedName>
    <definedName name="plan35">'Set Values'!$J$37</definedName>
    <definedName name="plan4">'Set Values'!$J$6</definedName>
    <definedName name="plan5">'Set Values'!$J$7</definedName>
    <definedName name="plan6">'Set Values'!$J$8</definedName>
    <definedName name="plan7">'Set Values'!$J$9</definedName>
    <definedName name="plan8">'Set Values'!$J$10</definedName>
    <definedName name="plan9">'Set Values'!$J$11</definedName>
    <definedName name="PlanList">'Set Values'!$J$3:$J$35</definedName>
    <definedName name="Section1" localSheetId="14">'III_Plan comp 438.206 All plans'!#REF!</definedName>
    <definedName name="Section1" localSheetId="4">'III_Plan comp 438.68 {Plan 1}'!#REF!</definedName>
    <definedName name="Section1" localSheetId="13">'III_Plan comp 438.68 {Plan 10}'!#REF!</definedName>
    <definedName name="Section1" localSheetId="5">'III_Plan comp 438.68 {Plan 2}'!#REF!</definedName>
    <definedName name="Section1" localSheetId="6">'III_Plan comp 438.68 {Plan 3}'!#REF!</definedName>
    <definedName name="Section1" localSheetId="7">'III_Plan comp 438.68 {Plan 4}'!#REF!</definedName>
    <definedName name="Section1" localSheetId="8">'III_Plan comp 438.68 {Plan 5}'!#REF!</definedName>
    <definedName name="Section1" localSheetId="9">'III_Plan comp 438.68 {Plan 6}'!#REF!</definedName>
    <definedName name="Section1" localSheetId="10">'III_Plan comp 438.68 {Plan 7}'!#REF!</definedName>
    <definedName name="Section1" localSheetId="11">'III_Plan comp 438.68 {Plan 8}'!#REF!</definedName>
    <definedName name="Section1" localSheetId="12">'III_Plan comp 438.68 {Plan 9}'!#REF!</definedName>
    <definedName name="Section1">#REF!</definedName>
    <definedName name="Section2" localSheetId="14">'III_Plan comp 438.206 All plans'!#REF!</definedName>
    <definedName name="Section2" localSheetId="4">'III_Plan comp 438.68 {Plan 1}'!#REF!</definedName>
    <definedName name="Section2" localSheetId="13">'III_Plan comp 438.68 {Plan 10}'!#REF!</definedName>
    <definedName name="Section2" localSheetId="5">'III_Plan comp 438.68 {Plan 2}'!#REF!</definedName>
    <definedName name="Section2" localSheetId="6">'III_Plan comp 438.68 {Plan 3}'!#REF!</definedName>
    <definedName name="Section2" localSheetId="7">'III_Plan comp 438.68 {Plan 4}'!#REF!</definedName>
    <definedName name="Section2" localSheetId="8">'III_Plan comp 438.68 {Plan 5}'!#REF!</definedName>
    <definedName name="Section2" localSheetId="9">'III_Plan comp 438.68 {Plan 6}'!#REF!</definedName>
    <definedName name="Section2" localSheetId="10">'III_Plan comp 438.68 {Plan 7}'!#REF!</definedName>
    <definedName name="Section2" localSheetId="11">'III_Plan comp 438.68 {Plan 8}'!#REF!</definedName>
    <definedName name="Section2" localSheetId="12">'III_Plan comp 438.68 {Plan 9}'!#REF!</definedName>
    <definedName name="Section2">#REF!</definedName>
    <definedName name="SectionE_AnalysisMethods">'I_State and program information'!$A$47</definedName>
    <definedName name="services">'Set Values'!$E$3</definedName>
    <definedName name="stan1">'Set Values'!#REF!</definedName>
    <definedName name="stan10">'Set Values'!#REF!</definedName>
    <definedName name="stan100">'Set Values'!#REF!</definedName>
    <definedName name="stan11">'Set Values'!#REF!</definedName>
    <definedName name="stan12">'Set Values'!#REF!</definedName>
    <definedName name="stan13">'Set Values'!#REF!</definedName>
    <definedName name="stan14">'Set Values'!#REF!</definedName>
    <definedName name="stan15">'Set Values'!#REF!</definedName>
    <definedName name="stan16">'Set Values'!#REF!</definedName>
    <definedName name="stan17">'Set Values'!#REF!</definedName>
    <definedName name="stan18">'Set Values'!#REF!</definedName>
    <definedName name="stan19">'Set Values'!#REF!</definedName>
    <definedName name="stan2">'Set Values'!#REF!</definedName>
    <definedName name="stan20">'Set Values'!#REF!</definedName>
    <definedName name="stan21">'Set Values'!#REF!</definedName>
    <definedName name="stan22">'Set Values'!#REF!</definedName>
    <definedName name="stan23">'Set Values'!#REF!</definedName>
    <definedName name="stan24">'Set Values'!#REF!</definedName>
    <definedName name="stan25">'Set Values'!#REF!</definedName>
    <definedName name="stan26">'Set Values'!#REF!</definedName>
    <definedName name="stan27">'Set Values'!#REF!</definedName>
    <definedName name="stan28">'Set Values'!#REF!</definedName>
    <definedName name="stan29">'Set Values'!#REF!</definedName>
    <definedName name="stan3">'Set Values'!#REF!</definedName>
    <definedName name="stan30">'Set Values'!#REF!</definedName>
    <definedName name="stan31">'Set Values'!#REF!</definedName>
    <definedName name="stan32">'Set Values'!#REF!</definedName>
    <definedName name="stan33">'Set Values'!#REF!</definedName>
    <definedName name="stan34">'Set Values'!#REF!</definedName>
    <definedName name="stan35">'Set Values'!#REF!</definedName>
    <definedName name="stan36">'Set Values'!#REF!</definedName>
    <definedName name="stan37">'Set Values'!#REF!</definedName>
    <definedName name="stan38">'Set Values'!#REF!</definedName>
    <definedName name="stan39">'Set Values'!#REF!</definedName>
    <definedName name="stan4">'Set Values'!#REF!</definedName>
    <definedName name="stan40">'Set Values'!#REF!</definedName>
    <definedName name="stan41">'Set Values'!#REF!</definedName>
    <definedName name="stan42">'Set Values'!#REF!</definedName>
    <definedName name="stan43">'Set Values'!#REF!</definedName>
    <definedName name="stan44">'Set Values'!#REF!</definedName>
    <definedName name="stan45">'Set Values'!#REF!</definedName>
    <definedName name="stan46">'Set Values'!#REF!</definedName>
    <definedName name="stan47">'Set Values'!#REF!</definedName>
    <definedName name="stan48">'Set Values'!#REF!</definedName>
    <definedName name="stan49">'Set Values'!#REF!</definedName>
    <definedName name="stan5">'Set Values'!#REF!</definedName>
    <definedName name="stan50">'Set Values'!#REF!</definedName>
    <definedName name="stan51">'Set Values'!#REF!</definedName>
    <definedName name="stan52">'Set Values'!#REF!</definedName>
    <definedName name="stan53">'Set Values'!#REF!</definedName>
    <definedName name="stan54">'Set Values'!#REF!</definedName>
    <definedName name="stan55">'Set Values'!#REF!</definedName>
    <definedName name="stan56">'Set Values'!#REF!</definedName>
    <definedName name="stan57">'Set Values'!#REF!</definedName>
    <definedName name="stan58">'Set Values'!#REF!</definedName>
    <definedName name="stan59">'Set Values'!#REF!</definedName>
    <definedName name="stan6">'Set Values'!#REF!</definedName>
    <definedName name="stan60">'Set Values'!#REF!</definedName>
    <definedName name="stan61">'Set Values'!#REF!</definedName>
    <definedName name="stan62">'Set Values'!#REF!</definedName>
    <definedName name="stan63">'Set Values'!#REF!</definedName>
    <definedName name="stan64">'Set Values'!#REF!</definedName>
    <definedName name="stan65">'Set Values'!#REF!</definedName>
    <definedName name="stan66">'Set Values'!#REF!</definedName>
    <definedName name="stan67">'Set Values'!#REF!</definedName>
    <definedName name="stan68">'Set Values'!#REF!</definedName>
    <definedName name="stan69">'Set Values'!#REF!</definedName>
    <definedName name="stan7">'Set Values'!#REF!</definedName>
    <definedName name="stan70">'Set Values'!#REF!</definedName>
    <definedName name="stan71">'Set Values'!#REF!</definedName>
    <definedName name="stan72">'Set Values'!#REF!</definedName>
    <definedName name="stan73">'Set Values'!#REF!</definedName>
    <definedName name="stan74">'Set Values'!#REF!</definedName>
    <definedName name="stan75">'Set Values'!#REF!</definedName>
    <definedName name="stan76">'Set Values'!#REF!</definedName>
    <definedName name="stan77">'Set Values'!#REF!</definedName>
    <definedName name="stan78">'Set Values'!#REF!</definedName>
    <definedName name="stan79">'Set Values'!#REF!</definedName>
    <definedName name="stan8">'Set Values'!#REF!</definedName>
    <definedName name="stan80">'Set Values'!#REF!</definedName>
    <definedName name="stan81">'Set Values'!#REF!</definedName>
    <definedName name="stan82">'Set Values'!#REF!</definedName>
    <definedName name="stan83">'Set Values'!#REF!</definedName>
    <definedName name="stan84">'Set Values'!#REF!</definedName>
    <definedName name="stan85">'Set Values'!#REF!</definedName>
    <definedName name="stan86">'Set Values'!#REF!</definedName>
    <definedName name="stan87">'Set Values'!#REF!</definedName>
    <definedName name="stan88">'Set Values'!#REF!</definedName>
    <definedName name="stan89">'Set Values'!#REF!</definedName>
    <definedName name="stan9">'Set Values'!#REF!</definedName>
    <definedName name="stan90">'Set Values'!#REF!</definedName>
    <definedName name="stan91">'Set Values'!#REF!</definedName>
    <definedName name="stan92">'Set Values'!#REF!</definedName>
    <definedName name="stan93">'Set Values'!#REF!</definedName>
    <definedName name="stan94">'Set Values'!#REF!</definedName>
    <definedName name="stan95">'Set Values'!#REF!</definedName>
    <definedName name="stan96">'Set Values'!#REF!</definedName>
    <definedName name="stan97">'Set Values'!#REF!</definedName>
    <definedName name="stan98">'Set Values'!#REF!</definedName>
    <definedName name="stan99">'Set Values'!#REF!</definedName>
    <definedName name="Standard10" localSheetId="14">'III_Plan comp 438.206 All plans'!#REF!</definedName>
    <definedName name="Standard10" localSheetId="4">'III_Plan comp 438.68 {Plan 1}'!#REF!</definedName>
    <definedName name="Standard10" localSheetId="13">'III_Plan comp 438.68 {Plan 10}'!#REF!</definedName>
    <definedName name="Standard10" localSheetId="5">'III_Plan comp 438.68 {Plan 2}'!#REF!</definedName>
    <definedName name="Standard10" localSheetId="6">'III_Plan comp 438.68 {Plan 3}'!#REF!</definedName>
    <definedName name="Standard10" localSheetId="7">'III_Plan comp 438.68 {Plan 4}'!#REF!</definedName>
    <definedName name="Standard10" localSheetId="8">'III_Plan comp 438.68 {Plan 5}'!#REF!</definedName>
    <definedName name="Standard10" localSheetId="9">'III_Plan comp 438.68 {Plan 6}'!#REF!</definedName>
    <definedName name="Standard10" localSheetId="10">'III_Plan comp 438.68 {Plan 7}'!#REF!</definedName>
    <definedName name="Standard10" localSheetId="11">'III_Plan comp 438.68 {Plan 8}'!#REF!</definedName>
    <definedName name="Standard10" localSheetId="12">'III_Plan comp 438.68 {Plan 9}'!#REF!</definedName>
    <definedName name="Standard10">#REF!</definedName>
    <definedName name="Standard2" localSheetId="14">'III_Plan comp 438.206 All plans'!#REF!</definedName>
    <definedName name="Standard2" localSheetId="4">'III_Plan comp 438.68 {Plan 1}'!#REF!</definedName>
    <definedName name="Standard2" localSheetId="13">'III_Plan comp 438.68 {Plan 10}'!#REF!</definedName>
    <definedName name="Standard2" localSheetId="5">'III_Plan comp 438.68 {Plan 2}'!#REF!</definedName>
    <definedName name="Standard2" localSheetId="6">'III_Plan comp 438.68 {Plan 3}'!#REF!</definedName>
    <definedName name="Standard2" localSheetId="7">'III_Plan comp 438.68 {Plan 4}'!#REF!</definedName>
    <definedName name="Standard2" localSheetId="8">'III_Plan comp 438.68 {Plan 5}'!#REF!</definedName>
    <definedName name="Standard2" localSheetId="9">'III_Plan comp 438.68 {Plan 6}'!#REF!</definedName>
    <definedName name="Standard2" localSheetId="10">'III_Plan comp 438.68 {Plan 7}'!#REF!</definedName>
    <definedName name="Standard2" localSheetId="11">'III_Plan comp 438.68 {Plan 8}'!#REF!</definedName>
    <definedName name="Standard2" localSheetId="12">'III_Plan comp 438.68 {Plan 9}'!#REF!</definedName>
    <definedName name="Standard2">#REF!</definedName>
    <definedName name="Standard3" localSheetId="14">'III_Plan comp 438.206 All plans'!#REF!</definedName>
    <definedName name="Standard3" localSheetId="4">'III_Plan comp 438.68 {Plan 1}'!#REF!</definedName>
    <definedName name="Standard3" localSheetId="13">'III_Plan comp 438.68 {Plan 10}'!#REF!</definedName>
    <definedName name="Standard3" localSheetId="5">'III_Plan comp 438.68 {Plan 2}'!#REF!</definedName>
    <definedName name="Standard3" localSheetId="6">'III_Plan comp 438.68 {Plan 3}'!#REF!</definedName>
    <definedName name="Standard3" localSheetId="7">'III_Plan comp 438.68 {Plan 4}'!#REF!</definedName>
    <definedName name="Standard3" localSheetId="8">'III_Plan comp 438.68 {Plan 5}'!#REF!</definedName>
    <definedName name="Standard3" localSheetId="9">'III_Plan comp 438.68 {Plan 6}'!#REF!</definedName>
    <definedName name="Standard3" localSheetId="10">'III_Plan comp 438.68 {Plan 7}'!#REF!</definedName>
    <definedName name="Standard3" localSheetId="11">'III_Plan comp 438.68 {Plan 8}'!#REF!</definedName>
    <definedName name="Standard3" localSheetId="12">'III_Plan comp 438.68 {Plan 9}'!#REF!</definedName>
    <definedName name="Standard3">#REF!</definedName>
    <definedName name="Standard4" localSheetId="14">'III_Plan comp 438.206 All plans'!#REF!</definedName>
    <definedName name="Standard4" localSheetId="4">'III_Plan comp 438.68 {Plan 1}'!#REF!</definedName>
    <definedName name="Standard4" localSheetId="13">'III_Plan comp 438.68 {Plan 10}'!#REF!</definedName>
    <definedName name="Standard4" localSheetId="5">'III_Plan comp 438.68 {Plan 2}'!#REF!</definedName>
    <definedName name="Standard4" localSheetId="6">'III_Plan comp 438.68 {Plan 3}'!#REF!</definedName>
    <definedName name="Standard4" localSheetId="7">'III_Plan comp 438.68 {Plan 4}'!#REF!</definedName>
    <definedName name="Standard4" localSheetId="8">'III_Plan comp 438.68 {Plan 5}'!#REF!</definedName>
    <definedName name="Standard4" localSheetId="9">'III_Plan comp 438.68 {Plan 6}'!#REF!</definedName>
    <definedName name="Standard4" localSheetId="10">'III_Plan comp 438.68 {Plan 7}'!#REF!</definedName>
    <definedName name="Standard4" localSheetId="11">'III_Plan comp 438.68 {Plan 8}'!#REF!</definedName>
    <definedName name="Standard4" localSheetId="12">'III_Plan comp 438.68 {Plan 9}'!#REF!</definedName>
    <definedName name="Standard4">#REF!</definedName>
    <definedName name="Standard5" localSheetId="14">'III_Plan comp 438.206 All plans'!#REF!</definedName>
    <definedName name="Standard5" localSheetId="4">'III_Plan comp 438.68 {Plan 1}'!#REF!</definedName>
    <definedName name="Standard5" localSheetId="13">'III_Plan comp 438.68 {Plan 10}'!#REF!</definedName>
    <definedName name="Standard5" localSheetId="5">'III_Plan comp 438.68 {Plan 2}'!#REF!</definedName>
    <definedName name="Standard5" localSheetId="6">'III_Plan comp 438.68 {Plan 3}'!#REF!</definedName>
    <definedName name="Standard5" localSheetId="7">'III_Plan comp 438.68 {Plan 4}'!#REF!</definedName>
    <definedName name="Standard5" localSheetId="8">'III_Plan comp 438.68 {Plan 5}'!#REF!</definedName>
    <definedName name="Standard5" localSheetId="9">'III_Plan comp 438.68 {Plan 6}'!#REF!</definedName>
    <definedName name="Standard5" localSheetId="10">'III_Plan comp 438.68 {Plan 7}'!#REF!</definedName>
    <definedName name="Standard5" localSheetId="11">'III_Plan comp 438.68 {Plan 8}'!#REF!</definedName>
    <definedName name="Standard5" localSheetId="12">'III_Plan comp 438.68 {Plan 9}'!#REF!</definedName>
    <definedName name="Standard5">#REF!</definedName>
    <definedName name="Standard6" localSheetId="14">'III_Plan comp 438.206 All plans'!#REF!</definedName>
    <definedName name="Standard6" localSheetId="4">'III_Plan comp 438.68 {Plan 1}'!#REF!</definedName>
    <definedName name="Standard6" localSheetId="13">'III_Plan comp 438.68 {Plan 10}'!#REF!</definedName>
    <definedName name="Standard6" localSheetId="5">'III_Plan comp 438.68 {Plan 2}'!#REF!</definedName>
    <definedName name="Standard6" localSheetId="6">'III_Plan comp 438.68 {Plan 3}'!#REF!</definedName>
    <definedName name="Standard6" localSheetId="7">'III_Plan comp 438.68 {Plan 4}'!#REF!</definedName>
    <definedName name="Standard6" localSheetId="8">'III_Plan comp 438.68 {Plan 5}'!#REF!</definedName>
    <definedName name="Standard6" localSheetId="9">'III_Plan comp 438.68 {Plan 6}'!#REF!</definedName>
    <definedName name="Standard6" localSheetId="10">'III_Plan comp 438.68 {Plan 7}'!#REF!</definedName>
    <definedName name="Standard6" localSheetId="11">'III_Plan comp 438.68 {Plan 8}'!#REF!</definedName>
    <definedName name="Standard6" localSheetId="12">'III_Plan comp 438.68 {Plan 9}'!#REF!</definedName>
    <definedName name="Standard6">#REF!</definedName>
    <definedName name="Standard7" localSheetId="14">'III_Plan comp 438.206 All plans'!#REF!</definedName>
    <definedName name="Standard7" localSheetId="4">'III_Plan comp 438.68 {Plan 1}'!#REF!</definedName>
    <definedName name="Standard7" localSheetId="13">'III_Plan comp 438.68 {Plan 10}'!#REF!</definedName>
    <definedName name="Standard7" localSheetId="5">'III_Plan comp 438.68 {Plan 2}'!#REF!</definedName>
    <definedName name="Standard7" localSheetId="6">'III_Plan comp 438.68 {Plan 3}'!#REF!</definedName>
    <definedName name="Standard7" localSheetId="7">'III_Plan comp 438.68 {Plan 4}'!#REF!</definedName>
    <definedName name="Standard7" localSheetId="8">'III_Plan comp 438.68 {Plan 5}'!#REF!</definedName>
    <definedName name="Standard7" localSheetId="9">'III_Plan comp 438.68 {Plan 6}'!#REF!</definedName>
    <definedName name="Standard7" localSheetId="10">'III_Plan comp 438.68 {Plan 7}'!#REF!</definedName>
    <definedName name="Standard7" localSheetId="11">'III_Plan comp 438.68 {Plan 8}'!#REF!</definedName>
    <definedName name="Standard7" localSheetId="12">'III_Plan comp 438.68 {Plan 9}'!#REF!</definedName>
    <definedName name="Standard7">#REF!</definedName>
    <definedName name="Standard8" localSheetId="14">'III_Plan comp 438.206 All plans'!#REF!</definedName>
    <definedName name="Standard8" localSheetId="4">'III_Plan comp 438.68 {Plan 1}'!#REF!</definedName>
    <definedName name="Standard8" localSheetId="13">'III_Plan comp 438.68 {Plan 10}'!#REF!</definedName>
    <definedName name="Standard8" localSheetId="5">'III_Plan comp 438.68 {Plan 2}'!#REF!</definedName>
    <definedName name="Standard8" localSheetId="6">'III_Plan comp 438.68 {Plan 3}'!#REF!</definedName>
    <definedName name="Standard8" localSheetId="7">'III_Plan comp 438.68 {Plan 4}'!#REF!</definedName>
    <definedName name="Standard8" localSheetId="8">'III_Plan comp 438.68 {Plan 5}'!#REF!</definedName>
    <definedName name="Standard8" localSheetId="9">'III_Plan comp 438.68 {Plan 6}'!#REF!</definedName>
    <definedName name="Standard8" localSheetId="10">'III_Plan comp 438.68 {Plan 7}'!#REF!</definedName>
    <definedName name="Standard8" localSheetId="11">'III_Plan comp 438.68 {Plan 8}'!#REF!</definedName>
    <definedName name="Standard8" localSheetId="12">'III_Plan comp 438.68 {Plan 9}'!#REF!</definedName>
    <definedName name="Standard8">#REF!</definedName>
    <definedName name="Standard9" localSheetId="14">'III_Plan comp 438.206 All plans'!#REF!</definedName>
    <definedName name="Standard9" localSheetId="4">'III_Plan comp 438.68 {Plan 1}'!#REF!</definedName>
    <definedName name="Standard9" localSheetId="13">'III_Plan comp 438.68 {Plan 10}'!#REF!</definedName>
    <definedName name="Standard9" localSheetId="5">'III_Plan comp 438.68 {Plan 2}'!#REF!</definedName>
    <definedName name="Standard9" localSheetId="6">'III_Plan comp 438.68 {Plan 3}'!#REF!</definedName>
    <definedName name="Standard9" localSheetId="7">'III_Plan comp 438.68 {Plan 4}'!#REF!</definedName>
    <definedName name="Standard9" localSheetId="8">'III_Plan comp 438.68 {Plan 5}'!#REF!</definedName>
    <definedName name="Standard9" localSheetId="9">'III_Plan comp 438.68 {Plan 6}'!#REF!</definedName>
    <definedName name="Standard9" localSheetId="10">'III_Plan comp 438.68 {Plan 7}'!#REF!</definedName>
    <definedName name="Standard9" localSheetId="11">'III_Plan comp 438.68 {Plan 8}'!#REF!</definedName>
    <definedName name="Standard9" localSheetId="12">'III_Plan comp 438.68 {Plan 9}'!#REF!</definedName>
    <definedName name="Standard9">#REF!</definedName>
    <definedName name="StateSelectedAnalysisMethods">'Set Values'!$BK$3:$BK$35</definedName>
    <definedName name="TitleRegion1.A12.C14.1" localSheetId="14">#REF!</definedName>
    <definedName name="TitleRegion1.A12.C14.1" localSheetId="4">#REF!</definedName>
    <definedName name="TitleRegion1.A12.C14.1" localSheetId="13">#REF!</definedName>
    <definedName name="TitleRegion1.A12.C14.1" localSheetId="5">#REF!</definedName>
    <definedName name="TitleRegion1.A12.C14.1" localSheetId="6">#REF!</definedName>
    <definedName name="TitleRegion1.A12.C14.1" localSheetId="7">#REF!</definedName>
    <definedName name="TitleRegion1.A12.C14.1" localSheetId="8">#REF!</definedName>
    <definedName name="TitleRegion1.A12.C14.1" localSheetId="9">#REF!</definedName>
    <definedName name="TitleRegion1.A12.C14.1" localSheetId="10">#REF!</definedName>
    <definedName name="TitleRegion1.A12.C14.1" localSheetId="11">#REF!</definedName>
    <definedName name="TitleRegion1.A12.C14.1" localSheetId="12">#REF!</definedName>
    <definedName name="TitleRegion1.A12.C14.1" localSheetId="1">#REF!</definedName>
    <definedName name="TitleRegion1.A12.C14.1">#REF!</definedName>
    <definedName name="TitleRegion1.A13.CZ18.13">#REF!</definedName>
    <definedName name="TitleRegion1.A13.CZ18.14">#REF!</definedName>
    <definedName name="TitleRegion1.A13.CZ18.15">#REF!</definedName>
    <definedName name="TitleRegion1.A13.CZ18.16">#REF!</definedName>
    <definedName name="TitleRegion1.A29.AR42.10">#REF!</definedName>
    <definedName name="TitleRegion1.A29.AR42.11">#REF!</definedName>
    <definedName name="TitleRegion1.A29.AR42.12">#REF!</definedName>
    <definedName name="TitleRegion1.A29.AR42.17">#REF!</definedName>
    <definedName name="TitleRegion1.A29.AR42.3" localSheetId="14">'III_Plan comp 438.206 All plans'!#REF!</definedName>
    <definedName name="TitleRegion1.A29.AR42.3" localSheetId="4">'III_Plan comp 438.68 {Plan 1}'!#REF!</definedName>
    <definedName name="TitleRegion1.A29.AR42.3" localSheetId="13">'III_Plan comp 438.68 {Plan 10}'!#REF!</definedName>
    <definedName name="TitleRegion1.A29.AR42.3" localSheetId="5">'III_Plan comp 438.68 {Plan 2}'!#REF!</definedName>
    <definedName name="TitleRegion1.A29.AR42.3" localSheetId="6">'III_Plan comp 438.68 {Plan 3}'!#REF!</definedName>
    <definedName name="TitleRegion1.A29.AR42.3" localSheetId="7">'III_Plan comp 438.68 {Plan 4}'!#REF!</definedName>
    <definedName name="TitleRegion1.A29.AR42.3" localSheetId="8">'III_Plan comp 438.68 {Plan 5}'!#REF!</definedName>
    <definedName name="TitleRegion1.A29.AR42.3" localSheetId="9">'III_Plan comp 438.68 {Plan 6}'!#REF!</definedName>
    <definedName name="TitleRegion1.A29.AR42.3" localSheetId="10">'III_Plan comp 438.68 {Plan 7}'!#REF!</definedName>
    <definedName name="TitleRegion1.A29.AR42.3" localSheetId="11">'III_Plan comp 438.68 {Plan 8}'!#REF!</definedName>
    <definedName name="TitleRegion1.A29.AR42.3" localSheetId="12">'III_Plan comp 438.68 {Plan 9}'!#REF!</definedName>
    <definedName name="TitleRegion1.A29.AR42.3">'II_Program-level standards'!#REF!</definedName>
    <definedName name="TitleRegion1.A29.AR42.4">#REF!</definedName>
    <definedName name="TitleRegion1.A29.AR42.5">#REF!</definedName>
    <definedName name="TitleRegion1.A29.AR42.6">#REF!</definedName>
    <definedName name="TitleRegion1.A29.AR42.7">#REF!</definedName>
    <definedName name="TitleRegion1.A29.AR42.8">#REF!</definedName>
    <definedName name="TitleRegion1.A29.AR42.9">#REF!</definedName>
    <definedName name="TitleRegion1.A37.S42.2">'I_State and program information'!#REF!</definedName>
    <definedName name="TitleRegion2.A14.S33.2">'I_State and program information'!#REF!</definedName>
    <definedName name="TitleRegion2.A22.L25.10">#REF!</definedName>
    <definedName name="TitleRegion2.A22.L25.11">#REF!</definedName>
    <definedName name="TitleRegion2.A22.L25.12">#REF!</definedName>
    <definedName name="TitleRegion2.A22.L25.13">#REF!</definedName>
    <definedName name="TitleRegion2.A22.L25.14">#REF!</definedName>
    <definedName name="TitleRegion2.A22.L25.15">#REF!</definedName>
    <definedName name="TitleRegion2.A22.L25.16">#REF!</definedName>
    <definedName name="TitleRegion2.A22.L25.17">#REF!</definedName>
    <definedName name="TitleRegion2.A22.L25.3" localSheetId="14">'III_Plan comp 438.206 All plans'!#REF!</definedName>
    <definedName name="TitleRegion2.A22.L25.3" localSheetId="4">'III_Plan comp 438.68 {Plan 1}'!#REF!</definedName>
    <definedName name="TitleRegion2.A22.L25.3" localSheetId="13">'III_Plan comp 438.68 {Plan 10}'!#REF!</definedName>
    <definedName name="TitleRegion2.A22.L25.3" localSheetId="5">'III_Plan comp 438.68 {Plan 2}'!#REF!</definedName>
    <definedName name="TitleRegion2.A22.L25.3" localSheetId="6">'III_Plan comp 438.68 {Plan 3}'!#REF!</definedName>
    <definedName name="TitleRegion2.A22.L25.3" localSheetId="7">'III_Plan comp 438.68 {Plan 4}'!#REF!</definedName>
    <definedName name="TitleRegion2.A22.L25.3" localSheetId="8">'III_Plan comp 438.68 {Plan 5}'!#REF!</definedName>
    <definedName name="TitleRegion2.A22.L25.3" localSheetId="9">'III_Plan comp 438.68 {Plan 6}'!#REF!</definedName>
    <definedName name="TitleRegion2.A22.L25.3" localSheetId="10">'III_Plan comp 438.68 {Plan 7}'!#REF!</definedName>
    <definedName name="TitleRegion2.A22.L25.3" localSheetId="11">'III_Plan comp 438.68 {Plan 8}'!#REF!</definedName>
    <definedName name="TitleRegion2.A22.L25.3" localSheetId="12">'III_Plan comp 438.68 {Plan 9}'!#REF!</definedName>
    <definedName name="TitleRegion2.A22.L25.3">'II_Program-level standards'!#REF!</definedName>
    <definedName name="TitleRegion2.A22.L25.4">#REF!</definedName>
    <definedName name="TitleRegion2.A22.L25.5">#REF!</definedName>
    <definedName name="TitleRegion2.A22.L25.6">#REF!</definedName>
    <definedName name="TitleRegion2.A22.L25.7">#REF!</definedName>
    <definedName name="TitleRegion2.A22.L25.8">#REF!</definedName>
    <definedName name="TitleRegion2.A22.L25.9">#REF!</definedName>
    <definedName name="TitleRegion3.A13.CZ18.10">#REF!</definedName>
    <definedName name="TitleRegion3.A13.CZ18.11">#REF!</definedName>
    <definedName name="TitleRegion3.A13.CZ18.12">#REF!</definedName>
    <definedName name="TitleRegion3.A13.CZ18.17">#REF!</definedName>
    <definedName name="TitleRegion3.A13.CZ18.3" localSheetId="14">'III_Plan comp 438.206 All plans'!#REF!</definedName>
    <definedName name="TitleRegion3.A13.CZ18.3" localSheetId="4">'III_Plan comp 438.68 {Plan 1}'!#REF!</definedName>
    <definedName name="TitleRegion3.A13.CZ18.3" localSheetId="13">'III_Plan comp 438.68 {Plan 10}'!#REF!</definedName>
    <definedName name="TitleRegion3.A13.CZ18.3" localSheetId="5">'III_Plan comp 438.68 {Plan 2}'!#REF!</definedName>
    <definedName name="TitleRegion3.A13.CZ18.3" localSheetId="6">'III_Plan comp 438.68 {Plan 3}'!#REF!</definedName>
    <definedName name="TitleRegion3.A13.CZ18.3" localSheetId="7">'III_Plan comp 438.68 {Plan 4}'!#REF!</definedName>
    <definedName name="TitleRegion3.A13.CZ18.3" localSheetId="8">'III_Plan comp 438.68 {Plan 5}'!#REF!</definedName>
    <definedName name="TitleRegion3.A13.CZ18.3" localSheetId="9">'III_Plan comp 438.68 {Plan 6}'!#REF!</definedName>
    <definedName name="TitleRegion3.A13.CZ18.3" localSheetId="10">'III_Plan comp 438.68 {Plan 7}'!#REF!</definedName>
    <definedName name="TitleRegion3.A13.CZ18.3" localSheetId="11">'III_Plan comp 438.68 {Plan 8}'!#REF!</definedName>
    <definedName name="TitleRegion3.A13.CZ18.3" localSheetId="12">'III_Plan comp 438.68 {Plan 9}'!#REF!</definedName>
    <definedName name="TitleRegion3.A13.CZ18.3">'II_Program-level standards'!$A$6</definedName>
    <definedName name="TitleRegion3.A13.CZ18.4">#REF!</definedName>
    <definedName name="TitleRegion3.A13.CZ18.5">#REF!</definedName>
    <definedName name="TitleRegion3.A13.CZ18.6">#REF!</definedName>
    <definedName name="TitleRegion3.A13.CZ18.7">#REF!</definedName>
    <definedName name="TitleRegion3.A13.CZ18.8">#REF!</definedName>
    <definedName name="TitleRegion3.A13.CZ18.9">#REF!</definedName>
    <definedName name="TitleRegion3.A29.AR42.13">#REF!</definedName>
    <definedName name="TitleRegion3.A29.AR42.14">#REF!</definedName>
    <definedName name="TitleRegion3.A29.AR42.15">#REF!</definedName>
    <definedName name="TitleRegion3.A29.AR42.16">#REF!</definedName>
    <definedName name="TitleRegion3.A4.E10.2">'I_State and program information'!$A$14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M131" i="14" l="1"/>
  <c r="BN131" i="14"/>
  <c r="BO131" i="14"/>
  <c r="BP131" i="14"/>
  <c r="BQ131" i="14"/>
  <c r="BR131" i="14"/>
  <c r="BS131" i="14"/>
  <c r="BT131" i="14"/>
  <c r="BU131" i="14"/>
  <c r="BV131" i="14"/>
  <c r="BW131" i="14"/>
  <c r="BX131" i="14"/>
  <c r="BY131" i="14"/>
  <c r="BZ131" i="14"/>
  <c r="CA131" i="14"/>
  <c r="CB131" i="14"/>
  <c r="CC131" i="14"/>
  <c r="CD131" i="14"/>
  <c r="CE131" i="14"/>
  <c r="CF131" i="14"/>
  <c r="CG131" i="14"/>
  <c r="CH131" i="14"/>
  <c r="CI131" i="14"/>
  <c r="CJ131" i="14"/>
  <c r="CK131" i="14"/>
  <c r="CL131" i="14"/>
  <c r="CM131" i="14"/>
  <c r="CN131" i="14"/>
  <c r="CO131" i="14"/>
  <c r="CP131" i="14"/>
  <c r="CQ131" i="14"/>
  <c r="CR131" i="14"/>
  <c r="CS131" i="14"/>
  <c r="CT131" i="14"/>
  <c r="CU131" i="14"/>
  <c r="CV131" i="14"/>
  <c r="CW131" i="14"/>
  <c r="CX131" i="14"/>
  <c r="CY131" i="14"/>
  <c r="CZ131" i="14"/>
  <c r="DA131" i="14"/>
  <c r="DB131" i="14"/>
  <c r="DC131" i="14"/>
  <c r="DD131" i="14"/>
  <c r="DE131" i="14"/>
  <c r="DF131" i="14"/>
  <c r="DG131" i="14"/>
  <c r="DH131" i="14"/>
  <c r="DI131" i="14"/>
  <c r="DJ131" i="14"/>
  <c r="DK131" i="14"/>
  <c r="DL131" i="14"/>
  <c r="DM131" i="14"/>
  <c r="DN131" i="14"/>
  <c r="DO131" i="14"/>
  <c r="DP131" i="14"/>
  <c r="DQ131" i="14"/>
  <c r="DR131" i="14"/>
  <c r="DS131" i="14"/>
  <c r="DT131" i="14"/>
  <c r="DU131" i="14"/>
  <c r="DV131" i="14"/>
  <c r="DW131" i="14"/>
  <c r="DX131" i="14"/>
  <c r="DY131" i="14"/>
  <c r="DZ131" i="14"/>
  <c r="EA131" i="14"/>
  <c r="EB131" i="14"/>
  <c r="EC131" i="14"/>
  <c r="ED131" i="14"/>
  <c r="EE131" i="14"/>
  <c r="EF131" i="14"/>
  <c r="EG131" i="14"/>
  <c r="EH131" i="14"/>
  <c r="EI131" i="14"/>
  <c r="EJ131" i="14"/>
  <c r="EK131" i="14"/>
  <c r="EL131" i="14"/>
  <c r="EM131" i="14"/>
  <c r="EN131" i="14"/>
  <c r="EO131" i="14"/>
  <c r="EP131" i="14"/>
  <c r="EQ131" i="14"/>
  <c r="ER131" i="14"/>
  <c r="ES131" i="14"/>
  <c r="ET131" i="14"/>
  <c r="EU131" i="14"/>
  <c r="EV131" i="14"/>
  <c r="EW131" i="14"/>
  <c r="EX131" i="14"/>
  <c r="EY131" i="14"/>
  <c r="EZ131" i="14"/>
  <c r="FA131" i="14"/>
  <c r="FB131" i="14"/>
  <c r="FC131" i="14"/>
  <c r="FD131" i="14"/>
  <c r="FE131" i="14"/>
  <c r="FF131" i="14"/>
  <c r="FG131" i="14"/>
  <c r="BM132" i="14"/>
  <c r="BN132" i="14"/>
  <c r="BO132" i="14"/>
  <c r="BP132" i="14"/>
  <c r="BQ132" i="14"/>
  <c r="BR132" i="14"/>
  <c r="BS132" i="14"/>
  <c r="BT132" i="14"/>
  <c r="BU132" i="14"/>
  <c r="BV132" i="14"/>
  <c r="BW132" i="14"/>
  <c r="BX132" i="14"/>
  <c r="BY132" i="14"/>
  <c r="BZ132" i="14"/>
  <c r="CA132" i="14"/>
  <c r="CB132" i="14"/>
  <c r="CC132" i="14"/>
  <c r="CD132" i="14"/>
  <c r="CE132" i="14"/>
  <c r="CF132" i="14"/>
  <c r="CG132" i="14"/>
  <c r="CH132" i="14"/>
  <c r="CI132" i="14"/>
  <c r="CJ132" i="14"/>
  <c r="CK132" i="14"/>
  <c r="CL132" i="14"/>
  <c r="CM132" i="14"/>
  <c r="CN132" i="14"/>
  <c r="CO132" i="14"/>
  <c r="CP132" i="14"/>
  <c r="CQ132" i="14"/>
  <c r="CR132" i="14"/>
  <c r="CS132" i="14"/>
  <c r="CT132" i="14"/>
  <c r="CU132" i="14"/>
  <c r="CV132" i="14"/>
  <c r="CW132" i="14"/>
  <c r="CX132" i="14"/>
  <c r="CY132" i="14"/>
  <c r="CZ132" i="14"/>
  <c r="DA132" i="14"/>
  <c r="DB132" i="14"/>
  <c r="DC132" i="14"/>
  <c r="DD132" i="14"/>
  <c r="DE132" i="14"/>
  <c r="DF132" i="14"/>
  <c r="DG132" i="14"/>
  <c r="DH132" i="14"/>
  <c r="DI132" i="14"/>
  <c r="DJ132" i="14"/>
  <c r="DK132" i="14"/>
  <c r="DL132" i="14"/>
  <c r="DM132" i="14"/>
  <c r="DN132" i="14"/>
  <c r="DO132" i="14"/>
  <c r="DP132" i="14"/>
  <c r="DQ132" i="14"/>
  <c r="DR132" i="14"/>
  <c r="DS132" i="14"/>
  <c r="DT132" i="14"/>
  <c r="DU132" i="14"/>
  <c r="DV132" i="14"/>
  <c r="DW132" i="14"/>
  <c r="DX132" i="14"/>
  <c r="DY132" i="14"/>
  <c r="DZ132" i="14"/>
  <c r="EA132" i="14"/>
  <c r="EB132" i="14"/>
  <c r="EC132" i="14"/>
  <c r="ED132" i="14"/>
  <c r="EE132" i="14"/>
  <c r="EF132" i="14"/>
  <c r="EG132" i="14"/>
  <c r="EH132" i="14"/>
  <c r="EI132" i="14"/>
  <c r="EJ132" i="14"/>
  <c r="EK132" i="14"/>
  <c r="EL132" i="14"/>
  <c r="EM132" i="14"/>
  <c r="EN132" i="14"/>
  <c r="EO132" i="14"/>
  <c r="EP132" i="14"/>
  <c r="EQ132" i="14"/>
  <c r="ER132" i="14"/>
  <c r="ES132" i="14"/>
  <c r="ET132" i="14"/>
  <c r="EU132" i="14"/>
  <c r="EV132" i="14"/>
  <c r="EW132" i="14"/>
  <c r="EX132" i="14"/>
  <c r="EY132" i="14"/>
  <c r="EZ132" i="14"/>
  <c r="FA132" i="14"/>
  <c r="FB132" i="14"/>
  <c r="FC132" i="14"/>
  <c r="FD132" i="14"/>
  <c r="FE132" i="14"/>
  <c r="FF132" i="14"/>
  <c r="FG132" i="14"/>
  <c r="BM133" i="14"/>
  <c r="BN133" i="14"/>
  <c r="BO133" i="14"/>
  <c r="BP133" i="14"/>
  <c r="BQ133" i="14"/>
  <c r="BR133" i="14"/>
  <c r="BS133" i="14"/>
  <c r="BT133" i="14"/>
  <c r="BU133" i="14"/>
  <c r="BV133" i="14"/>
  <c r="BW133" i="14"/>
  <c r="BX133" i="14"/>
  <c r="BY133" i="14"/>
  <c r="BZ133" i="14"/>
  <c r="CA133" i="14"/>
  <c r="CB133" i="14"/>
  <c r="CC133" i="14"/>
  <c r="CD133" i="14"/>
  <c r="CE133" i="14"/>
  <c r="CF133" i="14"/>
  <c r="CG133" i="14"/>
  <c r="CH133" i="14"/>
  <c r="CI133" i="14"/>
  <c r="CJ133" i="14"/>
  <c r="CK133" i="14"/>
  <c r="CL133" i="14"/>
  <c r="CM133" i="14"/>
  <c r="CN133" i="14"/>
  <c r="CO133" i="14"/>
  <c r="CP133" i="14"/>
  <c r="CQ133" i="14"/>
  <c r="CR133" i="14"/>
  <c r="CS133" i="14"/>
  <c r="CT133" i="14"/>
  <c r="CU133" i="14"/>
  <c r="CV133" i="14"/>
  <c r="CW133" i="14"/>
  <c r="CX133" i="14"/>
  <c r="CY133" i="14"/>
  <c r="CZ133" i="14"/>
  <c r="DA133" i="14"/>
  <c r="DB133" i="14"/>
  <c r="DC133" i="14"/>
  <c r="DD133" i="14"/>
  <c r="DE133" i="14"/>
  <c r="DF133" i="14"/>
  <c r="DG133" i="14"/>
  <c r="DH133" i="14"/>
  <c r="DI133" i="14"/>
  <c r="DJ133" i="14"/>
  <c r="DK133" i="14"/>
  <c r="DL133" i="14"/>
  <c r="DM133" i="14"/>
  <c r="DN133" i="14"/>
  <c r="DO133" i="14"/>
  <c r="DP133" i="14"/>
  <c r="DQ133" i="14"/>
  <c r="DR133" i="14"/>
  <c r="DS133" i="14"/>
  <c r="DT133" i="14"/>
  <c r="DU133" i="14"/>
  <c r="DV133" i="14"/>
  <c r="DW133" i="14"/>
  <c r="DX133" i="14"/>
  <c r="DY133" i="14"/>
  <c r="DZ133" i="14"/>
  <c r="EA133" i="14"/>
  <c r="EB133" i="14"/>
  <c r="EC133" i="14"/>
  <c r="ED133" i="14"/>
  <c r="EE133" i="14"/>
  <c r="EF133" i="14"/>
  <c r="EG133" i="14"/>
  <c r="EH133" i="14"/>
  <c r="EI133" i="14"/>
  <c r="EJ133" i="14"/>
  <c r="EK133" i="14"/>
  <c r="EL133" i="14"/>
  <c r="EM133" i="14"/>
  <c r="EN133" i="14"/>
  <c r="EO133" i="14"/>
  <c r="EP133" i="14"/>
  <c r="EQ133" i="14"/>
  <c r="ER133" i="14"/>
  <c r="ES133" i="14"/>
  <c r="ET133" i="14"/>
  <c r="EU133" i="14"/>
  <c r="EV133" i="14"/>
  <c r="EW133" i="14"/>
  <c r="EX133" i="14"/>
  <c r="EY133" i="14"/>
  <c r="EZ133" i="14"/>
  <c r="FA133" i="14"/>
  <c r="FB133" i="14"/>
  <c r="FC133" i="14"/>
  <c r="FD133" i="14"/>
  <c r="FE133" i="14"/>
  <c r="FF133" i="14"/>
  <c r="FG133" i="14"/>
  <c r="BL133" i="14"/>
  <c r="BL132" i="14"/>
  <c r="BL131" i="14"/>
  <c r="D4" i="66"/>
  <c r="CZ11" i="66"/>
  <c r="CY11" i="66"/>
  <c r="CX11" i="66"/>
  <c r="CW11" i="66"/>
  <c r="CV11" i="66"/>
  <c r="CU11" i="66"/>
  <c r="CT11" i="66"/>
  <c r="CS11" i="66"/>
  <c r="CR11" i="66"/>
  <c r="CQ11" i="66"/>
  <c r="CP11" i="66"/>
  <c r="CO11" i="66"/>
  <c r="CN11" i="66"/>
  <c r="CM11" i="66"/>
  <c r="CL11" i="66"/>
  <c r="CK11" i="66"/>
  <c r="CJ11" i="66"/>
  <c r="CI11" i="66"/>
  <c r="CH11" i="66"/>
  <c r="CG11" i="66"/>
  <c r="CF11" i="66"/>
  <c r="CE11" i="66"/>
  <c r="CD11" i="66"/>
  <c r="CC11" i="66"/>
  <c r="CB11" i="66"/>
  <c r="CA11" i="66"/>
  <c r="BZ11" i="66"/>
  <c r="BY11" i="66"/>
  <c r="BX11" i="66"/>
  <c r="BW11" i="66"/>
  <c r="BV11" i="66"/>
  <c r="BU11" i="66"/>
  <c r="BT11" i="66"/>
  <c r="BS11" i="66"/>
  <c r="BR11" i="66"/>
  <c r="BQ11" i="66"/>
  <c r="BP11" i="66"/>
  <c r="BO11" i="66"/>
  <c r="BN11" i="66"/>
  <c r="BM11" i="66"/>
  <c r="BL11" i="66"/>
  <c r="BK11" i="66"/>
  <c r="BJ11" i="66"/>
  <c r="BI11" i="66"/>
  <c r="BH11" i="66"/>
  <c r="BG11" i="66"/>
  <c r="BF11" i="66"/>
  <c r="BE11" i="66"/>
  <c r="BD11" i="66"/>
  <c r="BC11" i="66"/>
  <c r="BB11" i="66"/>
  <c r="BA11" i="66"/>
  <c r="AZ11" i="66"/>
  <c r="AY11" i="66"/>
  <c r="AX11" i="66"/>
  <c r="AW11" i="66"/>
  <c r="AV11" i="66"/>
  <c r="AU11" i="66"/>
  <c r="AT11" i="66"/>
  <c r="AS11" i="66"/>
  <c r="AR11" i="66"/>
  <c r="AQ11" i="66"/>
  <c r="AP11" i="66"/>
  <c r="AO11" i="66"/>
  <c r="AN11" i="66"/>
  <c r="AM11" i="66"/>
  <c r="AL11" i="66"/>
  <c r="AK11" i="66"/>
  <c r="AJ11" i="66"/>
  <c r="AI11" i="66"/>
  <c r="AH11" i="66"/>
  <c r="AG11" i="66"/>
  <c r="AF11" i="66"/>
  <c r="AE11" i="66"/>
  <c r="AD11" i="66"/>
  <c r="AC11" i="66"/>
  <c r="AB11" i="66"/>
  <c r="AA11" i="66"/>
  <c r="Z11" i="66"/>
  <c r="Y11" i="66"/>
  <c r="X11" i="66"/>
  <c r="W11" i="66"/>
  <c r="V11" i="66"/>
  <c r="U11" i="66"/>
  <c r="T11" i="66"/>
  <c r="S11" i="66"/>
  <c r="R11" i="66"/>
  <c r="Q11" i="66"/>
  <c r="P11" i="66"/>
  <c r="O11" i="66"/>
  <c r="N11" i="66"/>
  <c r="M11" i="66"/>
  <c r="L11" i="66"/>
  <c r="K11" i="66"/>
  <c r="J11" i="66"/>
  <c r="I11" i="66"/>
  <c r="H11" i="66"/>
  <c r="G11" i="66"/>
  <c r="F11" i="66"/>
  <c r="E11" i="66"/>
  <c r="BM119" i="14"/>
  <c r="BN119" i="14"/>
  <c r="BO119" i="14"/>
  <c r="BP119" i="14"/>
  <c r="BQ119" i="14"/>
  <c r="BR119" i="14"/>
  <c r="BS119" i="14"/>
  <c r="BT119" i="14"/>
  <c r="BU119" i="14"/>
  <c r="BV119" i="14"/>
  <c r="BW119" i="14"/>
  <c r="BX119" i="14"/>
  <c r="BY119" i="14"/>
  <c r="BZ119" i="14"/>
  <c r="CA119" i="14"/>
  <c r="CB119" i="14"/>
  <c r="CC119" i="14"/>
  <c r="CD119" i="14"/>
  <c r="CE119" i="14"/>
  <c r="CF119" i="14"/>
  <c r="CG119" i="14"/>
  <c r="CH119" i="14"/>
  <c r="CI119" i="14"/>
  <c r="CJ119" i="14"/>
  <c r="CK119" i="14"/>
  <c r="CL119" i="14"/>
  <c r="CM119" i="14"/>
  <c r="CN119" i="14"/>
  <c r="CO119" i="14"/>
  <c r="CP119" i="14"/>
  <c r="CQ119" i="14"/>
  <c r="CR119" i="14"/>
  <c r="CS119" i="14"/>
  <c r="CT119" i="14"/>
  <c r="CU119" i="14"/>
  <c r="CV119" i="14"/>
  <c r="CW119" i="14"/>
  <c r="CX119" i="14"/>
  <c r="CY119" i="14"/>
  <c r="CZ119" i="14"/>
  <c r="DA119" i="14"/>
  <c r="DB119" i="14"/>
  <c r="DC119" i="14"/>
  <c r="DD119" i="14"/>
  <c r="DE119" i="14"/>
  <c r="DF119" i="14"/>
  <c r="DG119" i="14"/>
  <c r="DH119" i="14"/>
  <c r="DI119" i="14"/>
  <c r="DJ119" i="14"/>
  <c r="DK119" i="14"/>
  <c r="DL119" i="14"/>
  <c r="DM119" i="14"/>
  <c r="DN119" i="14"/>
  <c r="DO119" i="14"/>
  <c r="DP119" i="14"/>
  <c r="DQ119" i="14"/>
  <c r="DR119" i="14"/>
  <c r="DS119" i="14"/>
  <c r="DT119" i="14"/>
  <c r="DU119" i="14"/>
  <c r="DV119" i="14"/>
  <c r="DW119" i="14"/>
  <c r="DX119" i="14"/>
  <c r="DY119" i="14"/>
  <c r="DZ119" i="14"/>
  <c r="EA119" i="14"/>
  <c r="EB119" i="14"/>
  <c r="EC119" i="14"/>
  <c r="ED119" i="14"/>
  <c r="EE119" i="14"/>
  <c r="EF119" i="14"/>
  <c r="EG119" i="14"/>
  <c r="EH119" i="14"/>
  <c r="EI119" i="14"/>
  <c r="EJ119" i="14"/>
  <c r="EK119" i="14"/>
  <c r="EL119" i="14"/>
  <c r="EM119" i="14"/>
  <c r="EN119" i="14"/>
  <c r="EO119" i="14"/>
  <c r="EP119" i="14"/>
  <c r="EQ119" i="14"/>
  <c r="ER119" i="14"/>
  <c r="ES119" i="14"/>
  <c r="ET119" i="14"/>
  <c r="EU119" i="14"/>
  <c r="EV119" i="14"/>
  <c r="EW119" i="14"/>
  <c r="EX119" i="14"/>
  <c r="EY119" i="14"/>
  <c r="EZ119" i="14"/>
  <c r="FA119" i="14"/>
  <c r="FB119" i="14"/>
  <c r="FC119" i="14"/>
  <c r="FD119" i="14"/>
  <c r="FE119" i="14"/>
  <c r="FF119" i="14"/>
  <c r="FG119" i="14"/>
  <c r="BM120" i="14"/>
  <c r="BN120" i="14"/>
  <c r="BO120" i="14"/>
  <c r="BP120" i="14"/>
  <c r="BQ120" i="14"/>
  <c r="BR120" i="14"/>
  <c r="BS120" i="14"/>
  <c r="BT120" i="14"/>
  <c r="BU120" i="14"/>
  <c r="BV120" i="14"/>
  <c r="BW120" i="14"/>
  <c r="BX120" i="14"/>
  <c r="BY120" i="14"/>
  <c r="BZ120" i="14"/>
  <c r="CA120" i="14"/>
  <c r="CB120" i="14"/>
  <c r="CC120" i="14"/>
  <c r="CD120" i="14"/>
  <c r="CE120" i="14"/>
  <c r="CF120" i="14"/>
  <c r="CG120" i="14"/>
  <c r="CH120" i="14"/>
  <c r="CI120" i="14"/>
  <c r="CJ120" i="14"/>
  <c r="CK120" i="14"/>
  <c r="CL120" i="14"/>
  <c r="CM120" i="14"/>
  <c r="CN120" i="14"/>
  <c r="CO120" i="14"/>
  <c r="CP120" i="14"/>
  <c r="CQ120" i="14"/>
  <c r="CR120" i="14"/>
  <c r="CS120" i="14"/>
  <c r="CT120" i="14"/>
  <c r="CU120" i="14"/>
  <c r="CV120" i="14"/>
  <c r="CW120" i="14"/>
  <c r="CX120" i="14"/>
  <c r="CY120" i="14"/>
  <c r="CZ120" i="14"/>
  <c r="DA120" i="14"/>
  <c r="DB120" i="14"/>
  <c r="DC120" i="14"/>
  <c r="DD120" i="14"/>
  <c r="DE120" i="14"/>
  <c r="DF120" i="14"/>
  <c r="DG120" i="14"/>
  <c r="DH120" i="14"/>
  <c r="DI120" i="14"/>
  <c r="DJ120" i="14"/>
  <c r="DK120" i="14"/>
  <c r="DL120" i="14"/>
  <c r="DM120" i="14"/>
  <c r="DN120" i="14"/>
  <c r="DO120" i="14"/>
  <c r="DP120" i="14"/>
  <c r="DQ120" i="14"/>
  <c r="DR120" i="14"/>
  <c r="DS120" i="14"/>
  <c r="DT120" i="14"/>
  <c r="DU120" i="14"/>
  <c r="DV120" i="14"/>
  <c r="DW120" i="14"/>
  <c r="DX120" i="14"/>
  <c r="DY120" i="14"/>
  <c r="DZ120" i="14"/>
  <c r="EA120" i="14"/>
  <c r="EB120" i="14"/>
  <c r="EC120" i="14"/>
  <c r="ED120" i="14"/>
  <c r="EE120" i="14"/>
  <c r="EF120" i="14"/>
  <c r="EG120" i="14"/>
  <c r="EH120" i="14"/>
  <c r="EI120" i="14"/>
  <c r="EJ120" i="14"/>
  <c r="EK120" i="14"/>
  <c r="EL120" i="14"/>
  <c r="EM120" i="14"/>
  <c r="EN120" i="14"/>
  <c r="EO120" i="14"/>
  <c r="EP120" i="14"/>
  <c r="EQ120" i="14"/>
  <c r="ER120" i="14"/>
  <c r="ES120" i="14"/>
  <c r="ET120" i="14"/>
  <c r="EU120" i="14"/>
  <c r="EV120" i="14"/>
  <c r="EW120" i="14"/>
  <c r="EX120" i="14"/>
  <c r="EY120" i="14"/>
  <c r="EZ120" i="14"/>
  <c r="FA120" i="14"/>
  <c r="FB120" i="14"/>
  <c r="FC120" i="14"/>
  <c r="FD120" i="14"/>
  <c r="FE120" i="14"/>
  <c r="FF120" i="14"/>
  <c r="FG120" i="14"/>
  <c r="BM121" i="14"/>
  <c r="BN121" i="14"/>
  <c r="BO121" i="14"/>
  <c r="BP121" i="14"/>
  <c r="BQ121" i="14"/>
  <c r="BR121" i="14"/>
  <c r="BS121" i="14"/>
  <c r="BT121" i="14"/>
  <c r="BU121" i="14"/>
  <c r="BV121" i="14"/>
  <c r="BW121" i="14"/>
  <c r="BX121" i="14"/>
  <c r="BY121" i="14"/>
  <c r="BZ121" i="14"/>
  <c r="CA121" i="14"/>
  <c r="CB121" i="14"/>
  <c r="CC121" i="14"/>
  <c r="CD121" i="14"/>
  <c r="CE121" i="14"/>
  <c r="CF121" i="14"/>
  <c r="CG121" i="14"/>
  <c r="CH121" i="14"/>
  <c r="CI121" i="14"/>
  <c r="CJ121" i="14"/>
  <c r="CK121" i="14"/>
  <c r="CL121" i="14"/>
  <c r="CM121" i="14"/>
  <c r="CN121" i="14"/>
  <c r="CO121" i="14"/>
  <c r="CP121" i="14"/>
  <c r="CQ121" i="14"/>
  <c r="CR121" i="14"/>
  <c r="CS121" i="14"/>
  <c r="CT121" i="14"/>
  <c r="CU121" i="14"/>
  <c r="CV121" i="14"/>
  <c r="CW121" i="14"/>
  <c r="CX121" i="14"/>
  <c r="CY121" i="14"/>
  <c r="CZ121" i="14"/>
  <c r="DA121" i="14"/>
  <c r="DB121" i="14"/>
  <c r="DC121" i="14"/>
  <c r="DD121" i="14"/>
  <c r="DE121" i="14"/>
  <c r="DF121" i="14"/>
  <c r="DG121" i="14"/>
  <c r="DH121" i="14"/>
  <c r="DI121" i="14"/>
  <c r="DJ121" i="14"/>
  <c r="DK121" i="14"/>
  <c r="DL121" i="14"/>
  <c r="DM121" i="14"/>
  <c r="DN121" i="14"/>
  <c r="DO121" i="14"/>
  <c r="DP121" i="14"/>
  <c r="DQ121" i="14"/>
  <c r="DR121" i="14"/>
  <c r="DS121" i="14"/>
  <c r="DT121" i="14"/>
  <c r="DU121" i="14"/>
  <c r="DV121" i="14"/>
  <c r="DW121" i="14"/>
  <c r="DX121" i="14"/>
  <c r="DY121" i="14"/>
  <c r="DZ121" i="14"/>
  <c r="EA121" i="14"/>
  <c r="EB121" i="14"/>
  <c r="EC121" i="14"/>
  <c r="ED121" i="14"/>
  <c r="EE121" i="14"/>
  <c r="EF121" i="14"/>
  <c r="EG121" i="14"/>
  <c r="EH121" i="14"/>
  <c r="EI121" i="14"/>
  <c r="EJ121" i="14"/>
  <c r="EK121" i="14"/>
  <c r="EL121" i="14"/>
  <c r="EM121" i="14"/>
  <c r="EN121" i="14"/>
  <c r="EO121" i="14"/>
  <c r="EP121" i="14"/>
  <c r="EQ121" i="14"/>
  <c r="ER121" i="14"/>
  <c r="ES121" i="14"/>
  <c r="ET121" i="14"/>
  <c r="EU121" i="14"/>
  <c r="EV121" i="14"/>
  <c r="EW121" i="14"/>
  <c r="EX121" i="14"/>
  <c r="EY121" i="14"/>
  <c r="EZ121" i="14"/>
  <c r="FA121" i="14"/>
  <c r="FB121" i="14"/>
  <c r="FC121" i="14"/>
  <c r="FD121" i="14"/>
  <c r="FE121" i="14"/>
  <c r="FF121" i="14"/>
  <c r="FG121" i="14"/>
  <c r="BL120" i="14"/>
  <c r="BL119" i="14"/>
  <c r="D4" i="65"/>
  <c r="CZ11" i="65"/>
  <c r="CY11" i="65"/>
  <c r="CX11" i="65"/>
  <c r="CW11" i="65"/>
  <c r="CV11" i="65"/>
  <c r="CU11" i="65"/>
  <c r="CT11" i="65"/>
  <c r="CS11" i="65"/>
  <c r="CR11" i="65"/>
  <c r="CQ11" i="65"/>
  <c r="CP11" i="65"/>
  <c r="CO11" i="65"/>
  <c r="CN11" i="65"/>
  <c r="CM11" i="65"/>
  <c r="CL11" i="65"/>
  <c r="CK11" i="65"/>
  <c r="CJ11" i="65"/>
  <c r="CI11" i="65"/>
  <c r="CH11" i="65"/>
  <c r="CG11" i="65"/>
  <c r="CF11" i="65"/>
  <c r="CE11" i="65"/>
  <c r="CD11" i="65"/>
  <c r="CC11" i="65"/>
  <c r="CB11" i="65"/>
  <c r="CA11" i="65"/>
  <c r="BZ11" i="65"/>
  <c r="BY11" i="65"/>
  <c r="BX11" i="65"/>
  <c r="BW11" i="65"/>
  <c r="BV11" i="65"/>
  <c r="BU11" i="65"/>
  <c r="BT11" i="65"/>
  <c r="BS11" i="65"/>
  <c r="BR11" i="65"/>
  <c r="BQ11" i="65"/>
  <c r="BP11" i="65"/>
  <c r="BO11" i="65"/>
  <c r="BN11" i="65"/>
  <c r="BM11" i="65"/>
  <c r="BL11" i="65"/>
  <c r="BK11" i="65"/>
  <c r="BJ11" i="65"/>
  <c r="BI11" i="65"/>
  <c r="BH11" i="65"/>
  <c r="BG11" i="65"/>
  <c r="BF11" i="65"/>
  <c r="BE11" i="65"/>
  <c r="BD11" i="65"/>
  <c r="BC11" i="65"/>
  <c r="BB11" i="65"/>
  <c r="BA11" i="65"/>
  <c r="AZ11" i="65"/>
  <c r="AY11" i="65"/>
  <c r="AX11" i="65"/>
  <c r="AW11" i="65"/>
  <c r="AV11" i="65"/>
  <c r="AU11" i="65"/>
  <c r="AT11" i="65"/>
  <c r="AS11" i="65"/>
  <c r="AR11" i="65"/>
  <c r="AQ11" i="65"/>
  <c r="AP11" i="65"/>
  <c r="AO11" i="65"/>
  <c r="AN11" i="65"/>
  <c r="AM11" i="65"/>
  <c r="AL11" i="65"/>
  <c r="AK11" i="65"/>
  <c r="AJ11" i="65"/>
  <c r="AI11" i="65"/>
  <c r="AH11" i="65"/>
  <c r="AG11" i="65"/>
  <c r="AF11" i="65"/>
  <c r="AE11" i="65"/>
  <c r="AD11" i="65"/>
  <c r="AC11" i="65"/>
  <c r="AB11" i="65"/>
  <c r="AA11" i="65"/>
  <c r="Z11" i="65"/>
  <c r="Y11" i="65"/>
  <c r="X11" i="65"/>
  <c r="W11" i="65"/>
  <c r="V11" i="65"/>
  <c r="U11" i="65"/>
  <c r="T11" i="65"/>
  <c r="S11" i="65"/>
  <c r="R11" i="65"/>
  <c r="Q11" i="65"/>
  <c r="P11" i="65"/>
  <c r="O11" i="65"/>
  <c r="N11" i="65"/>
  <c r="M11" i="65"/>
  <c r="L11" i="65"/>
  <c r="K11" i="65"/>
  <c r="J11" i="65"/>
  <c r="I11" i="65"/>
  <c r="H11" i="65"/>
  <c r="G11" i="65"/>
  <c r="F11" i="65"/>
  <c r="E11" i="65"/>
  <c r="BM107" i="14"/>
  <c r="BN107" i="14"/>
  <c r="BO107" i="14"/>
  <c r="BP107" i="14"/>
  <c r="BQ107" i="14"/>
  <c r="BR107" i="14"/>
  <c r="BS107" i="14"/>
  <c r="BT107" i="14"/>
  <c r="BU107" i="14"/>
  <c r="BV107" i="14"/>
  <c r="BW107" i="14"/>
  <c r="BX107" i="14"/>
  <c r="BY107" i="14"/>
  <c r="BZ107" i="14"/>
  <c r="CA107" i="14"/>
  <c r="CB107" i="14"/>
  <c r="CC107" i="14"/>
  <c r="CD107" i="14"/>
  <c r="CE107" i="14"/>
  <c r="CF107" i="14"/>
  <c r="CG107" i="14"/>
  <c r="CH107" i="14"/>
  <c r="CI107" i="14"/>
  <c r="CJ107" i="14"/>
  <c r="CK107" i="14"/>
  <c r="CL107" i="14"/>
  <c r="CM107" i="14"/>
  <c r="CN107" i="14"/>
  <c r="CO107" i="14"/>
  <c r="CP107" i="14"/>
  <c r="CQ107" i="14"/>
  <c r="CR107" i="14"/>
  <c r="CS107" i="14"/>
  <c r="CT107" i="14"/>
  <c r="CU107" i="14"/>
  <c r="CV107" i="14"/>
  <c r="CW107" i="14"/>
  <c r="CX107" i="14"/>
  <c r="CY107" i="14"/>
  <c r="CZ107" i="14"/>
  <c r="DA107" i="14"/>
  <c r="DB107" i="14"/>
  <c r="DC107" i="14"/>
  <c r="DD107" i="14"/>
  <c r="DE107" i="14"/>
  <c r="DF107" i="14"/>
  <c r="DG107" i="14"/>
  <c r="DH107" i="14"/>
  <c r="DI107" i="14"/>
  <c r="DJ107" i="14"/>
  <c r="DK107" i="14"/>
  <c r="DL107" i="14"/>
  <c r="DM107" i="14"/>
  <c r="DN107" i="14"/>
  <c r="DO107" i="14"/>
  <c r="DP107" i="14"/>
  <c r="DQ107" i="14"/>
  <c r="DR107" i="14"/>
  <c r="DS107" i="14"/>
  <c r="DT107" i="14"/>
  <c r="DU107" i="14"/>
  <c r="DV107" i="14"/>
  <c r="DW107" i="14"/>
  <c r="DX107" i="14"/>
  <c r="DY107" i="14"/>
  <c r="DZ107" i="14"/>
  <c r="EA107" i="14"/>
  <c r="EB107" i="14"/>
  <c r="EC107" i="14"/>
  <c r="ED107" i="14"/>
  <c r="EE107" i="14"/>
  <c r="EF107" i="14"/>
  <c r="EG107" i="14"/>
  <c r="EH107" i="14"/>
  <c r="EI107" i="14"/>
  <c r="EJ107" i="14"/>
  <c r="EK107" i="14"/>
  <c r="EL107" i="14"/>
  <c r="EM107" i="14"/>
  <c r="EN107" i="14"/>
  <c r="EO107" i="14"/>
  <c r="EP107" i="14"/>
  <c r="EQ107" i="14"/>
  <c r="ER107" i="14"/>
  <c r="ES107" i="14"/>
  <c r="ET107" i="14"/>
  <c r="EU107" i="14"/>
  <c r="EV107" i="14"/>
  <c r="EW107" i="14"/>
  <c r="EX107" i="14"/>
  <c r="EY107" i="14"/>
  <c r="EZ107" i="14"/>
  <c r="FA107" i="14"/>
  <c r="FB107" i="14"/>
  <c r="FC107" i="14"/>
  <c r="FD107" i="14"/>
  <c r="FE107" i="14"/>
  <c r="FF107" i="14"/>
  <c r="FG107" i="14"/>
  <c r="BM108" i="14"/>
  <c r="BN108" i="14"/>
  <c r="BO108" i="14"/>
  <c r="BP108" i="14"/>
  <c r="BQ108" i="14"/>
  <c r="BR108" i="14"/>
  <c r="BS108" i="14"/>
  <c r="BT108" i="14"/>
  <c r="BU108" i="14"/>
  <c r="BV108" i="14"/>
  <c r="BW108" i="14"/>
  <c r="BX108" i="14"/>
  <c r="BY108" i="14"/>
  <c r="BZ108" i="14"/>
  <c r="CA108" i="14"/>
  <c r="CB108" i="14"/>
  <c r="CC108" i="14"/>
  <c r="CD108" i="14"/>
  <c r="CE108" i="14"/>
  <c r="CF108" i="14"/>
  <c r="CG108" i="14"/>
  <c r="CH108" i="14"/>
  <c r="CI108" i="14"/>
  <c r="CJ108" i="14"/>
  <c r="CK108" i="14"/>
  <c r="CL108" i="14"/>
  <c r="CM108" i="14"/>
  <c r="CN108" i="14"/>
  <c r="CO108" i="14"/>
  <c r="CP108" i="14"/>
  <c r="CQ108" i="14"/>
  <c r="CR108" i="14"/>
  <c r="CS108" i="14"/>
  <c r="CT108" i="14"/>
  <c r="CU108" i="14"/>
  <c r="CV108" i="14"/>
  <c r="CW108" i="14"/>
  <c r="CX108" i="14"/>
  <c r="CY108" i="14"/>
  <c r="CZ108" i="14"/>
  <c r="DA108" i="14"/>
  <c r="DB108" i="14"/>
  <c r="DC108" i="14"/>
  <c r="DD108" i="14"/>
  <c r="DE108" i="14"/>
  <c r="DF108" i="14"/>
  <c r="DG108" i="14"/>
  <c r="DH108" i="14"/>
  <c r="DI108" i="14"/>
  <c r="DJ108" i="14"/>
  <c r="DK108" i="14"/>
  <c r="DL108" i="14"/>
  <c r="DM108" i="14"/>
  <c r="DN108" i="14"/>
  <c r="DO108" i="14"/>
  <c r="DP108" i="14"/>
  <c r="DQ108" i="14"/>
  <c r="DR108" i="14"/>
  <c r="DS108" i="14"/>
  <c r="DT108" i="14"/>
  <c r="DU108" i="14"/>
  <c r="DV108" i="14"/>
  <c r="DW108" i="14"/>
  <c r="DX108" i="14"/>
  <c r="DY108" i="14"/>
  <c r="DZ108" i="14"/>
  <c r="EA108" i="14"/>
  <c r="EB108" i="14"/>
  <c r="EC108" i="14"/>
  <c r="ED108" i="14"/>
  <c r="EE108" i="14"/>
  <c r="EF108" i="14"/>
  <c r="EG108" i="14"/>
  <c r="EH108" i="14"/>
  <c r="EI108" i="14"/>
  <c r="EJ108" i="14"/>
  <c r="EK108" i="14"/>
  <c r="EL108" i="14"/>
  <c r="EM108" i="14"/>
  <c r="EN108" i="14"/>
  <c r="EO108" i="14"/>
  <c r="EP108" i="14"/>
  <c r="EQ108" i="14"/>
  <c r="ER108" i="14"/>
  <c r="ES108" i="14"/>
  <c r="ET108" i="14"/>
  <c r="EU108" i="14"/>
  <c r="EV108" i="14"/>
  <c r="EW108" i="14"/>
  <c r="EX108" i="14"/>
  <c r="EY108" i="14"/>
  <c r="EZ108" i="14"/>
  <c r="FA108" i="14"/>
  <c r="FB108" i="14"/>
  <c r="FC108" i="14"/>
  <c r="FD108" i="14"/>
  <c r="FE108" i="14"/>
  <c r="FF108" i="14"/>
  <c r="FG108" i="14"/>
  <c r="BM109" i="14"/>
  <c r="BN109" i="14"/>
  <c r="BO109" i="14"/>
  <c r="BP109" i="14"/>
  <c r="BQ109" i="14"/>
  <c r="BR109" i="14"/>
  <c r="BS109" i="14"/>
  <c r="BT109" i="14"/>
  <c r="BU109" i="14"/>
  <c r="BV109" i="14"/>
  <c r="BW109" i="14"/>
  <c r="BX109" i="14"/>
  <c r="BY109" i="14"/>
  <c r="BZ109" i="14"/>
  <c r="CA109" i="14"/>
  <c r="CB109" i="14"/>
  <c r="CC109" i="14"/>
  <c r="CD109" i="14"/>
  <c r="CE109" i="14"/>
  <c r="CF109" i="14"/>
  <c r="CG109" i="14"/>
  <c r="CH109" i="14"/>
  <c r="CI109" i="14"/>
  <c r="CJ109" i="14"/>
  <c r="CK109" i="14"/>
  <c r="CL109" i="14"/>
  <c r="CM109" i="14"/>
  <c r="CN109" i="14"/>
  <c r="CO109" i="14"/>
  <c r="CP109" i="14"/>
  <c r="CQ109" i="14"/>
  <c r="CR109" i="14"/>
  <c r="CS109" i="14"/>
  <c r="CT109" i="14"/>
  <c r="CU109" i="14"/>
  <c r="CV109" i="14"/>
  <c r="CW109" i="14"/>
  <c r="CX109" i="14"/>
  <c r="CY109" i="14"/>
  <c r="CZ109" i="14"/>
  <c r="DA109" i="14"/>
  <c r="DB109" i="14"/>
  <c r="DC109" i="14"/>
  <c r="DD109" i="14"/>
  <c r="DE109" i="14"/>
  <c r="DF109" i="14"/>
  <c r="DG109" i="14"/>
  <c r="DH109" i="14"/>
  <c r="DI109" i="14"/>
  <c r="DJ109" i="14"/>
  <c r="DK109" i="14"/>
  <c r="DL109" i="14"/>
  <c r="DM109" i="14"/>
  <c r="DN109" i="14"/>
  <c r="DO109" i="14"/>
  <c r="DP109" i="14"/>
  <c r="DQ109" i="14"/>
  <c r="DR109" i="14"/>
  <c r="DS109" i="14"/>
  <c r="DT109" i="14"/>
  <c r="DU109" i="14"/>
  <c r="DV109" i="14"/>
  <c r="DW109" i="14"/>
  <c r="DX109" i="14"/>
  <c r="DY109" i="14"/>
  <c r="DZ109" i="14"/>
  <c r="EA109" i="14"/>
  <c r="EB109" i="14"/>
  <c r="EC109" i="14"/>
  <c r="ED109" i="14"/>
  <c r="EE109" i="14"/>
  <c r="EF109" i="14"/>
  <c r="EG109" i="14"/>
  <c r="EH109" i="14"/>
  <c r="EI109" i="14"/>
  <c r="EJ109" i="14"/>
  <c r="EK109" i="14"/>
  <c r="EL109" i="14"/>
  <c r="EM109" i="14"/>
  <c r="EN109" i="14"/>
  <c r="EO109" i="14"/>
  <c r="EP109" i="14"/>
  <c r="EQ109" i="14"/>
  <c r="ER109" i="14"/>
  <c r="ES109" i="14"/>
  <c r="ET109" i="14"/>
  <c r="EU109" i="14"/>
  <c r="EV109" i="14"/>
  <c r="EW109" i="14"/>
  <c r="EX109" i="14"/>
  <c r="EY109" i="14"/>
  <c r="EZ109" i="14"/>
  <c r="FA109" i="14"/>
  <c r="FB109" i="14"/>
  <c r="FC109" i="14"/>
  <c r="FD109" i="14"/>
  <c r="FE109" i="14"/>
  <c r="FF109" i="14"/>
  <c r="FG109" i="14"/>
  <c r="BL109" i="14"/>
  <c r="BL108" i="14"/>
  <c r="BL107" i="14"/>
  <c r="D4" i="64"/>
  <c r="CZ11" i="64"/>
  <c r="CY11" i="64"/>
  <c r="CX11" i="64"/>
  <c r="CW11" i="64"/>
  <c r="CV11" i="64"/>
  <c r="CU11" i="64"/>
  <c r="CT11" i="64"/>
  <c r="CS11" i="64"/>
  <c r="CR11" i="64"/>
  <c r="CQ11" i="64"/>
  <c r="CP11" i="64"/>
  <c r="CO11" i="64"/>
  <c r="CN11" i="64"/>
  <c r="CM11" i="64"/>
  <c r="CL11" i="64"/>
  <c r="CK11" i="64"/>
  <c r="CJ11" i="64"/>
  <c r="CI11" i="64"/>
  <c r="CH11" i="64"/>
  <c r="CG11" i="64"/>
  <c r="CF11" i="64"/>
  <c r="CE11" i="64"/>
  <c r="CD11" i="64"/>
  <c r="CC11" i="64"/>
  <c r="CB11" i="64"/>
  <c r="CA11" i="64"/>
  <c r="BZ11" i="64"/>
  <c r="BY11" i="64"/>
  <c r="BX11" i="64"/>
  <c r="BW11" i="64"/>
  <c r="BV11" i="64"/>
  <c r="BU11" i="64"/>
  <c r="BT11" i="64"/>
  <c r="BS11" i="64"/>
  <c r="BR11" i="64"/>
  <c r="BQ11" i="64"/>
  <c r="BP11" i="64"/>
  <c r="BO11" i="64"/>
  <c r="BN11" i="64"/>
  <c r="BM11" i="64"/>
  <c r="BL11" i="64"/>
  <c r="BK11" i="64"/>
  <c r="BJ11" i="64"/>
  <c r="BI11" i="64"/>
  <c r="BH11" i="64"/>
  <c r="BG11" i="64"/>
  <c r="BF11" i="64"/>
  <c r="BE11" i="64"/>
  <c r="BD11" i="64"/>
  <c r="BC11" i="64"/>
  <c r="BB11" i="64"/>
  <c r="BA11" i="64"/>
  <c r="AZ11" i="64"/>
  <c r="AY11" i="64"/>
  <c r="AX11" i="64"/>
  <c r="AW11" i="64"/>
  <c r="AV11" i="64"/>
  <c r="AU11" i="64"/>
  <c r="AT11" i="64"/>
  <c r="AS11" i="64"/>
  <c r="AR11" i="64"/>
  <c r="AQ11" i="64"/>
  <c r="AP11" i="64"/>
  <c r="AO11" i="64"/>
  <c r="AN11" i="64"/>
  <c r="AM11" i="64"/>
  <c r="AL11" i="64"/>
  <c r="AK11" i="64"/>
  <c r="AJ11" i="64"/>
  <c r="AI11" i="64"/>
  <c r="AH11" i="64"/>
  <c r="AG11" i="64"/>
  <c r="AF11" i="64"/>
  <c r="AE11" i="64"/>
  <c r="AD11" i="64"/>
  <c r="AC11" i="64"/>
  <c r="AB11" i="64"/>
  <c r="AA11" i="64"/>
  <c r="Z11" i="64"/>
  <c r="Y11" i="64"/>
  <c r="X11" i="64"/>
  <c r="W11" i="64"/>
  <c r="V11" i="64"/>
  <c r="U11" i="64"/>
  <c r="T11" i="64"/>
  <c r="S11" i="64"/>
  <c r="R11" i="64"/>
  <c r="Q11" i="64"/>
  <c r="P11" i="64"/>
  <c r="O11" i="64"/>
  <c r="N11" i="64"/>
  <c r="M11" i="64"/>
  <c r="L11" i="64"/>
  <c r="K11" i="64"/>
  <c r="J11" i="64"/>
  <c r="I11" i="64"/>
  <c r="H11" i="64"/>
  <c r="G11" i="64"/>
  <c r="F11" i="64"/>
  <c r="E11" i="64"/>
  <c r="BM95" i="14"/>
  <c r="BN95" i="14"/>
  <c r="BO95" i="14"/>
  <c r="BP95" i="14"/>
  <c r="BQ95" i="14"/>
  <c r="BR95" i="14"/>
  <c r="BS95" i="14"/>
  <c r="BT95" i="14"/>
  <c r="BU95" i="14"/>
  <c r="BV95" i="14"/>
  <c r="BW95" i="14"/>
  <c r="BX95" i="14"/>
  <c r="BY95" i="14"/>
  <c r="BZ95" i="14"/>
  <c r="CA95" i="14"/>
  <c r="CB95" i="14"/>
  <c r="CC95" i="14"/>
  <c r="CD95" i="14"/>
  <c r="CE95" i="14"/>
  <c r="CF95" i="14"/>
  <c r="CG95" i="14"/>
  <c r="CH95" i="14"/>
  <c r="CI95" i="14"/>
  <c r="CJ95" i="14"/>
  <c r="CK95" i="14"/>
  <c r="CL95" i="14"/>
  <c r="CM95" i="14"/>
  <c r="CN95" i="14"/>
  <c r="CO95" i="14"/>
  <c r="CP95" i="14"/>
  <c r="CQ95" i="14"/>
  <c r="CR95" i="14"/>
  <c r="CS95" i="14"/>
  <c r="CT95" i="14"/>
  <c r="CU95" i="14"/>
  <c r="CV95" i="14"/>
  <c r="CW95" i="14"/>
  <c r="CX95" i="14"/>
  <c r="CY95" i="14"/>
  <c r="CZ95" i="14"/>
  <c r="DA95" i="14"/>
  <c r="DB95" i="14"/>
  <c r="DC95" i="14"/>
  <c r="DD95" i="14"/>
  <c r="DE95" i="14"/>
  <c r="DF95" i="14"/>
  <c r="DG95" i="14"/>
  <c r="DH95" i="14"/>
  <c r="DI95" i="14"/>
  <c r="DJ95" i="14"/>
  <c r="DK95" i="14"/>
  <c r="DL95" i="14"/>
  <c r="DM95" i="14"/>
  <c r="DN95" i="14"/>
  <c r="DO95" i="14"/>
  <c r="DP95" i="14"/>
  <c r="DQ95" i="14"/>
  <c r="DR95" i="14"/>
  <c r="DS95" i="14"/>
  <c r="DT95" i="14"/>
  <c r="DU95" i="14"/>
  <c r="DV95" i="14"/>
  <c r="DW95" i="14"/>
  <c r="DX95" i="14"/>
  <c r="DY95" i="14"/>
  <c r="DZ95" i="14"/>
  <c r="EA95" i="14"/>
  <c r="EB95" i="14"/>
  <c r="EC95" i="14"/>
  <c r="ED95" i="14"/>
  <c r="EE95" i="14"/>
  <c r="EF95" i="14"/>
  <c r="EG95" i="14"/>
  <c r="EH95" i="14"/>
  <c r="EI95" i="14"/>
  <c r="EJ95" i="14"/>
  <c r="EK95" i="14"/>
  <c r="EL95" i="14"/>
  <c r="EM95" i="14"/>
  <c r="EN95" i="14"/>
  <c r="EO95" i="14"/>
  <c r="EP95" i="14"/>
  <c r="EQ95" i="14"/>
  <c r="ER95" i="14"/>
  <c r="ES95" i="14"/>
  <c r="ET95" i="14"/>
  <c r="EU95" i="14"/>
  <c r="EV95" i="14"/>
  <c r="EW95" i="14"/>
  <c r="EX95" i="14"/>
  <c r="EY95" i="14"/>
  <c r="EZ95" i="14"/>
  <c r="FA95" i="14"/>
  <c r="FB95" i="14"/>
  <c r="FC95" i="14"/>
  <c r="FD95" i="14"/>
  <c r="FE95" i="14"/>
  <c r="FF95" i="14"/>
  <c r="FG95" i="14"/>
  <c r="BM96" i="14"/>
  <c r="BN96" i="14"/>
  <c r="BO96" i="14"/>
  <c r="BP96" i="14"/>
  <c r="BQ96" i="14"/>
  <c r="BR96" i="14"/>
  <c r="BS96" i="14"/>
  <c r="BT96" i="14"/>
  <c r="BU96" i="14"/>
  <c r="BV96" i="14"/>
  <c r="BW96" i="14"/>
  <c r="BX96" i="14"/>
  <c r="BY96" i="14"/>
  <c r="BZ96" i="14"/>
  <c r="CA96" i="14"/>
  <c r="CB96" i="14"/>
  <c r="CC96" i="14"/>
  <c r="CD96" i="14"/>
  <c r="CE96" i="14"/>
  <c r="CF96" i="14"/>
  <c r="CG96" i="14"/>
  <c r="CH96" i="14"/>
  <c r="CI96" i="14"/>
  <c r="CJ96" i="14"/>
  <c r="CK96" i="14"/>
  <c r="CL96" i="14"/>
  <c r="CM96" i="14"/>
  <c r="CN96" i="14"/>
  <c r="CO96" i="14"/>
  <c r="CP96" i="14"/>
  <c r="CQ96" i="14"/>
  <c r="CR96" i="14"/>
  <c r="CS96" i="14"/>
  <c r="CT96" i="14"/>
  <c r="CU96" i="14"/>
  <c r="CV96" i="14"/>
  <c r="CW96" i="14"/>
  <c r="CX96" i="14"/>
  <c r="CY96" i="14"/>
  <c r="CZ96" i="14"/>
  <c r="DA96" i="14"/>
  <c r="DB96" i="14"/>
  <c r="DC96" i="14"/>
  <c r="DD96" i="14"/>
  <c r="DE96" i="14"/>
  <c r="DF96" i="14"/>
  <c r="DG96" i="14"/>
  <c r="DH96" i="14"/>
  <c r="DI96" i="14"/>
  <c r="DJ96" i="14"/>
  <c r="DK96" i="14"/>
  <c r="DL96" i="14"/>
  <c r="DM96" i="14"/>
  <c r="DN96" i="14"/>
  <c r="DO96" i="14"/>
  <c r="DP96" i="14"/>
  <c r="DQ96" i="14"/>
  <c r="DR96" i="14"/>
  <c r="DS96" i="14"/>
  <c r="DT96" i="14"/>
  <c r="DU96" i="14"/>
  <c r="DV96" i="14"/>
  <c r="DW96" i="14"/>
  <c r="DX96" i="14"/>
  <c r="DY96" i="14"/>
  <c r="DZ96" i="14"/>
  <c r="EA96" i="14"/>
  <c r="EB96" i="14"/>
  <c r="EC96" i="14"/>
  <c r="ED96" i="14"/>
  <c r="EE96" i="14"/>
  <c r="EF96" i="14"/>
  <c r="EG96" i="14"/>
  <c r="EH96" i="14"/>
  <c r="EI96" i="14"/>
  <c r="EJ96" i="14"/>
  <c r="EK96" i="14"/>
  <c r="EL96" i="14"/>
  <c r="EM96" i="14"/>
  <c r="EN96" i="14"/>
  <c r="EO96" i="14"/>
  <c r="EP96" i="14"/>
  <c r="EQ96" i="14"/>
  <c r="ER96" i="14"/>
  <c r="ES96" i="14"/>
  <c r="ET96" i="14"/>
  <c r="EU96" i="14"/>
  <c r="EV96" i="14"/>
  <c r="EW96" i="14"/>
  <c r="EX96" i="14"/>
  <c r="EY96" i="14"/>
  <c r="EZ96" i="14"/>
  <c r="FA96" i="14"/>
  <c r="FB96" i="14"/>
  <c r="FC96" i="14"/>
  <c r="FD96" i="14"/>
  <c r="FE96" i="14"/>
  <c r="FF96" i="14"/>
  <c r="FG96" i="14"/>
  <c r="BM97" i="14"/>
  <c r="BN97" i="14"/>
  <c r="BO97" i="14"/>
  <c r="BP97" i="14"/>
  <c r="BQ97" i="14"/>
  <c r="BR97" i="14"/>
  <c r="BS97" i="14"/>
  <c r="BT97" i="14"/>
  <c r="BU97" i="14"/>
  <c r="BV97" i="14"/>
  <c r="BW97" i="14"/>
  <c r="BX97" i="14"/>
  <c r="BY97" i="14"/>
  <c r="BZ97" i="14"/>
  <c r="CA97" i="14"/>
  <c r="CB97" i="14"/>
  <c r="CC97" i="14"/>
  <c r="CD97" i="14"/>
  <c r="CE97" i="14"/>
  <c r="CF97" i="14"/>
  <c r="CG97" i="14"/>
  <c r="CH97" i="14"/>
  <c r="CI97" i="14"/>
  <c r="CJ97" i="14"/>
  <c r="CK97" i="14"/>
  <c r="CL97" i="14"/>
  <c r="CM97" i="14"/>
  <c r="CN97" i="14"/>
  <c r="CO97" i="14"/>
  <c r="CP97" i="14"/>
  <c r="CQ97" i="14"/>
  <c r="CR97" i="14"/>
  <c r="CS97" i="14"/>
  <c r="CT97" i="14"/>
  <c r="CU97" i="14"/>
  <c r="CV97" i="14"/>
  <c r="CW97" i="14"/>
  <c r="CX97" i="14"/>
  <c r="CY97" i="14"/>
  <c r="CZ97" i="14"/>
  <c r="DA97" i="14"/>
  <c r="DB97" i="14"/>
  <c r="DC97" i="14"/>
  <c r="DD97" i="14"/>
  <c r="DE97" i="14"/>
  <c r="DF97" i="14"/>
  <c r="DG97" i="14"/>
  <c r="DH97" i="14"/>
  <c r="DI97" i="14"/>
  <c r="DJ97" i="14"/>
  <c r="DK97" i="14"/>
  <c r="DL97" i="14"/>
  <c r="DM97" i="14"/>
  <c r="DN97" i="14"/>
  <c r="DO97" i="14"/>
  <c r="DP97" i="14"/>
  <c r="DQ97" i="14"/>
  <c r="DR97" i="14"/>
  <c r="DS97" i="14"/>
  <c r="DT97" i="14"/>
  <c r="DU97" i="14"/>
  <c r="DV97" i="14"/>
  <c r="DW97" i="14"/>
  <c r="DX97" i="14"/>
  <c r="DY97" i="14"/>
  <c r="DZ97" i="14"/>
  <c r="EA97" i="14"/>
  <c r="EB97" i="14"/>
  <c r="EC97" i="14"/>
  <c r="ED97" i="14"/>
  <c r="EE97" i="14"/>
  <c r="EF97" i="14"/>
  <c r="EG97" i="14"/>
  <c r="EH97" i="14"/>
  <c r="EI97" i="14"/>
  <c r="EJ97" i="14"/>
  <c r="EK97" i="14"/>
  <c r="EL97" i="14"/>
  <c r="EM97" i="14"/>
  <c r="EN97" i="14"/>
  <c r="EO97" i="14"/>
  <c r="EP97" i="14"/>
  <c r="EQ97" i="14"/>
  <c r="ER97" i="14"/>
  <c r="ES97" i="14"/>
  <c r="ET97" i="14"/>
  <c r="EU97" i="14"/>
  <c r="EV97" i="14"/>
  <c r="EW97" i="14"/>
  <c r="EX97" i="14"/>
  <c r="EY97" i="14"/>
  <c r="EZ97" i="14"/>
  <c r="FA97" i="14"/>
  <c r="FB97" i="14"/>
  <c r="FC97" i="14"/>
  <c r="FD97" i="14"/>
  <c r="FE97" i="14"/>
  <c r="FF97" i="14"/>
  <c r="FG97" i="14"/>
  <c r="BL97" i="14"/>
  <c r="BL96" i="14"/>
  <c r="BL95" i="14"/>
  <c r="D4" i="63"/>
  <c r="CZ11" i="63"/>
  <c r="CY11" i="63"/>
  <c r="CX11" i="63"/>
  <c r="CW11" i="63"/>
  <c r="CV11" i="63"/>
  <c r="CU11" i="63"/>
  <c r="CT11" i="63"/>
  <c r="CS11" i="63"/>
  <c r="CR11" i="63"/>
  <c r="CQ11" i="63"/>
  <c r="CP11" i="63"/>
  <c r="CO11" i="63"/>
  <c r="CN11" i="63"/>
  <c r="CM11" i="63"/>
  <c r="CL11" i="63"/>
  <c r="CK11" i="63"/>
  <c r="CJ11" i="63"/>
  <c r="CI11" i="63"/>
  <c r="CH11" i="63"/>
  <c r="CG11" i="63"/>
  <c r="CF11" i="63"/>
  <c r="CE11" i="63"/>
  <c r="CD11" i="63"/>
  <c r="CC11" i="63"/>
  <c r="CB11" i="63"/>
  <c r="CA11" i="63"/>
  <c r="BZ11" i="63"/>
  <c r="BY11" i="63"/>
  <c r="BX11" i="63"/>
  <c r="BW11" i="63"/>
  <c r="BV11" i="63"/>
  <c r="BU11" i="63"/>
  <c r="BT11" i="63"/>
  <c r="BS11" i="63"/>
  <c r="BR11" i="63"/>
  <c r="BQ11" i="63"/>
  <c r="BP11" i="63"/>
  <c r="BO11" i="63"/>
  <c r="BN11" i="63"/>
  <c r="BM11" i="63"/>
  <c r="BL11" i="63"/>
  <c r="BK11" i="63"/>
  <c r="BJ11" i="63"/>
  <c r="BI11" i="63"/>
  <c r="BH11" i="63"/>
  <c r="BG11" i="63"/>
  <c r="BF11" i="63"/>
  <c r="BE11" i="63"/>
  <c r="BD11" i="63"/>
  <c r="BC11" i="63"/>
  <c r="BB11" i="63"/>
  <c r="BA11" i="63"/>
  <c r="AZ11" i="63"/>
  <c r="AY11" i="63"/>
  <c r="AX11" i="63"/>
  <c r="AW11" i="63"/>
  <c r="AV11" i="63"/>
  <c r="AU11" i="63"/>
  <c r="AT11" i="63"/>
  <c r="AS11" i="63"/>
  <c r="AR11" i="63"/>
  <c r="AQ11" i="63"/>
  <c r="AP11" i="63"/>
  <c r="AO11" i="63"/>
  <c r="AN11" i="63"/>
  <c r="AM11" i="63"/>
  <c r="AL11" i="63"/>
  <c r="AK11" i="63"/>
  <c r="AJ11" i="63"/>
  <c r="AI11" i="63"/>
  <c r="AH11" i="63"/>
  <c r="AG11" i="63"/>
  <c r="AF11" i="63"/>
  <c r="AE11" i="63"/>
  <c r="AD11" i="63"/>
  <c r="AC11" i="63"/>
  <c r="AB11" i="63"/>
  <c r="AA11" i="63"/>
  <c r="Z11" i="63"/>
  <c r="Y11" i="63"/>
  <c r="X11" i="63"/>
  <c r="W11" i="63"/>
  <c r="V11" i="63"/>
  <c r="U11" i="63"/>
  <c r="T11" i="63"/>
  <c r="S11" i="63"/>
  <c r="R11" i="63"/>
  <c r="Q11" i="63"/>
  <c r="P11" i="63"/>
  <c r="O11" i="63"/>
  <c r="N11" i="63"/>
  <c r="M11" i="63"/>
  <c r="L11" i="63"/>
  <c r="K11" i="63"/>
  <c r="J11" i="63"/>
  <c r="I11" i="63"/>
  <c r="H11" i="63"/>
  <c r="G11" i="63"/>
  <c r="F11" i="63"/>
  <c r="E11" i="63"/>
  <c r="BM83" i="14"/>
  <c r="BN83" i="14"/>
  <c r="BO83" i="14"/>
  <c r="BP83" i="14"/>
  <c r="BQ83" i="14"/>
  <c r="BR83" i="14"/>
  <c r="BS83" i="14"/>
  <c r="BT83" i="14"/>
  <c r="BU83" i="14"/>
  <c r="BV83" i="14"/>
  <c r="BW83" i="14"/>
  <c r="BX83" i="14"/>
  <c r="BY83" i="14"/>
  <c r="BZ83" i="14"/>
  <c r="CA83" i="14"/>
  <c r="CB83" i="14"/>
  <c r="CC83" i="14"/>
  <c r="CD83" i="14"/>
  <c r="CE83" i="14"/>
  <c r="CF83" i="14"/>
  <c r="CG83" i="14"/>
  <c r="CH83" i="14"/>
  <c r="CI83" i="14"/>
  <c r="CJ83" i="14"/>
  <c r="CK83" i="14"/>
  <c r="CL83" i="14"/>
  <c r="CM83" i="14"/>
  <c r="CN83" i="14"/>
  <c r="CO83" i="14"/>
  <c r="CP83" i="14"/>
  <c r="CQ83" i="14"/>
  <c r="CR83" i="14"/>
  <c r="CS83" i="14"/>
  <c r="CT83" i="14"/>
  <c r="CU83" i="14"/>
  <c r="CV83" i="14"/>
  <c r="CW83" i="14"/>
  <c r="CX83" i="14"/>
  <c r="CY83" i="14"/>
  <c r="CZ83" i="14"/>
  <c r="DA83" i="14"/>
  <c r="DB83" i="14"/>
  <c r="DC83" i="14"/>
  <c r="DD83" i="14"/>
  <c r="DE83" i="14"/>
  <c r="DF83" i="14"/>
  <c r="DG83" i="14"/>
  <c r="DH83" i="14"/>
  <c r="DI83" i="14"/>
  <c r="DJ83" i="14"/>
  <c r="DK83" i="14"/>
  <c r="DL83" i="14"/>
  <c r="DM83" i="14"/>
  <c r="DN83" i="14"/>
  <c r="DO83" i="14"/>
  <c r="DP83" i="14"/>
  <c r="DQ83" i="14"/>
  <c r="DR83" i="14"/>
  <c r="DS83" i="14"/>
  <c r="DT83" i="14"/>
  <c r="DU83" i="14"/>
  <c r="DV83" i="14"/>
  <c r="DW83" i="14"/>
  <c r="DX83" i="14"/>
  <c r="DY83" i="14"/>
  <c r="DZ83" i="14"/>
  <c r="EA83" i="14"/>
  <c r="EB83" i="14"/>
  <c r="EC83" i="14"/>
  <c r="ED83" i="14"/>
  <c r="EE83" i="14"/>
  <c r="EF83" i="14"/>
  <c r="EG83" i="14"/>
  <c r="EH83" i="14"/>
  <c r="EI83" i="14"/>
  <c r="EJ83" i="14"/>
  <c r="EK83" i="14"/>
  <c r="EL83" i="14"/>
  <c r="EM83" i="14"/>
  <c r="EN83" i="14"/>
  <c r="EO83" i="14"/>
  <c r="EP83" i="14"/>
  <c r="EQ83" i="14"/>
  <c r="ER83" i="14"/>
  <c r="ES83" i="14"/>
  <c r="ET83" i="14"/>
  <c r="EU83" i="14"/>
  <c r="EV83" i="14"/>
  <c r="EW83" i="14"/>
  <c r="EX83" i="14"/>
  <c r="EY83" i="14"/>
  <c r="EZ83" i="14"/>
  <c r="FA83" i="14"/>
  <c r="FB83" i="14"/>
  <c r="FC83" i="14"/>
  <c r="FD83" i="14"/>
  <c r="FE83" i="14"/>
  <c r="FF83" i="14"/>
  <c r="FG83" i="14"/>
  <c r="BM84" i="14"/>
  <c r="BN84" i="14"/>
  <c r="BO84" i="14"/>
  <c r="BP84" i="14"/>
  <c r="BQ84" i="14"/>
  <c r="BR84" i="14"/>
  <c r="BS84" i="14"/>
  <c r="BT84" i="14"/>
  <c r="BU84" i="14"/>
  <c r="BV84" i="14"/>
  <c r="BW84" i="14"/>
  <c r="BX84" i="14"/>
  <c r="BY84" i="14"/>
  <c r="BZ84" i="14"/>
  <c r="CA84" i="14"/>
  <c r="CB84" i="14"/>
  <c r="CC84" i="14"/>
  <c r="CD84" i="14"/>
  <c r="CE84" i="14"/>
  <c r="CF84" i="14"/>
  <c r="CG84" i="14"/>
  <c r="CH84" i="14"/>
  <c r="CI84" i="14"/>
  <c r="CJ84" i="14"/>
  <c r="CK84" i="14"/>
  <c r="CL84" i="14"/>
  <c r="CM84" i="14"/>
  <c r="CN84" i="14"/>
  <c r="CO84" i="14"/>
  <c r="CP84" i="14"/>
  <c r="CQ84" i="14"/>
  <c r="CR84" i="14"/>
  <c r="CS84" i="14"/>
  <c r="CT84" i="14"/>
  <c r="CU84" i="14"/>
  <c r="CV84" i="14"/>
  <c r="CW84" i="14"/>
  <c r="CX84" i="14"/>
  <c r="CY84" i="14"/>
  <c r="CZ84" i="14"/>
  <c r="DA84" i="14"/>
  <c r="DB84" i="14"/>
  <c r="DC84" i="14"/>
  <c r="DD84" i="14"/>
  <c r="DE84" i="14"/>
  <c r="DF84" i="14"/>
  <c r="DG84" i="14"/>
  <c r="DH84" i="14"/>
  <c r="DI84" i="14"/>
  <c r="DJ84" i="14"/>
  <c r="DK84" i="14"/>
  <c r="DL84" i="14"/>
  <c r="DM84" i="14"/>
  <c r="DN84" i="14"/>
  <c r="DO84" i="14"/>
  <c r="DP84" i="14"/>
  <c r="DQ84" i="14"/>
  <c r="DR84" i="14"/>
  <c r="DS84" i="14"/>
  <c r="DT84" i="14"/>
  <c r="DU84" i="14"/>
  <c r="DV84" i="14"/>
  <c r="DW84" i="14"/>
  <c r="DX84" i="14"/>
  <c r="DY84" i="14"/>
  <c r="DZ84" i="14"/>
  <c r="EA84" i="14"/>
  <c r="EB84" i="14"/>
  <c r="EC84" i="14"/>
  <c r="ED84" i="14"/>
  <c r="EE84" i="14"/>
  <c r="EF84" i="14"/>
  <c r="EG84" i="14"/>
  <c r="EH84" i="14"/>
  <c r="EI84" i="14"/>
  <c r="EJ84" i="14"/>
  <c r="EK84" i="14"/>
  <c r="EL84" i="14"/>
  <c r="EM84" i="14"/>
  <c r="EN84" i="14"/>
  <c r="EO84" i="14"/>
  <c r="EP84" i="14"/>
  <c r="EQ84" i="14"/>
  <c r="ER84" i="14"/>
  <c r="ES84" i="14"/>
  <c r="ET84" i="14"/>
  <c r="EU84" i="14"/>
  <c r="EV84" i="14"/>
  <c r="EW84" i="14"/>
  <c r="EX84" i="14"/>
  <c r="EY84" i="14"/>
  <c r="EZ84" i="14"/>
  <c r="FA84" i="14"/>
  <c r="FB84" i="14"/>
  <c r="FC84" i="14"/>
  <c r="FD84" i="14"/>
  <c r="FE84" i="14"/>
  <c r="FF84" i="14"/>
  <c r="FG84" i="14"/>
  <c r="BM85" i="14"/>
  <c r="BN85" i="14"/>
  <c r="BO85" i="14"/>
  <c r="BP85" i="14"/>
  <c r="BQ85" i="14"/>
  <c r="BR85" i="14"/>
  <c r="BS85" i="14"/>
  <c r="BT85" i="14"/>
  <c r="BU85" i="14"/>
  <c r="BV85" i="14"/>
  <c r="BW85" i="14"/>
  <c r="BX85" i="14"/>
  <c r="BY85" i="14"/>
  <c r="BZ85" i="14"/>
  <c r="CA85" i="14"/>
  <c r="CB85" i="14"/>
  <c r="CC85" i="14"/>
  <c r="CD85" i="14"/>
  <c r="CE85" i="14"/>
  <c r="CF85" i="14"/>
  <c r="CG85" i="14"/>
  <c r="CH85" i="14"/>
  <c r="CI85" i="14"/>
  <c r="CJ85" i="14"/>
  <c r="CK85" i="14"/>
  <c r="CL85" i="14"/>
  <c r="CM85" i="14"/>
  <c r="CN85" i="14"/>
  <c r="CO85" i="14"/>
  <c r="CP85" i="14"/>
  <c r="CQ85" i="14"/>
  <c r="CR85" i="14"/>
  <c r="CS85" i="14"/>
  <c r="CT85" i="14"/>
  <c r="CU85" i="14"/>
  <c r="CV85" i="14"/>
  <c r="CW85" i="14"/>
  <c r="CX85" i="14"/>
  <c r="CY85" i="14"/>
  <c r="CZ85" i="14"/>
  <c r="DA85" i="14"/>
  <c r="DB85" i="14"/>
  <c r="DC85" i="14"/>
  <c r="DD85" i="14"/>
  <c r="DE85" i="14"/>
  <c r="DF85" i="14"/>
  <c r="DG85" i="14"/>
  <c r="DH85" i="14"/>
  <c r="DI85" i="14"/>
  <c r="DJ85" i="14"/>
  <c r="DK85" i="14"/>
  <c r="DL85" i="14"/>
  <c r="DM85" i="14"/>
  <c r="DN85" i="14"/>
  <c r="DO85" i="14"/>
  <c r="DP85" i="14"/>
  <c r="DQ85" i="14"/>
  <c r="DR85" i="14"/>
  <c r="DS85" i="14"/>
  <c r="DT85" i="14"/>
  <c r="DU85" i="14"/>
  <c r="DV85" i="14"/>
  <c r="DW85" i="14"/>
  <c r="DX85" i="14"/>
  <c r="DY85" i="14"/>
  <c r="DZ85" i="14"/>
  <c r="EA85" i="14"/>
  <c r="EB85" i="14"/>
  <c r="EC85" i="14"/>
  <c r="ED85" i="14"/>
  <c r="EE85" i="14"/>
  <c r="EF85" i="14"/>
  <c r="EG85" i="14"/>
  <c r="EH85" i="14"/>
  <c r="EI85" i="14"/>
  <c r="EJ85" i="14"/>
  <c r="EK85" i="14"/>
  <c r="EL85" i="14"/>
  <c r="EM85" i="14"/>
  <c r="EN85" i="14"/>
  <c r="EO85" i="14"/>
  <c r="EP85" i="14"/>
  <c r="EQ85" i="14"/>
  <c r="ER85" i="14"/>
  <c r="ES85" i="14"/>
  <c r="ET85" i="14"/>
  <c r="EU85" i="14"/>
  <c r="EV85" i="14"/>
  <c r="EW85" i="14"/>
  <c r="EX85" i="14"/>
  <c r="EY85" i="14"/>
  <c r="EZ85" i="14"/>
  <c r="FA85" i="14"/>
  <c r="FB85" i="14"/>
  <c r="FC85" i="14"/>
  <c r="FD85" i="14"/>
  <c r="FE85" i="14"/>
  <c r="FF85" i="14"/>
  <c r="FG85" i="14"/>
  <c r="BL85" i="14"/>
  <c r="BL84" i="14"/>
  <c r="BL83" i="14"/>
  <c r="D4" i="62"/>
  <c r="D4" i="61"/>
  <c r="CZ11" i="62"/>
  <c r="CY11" i="62"/>
  <c r="CX11" i="62"/>
  <c r="CW11" i="62"/>
  <c r="CV11" i="62"/>
  <c r="CU11" i="62"/>
  <c r="CT11" i="62"/>
  <c r="CS11" i="62"/>
  <c r="CR11" i="62"/>
  <c r="CQ11" i="62"/>
  <c r="CP11" i="62"/>
  <c r="CO11" i="62"/>
  <c r="CN11" i="62"/>
  <c r="CM11" i="62"/>
  <c r="CL11" i="62"/>
  <c r="CK11" i="62"/>
  <c r="CJ11" i="62"/>
  <c r="CI11" i="62"/>
  <c r="CH11" i="62"/>
  <c r="CG11" i="62"/>
  <c r="CF11" i="62"/>
  <c r="CE11" i="62"/>
  <c r="CD11" i="62"/>
  <c r="CC11" i="62"/>
  <c r="CB11" i="62"/>
  <c r="CA11" i="62"/>
  <c r="BZ11" i="62"/>
  <c r="BY11" i="62"/>
  <c r="BX11" i="62"/>
  <c r="BW11" i="62"/>
  <c r="BV11" i="62"/>
  <c r="BU11" i="62"/>
  <c r="BT11" i="62"/>
  <c r="BS11" i="62"/>
  <c r="BR11" i="62"/>
  <c r="BQ11" i="62"/>
  <c r="BP11" i="62"/>
  <c r="BO11" i="62"/>
  <c r="BN11" i="62"/>
  <c r="BM11" i="62"/>
  <c r="BL11" i="62"/>
  <c r="BK11" i="62"/>
  <c r="BJ11" i="62"/>
  <c r="BI11" i="62"/>
  <c r="BH11" i="62"/>
  <c r="BG11" i="62"/>
  <c r="BF11" i="62"/>
  <c r="BE11" i="62"/>
  <c r="BD11" i="62"/>
  <c r="BC11" i="62"/>
  <c r="BB11" i="62"/>
  <c r="BA11" i="62"/>
  <c r="AZ11" i="62"/>
  <c r="AY11" i="62"/>
  <c r="AX11" i="62"/>
  <c r="AW11" i="62"/>
  <c r="AV11" i="62"/>
  <c r="AU11" i="62"/>
  <c r="AT11" i="62"/>
  <c r="AS11" i="62"/>
  <c r="AR11" i="62"/>
  <c r="AQ11" i="62"/>
  <c r="AP11" i="62"/>
  <c r="AO11" i="62"/>
  <c r="AN11" i="62"/>
  <c r="AM11" i="62"/>
  <c r="AL11" i="62"/>
  <c r="AK11" i="62"/>
  <c r="AJ11" i="62"/>
  <c r="AI11" i="62"/>
  <c r="AH11" i="62"/>
  <c r="AG11" i="62"/>
  <c r="AF11" i="62"/>
  <c r="AE11" i="62"/>
  <c r="AD11" i="62"/>
  <c r="AC11" i="62"/>
  <c r="AB11" i="62"/>
  <c r="AA11" i="62"/>
  <c r="Z11" i="62"/>
  <c r="Y11" i="62"/>
  <c r="X11" i="62"/>
  <c r="W11" i="62"/>
  <c r="V11" i="62"/>
  <c r="U11" i="62"/>
  <c r="T11" i="62"/>
  <c r="S11" i="62"/>
  <c r="R11" i="62"/>
  <c r="Q11" i="62"/>
  <c r="P11" i="62"/>
  <c r="O11" i="62"/>
  <c r="N11" i="62"/>
  <c r="M11" i="62"/>
  <c r="L11" i="62"/>
  <c r="K11" i="62"/>
  <c r="J11" i="62"/>
  <c r="I11" i="62"/>
  <c r="H11" i="62"/>
  <c r="G11" i="62"/>
  <c r="F11" i="62"/>
  <c r="E11" i="62"/>
  <c r="BM71" i="14"/>
  <c r="BN71" i="14"/>
  <c r="BO71" i="14"/>
  <c r="BP71" i="14"/>
  <c r="BQ71" i="14"/>
  <c r="BR71" i="14"/>
  <c r="BS71" i="14"/>
  <c r="BT71" i="14"/>
  <c r="BU71" i="14"/>
  <c r="BV71" i="14"/>
  <c r="BW71" i="14"/>
  <c r="BX71" i="14"/>
  <c r="BY71" i="14"/>
  <c r="BZ71" i="14"/>
  <c r="CA71" i="14"/>
  <c r="CB71" i="14"/>
  <c r="CC71" i="14"/>
  <c r="CD71" i="14"/>
  <c r="CE71" i="14"/>
  <c r="CF71" i="14"/>
  <c r="CG71" i="14"/>
  <c r="CH71" i="14"/>
  <c r="CI71" i="14"/>
  <c r="CJ71" i="14"/>
  <c r="CK71" i="14"/>
  <c r="CL71" i="14"/>
  <c r="CM71" i="14"/>
  <c r="CN71" i="14"/>
  <c r="CO71" i="14"/>
  <c r="CP71" i="14"/>
  <c r="CQ71" i="14"/>
  <c r="CR71" i="14"/>
  <c r="CS71" i="14"/>
  <c r="CT71" i="14"/>
  <c r="CU71" i="14"/>
  <c r="CV71" i="14"/>
  <c r="CW71" i="14"/>
  <c r="CX71" i="14"/>
  <c r="CY71" i="14"/>
  <c r="CZ71" i="14"/>
  <c r="DA71" i="14"/>
  <c r="DB71" i="14"/>
  <c r="DC71" i="14"/>
  <c r="DD71" i="14"/>
  <c r="DE71" i="14"/>
  <c r="DF71" i="14"/>
  <c r="DG71" i="14"/>
  <c r="DH71" i="14"/>
  <c r="DI71" i="14"/>
  <c r="DJ71" i="14"/>
  <c r="DK71" i="14"/>
  <c r="DL71" i="14"/>
  <c r="DM71" i="14"/>
  <c r="DN71" i="14"/>
  <c r="DO71" i="14"/>
  <c r="DP71" i="14"/>
  <c r="DQ71" i="14"/>
  <c r="DR71" i="14"/>
  <c r="DS71" i="14"/>
  <c r="DT71" i="14"/>
  <c r="DU71" i="14"/>
  <c r="DV71" i="14"/>
  <c r="DW71" i="14"/>
  <c r="DX71" i="14"/>
  <c r="DY71" i="14"/>
  <c r="DZ71" i="14"/>
  <c r="EA71" i="14"/>
  <c r="EB71" i="14"/>
  <c r="EC71" i="14"/>
  <c r="ED71" i="14"/>
  <c r="EE71" i="14"/>
  <c r="EF71" i="14"/>
  <c r="EG71" i="14"/>
  <c r="EH71" i="14"/>
  <c r="EI71" i="14"/>
  <c r="EJ71" i="14"/>
  <c r="EK71" i="14"/>
  <c r="EL71" i="14"/>
  <c r="EM71" i="14"/>
  <c r="EN71" i="14"/>
  <c r="EO71" i="14"/>
  <c r="EP71" i="14"/>
  <c r="EQ71" i="14"/>
  <c r="ER71" i="14"/>
  <c r="ES71" i="14"/>
  <c r="ET71" i="14"/>
  <c r="EU71" i="14"/>
  <c r="EV71" i="14"/>
  <c r="EW71" i="14"/>
  <c r="EX71" i="14"/>
  <c r="EY71" i="14"/>
  <c r="EZ71" i="14"/>
  <c r="FA71" i="14"/>
  <c r="FB71" i="14"/>
  <c r="FC71" i="14"/>
  <c r="FD71" i="14"/>
  <c r="FE71" i="14"/>
  <c r="FF71" i="14"/>
  <c r="FG71" i="14"/>
  <c r="BM72" i="14"/>
  <c r="BN72" i="14"/>
  <c r="BO72" i="14"/>
  <c r="BP72" i="14"/>
  <c r="BQ72" i="14"/>
  <c r="BR72" i="14"/>
  <c r="BS72" i="14"/>
  <c r="BT72" i="14"/>
  <c r="BU72" i="14"/>
  <c r="BV72" i="14"/>
  <c r="BW72" i="14"/>
  <c r="BX72" i="14"/>
  <c r="BY72" i="14"/>
  <c r="BZ72" i="14"/>
  <c r="CA72" i="14"/>
  <c r="CB72" i="14"/>
  <c r="CC72" i="14"/>
  <c r="CD72" i="14"/>
  <c r="CE72" i="14"/>
  <c r="CF72" i="14"/>
  <c r="CG72" i="14"/>
  <c r="CH72" i="14"/>
  <c r="CI72" i="14"/>
  <c r="CJ72" i="14"/>
  <c r="CK72" i="14"/>
  <c r="CL72" i="14"/>
  <c r="CM72" i="14"/>
  <c r="CN72" i="14"/>
  <c r="CO72" i="14"/>
  <c r="CP72" i="14"/>
  <c r="CQ72" i="14"/>
  <c r="CR72" i="14"/>
  <c r="CS72" i="14"/>
  <c r="CT72" i="14"/>
  <c r="CU72" i="14"/>
  <c r="CV72" i="14"/>
  <c r="CW72" i="14"/>
  <c r="CX72" i="14"/>
  <c r="CY72" i="14"/>
  <c r="CZ72" i="14"/>
  <c r="DA72" i="14"/>
  <c r="DB72" i="14"/>
  <c r="DC72" i="14"/>
  <c r="DD72" i="14"/>
  <c r="DE72" i="14"/>
  <c r="DF72" i="14"/>
  <c r="DG72" i="14"/>
  <c r="DH72" i="14"/>
  <c r="DI72" i="14"/>
  <c r="DJ72" i="14"/>
  <c r="DK72" i="14"/>
  <c r="DL72" i="14"/>
  <c r="DM72" i="14"/>
  <c r="DN72" i="14"/>
  <c r="DO72" i="14"/>
  <c r="DP72" i="14"/>
  <c r="DQ72" i="14"/>
  <c r="DR72" i="14"/>
  <c r="DS72" i="14"/>
  <c r="DT72" i="14"/>
  <c r="DU72" i="14"/>
  <c r="DV72" i="14"/>
  <c r="DW72" i="14"/>
  <c r="DX72" i="14"/>
  <c r="DY72" i="14"/>
  <c r="DZ72" i="14"/>
  <c r="EA72" i="14"/>
  <c r="EB72" i="14"/>
  <c r="EC72" i="14"/>
  <c r="ED72" i="14"/>
  <c r="EE72" i="14"/>
  <c r="EF72" i="14"/>
  <c r="EG72" i="14"/>
  <c r="EH72" i="14"/>
  <c r="EI72" i="14"/>
  <c r="EJ72" i="14"/>
  <c r="EK72" i="14"/>
  <c r="EL72" i="14"/>
  <c r="EM72" i="14"/>
  <c r="EN72" i="14"/>
  <c r="EO72" i="14"/>
  <c r="EP72" i="14"/>
  <c r="EQ72" i="14"/>
  <c r="ER72" i="14"/>
  <c r="ES72" i="14"/>
  <c r="ET72" i="14"/>
  <c r="EU72" i="14"/>
  <c r="EV72" i="14"/>
  <c r="EW72" i="14"/>
  <c r="EX72" i="14"/>
  <c r="EY72" i="14"/>
  <c r="EZ72" i="14"/>
  <c r="FA72" i="14"/>
  <c r="FB72" i="14"/>
  <c r="FC72" i="14"/>
  <c r="FD72" i="14"/>
  <c r="FE72" i="14"/>
  <c r="FF72" i="14"/>
  <c r="FG72" i="14"/>
  <c r="BM73" i="14"/>
  <c r="BN73" i="14"/>
  <c r="BO73" i="14"/>
  <c r="BP73" i="14"/>
  <c r="BQ73" i="14"/>
  <c r="BR73" i="14"/>
  <c r="BS73" i="14"/>
  <c r="BT73" i="14"/>
  <c r="BU73" i="14"/>
  <c r="BV73" i="14"/>
  <c r="BW73" i="14"/>
  <c r="BX73" i="14"/>
  <c r="BY73" i="14"/>
  <c r="BZ73" i="14"/>
  <c r="CA73" i="14"/>
  <c r="CB73" i="14"/>
  <c r="CC73" i="14"/>
  <c r="CD73" i="14"/>
  <c r="CE73" i="14"/>
  <c r="CF73" i="14"/>
  <c r="CG73" i="14"/>
  <c r="CH73" i="14"/>
  <c r="CI73" i="14"/>
  <c r="CJ73" i="14"/>
  <c r="CK73" i="14"/>
  <c r="CL73" i="14"/>
  <c r="CM73" i="14"/>
  <c r="CN73" i="14"/>
  <c r="CO73" i="14"/>
  <c r="CP73" i="14"/>
  <c r="CQ73" i="14"/>
  <c r="CR73" i="14"/>
  <c r="CS73" i="14"/>
  <c r="CT73" i="14"/>
  <c r="CU73" i="14"/>
  <c r="CV73" i="14"/>
  <c r="CW73" i="14"/>
  <c r="CX73" i="14"/>
  <c r="CY73" i="14"/>
  <c r="CZ73" i="14"/>
  <c r="DA73" i="14"/>
  <c r="DB73" i="14"/>
  <c r="DC73" i="14"/>
  <c r="DD73" i="14"/>
  <c r="DE73" i="14"/>
  <c r="DF73" i="14"/>
  <c r="DG73" i="14"/>
  <c r="DH73" i="14"/>
  <c r="DI73" i="14"/>
  <c r="DJ73" i="14"/>
  <c r="DK73" i="14"/>
  <c r="DL73" i="14"/>
  <c r="DM73" i="14"/>
  <c r="DN73" i="14"/>
  <c r="DO73" i="14"/>
  <c r="DP73" i="14"/>
  <c r="DQ73" i="14"/>
  <c r="DR73" i="14"/>
  <c r="DS73" i="14"/>
  <c r="DT73" i="14"/>
  <c r="DU73" i="14"/>
  <c r="DV73" i="14"/>
  <c r="DW73" i="14"/>
  <c r="DX73" i="14"/>
  <c r="DY73" i="14"/>
  <c r="DZ73" i="14"/>
  <c r="EA73" i="14"/>
  <c r="EB73" i="14"/>
  <c r="EC73" i="14"/>
  <c r="ED73" i="14"/>
  <c r="EE73" i="14"/>
  <c r="EF73" i="14"/>
  <c r="EG73" i="14"/>
  <c r="EH73" i="14"/>
  <c r="EI73" i="14"/>
  <c r="EJ73" i="14"/>
  <c r="EK73" i="14"/>
  <c r="EL73" i="14"/>
  <c r="EM73" i="14"/>
  <c r="EN73" i="14"/>
  <c r="EO73" i="14"/>
  <c r="EP73" i="14"/>
  <c r="EQ73" i="14"/>
  <c r="ER73" i="14"/>
  <c r="ES73" i="14"/>
  <c r="ET73" i="14"/>
  <c r="EU73" i="14"/>
  <c r="EV73" i="14"/>
  <c r="EW73" i="14"/>
  <c r="EX73" i="14"/>
  <c r="EY73" i="14"/>
  <c r="EZ73" i="14"/>
  <c r="FA73" i="14"/>
  <c r="FB73" i="14"/>
  <c r="FC73" i="14"/>
  <c r="FD73" i="14"/>
  <c r="FE73" i="14"/>
  <c r="FF73" i="14"/>
  <c r="FG73" i="14"/>
  <c r="BL73" i="14"/>
  <c r="BL72" i="14"/>
  <c r="BL71" i="14"/>
  <c r="CZ11" i="61"/>
  <c r="CY11" i="61"/>
  <c r="CX11" i="61"/>
  <c r="CW11" i="61"/>
  <c r="CV11" i="61"/>
  <c r="CU11" i="61"/>
  <c r="CT11" i="61"/>
  <c r="CS11" i="61"/>
  <c r="CR11" i="61"/>
  <c r="CQ11" i="61"/>
  <c r="CP11" i="61"/>
  <c r="CO11" i="61"/>
  <c r="CN11" i="61"/>
  <c r="CM11" i="61"/>
  <c r="CL11" i="61"/>
  <c r="CK11" i="61"/>
  <c r="CJ11" i="61"/>
  <c r="CI11" i="61"/>
  <c r="CH11" i="61"/>
  <c r="CG11" i="61"/>
  <c r="CF11" i="61"/>
  <c r="CE11" i="61"/>
  <c r="CD11" i="61"/>
  <c r="CC11" i="61"/>
  <c r="CB11" i="61"/>
  <c r="CA11" i="61"/>
  <c r="BZ11" i="61"/>
  <c r="BY11" i="61"/>
  <c r="BX11" i="61"/>
  <c r="BW11" i="61"/>
  <c r="BV11" i="61"/>
  <c r="BU11" i="61"/>
  <c r="BT11" i="61"/>
  <c r="BS11" i="61"/>
  <c r="BR11" i="61"/>
  <c r="BQ11" i="61"/>
  <c r="BP11" i="61"/>
  <c r="BO11" i="61"/>
  <c r="BN11" i="61"/>
  <c r="BM11" i="61"/>
  <c r="BL11" i="61"/>
  <c r="BK11" i="61"/>
  <c r="BJ11" i="61"/>
  <c r="BI11" i="61"/>
  <c r="BH11" i="61"/>
  <c r="BG11" i="61"/>
  <c r="BF11" i="61"/>
  <c r="BE11" i="61"/>
  <c r="BD11" i="61"/>
  <c r="BC11" i="61"/>
  <c r="BB11" i="61"/>
  <c r="BA11" i="61"/>
  <c r="AZ11" i="61"/>
  <c r="AY11" i="61"/>
  <c r="AX11" i="61"/>
  <c r="AW11" i="61"/>
  <c r="AV11" i="61"/>
  <c r="AU11" i="61"/>
  <c r="AT11" i="61"/>
  <c r="AS11" i="61"/>
  <c r="AR11" i="61"/>
  <c r="AQ11" i="61"/>
  <c r="AP11" i="61"/>
  <c r="AO11" i="61"/>
  <c r="AN11" i="61"/>
  <c r="AM11" i="61"/>
  <c r="AL11" i="61"/>
  <c r="AK11" i="61"/>
  <c r="AJ11" i="61"/>
  <c r="AI11" i="61"/>
  <c r="AH11" i="61"/>
  <c r="AG11" i="61"/>
  <c r="AF11" i="61"/>
  <c r="AE11" i="61"/>
  <c r="AD11" i="61"/>
  <c r="AC11" i="61"/>
  <c r="AB11" i="61"/>
  <c r="AA11" i="61"/>
  <c r="Z11" i="61"/>
  <c r="Y11" i="61"/>
  <c r="X11" i="61"/>
  <c r="W11" i="61"/>
  <c r="V11" i="61"/>
  <c r="U11" i="61"/>
  <c r="T11" i="61"/>
  <c r="S11" i="61"/>
  <c r="R11" i="61"/>
  <c r="Q11" i="61"/>
  <c r="P11" i="61"/>
  <c r="O11" i="61"/>
  <c r="N11" i="61"/>
  <c r="M11" i="61"/>
  <c r="L11" i="61"/>
  <c r="K11" i="61"/>
  <c r="J11" i="61"/>
  <c r="I11" i="61"/>
  <c r="H11" i="61"/>
  <c r="G11" i="61"/>
  <c r="F11" i="61"/>
  <c r="E11" i="61"/>
  <c r="BM59" i="14"/>
  <c r="BN59" i="14"/>
  <c r="BO59" i="14"/>
  <c r="BP59" i="14"/>
  <c r="BQ59" i="14"/>
  <c r="BR59" i="14"/>
  <c r="BS59" i="14"/>
  <c r="BT59" i="14"/>
  <c r="BU59" i="14"/>
  <c r="BV59" i="14"/>
  <c r="BW59" i="14"/>
  <c r="BX59" i="14"/>
  <c r="BY59" i="14"/>
  <c r="BZ59" i="14"/>
  <c r="CA59" i="14"/>
  <c r="CB59" i="14"/>
  <c r="CC59" i="14"/>
  <c r="CD59" i="14"/>
  <c r="CE59" i="14"/>
  <c r="CF59" i="14"/>
  <c r="CG59" i="14"/>
  <c r="CH59" i="14"/>
  <c r="CI59" i="14"/>
  <c r="CJ59" i="14"/>
  <c r="CK59" i="14"/>
  <c r="CL59" i="14"/>
  <c r="CM59" i="14"/>
  <c r="CN59" i="14"/>
  <c r="CO59" i="14"/>
  <c r="CP59" i="14"/>
  <c r="CQ59" i="14"/>
  <c r="CR59" i="14"/>
  <c r="CS59" i="14"/>
  <c r="CT59" i="14"/>
  <c r="CU59" i="14"/>
  <c r="CV59" i="14"/>
  <c r="CW59" i="14"/>
  <c r="CX59" i="14"/>
  <c r="CY59" i="14"/>
  <c r="CZ59" i="14"/>
  <c r="DA59" i="14"/>
  <c r="DB59" i="14"/>
  <c r="DC59" i="14"/>
  <c r="DD59" i="14"/>
  <c r="DE59" i="14"/>
  <c r="DF59" i="14"/>
  <c r="DG59" i="14"/>
  <c r="DH59" i="14"/>
  <c r="DI59" i="14"/>
  <c r="DJ59" i="14"/>
  <c r="DK59" i="14"/>
  <c r="DL59" i="14"/>
  <c r="DM59" i="14"/>
  <c r="DN59" i="14"/>
  <c r="DO59" i="14"/>
  <c r="DP59" i="14"/>
  <c r="DQ59" i="14"/>
  <c r="DR59" i="14"/>
  <c r="DS59" i="14"/>
  <c r="DT59" i="14"/>
  <c r="DU59" i="14"/>
  <c r="DV59" i="14"/>
  <c r="DW59" i="14"/>
  <c r="DX59" i="14"/>
  <c r="DY59" i="14"/>
  <c r="DZ59" i="14"/>
  <c r="EA59" i="14"/>
  <c r="EB59" i="14"/>
  <c r="EC59" i="14"/>
  <c r="ED59" i="14"/>
  <c r="EE59" i="14"/>
  <c r="EF59" i="14"/>
  <c r="EG59" i="14"/>
  <c r="EH59" i="14"/>
  <c r="EI59" i="14"/>
  <c r="EJ59" i="14"/>
  <c r="EK59" i="14"/>
  <c r="EL59" i="14"/>
  <c r="EM59" i="14"/>
  <c r="EN59" i="14"/>
  <c r="EO59" i="14"/>
  <c r="EP59" i="14"/>
  <c r="EQ59" i="14"/>
  <c r="ER59" i="14"/>
  <c r="ES59" i="14"/>
  <c r="ET59" i="14"/>
  <c r="EU59" i="14"/>
  <c r="EV59" i="14"/>
  <c r="EW59" i="14"/>
  <c r="EX59" i="14"/>
  <c r="EY59" i="14"/>
  <c r="EZ59" i="14"/>
  <c r="FA59" i="14"/>
  <c r="FB59" i="14"/>
  <c r="FC59" i="14"/>
  <c r="FD59" i="14"/>
  <c r="FE59" i="14"/>
  <c r="FF59" i="14"/>
  <c r="FG59" i="14"/>
  <c r="BM60" i="14"/>
  <c r="BN60" i="14"/>
  <c r="BO60" i="14"/>
  <c r="BP60" i="14"/>
  <c r="BQ60" i="14"/>
  <c r="BR60" i="14"/>
  <c r="BS60" i="14"/>
  <c r="BT60" i="14"/>
  <c r="BU60" i="14"/>
  <c r="BV60" i="14"/>
  <c r="BW60" i="14"/>
  <c r="BX60" i="14"/>
  <c r="BY60" i="14"/>
  <c r="BZ60" i="14"/>
  <c r="CA60" i="14"/>
  <c r="CB60" i="14"/>
  <c r="CC60" i="14"/>
  <c r="CD60" i="14"/>
  <c r="CE60" i="14"/>
  <c r="CF60" i="14"/>
  <c r="CG60" i="14"/>
  <c r="CH60" i="14"/>
  <c r="CI60" i="14"/>
  <c r="CJ60" i="14"/>
  <c r="CK60" i="14"/>
  <c r="CL60" i="14"/>
  <c r="CM60" i="14"/>
  <c r="CN60" i="14"/>
  <c r="CO60" i="14"/>
  <c r="CP60" i="14"/>
  <c r="CQ60" i="14"/>
  <c r="CR60" i="14"/>
  <c r="CS60" i="14"/>
  <c r="CT60" i="14"/>
  <c r="CU60" i="14"/>
  <c r="CV60" i="14"/>
  <c r="CW60" i="14"/>
  <c r="CX60" i="14"/>
  <c r="CY60" i="14"/>
  <c r="CZ60" i="14"/>
  <c r="DA60" i="14"/>
  <c r="DB60" i="14"/>
  <c r="DC60" i="14"/>
  <c r="DD60" i="14"/>
  <c r="DE60" i="14"/>
  <c r="DF60" i="14"/>
  <c r="DG60" i="14"/>
  <c r="DH60" i="14"/>
  <c r="DI60" i="14"/>
  <c r="DJ60" i="14"/>
  <c r="DK60" i="14"/>
  <c r="DL60" i="14"/>
  <c r="DM60" i="14"/>
  <c r="DN60" i="14"/>
  <c r="DO60" i="14"/>
  <c r="DP60" i="14"/>
  <c r="DQ60" i="14"/>
  <c r="DR60" i="14"/>
  <c r="DS60" i="14"/>
  <c r="DT60" i="14"/>
  <c r="DU60" i="14"/>
  <c r="DV60" i="14"/>
  <c r="DW60" i="14"/>
  <c r="DX60" i="14"/>
  <c r="DY60" i="14"/>
  <c r="DZ60" i="14"/>
  <c r="EA60" i="14"/>
  <c r="EB60" i="14"/>
  <c r="EC60" i="14"/>
  <c r="ED60" i="14"/>
  <c r="EE60" i="14"/>
  <c r="EF60" i="14"/>
  <c r="EG60" i="14"/>
  <c r="EH60" i="14"/>
  <c r="EI60" i="14"/>
  <c r="EJ60" i="14"/>
  <c r="EK60" i="14"/>
  <c r="EL60" i="14"/>
  <c r="EM60" i="14"/>
  <c r="EN60" i="14"/>
  <c r="EO60" i="14"/>
  <c r="EP60" i="14"/>
  <c r="EQ60" i="14"/>
  <c r="ER60" i="14"/>
  <c r="ES60" i="14"/>
  <c r="ET60" i="14"/>
  <c r="EU60" i="14"/>
  <c r="EV60" i="14"/>
  <c r="EW60" i="14"/>
  <c r="EX60" i="14"/>
  <c r="EY60" i="14"/>
  <c r="EZ60" i="14"/>
  <c r="FA60" i="14"/>
  <c r="FB60" i="14"/>
  <c r="FC60" i="14"/>
  <c r="FD60" i="14"/>
  <c r="FE60" i="14"/>
  <c r="FF60" i="14"/>
  <c r="FG60" i="14"/>
  <c r="BM61" i="14"/>
  <c r="BN61" i="14"/>
  <c r="BO61" i="14"/>
  <c r="BP61" i="14"/>
  <c r="BQ61" i="14"/>
  <c r="BR61" i="14"/>
  <c r="BS61" i="14"/>
  <c r="BT61" i="14"/>
  <c r="BU61" i="14"/>
  <c r="BV61" i="14"/>
  <c r="BW61" i="14"/>
  <c r="BX61" i="14"/>
  <c r="BY61" i="14"/>
  <c r="BZ61" i="14"/>
  <c r="CA61" i="14"/>
  <c r="CB61" i="14"/>
  <c r="CC61" i="14"/>
  <c r="CD61" i="14"/>
  <c r="CE61" i="14"/>
  <c r="CF61" i="14"/>
  <c r="CG61" i="14"/>
  <c r="CH61" i="14"/>
  <c r="CI61" i="14"/>
  <c r="CJ61" i="14"/>
  <c r="CK61" i="14"/>
  <c r="CL61" i="14"/>
  <c r="CM61" i="14"/>
  <c r="CN61" i="14"/>
  <c r="CO61" i="14"/>
  <c r="CP61" i="14"/>
  <c r="CQ61" i="14"/>
  <c r="CR61" i="14"/>
  <c r="CS61" i="14"/>
  <c r="CT61" i="14"/>
  <c r="CU61" i="14"/>
  <c r="CV61" i="14"/>
  <c r="CW61" i="14"/>
  <c r="CX61" i="14"/>
  <c r="CY61" i="14"/>
  <c r="CZ61" i="14"/>
  <c r="DA61" i="14"/>
  <c r="DB61" i="14"/>
  <c r="DC61" i="14"/>
  <c r="DD61" i="14"/>
  <c r="DE61" i="14"/>
  <c r="DF61" i="14"/>
  <c r="DG61" i="14"/>
  <c r="DH61" i="14"/>
  <c r="DI61" i="14"/>
  <c r="DJ61" i="14"/>
  <c r="DK61" i="14"/>
  <c r="DL61" i="14"/>
  <c r="DM61" i="14"/>
  <c r="DN61" i="14"/>
  <c r="DO61" i="14"/>
  <c r="DP61" i="14"/>
  <c r="DQ61" i="14"/>
  <c r="DR61" i="14"/>
  <c r="DS61" i="14"/>
  <c r="DT61" i="14"/>
  <c r="DU61" i="14"/>
  <c r="DV61" i="14"/>
  <c r="DW61" i="14"/>
  <c r="DX61" i="14"/>
  <c r="DY61" i="14"/>
  <c r="DZ61" i="14"/>
  <c r="EA61" i="14"/>
  <c r="EB61" i="14"/>
  <c r="EC61" i="14"/>
  <c r="ED61" i="14"/>
  <c r="EE61" i="14"/>
  <c r="EF61" i="14"/>
  <c r="EG61" i="14"/>
  <c r="EH61" i="14"/>
  <c r="EI61" i="14"/>
  <c r="EJ61" i="14"/>
  <c r="EK61" i="14"/>
  <c r="EL61" i="14"/>
  <c r="EM61" i="14"/>
  <c r="EN61" i="14"/>
  <c r="EO61" i="14"/>
  <c r="EP61" i="14"/>
  <c r="EQ61" i="14"/>
  <c r="ER61" i="14"/>
  <c r="ES61" i="14"/>
  <c r="ET61" i="14"/>
  <c r="EU61" i="14"/>
  <c r="EV61" i="14"/>
  <c r="EW61" i="14"/>
  <c r="EX61" i="14"/>
  <c r="EY61" i="14"/>
  <c r="EZ61" i="14"/>
  <c r="FA61" i="14"/>
  <c r="FB61" i="14"/>
  <c r="FC61" i="14"/>
  <c r="FD61" i="14"/>
  <c r="FE61" i="14"/>
  <c r="FF61" i="14"/>
  <c r="FG61" i="14"/>
  <c r="BL61" i="14"/>
  <c r="BL60" i="14"/>
  <c r="BL59" i="14"/>
  <c r="D4" i="60"/>
  <c r="CZ11" i="60"/>
  <c r="CY11" i="60"/>
  <c r="CX11" i="60"/>
  <c r="CW11" i="60"/>
  <c r="CV11" i="60"/>
  <c r="CU11" i="60"/>
  <c r="CT11" i="60"/>
  <c r="CS11" i="60"/>
  <c r="CR11" i="60"/>
  <c r="CQ11" i="60"/>
  <c r="CP11" i="60"/>
  <c r="CO11" i="60"/>
  <c r="CN11" i="60"/>
  <c r="CM11" i="60"/>
  <c r="CL11" i="60"/>
  <c r="CK11" i="60"/>
  <c r="CJ11" i="60"/>
  <c r="CI11" i="60"/>
  <c r="CH11" i="60"/>
  <c r="CG11" i="60"/>
  <c r="CF11" i="60"/>
  <c r="CE11" i="60"/>
  <c r="CD11" i="60"/>
  <c r="CC11" i="60"/>
  <c r="CB11" i="60"/>
  <c r="CA11" i="60"/>
  <c r="BZ11" i="60"/>
  <c r="BY11" i="60"/>
  <c r="BX11" i="60"/>
  <c r="BW11" i="60"/>
  <c r="BV11" i="60"/>
  <c r="BU11" i="60"/>
  <c r="BT11" i="60"/>
  <c r="BS11" i="60"/>
  <c r="BR11" i="60"/>
  <c r="BQ11" i="60"/>
  <c r="BP11" i="60"/>
  <c r="BO11" i="60"/>
  <c r="BN11" i="60"/>
  <c r="BM11" i="60"/>
  <c r="BL11" i="60"/>
  <c r="BK11" i="60"/>
  <c r="BJ11" i="60"/>
  <c r="BI11" i="60"/>
  <c r="BH11" i="60"/>
  <c r="BG11" i="60"/>
  <c r="BF11" i="60"/>
  <c r="BE11" i="60"/>
  <c r="BD11" i="60"/>
  <c r="BC11" i="60"/>
  <c r="BB11" i="60"/>
  <c r="BA11" i="60"/>
  <c r="AZ11" i="60"/>
  <c r="AY11" i="60"/>
  <c r="AX11" i="60"/>
  <c r="AW11" i="60"/>
  <c r="AV11" i="60"/>
  <c r="AU11" i="60"/>
  <c r="AT11" i="60"/>
  <c r="AS11" i="60"/>
  <c r="AR11" i="60"/>
  <c r="AQ11" i="60"/>
  <c r="AP11" i="60"/>
  <c r="AO11" i="60"/>
  <c r="AN11" i="60"/>
  <c r="AM11" i="60"/>
  <c r="AL11" i="60"/>
  <c r="AK11" i="60"/>
  <c r="AJ11" i="60"/>
  <c r="AI11" i="60"/>
  <c r="AH11" i="60"/>
  <c r="AG11" i="60"/>
  <c r="AF11" i="60"/>
  <c r="AE11" i="60"/>
  <c r="AD11" i="60"/>
  <c r="AC11" i="60"/>
  <c r="AB11" i="60"/>
  <c r="AA11" i="60"/>
  <c r="Z11" i="60"/>
  <c r="Y11" i="60"/>
  <c r="X11" i="60"/>
  <c r="W11" i="60"/>
  <c r="V11" i="60"/>
  <c r="U11" i="60"/>
  <c r="T11" i="60"/>
  <c r="S11" i="60"/>
  <c r="R11" i="60"/>
  <c r="Q11" i="60"/>
  <c r="P11" i="60"/>
  <c r="O11" i="60"/>
  <c r="N11" i="60"/>
  <c r="M11" i="60"/>
  <c r="L11" i="60"/>
  <c r="K11" i="60"/>
  <c r="J11" i="60"/>
  <c r="I11" i="60"/>
  <c r="H11" i="60"/>
  <c r="G11" i="60"/>
  <c r="F11" i="60"/>
  <c r="E11" i="60"/>
  <c r="BM47" i="14"/>
  <c r="BN47" i="14"/>
  <c r="BO47" i="14"/>
  <c r="BP47" i="14"/>
  <c r="BQ47" i="14"/>
  <c r="BR47" i="14"/>
  <c r="BS47" i="14"/>
  <c r="BT47" i="14"/>
  <c r="BU47" i="14"/>
  <c r="BV47" i="14"/>
  <c r="BW47" i="14"/>
  <c r="BX47" i="14"/>
  <c r="BY47" i="14"/>
  <c r="BZ47" i="14"/>
  <c r="CA47" i="14"/>
  <c r="CB47" i="14"/>
  <c r="CC47" i="14"/>
  <c r="CD47" i="14"/>
  <c r="CE47" i="14"/>
  <c r="CF47" i="14"/>
  <c r="CG47" i="14"/>
  <c r="CH47" i="14"/>
  <c r="CI47" i="14"/>
  <c r="CJ47" i="14"/>
  <c r="CK47" i="14"/>
  <c r="CL47" i="14"/>
  <c r="CM47" i="14"/>
  <c r="CN47" i="14"/>
  <c r="CO47" i="14"/>
  <c r="CP47" i="14"/>
  <c r="CQ47" i="14"/>
  <c r="CR47" i="14"/>
  <c r="CS47" i="14"/>
  <c r="CT47" i="14"/>
  <c r="CU47" i="14"/>
  <c r="CV47" i="14"/>
  <c r="CW47" i="14"/>
  <c r="CX47" i="14"/>
  <c r="CY47" i="14"/>
  <c r="CZ47" i="14"/>
  <c r="DA47" i="14"/>
  <c r="DB47" i="14"/>
  <c r="DC47" i="14"/>
  <c r="DD47" i="14"/>
  <c r="DE47" i="14"/>
  <c r="DF47" i="14"/>
  <c r="DG47" i="14"/>
  <c r="DH47" i="14"/>
  <c r="DI47" i="14"/>
  <c r="DJ47" i="14"/>
  <c r="DK47" i="14"/>
  <c r="DL47" i="14"/>
  <c r="DM47" i="14"/>
  <c r="DN47" i="14"/>
  <c r="DO47" i="14"/>
  <c r="DP47" i="14"/>
  <c r="DQ47" i="14"/>
  <c r="DR47" i="14"/>
  <c r="DS47" i="14"/>
  <c r="DT47" i="14"/>
  <c r="DU47" i="14"/>
  <c r="DV47" i="14"/>
  <c r="DW47" i="14"/>
  <c r="DX47" i="14"/>
  <c r="DY47" i="14"/>
  <c r="DZ47" i="14"/>
  <c r="EA47" i="14"/>
  <c r="EB47" i="14"/>
  <c r="EC47" i="14"/>
  <c r="ED47" i="14"/>
  <c r="EE47" i="14"/>
  <c r="EF47" i="14"/>
  <c r="EG47" i="14"/>
  <c r="EH47" i="14"/>
  <c r="EI47" i="14"/>
  <c r="EJ47" i="14"/>
  <c r="EK47" i="14"/>
  <c r="EL47" i="14"/>
  <c r="EM47" i="14"/>
  <c r="EN47" i="14"/>
  <c r="EO47" i="14"/>
  <c r="EP47" i="14"/>
  <c r="EQ47" i="14"/>
  <c r="ER47" i="14"/>
  <c r="ES47" i="14"/>
  <c r="ET47" i="14"/>
  <c r="EU47" i="14"/>
  <c r="EV47" i="14"/>
  <c r="EW47" i="14"/>
  <c r="EX47" i="14"/>
  <c r="EY47" i="14"/>
  <c r="EZ47" i="14"/>
  <c r="FA47" i="14"/>
  <c r="FB47" i="14"/>
  <c r="FC47" i="14"/>
  <c r="FD47" i="14"/>
  <c r="FE47" i="14"/>
  <c r="FF47" i="14"/>
  <c r="FG47" i="14"/>
  <c r="BM48" i="14"/>
  <c r="BN48" i="14"/>
  <c r="BO48" i="14"/>
  <c r="BP48" i="14"/>
  <c r="BQ48" i="14"/>
  <c r="BR48" i="14"/>
  <c r="BS48" i="14"/>
  <c r="BT48" i="14"/>
  <c r="BU48" i="14"/>
  <c r="BV48" i="14"/>
  <c r="BW48" i="14"/>
  <c r="BX48" i="14"/>
  <c r="BY48" i="14"/>
  <c r="BZ48" i="14"/>
  <c r="CA48" i="14"/>
  <c r="CB48" i="14"/>
  <c r="CC48" i="14"/>
  <c r="CD48" i="14"/>
  <c r="CE48" i="14"/>
  <c r="CF48" i="14"/>
  <c r="CG48" i="14"/>
  <c r="CH48" i="14"/>
  <c r="CI48" i="14"/>
  <c r="CJ48" i="14"/>
  <c r="CK48" i="14"/>
  <c r="CL48" i="14"/>
  <c r="CM48" i="14"/>
  <c r="CN48" i="14"/>
  <c r="CO48" i="14"/>
  <c r="CP48" i="14"/>
  <c r="CQ48" i="14"/>
  <c r="CR48" i="14"/>
  <c r="CS48" i="14"/>
  <c r="CT48" i="14"/>
  <c r="CU48" i="14"/>
  <c r="CV48" i="14"/>
  <c r="CW48" i="14"/>
  <c r="CX48" i="14"/>
  <c r="CY48" i="14"/>
  <c r="CZ48" i="14"/>
  <c r="DA48" i="14"/>
  <c r="DB48" i="14"/>
  <c r="DC48" i="14"/>
  <c r="DD48" i="14"/>
  <c r="DE48" i="14"/>
  <c r="DF48" i="14"/>
  <c r="DG48" i="14"/>
  <c r="DH48" i="14"/>
  <c r="DI48" i="14"/>
  <c r="DJ48" i="14"/>
  <c r="DK48" i="14"/>
  <c r="DL48" i="14"/>
  <c r="DM48" i="14"/>
  <c r="DN48" i="14"/>
  <c r="DO48" i="14"/>
  <c r="DP48" i="14"/>
  <c r="DQ48" i="14"/>
  <c r="DR48" i="14"/>
  <c r="DS48" i="14"/>
  <c r="DT48" i="14"/>
  <c r="DU48" i="14"/>
  <c r="DV48" i="14"/>
  <c r="DW48" i="14"/>
  <c r="DX48" i="14"/>
  <c r="DY48" i="14"/>
  <c r="DZ48" i="14"/>
  <c r="EA48" i="14"/>
  <c r="EB48" i="14"/>
  <c r="EC48" i="14"/>
  <c r="ED48" i="14"/>
  <c r="EE48" i="14"/>
  <c r="EF48" i="14"/>
  <c r="EG48" i="14"/>
  <c r="EH48" i="14"/>
  <c r="EI48" i="14"/>
  <c r="EJ48" i="14"/>
  <c r="EK48" i="14"/>
  <c r="EL48" i="14"/>
  <c r="EM48" i="14"/>
  <c r="EN48" i="14"/>
  <c r="EO48" i="14"/>
  <c r="EP48" i="14"/>
  <c r="EQ48" i="14"/>
  <c r="ER48" i="14"/>
  <c r="ES48" i="14"/>
  <c r="ET48" i="14"/>
  <c r="EU48" i="14"/>
  <c r="EV48" i="14"/>
  <c r="EW48" i="14"/>
  <c r="EX48" i="14"/>
  <c r="EY48" i="14"/>
  <c r="EZ48" i="14"/>
  <c r="FA48" i="14"/>
  <c r="FB48" i="14"/>
  <c r="FC48" i="14"/>
  <c r="FD48" i="14"/>
  <c r="FE48" i="14"/>
  <c r="FF48" i="14"/>
  <c r="FG48" i="14"/>
  <c r="BM49" i="14"/>
  <c r="BN49" i="14"/>
  <c r="BO49" i="14"/>
  <c r="BP49" i="14"/>
  <c r="BQ49" i="14"/>
  <c r="BR49" i="14"/>
  <c r="BS49" i="14"/>
  <c r="BT49" i="14"/>
  <c r="BU49" i="14"/>
  <c r="BV49" i="14"/>
  <c r="BW49" i="14"/>
  <c r="BX49" i="14"/>
  <c r="BY49" i="14"/>
  <c r="BZ49" i="14"/>
  <c r="CA49" i="14"/>
  <c r="CB49" i="14"/>
  <c r="CC49" i="14"/>
  <c r="CD49" i="14"/>
  <c r="CE49" i="14"/>
  <c r="CF49" i="14"/>
  <c r="CG49" i="14"/>
  <c r="CH49" i="14"/>
  <c r="CI49" i="14"/>
  <c r="CJ49" i="14"/>
  <c r="CK49" i="14"/>
  <c r="CL49" i="14"/>
  <c r="CM49" i="14"/>
  <c r="CN49" i="14"/>
  <c r="CO49" i="14"/>
  <c r="CP49" i="14"/>
  <c r="CQ49" i="14"/>
  <c r="CR49" i="14"/>
  <c r="CS49" i="14"/>
  <c r="CT49" i="14"/>
  <c r="CU49" i="14"/>
  <c r="CV49" i="14"/>
  <c r="CW49" i="14"/>
  <c r="CX49" i="14"/>
  <c r="CY49" i="14"/>
  <c r="CZ49" i="14"/>
  <c r="DA49" i="14"/>
  <c r="DB49" i="14"/>
  <c r="DC49" i="14"/>
  <c r="DD49" i="14"/>
  <c r="DE49" i="14"/>
  <c r="DF49" i="14"/>
  <c r="DG49" i="14"/>
  <c r="DH49" i="14"/>
  <c r="DI49" i="14"/>
  <c r="DJ49" i="14"/>
  <c r="DK49" i="14"/>
  <c r="DL49" i="14"/>
  <c r="DM49" i="14"/>
  <c r="DN49" i="14"/>
  <c r="DO49" i="14"/>
  <c r="DP49" i="14"/>
  <c r="DQ49" i="14"/>
  <c r="DR49" i="14"/>
  <c r="DS49" i="14"/>
  <c r="DT49" i="14"/>
  <c r="DU49" i="14"/>
  <c r="DV49" i="14"/>
  <c r="DW49" i="14"/>
  <c r="DX49" i="14"/>
  <c r="DY49" i="14"/>
  <c r="DZ49" i="14"/>
  <c r="EA49" i="14"/>
  <c r="EB49" i="14"/>
  <c r="EC49" i="14"/>
  <c r="ED49" i="14"/>
  <c r="EE49" i="14"/>
  <c r="EF49" i="14"/>
  <c r="EG49" i="14"/>
  <c r="EH49" i="14"/>
  <c r="EI49" i="14"/>
  <c r="EJ49" i="14"/>
  <c r="EK49" i="14"/>
  <c r="EL49" i="14"/>
  <c r="EM49" i="14"/>
  <c r="EN49" i="14"/>
  <c r="EO49" i="14"/>
  <c r="EP49" i="14"/>
  <c r="EQ49" i="14"/>
  <c r="ER49" i="14"/>
  <c r="ES49" i="14"/>
  <c r="ET49" i="14"/>
  <c r="EU49" i="14"/>
  <c r="EV49" i="14"/>
  <c r="EW49" i="14"/>
  <c r="EX49" i="14"/>
  <c r="EY49" i="14"/>
  <c r="EZ49" i="14"/>
  <c r="FA49" i="14"/>
  <c r="FB49" i="14"/>
  <c r="FC49" i="14"/>
  <c r="FD49" i="14"/>
  <c r="FE49" i="14"/>
  <c r="FF49" i="14"/>
  <c r="FG49" i="14"/>
  <c r="BL48" i="14"/>
  <c r="BL47" i="14"/>
  <c r="BM35" i="14"/>
  <c r="BN35" i="14"/>
  <c r="BO35" i="14"/>
  <c r="BP35" i="14"/>
  <c r="BQ35" i="14"/>
  <c r="BR35" i="14"/>
  <c r="BS35" i="14"/>
  <c r="BT35" i="14"/>
  <c r="BU35" i="14"/>
  <c r="BV35" i="14"/>
  <c r="BW35" i="14"/>
  <c r="BX35" i="14"/>
  <c r="BY35" i="14"/>
  <c r="BZ35" i="14"/>
  <c r="CA35" i="14"/>
  <c r="CB35" i="14"/>
  <c r="CC35" i="14"/>
  <c r="CD35" i="14"/>
  <c r="CE35" i="14"/>
  <c r="CF35" i="14"/>
  <c r="CG35" i="14"/>
  <c r="CH35" i="14"/>
  <c r="CI35" i="14"/>
  <c r="CJ35" i="14"/>
  <c r="CK35" i="14"/>
  <c r="CL35" i="14"/>
  <c r="CM35" i="14"/>
  <c r="CN35" i="14"/>
  <c r="CO35" i="14"/>
  <c r="CP35" i="14"/>
  <c r="CQ35" i="14"/>
  <c r="CR35" i="14"/>
  <c r="CS35" i="14"/>
  <c r="CT35" i="14"/>
  <c r="CU35" i="14"/>
  <c r="CV35" i="14"/>
  <c r="CW35" i="14"/>
  <c r="CX35" i="14"/>
  <c r="CY35" i="14"/>
  <c r="CZ35" i="14"/>
  <c r="DA35" i="14"/>
  <c r="DB35" i="14"/>
  <c r="DC35" i="14"/>
  <c r="DD35" i="14"/>
  <c r="DE35" i="14"/>
  <c r="DF35" i="14"/>
  <c r="DG35" i="14"/>
  <c r="DH35" i="14"/>
  <c r="DI35" i="14"/>
  <c r="DJ35" i="14"/>
  <c r="DK35" i="14"/>
  <c r="DL35" i="14"/>
  <c r="DM35" i="14"/>
  <c r="DN35" i="14"/>
  <c r="DO35" i="14"/>
  <c r="DP35" i="14"/>
  <c r="DQ35" i="14"/>
  <c r="DR35" i="14"/>
  <c r="DS35" i="14"/>
  <c r="DT35" i="14"/>
  <c r="DU35" i="14"/>
  <c r="DV35" i="14"/>
  <c r="DW35" i="14"/>
  <c r="DX35" i="14"/>
  <c r="DY35" i="14"/>
  <c r="DZ35" i="14"/>
  <c r="EA35" i="14"/>
  <c r="EB35" i="14"/>
  <c r="EC35" i="14"/>
  <c r="ED35" i="14"/>
  <c r="EE35" i="14"/>
  <c r="EF35" i="14"/>
  <c r="EG35" i="14"/>
  <c r="EH35" i="14"/>
  <c r="EI35" i="14"/>
  <c r="EJ35" i="14"/>
  <c r="EK35" i="14"/>
  <c r="EL35" i="14"/>
  <c r="EM35" i="14"/>
  <c r="EN35" i="14"/>
  <c r="EO35" i="14"/>
  <c r="EP35" i="14"/>
  <c r="EQ35" i="14"/>
  <c r="ER35" i="14"/>
  <c r="ES35" i="14"/>
  <c r="ET35" i="14"/>
  <c r="EU35" i="14"/>
  <c r="EV35" i="14"/>
  <c r="EW35" i="14"/>
  <c r="EX35" i="14"/>
  <c r="EY35" i="14"/>
  <c r="EZ35" i="14"/>
  <c r="FA35" i="14"/>
  <c r="FB35" i="14"/>
  <c r="FC35" i="14"/>
  <c r="FD35" i="14"/>
  <c r="FE35" i="14"/>
  <c r="FF35" i="14"/>
  <c r="FG35" i="14"/>
  <c r="BM36" i="14"/>
  <c r="BN36" i="14"/>
  <c r="BO36" i="14"/>
  <c r="BP36" i="14"/>
  <c r="BQ36" i="14"/>
  <c r="BR36" i="14"/>
  <c r="BS36" i="14"/>
  <c r="BT36" i="14"/>
  <c r="BU36" i="14"/>
  <c r="BV36" i="14"/>
  <c r="BW36" i="14"/>
  <c r="BX36" i="14"/>
  <c r="BY36" i="14"/>
  <c r="BZ36" i="14"/>
  <c r="CA36" i="14"/>
  <c r="CB36" i="14"/>
  <c r="CC36" i="14"/>
  <c r="CD36" i="14"/>
  <c r="CE36" i="14"/>
  <c r="CF36" i="14"/>
  <c r="CG36" i="14"/>
  <c r="CH36" i="14"/>
  <c r="CI36" i="14"/>
  <c r="CJ36" i="14"/>
  <c r="CK36" i="14"/>
  <c r="CL36" i="14"/>
  <c r="CM36" i="14"/>
  <c r="CN36" i="14"/>
  <c r="CO36" i="14"/>
  <c r="CP36" i="14"/>
  <c r="CQ36" i="14"/>
  <c r="CR36" i="14"/>
  <c r="CS36" i="14"/>
  <c r="CT36" i="14"/>
  <c r="CU36" i="14"/>
  <c r="CV36" i="14"/>
  <c r="CW36" i="14"/>
  <c r="CX36" i="14"/>
  <c r="CY36" i="14"/>
  <c r="CZ36" i="14"/>
  <c r="DA36" i="14"/>
  <c r="DB36" i="14"/>
  <c r="DC36" i="14"/>
  <c r="DD36" i="14"/>
  <c r="DE36" i="14"/>
  <c r="DF36" i="14"/>
  <c r="DG36" i="14"/>
  <c r="DH36" i="14"/>
  <c r="DI36" i="14"/>
  <c r="DJ36" i="14"/>
  <c r="DK36" i="14"/>
  <c r="DL36" i="14"/>
  <c r="DM36" i="14"/>
  <c r="DN36" i="14"/>
  <c r="DO36" i="14"/>
  <c r="DP36" i="14"/>
  <c r="DQ36" i="14"/>
  <c r="DR36" i="14"/>
  <c r="DS36" i="14"/>
  <c r="DT36" i="14"/>
  <c r="DU36" i="14"/>
  <c r="DV36" i="14"/>
  <c r="DW36" i="14"/>
  <c r="DX36" i="14"/>
  <c r="DY36" i="14"/>
  <c r="DZ36" i="14"/>
  <c r="EA36" i="14"/>
  <c r="EB36" i="14"/>
  <c r="EC36" i="14"/>
  <c r="ED36" i="14"/>
  <c r="EE36" i="14"/>
  <c r="EF36" i="14"/>
  <c r="EG36" i="14"/>
  <c r="EH36" i="14"/>
  <c r="EI36" i="14"/>
  <c r="EJ36" i="14"/>
  <c r="EK36" i="14"/>
  <c r="EL36" i="14"/>
  <c r="EM36" i="14"/>
  <c r="EN36" i="14"/>
  <c r="EO36" i="14"/>
  <c r="EP36" i="14"/>
  <c r="EQ36" i="14"/>
  <c r="ER36" i="14"/>
  <c r="ES36" i="14"/>
  <c r="ET36" i="14"/>
  <c r="EU36" i="14"/>
  <c r="EV36" i="14"/>
  <c r="EW36" i="14"/>
  <c r="EX36" i="14"/>
  <c r="EY36" i="14"/>
  <c r="EZ36" i="14"/>
  <c r="FA36" i="14"/>
  <c r="FB36" i="14"/>
  <c r="FC36" i="14"/>
  <c r="FD36" i="14"/>
  <c r="FE36" i="14"/>
  <c r="FF36" i="14"/>
  <c r="FG36" i="14"/>
  <c r="BM37" i="14"/>
  <c r="BN37" i="14"/>
  <c r="BO37" i="14"/>
  <c r="BP37" i="14"/>
  <c r="BQ37" i="14"/>
  <c r="BR37" i="14"/>
  <c r="BS37" i="14"/>
  <c r="BT37" i="14"/>
  <c r="BU37" i="14"/>
  <c r="BV37" i="14"/>
  <c r="BW37" i="14"/>
  <c r="BX37" i="14"/>
  <c r="BY37" i="14"/>
  <c r="BZ37" i="14"/>
  <c r="CA37" i="14"/>
  <c r="CB37" i="14"/>
  <c r="CC37" i="14"/>
  <c r="CD37" i="14"/>
  <c r="CE37" i="14"/>
  <c r="CF37" i="14"/>
  <c r="CG37" i="14"/>
  <c r="CH37" i="14"/>
  <c r="CI37" i="14"/>
  <c r="CJ37" i="14"/>
  <c r="CK37" i="14"/>
  <c r="CL37" i="14"/>
  <c r="CM37" i="14"/>
  <c r="CN37" i="14"/>
  <c r="CO37" i="14"/>
  <c r="CP37" i="14"/>
  <c r="CQ37" i="14"/>
  <c r="CR37" i="14"/>
  <c r="CS37" i="14"/>
  <c r="CT37" i="14"/>
  <c r="CU37" i="14"/>
  <c r="CV37" i="14"/>
  <c r="CW37" i="14"/>
  <c r="CX37" i="14"/>
  <c r="CY37" i="14"/>
  <c r="CZ37" i="14"/>
  <c r="DA37" i="14"/>
  <c r="DB37" i="14"/>
  <c r="DC37" i="14"/>
  <c r="DD37" i="14"/>
  <c r="DE37" i="14"/>
  <c r="DF37" i="14"/>
  <c r="DG37" i="14"/>
  <c r="DH37" i="14"/>
  <c r="DI37" i="14"/>
  <c r="DJ37" i="14"/>
  <c r="DK37" i="14"/>
  <c r="DL37" i="14"/>
  <c r="DM37" i="14"/>
  <c r="DN37" i="14"/>
  <c r="DO37" i="14"/>
  <c r="DP37" i="14"/>
  <c r="DQ37" i="14"/>
  <c r="DR37" i="14"/>
  <c r="DS37" i="14"/>
  <c r="DT37" i="14"/>
  <c r="DU37" i="14"/>
  <c r="DV37" i="14"/>
  <c r="DW37" i="14"/>
  <c r="DX37" i="14"/>
  <c r="DY37" i="14"/>
  <c r="DZ37" i="14"/>
  <c r="EA37" i="14"/>
  <c r="EB37" i="14"/>
  <c r="EC37" i="14"/>
  <c r="ED37" i="14"/>
  <c r="EE37" i="14"/>
  <c r="EF37" i="14"/>
  <c r="EG37" i="14"/>
  <c r="EH37" i="14"/>
  <c r="EI37" i="14"/>
  <c r="EJ37" i="14"/>
  <c r="EK37" i="14"/>
  <c r="EL37" i="14"/>
  <c r="EM37" i="14"/>
  <c r="EN37" i="14"/>
  <c r="EO37" i="14"/>
  <c r="EP37" i="14"/>
  <c r="EQ37" i="14"/>
  <c r="ER37" i="14"/>
  <c r="ES37" i="14"/>
  <c r="ET37" i="14"/>
  <c r="EU37" i="14"/>
  <c r="EV37" i="14"/>
  <c r="EW37" i="14"/>
  <c r="EX37" i="14"/>
  <c r="EY37" i="14"/>
  <c r="EZ37" i="14"/>
  <c r="FA37" i="14"/>
  <c r="FB37" i="14"/>
  <c r="FC37" i="14"/>
  <c r="FD37" i="14"/>
  <c r="FE37" i="14"/>
  <c r="FF37" i="14"/>
  <c r="FG37" i="14"/>
  <c r="BL37" i="14"/>
  <c r="BL36" i="14"/>
  <c r="BL35" i="14"/>
  <c r="D4" i="59"/>
  <c r="CZ11" i="59"/>
  <c r="CY11" i="59"/>
  <c r="CX11" i="59"/>
  <c r="CW11" i="59"/>
  <c r="CV11" i="59"/>
  <c r="CU11" i="59"/>
  <c r="CT11" i="59"/>
  <c r="CS11" i="59"/>
  <c r="CR11" i="59"/>
  <c r="CQ11" i="59"/>
  <c r="CP11" i="59"/>
  <c r="CO11" i="59"/>
  <c r="CN11" i="59"/>
  <c r="CM11" i="59"/>
  <c r="CL11" i="59"/>
  <c r="CK11" i="59"/>
  <c r="CJ11" i="59"/>
  <c r="CI11" i="59"/>
  <c r="CH11" i="59"/>
  <c r="CG11" i="59"/>
  <c r="CF11" i="59"/>
  <c r="CE11" i="59"/>
  <c r="CD11" i="59"/>
  <c r="CC11" i="59"/>
  <c r="CB11" i="59"/>
  <c r="CA11" i="59"/>
  <c r="BZ11" i="59"/>
  <c r="BY11" i="59"/>
  <c r="BX11" i="59"/>
  <c r="BW11" i="59"/>
  <c r="BV11" i="59"/>
  <c r="BU11" i="59"/>
  <c r="BT11" i="59"/>
  <c r="BS11" i="59"/>
  <c r="BR11" i="59"/>
  <c r="BQ11" i="59"/>
  <c r="BP11" i="59"/>
  <c r="BO11" i="59"/>
  <c r="BN11" i="59"/>
  <c r="BM11" i="59"/>
  <c r="BL11" i="59"/>
  <c r="BK11" i="59"/>
  <c r="BJ11" i="59"/>
  <c r="BI11" i="59"/>
  <c r="BH11" i="59"/>
  <c r="BG11" i="59"/>
  <c r="BF11" i="59"/>
  <c r="BE11" i="59"/>
  <c r="BD11" i="59"/>
  <c r="BC11" i="59"/>
  <c r="BB11" i="59"/>
  <c r="BA11" i="59"/>
  <c r="AZ11" i="59"/>
  <c r="AY11" i="59"/>
  <c r="AX11" i="59"/>
  <c r="AW11" i="59"/>
  <c r="AV11" i="59"/>
  <c r="AU11" i="59"/>
  <c r="AT11" i="59"/>
  <c r="AS11" i="59"/>
  <c r="AR11" i="59"/>
  <c r="AQ11" i="59"/>
  <c r="AP11" i="59"/>
  <c r="AO11" i="59"/>
  <c r="AN11" i="59"/>
  <c r="AM11" i="59"/>
  <c r="AL11" i="59"/>
  <c r="AK11" i="59"/>
  <c r="AJ11" i="59"/>
  <c r="AI11" i="59"/>
  <c r="AH11" i="59"/>
  <c r="AG11" i="59"/>
  <c r="AF11" i="59"/>
  <c r="AE11" i="59"/>
  <c r="AD11" i="59"/>
  <c r="AC11" i="59"/>
  <c r="AB11" i="59"/>
  <c r="AA11" i="59"/>
  <c r="Z11" i="59"/>
  <c r="Y11" i="59"/>
  <c r="X11" i="59"/>
  <c r="W11" i="59"/>
  <c r="V11" i="59"/>
  <c r="U11" i="59"/>
  <c r="T11" i="59"/>
  <c r="S11" i="59"/>
  <c r="R11" i="59"/>
  <c r="Q11" i="59"/>
  <c r="P11" i="59"/>
  <c r="O11" i="59"/>
  <c r="N11" i="59"/>
  <c r="M11" i="59"/>
  <c r="L11" i="59"/>
  <c r="K11" i="59"/>
  <c r="J11" i="59"/>
  <c r="I11" i="59"/>
  <c r="H11" i="59"/>
  <c r="G11" i="59"/>
  <c r="F11" i="59"/>
  <c r="E11" i="59"/>
  <c r="D4" i="58"/>
  <c r="CZ11" i="58"/>
  <c r="CY11" i="58"/>
  <c r="CX11" i="58"/>
  <c r="CW11" i="58"/>
  <c r="CV11" i="58"/>
  <c r="CU11" i="58"/>
  <c r="CT11" i="58"/>
  <c r="CS11" i="58"/>
  <c r="CR11" i="58"/>
  <c r="CQ11" i="58"/>
  <c r="CP11" i="58"/>
  <c r="CO11" i="58"/>
  <c r="CN11" i="58"/>
  <c r="CM11" i="58"/>
  <c r="CL11" i="58"/>
  <c r="CK11" i="58"/>
  <c r="CJ11" i="58"/>
  <c r="CI11" i="58"/>
  <c r="CH11" i="58"/>
  <c r="CG11" i="58"/>
  <c r="CF11" i="58"/>
  <c r="CE11" i="58"/>
  <c r="CD11" i="58"/>
  <c r="CC11" i="58"/>
  <c r="CB11" i="58"/>
  <c r="CA11" i="58"/>
  <c r="BZ11" i="58"/>
  <c r="BY11" i="58"/>
  <c r="BX11" i="58"/>
  <c r="BW11" i="58"/>
  <c r="BV11" i="58"/>
  <c r="BU11" i="58"/>
  <c r="BT11" i="58"/>
  <c r="BS11" i="58"/>
  <c r="BR11" i="58"/>
  <c r="BQ11" i="58"/>
  <c r="BP11" i="58"/>
  <c r="BO11" i="58"/>
  <c r="BN11" i="58"/>
  <c r="BM11" i="58"/>
  <c r="BL11" i="58"/>
  <c r="BK11" i="58"/>
  <c r="BJ11" i="58"/>
  <c r="BI11" i="58"/>
  <c r="BH11" i="58"/>
  <c r="BG11" i="58"/>
  <c r="BF11" i="58"/>
  <c r="BE11" i="58"/>
  <c r="BD11" i="58"/>
  <c r="BC11" i="58"/>
  <c r="BB11" i="58"/>
  <c r="BA11" i="58"/>
  <c r="AZ11" i="58"/>
  <c r="AY11" i="58"/>
  <c r="AX11" i="58"/>
  <c r="AW11" i="58"/>
  <c r="AV11" i="58"/>
  <c r="AU11" i="58"/>
  <c r="AT11" i="58"/>
  <c r="AS11" i="58"/>
  <c r="AR11" i="58"/>
  <c r="AQ11" i="58"/>
  <c r="AP11" i="58"/>
  <c r="AO11" i="58"/>
  <c r="AN11" i="58"/>
  <c r="AM11" i="58"/>
  <c r="AL11" i="58"/>
  <c r="AK11" i="58"/>
  <c r="AJ11" i="58"/>
  <c r="AI11" i="58"/>
  <c r="AH11" i="58"/>
  <c r="AG11" i="58"/>
  <c r="AF11" i="58"/>
  <c r="AE11" i="58"/>
  <c r="AD11" i="58"/>
  <c r="AC11" i="58"/>
  <c r="AB11" i="58"/>
  <c r="AA11" i="58"/>
  <c r="Z11" i="58"/>
  <c r="Y11" i="58"/>
  <c r="X11" i="58"/>
  <c r="W11" i="58"/>
  <c r="V11" i="58"/>
  <c r="U11" i="58"/>
  <c r="T11" i="58"/>
  <c r="S11" i="58"/>
  <c r="R11" i="58"/>
  <c r="Q11" i="58"/>
  <c r="P11" i="58"/>
  <c r="O11" i="58"/>
  <c r="N11" i="58"/>
  <c r="M11" i="58"/>
  <c r="L11" i="58"/>
  <c r="K11" i="58"/>
  <c r="J11" i="58"/>
  <c r="I11" i="58"/>
  <c r="H11" i="58"/>
  <c r="G11" i="58"/>
  <c r="F11" i="58"/>
  <c r="E11" i="58"/>
  <c r="BT22" i="14" l="1"/>
  <c r="CB22" i="14"/>
  <c r="CJ22" i="14"/>
  <c r="CR22" i="14"/>
  <c r="CZ22" i="14"/>
  <c r="DH22" i="14"/>
  <c r="DP22" i="14"/>
  <c r="DX22" i="14"/>
  <c r="EF22" i="14"/>
  <c r="EN22" i="14"/>
  <c r="EV22" i="14"/>
  <c r="FD22" i="14"/>
  <c r="BM23" i="14"/>
  <c r="BN23" i="14"/>
  <c r="BO23" i="14"/>
  <c r="BP23" i="14"/>
  <c r="BQ23" i="14"/>
  <c r="BR23" i="14"/>
  <c r="BS23" i="14"/>
  <c r="BT23" i="14"/>
  <c r="BU23" i="14"/>
  <c r="BV23" i="14"/>
  <c r="BW23" i="14"/>
  <c r="BX23" i="14"/>
  <c r="BY23" i="14"/>
  <c r="BZ23" i="14"/>
  <c r="CA23" i="14"/>
  <c r="CB23" i="14"/>
  <c r="CC23" i="14"/>
  <c r="CD23" i="14"/>
  <c r="CE23" i="14"/>
  <c r="CF23" i="14"/>
  <c r="CG23" i="14"/>
  <c r="CH23" i="14"/>
  <c r="CI23" i="14"/>
  <c r="CJ23" i="14"/>
  <c r="CK23" i="14"/>
  <c r="CL23" i="14"/>
  <c r="CM23" i="14"/>
  <c r="CN23" i="14"/>
  <c r="CO23" i="14"/>
  <c r="CP23" i="14"/>
  <c r="CQ23" i="14"/>
  <c r="CR23" i="14"/>
  <c r="CS23" i="14"/>
  <c r="CT23" i="14"/>
  <c r="CU23" i="14"/>
  <c r="CV23" i="14"/>
  <c r="CW23" i="14"/>
  <c r="CX23" i="14"/>
  <c r="CY23" i="14"/>
  <c r="CZ23" i="14"/>
  <c r="DA23" i="14"/>
  <c r="DB23" i="14"/>
  <c r="DC23" i="14"/>
  <c r="DD23" i="14"/>
  <c r="DE23" i="14"/>
  <c r="DF23" i="14"/>
  <c r="DG23" i="14"/>
  <c r="DH23" i="14"/>
  <c r="DI23" i="14"/>
  <c r="DJ23" i="14"/>
  <c r="DK23" i="14"/>
  <c r="DL23" i="14"/>
  <c r="DM23" i="14"/>
  <c r="DN23" i="14"/>
  <c r="DO23" i="14"/>
  <c r="DP23" i="14"/>
  <c r="DQ23" i="14"/>
  <c r="DR23" i="14"/>
  <c r="DS23" i="14"/>
  <c r="DT23" i="14"/>
  <c r="DU23" i="14"/>
  <c r="DV23" i="14"/>
  <c r="DW23" i="14"/>
  <c r="DX23" i="14"/>
  <c r="DY23" i="14"/>
  <c r="DZ23" i="14"/>
  <c r="EA23" i="14"/>
  <c r="EB23" i="14"/>
  <c r="EC23" i="14"/>
  <c r="ED23" i="14"/>
  <c r="EE23" i="14"/>
  <c r="EF23" i="14"/>
  <c r="EG23" i="14"/>
  <c r="EH23" i="14"/>
  <c r="EI23" i="14"/>
  <c r="EJ23" i="14"/>
  <c r="EK23" i="14"/>
  <c r="EL23" i="14"/>
  <c r="EM23" i="14"/>
  <c r="EN23" i="14"/>
  <c r="EO23" i="14"/>
  <c r="EP23" i="14"/>
  <c r="EQ23" i="14"/>
  <c r="ER23" i="14"/>
  <c r="ES23" i="14"/>
  <c r="ET23" i="14"/>
  <c r="EU23" i="14"/>
  <c r="EV23" i="14"/>
  <c r="EW23" i="14"/>
  <c r="EX23" i="14"/>
  <c r="EY23" i="14"/>
  <c r="EZ23" i="14"/>
  <c r="FA23" i="14"/>
  <c r="FB23" i="14"/>
  <c r="FC23" i="14"/>
  <c r="FD23" i="14"/>
  <c r="FE23" i="14"/>
  <c r="FF23" i="14"/>
  <c r="FG23" i="14"/>
  <c r="BM24" i="14"/>
  <c r="BN24" i="14"/>
  <c r="BO24" i="14"/>
  <c r="BP24" i="14"/>
  <c r="BQ24" i="14"/>
  <c r="BR24" i="14"/>
  <c r="BS24" i="14"/>
  <c r="BT24" i="14"/>
  <c r="BU24" i="14"/>
  <c r="BV24" i="14"/>
  <c r="BW24" i="14"/>
  <c r="BX24" i="14"/>
  <c r="BY24" i="14"/>
  <c r="BZ24" i="14"/>
  <c r="CA24" i="14"/>
  <c r="CB24" i="14"/>
  <c r="CC24" i="14"/>
  <c r="CD24" i="14"/>
  <c r="CE24" i="14"/>
  <c r="CF24" i="14"/>
  <c r="CG24" i="14"/>
  <c r="CH24" i="14"/>
  <c r="CI24" i="14"/>
  <c r="CJ24" i="14"/>
  <c r="CK24" i="14"/>
  <c r="CL24" i="14"/>
  <c r="CM24" i="14"/>
  <c r="CN24" i="14"/>
  <c r="CO24" i="14"/>
  <c r="CP24" i="14"/>
  <c r="CQ24" i="14"/>
  <c r="CR24" i="14"/>
  <c r="CS24" i="14"/>
  <c r="CT24" i="14"/>
  <c r="CU24" i="14"/>
  <c r="CV24" i="14"/>
  <c r="CW24" i="14"/>
  <c r="CX24" i="14"/>
  <c r="CY24" i="14"/>
  <c r="CZ24" i="14"/>
  <c r="DA24" i="14"/>
  <c r="DB24" i="14"/>
  <c r="DC24" i="14"/>
  <c r="DD24" i="14"/>
  <c r="DE24" i="14"/>
  <c r="DF24" i="14"/>
  <c r="DG24" i="14"/>
  <c r="DH24" i="14"/>
  <c r="DI24" i="14"/>
  <c r="DJ24" i="14"/>
  <c r="DK24" i="14"/>
  <c r="DL24" i="14"/>
  <c r="DM24" i="14"/>
  <c r="DN24" i="14"/>
  <c r="DO24" i="14"/>
  <c r="DP24" i="14"/>
  <c r="DQ24" i="14"/>
  <c r="DR24" i="14"/>
  <c r="DS24" i="14"/>
  <c r="DT24" i="14"/>
  <c r="DU24" i="14"/>
  <c r="DV24" i="14"/>
  <c r="DW24" i="14"/>
  <c r="DX24" i="14"/>
  <c r="DY24" i="14"/>
  <c r="DZ24" i="14"/>
  <c r="EA24" i="14"/>
  <c r="EB24" i="14"/>
  <c r="EC24" i="14"/>
  <c r="ED24" i="14"/>
  <c r="EE24" i="14"/>
  <c r="EF24" i="14"/>
  <c r="EG24" i="14"/>
  <c r="EH24" i="14"/>
  <c r="EI24" i="14"/>
  <c r="EJ24" i="14"/>
  <c r="EK24" i="14"/>
  <c r="EL24" i="14"/>
  <c r="EM24" i="14"/>
  <c r="EN24" i="14"/>
  <c r="EO24" i="14"/>
  <c r="EP24" i="14"/>
  <c r="EQ24" i="14"/>
  <c r="ER24" i="14"/>
  <c r="ES24" i="14"/>
  <c r="ET24" i="14"/>
  <c r="EU24" i="14"/>
  <c r="EV24" i="14"/>
  <c r="EW24" i="14"/>
  <c r="EX24" i="14"/>
  <c r="EY24" i="14"/>
  <c r="EZ24" i="14"/>
  <c r="FA24" i="14"/>
  <c r="FB24" i="14"/>
  <c r="FC24" i="14"/>
  <c r="FD24" i="14"/>
  <c r="FE24" i="14"/>
  <c r="FF24" i="14"/>
  <c r="FG24" i="14"/>
  <c r="BM25" i="14"/>
  <c r="BN25" i="14"/>
  <c r="BO25" i="14"/>
  <c r="BP25" i="14"/>
  <c r="BQ25" i="14"/>
  <c r="BR25" i="14"/>
  <c r="BS25" i="14"/>
  <c r="BT25" i="14"/>
  <c r="BU25" i="14"/>
  <c r="BV25" i="14"/>
  <c r="BW25" i="14"/>
  <c r="BX25" i="14"/>
  <c r="BY25" i="14"/>
  <c r="BZ25" i="14"/>
  <c r="CA25" i="14"/>
  <c r="CB25" i="14"/>
  <c r="CC25" i="14"/>
  <c r="CD25" i="14"/>
  <c r="CE25" i="14"/>
  <c r="CF25" i="14"/>
  <c r="CG25" i="14"/>
  <c r="CH25" i="14"/>
  <c r="CI25" i="14"/>
  <c r="CJ25" i="14"/>
  <c r="CK25" i="14"/>
  <c r="CL25" i="14"/>
  <c r="CM25" i="14"/>
  <c r="CN25" i="14"/>
  <c r="CO25" i="14"/>
  <c r="CP25" i="14"/>
  <c r="CQ25" i="14"/>
  <c r="CR25" i="14"/>
  <c r="CS25" i="14"/>
  <c r="CT25" i="14"/>
  <c r="CU25" i="14"/>
  <c r="CV25" i="14"/>
  <c r="CW25" i="14"/>
  <c r="CX25" i="14"/>
  <c r="CY25" i="14"/>
  <c r="CZ25" i="14"/>
  <c r="DA25" i="14"/>
  <c r="DB25" i="14"/>
  <c r="DC25" i="14"/>
  <c r="DD25" i="14"/>
  <c r="DE25" i="14"/>
  <c r="DF25" i="14"/>
  <c r="DG25" i="14"/>
  <c r="DH25" i="14"/>
  <c r="DI25" i="14"/>
  <c r="DJ25" i="14"/>
  <c r="DK25" i="14"/>
  <c r="DL25" i="14"/>
  <c r="DM25" i="14"/>
  <c r="DN25" i="14"/>
  <c r="DO25" i="14"/>
  <c r="DP25" i="14"/>
  <c r="DQ25" i="14"/>
  <c r="DR25" i="14"/>
  <c r="DS25" i="14"/>
  <c r="DT25" i="14"/>
  <c r="DU25" i="14"/>
  <c r="DV25" i="14"/>
  <c r="DW25" i="14"/>
  <c r="DX25" i="14"/>
  <c r="DY25" i="14"/>
  <c r="DZ25" i="14"/>
  <c r="EA25" i="14"/>
  <c r="EB25" i="14"/>
  <c r="EC25" i="14"/>
  <c r="ED25" i="14"/>
  <c r="EE25" i="14"/>
  <c r="EF25" i="14"/>
  <c r="EG25" i="14"/>
  <c r="EH25" i="14"/>
  <c r="EI25" i="14"/>
  <c r="EJ25" i="14"/>
  <c r="EK25" i="14"/>
  <c r="EL25" i="14"/>
  <c r="EM25" i="14"/>
  <c r="EN25" i="14"/>
  <c r="EO25" i="14"/>
  <c r="EP25" i="14"/>
  <c r="EQ25" i="14"/>
  <c r="ER25" i="14"/>
  <c r="ES25" i="14"/>
  <c r="ET25" i="14"/>
  <c r="EU25" i="14"/>
  <c r="EV25" i="14"/>
  <c r="EW25" i="14"/>
  <c r="EX25" i="14"/>
  <c r="EY25" i="14"/>
  <c r="EZ25" i="14"/>
  <c r="FA25" i="14"/>
  <c r="FB25" i="14"/>
  <c r="FC25" i="14"/>
  <c r="FD25" i="14"/>
  <c r="FE25" i="14"/>
  <c r="FF25" i="14"/>
  <c r="FG25" i="14"/>
  <c r="BK133" i="14"/>
  <c r="BK132" i="14"/>
  <c r="BK131" i="14"/>
  <c r="BK130" i="14"/>
  <c r="BK129" i="14"/>
  <c r="BK128" i="14"/>
  <c r="BK127" i="14"/>
  <c r="BK126" i="14"/>
  <c r="BK125" i="14"/>
  <c r="BK124" i="14"/>
  <c r="BL121" i="14"/>
  <c r="BK121" i="14"/>
  <c r="BK120" i="14"/>
  <c r="BK119" i="14"/>
  <c r="BK118" i="14"/>
  <c r="BK117" i="14"/>
  <c r="BK116" i="14"/>
  <c r="BK115" i="14"/>
  <c r="BK114" i="14"/>
  <c r="BK113" i="14"/>
  <c r="BK112" i="14"/>
  <c r="BK109" i="14"/>
  <c r="BK108" i="14"/>
  <c r="BK107" i="14"/>
  <c r="BK106" i="14"/>
  <c r="BK105" i="14"/>
  <c r="BK104" i="14"/>
  <c r="BK103" i="14"/>
  <c r="BK102" i="14"/>
  <c r="BK101" i="14"/>
  <c r="BK100" i="14"/>
  <c r="BK97" i="14"/>
  <c r="BK96" i="14"/>
  <c r="BK95" i="14"/>
  <c r="BK94" i="14"/>
  <c r="BK93" i="14"/>
  <c r="BK92" i="14"/>
  <c r="BK91" i="14"/>
  <c r="BK90" i="14"/>
  <c r="BK89" i="14"/>
  <c r="BK88" i="14"/>
  <c r="BK85" i="14"/>
  <c r="BK84" i="14"/>
  <c r="BK83" i="14"/>
  <c r="BK82" i="14"/>
  <c r="BK81" i="14"/>
  <c r="BK80" i="14"/>
  <c r="BK79" i="14"/>
  <c r="BK78" i="14"/>
  <c r="BK77" i="14"/>
  <c r="BK76" i="14"/>
  <c r="BK73" i="14"/>
  <c r="BK72" i="14"/>
  <c r="BK71" i="14"/>
  <c r="BK70" i="14"/>
  <c r="BK69" i="14"/>
  <c r="BK68" i="14"/>
  <c r="BK67" i="14"/>
  <c r="BK66" i="14"/>
  <c r="BK65" i="14"/>
  <c r="BK64" i="14"/>
  <c r="BK61" i="14"/>
  <c r="BK60" i="14"/>
  <c r="BK59" i="14"/>
  <c r="BK58" i="14"/>
  <c r="BK57" i="14"/>
  <c r="BK56" i="14"/>
  <c r="BK55" i="14"/>
  <c r="BK54" i="14"/>
  <c r="BK53" i="14"/>
  <c r="BK52" i="14"/>
  <c r="BL49" i="14"/>
  <c r="BK49" i="14"/>
  <c r="BK48" i="14"/>
  <c r="BK47" i="14"/>
  <c r="BK46" i="14"/>
  <c r="BK45" i="14"/>
  <c r="BK44" i="14"/>
  <c r="BK43" i="14"/>
  <c r="BK42" i="14"/>
  <c r="BK41" i="14"/>
  <c r="BK40" i="14"/>
  <c r="BK37" i="14"/>
  <c r="BK36" i="14"/>
  <c r="BK35" i="14"/>
  <c r="BK34" i="14"/>
  <c r="BK33" i="14"/>
  <c r="BK32" i="14"/>
  <c r="BK31" i="14"/>
  <c r="BK30" i="14"/>
  <c r="BK29" i="14"/>
  <c r="BK28" i="14"/>
  <c r="BL25" i="14"/>
  <c r="BL24" i="14"/>
  <c r="BL23" i="14"/>
  <c r="BK25" i="14"/>
  <c r="BK24" i="14"/>
  <c r="BK23" i="14"/>
  <c r="BK22" i="14"/>
  <c r="BK21" i="14"/>
  <c r="BK20" i="14"/>
  <c r="BK19" i="14"/>
  <c r="BK18" i="14"/>
  <c r="BK17" i="14"/>
  <c r="BK16" i="14"/>
  <c r="BK12" i="14"/>
  <c r="BK11" i="14"/>
  <c r="BK10" i="14"/>
  <c r="BK9" i="14"/>
  <c r="BO22" i="14" s="1"/>
  <c r="BK8" i="14"/>
  <c r="BT21" i="14" s="1"/>
  <c r="BK7" i="14"/>
  <c r="DY20" i="14" s="1"/>
  <c r="BK6" i="14"/>
  <c r="EP19" i="14" s="1"/>
  <c r="BK5" i="14"/>
  <c r="EE18" i="14" s="1"/>
  <c r="BK4" i="14"/>
  <c r="DS17" i="14" s="1"/>
  <c r="BK3" i="14"/>
  <c r="DK16" i="14" s="1"/>
  <c r="FC22" i="14" l="1"/>
  <c r="EU22" i="14"/>
  <c r="EM22" i="14"/>
  <c r="EE22" i="14"/>
  <c r="DW22" i="14"/>
  <c r="DO22" i="14"/>
  <c r="DG22" i="14"/>
  <c r="CY22" i="14"/>
  <c r="CQ22" i="14"/>
  <c r="CI22" i="14"/>
  <c r="CA22" i="14"/>
  <c r="BS22" i="14"/>
  <c r="FB22" i="14"/>
  <c r="ET22" i="14"/>
  <c r="EL22" i="14"/>
  <c r="ED22" i="14"/>
  <c r="DV22" i="14"/>
  <c r="DN22" i="14"/>
  <c r="DF22" i="14"/>
  <c r="CX22" i="14"/>
  <c r="CP22" i="14"/>
  <c r="CH22" i="14"/>
  <c r="BZ22" i="14"/>
  <c r="BR22" i="14"/>
  <c r="FA22" i="14"/>
  <c r="ES22" i="14"/>
  <c r="EK22" i="14"/>
  <c r="EC22" i="14"/>
  <c r="DU22" i="14"/>
  <c r="DM22" i="14"/>
  <c r="DE22" i="14"/>
  <c r="CW22" i="14"/>
  <c r="CO22" i="14"/>
  <c r="CG22" i="14"/>
  <c r="BY22" i="14"/>
  <c r="BQ22" i="14"/>
  <c r="BL22" i="14"/>
  <c r="EZ22" i="14"/>
  <c r="ER22" i="14"/>
  <c r="EJ22" i="14"/>
  <c r="EB22" i="14"/>
  <c r="DT22" i="14"/>
  <c r="DL22" i="14"/>
  <c r="DD22" i="14"/>
  <c r="CV22" i="14"/>
  <c r="CN22" i="14"/>
  <c r="CF22" i="14"/>
  <c r="BX22" i="14"/>
  <c r="BP22" i="14"/>
  <c r="FG22" i="14"/>
  <c r="EY22" i="14"/>
  <c r="EQ22" i="14"/>
  <c r="EI22" i="14"/>
  <c r="EA22" i="14"/>
  <c r="DS22" i="14"/>
  <c r="DK22" i="14"/>
  <c r="DC22" i="14"/>
  <c r="CU22" i="14"/>
  <c r="CM22" i="14"/>
  <c r="CE22" i="14"/>
  <c r="BW22" i="14"/>
  <c r="BM130" i="14"/>
  <c r="BU130" i="14"/>
  <c r="CC130" i="14"/>
  <c r="CK130" i="14"/>
  <c r="CS130" i="14"/>
  <c r="DA130" i="14"/>
  <c r="DI130" i="14"/>
  <c r="DQ130" i="14"/>
  <c r="DY130" i="14"/>
  <c r="EG130" i="14"/>
  <c r="EO130" i="14"/>
  <c r="EW130" i="14"/>
  <c r="FE130" i="14"/>
  <c r="BP118" i="14"/>
  <c r="BX118" i="14"/>
  <c r="CF118" i="14"/>
  <c r="CN118" i="14"/>
  <c r="CV118" i="14"/>
  <c r="DD118" i="14"/>
  <c r="DL118" i="14"/>
  <c r="DT118" i="14"/>
  <c r="EB118" i="14"/>
  <c r="EJ118" i="14"/>
  <c r="ER118" i="14"/>
  <c r="EZ118" i="14"/>
  <c r="BT106" i="14"/>
  <c r="CB106" i="14"/>
  <c r="CJ106" i="14"/>
  <c r="CR106" i="14"/>
  <c r="CZ106" i="14"/>
  <c r="DH106" i="14"/>
  <c r="DP106" i="14"/>
  <c r="DX106" i="14"/>
  <c r="EF106" i="14"/>
  <c r="EN106" i="14"/>
  <c r="EV106" i="14"/>
  <c r="FD106" i="14"/>
  <c r="BL106" i="14"/>
  <c r="BO94" i="14"/>
  <c r="BW94" i="14"/>
  <c r="CE94" i="14"/>
  <c r="CM94" i="14"/>
  <c r="CU94" i="14"/>
  <c r="DC94" i="14"/>
  <c r="DK94" i="14"/>
  <c r="DS94" i="14"/>
  <c r="EA94" i="14"/>
  <c r="EI94" i="14"/>
  <c r="EQ94" i="14"/>
  <c r="EY94" i="14"/>
  <c r="FG94" i="14"/>
  <c r="BR82" i="14"/>
  <c r="BZ82" i="14"/>
  <c r="CH82" i="14"/>
  <c r="CP82" i="14"/>
  <c r="CX82" i="14"/>
  <c r="DF82" i="14"/>
  <c r="DN82" i="14"/>
  <c r="DV82" i="14"/>
  <c r="ED82" i="14"/>
  <c r="EL82" i="14"/>
  <c r="ET82" i="14"/>
  <c r="FB82" i="14"/>
  <c r="BT70" i="14"/>
  <c r="CB70" i="14"/>
  <c r="CJ70" i="14"/>
  <c r="CR70" i="14"/>
  <c r="CZ70" i="14"/>
  <c r="DH70" i="14"/>
  <c r="DP70" i="14"/>
  <c r="DX70" i="14"/>
  <c r="EF70" i="14"/>
  <c r="EN70" i="14"/>
  <c r="EV70" i="14"/>
  <c r="FD70" i="14"/>
  <c r="BL70" i="14"/>
  <c r="BP58" i="14"/>
  <c r="BX58" i="14"/>
  <c r="CF58" i="14"/>
  <c r="CN58" i="14"/>
  <c r="CV58" i="14"/>
  <c r="DD58" i="14"/>
  <c r="DL58" i="14"/>
  <c r="DT58" i="14"/>
  <c r="EB58" i="14"/>
  <c r="BN130" i="14"/>
  <c r="BV130" i="14"/>
  <c r="CD130" i="14"/>
  <c r="CL130" i="14"/>
  <c r="CT130" i="14"/>
  <c r="DB130" i="14"/>
  <c r="DJ130" i="14"/>
  <c r="DR130" i="14"/>
  <c r="DZ130" i="14"/>
  <c r="EH130" i="14"/>
  <c r="EP130" i="14"/>
  <c r="EX130" i="14"/>
  <c r="FF130" i="14"/>
  <c r="BQ118" i="14"/>
  <c r="BY118" i="14"/>
  <c r="CG118" i="14"/>
  <c r="CO118" i="14"/>
  <c r="CW118" i="14"/>
  <c r="DE118" i="14"/>
  <c r="DM118" i="14"/>
  <c r="DU118" i="14"/>
  <c r="EC118" i="14"/>
  <c r="EK118" i="14"/>
  <c r="ES118" i="14"/>
  <c r="FA118" i="14"/>
  <c r="BM106" i="14"/>
  <c r="BU106" i="14"/>
  <c r="CC106" i="14"/>
  <c r="CK106" i="14"/>
  <c r="CS106" i="14"/>
  <c r="DA106" i="14"/>
  <c r="DI106" i="14"/>
  <c r="DQ106" i="14"/>
  <c r="DY106" i="14"/>
  <c r="EG106" i="14"/>
  <c r="EO106" i="14"/>
  <c r="EW106" i="14"/>
  <c r="FE106" i="14"/>
  <c r="BP94" i="14"/>
  <c r="BX94" i="14"/>
  <c r="CF94" i="14"/>
  <c r="CN94" i="14"/>
  <c r="CV94" i="14"/>
  <c r="DD94" i="14"/>
  <c r="DL94" i="14"/>
  <c r="DT94" i="14"/>
  <c r="EB94" i="14"/>
  <c r="EJ94" i="14"/>
  <c r="ER94" i="14"/>
  <c r="EZ94" i="14"/>
  <c r="BS82" i="14"/>
  <c r="CA82" i="14"/>
  <c r="CI82" i="14"/>
  <c r="CQ82" i="14"/>
  <c r="CY82" i="14"/>
  <c r="DG82" i="14"/>
  <c r="DO82" i="14"/>
  <c r="DW82" i="14"/>
  <c r="EE82" i="14"/>
  <c r="EM82" i="14"/>
  <c r="EU82" i="14"/>
  <c r="FC82" i="14"/>
  <c r="BM70" i="14"/>
  <c r="BU70" i="14"/>
  <c r="CC70" i="14"/>
  <c r="CK70" i="14"/>
  <c r="CS70" i="14"/>
  <c r="DA70" i="14"/>
  <c r="DI70" i="14"/>
  <c r="DQ70" i="14"/>
  <c r="DY70" i="14"/>
  <c r="EG70" i="14"/>
  <c r="EO70" i="14"/>
  <c r="EW70" i="14"/>
  <c r="FE70" i="14"/>
  <c r="BQ58" i="14"/>
  <c r="BY58" i="14"/>
  <c r="CG58" i="14"/>
  <c r="CO58" i="14"/>
  <c r="CW58" i="14"/>
  <c r="DE58" i="14"/>
  <c r="DM58" i="14"/>
  <c r="DU58" i="14"/>
  <c r="EC58" i="14"/>
  <c r="EK58" i="14"/>
  <c r="BO130" i="14"/>
  <c r="BW130" i="14"/>
  <c r="CE130" i="14"/>
  <c r="CM130" i="14"/>
  <c r="CU130" i="14"/>
  <c r="DC130" i="14"/>
  <c r="DK130" i="14"/>
  <c r="DS130" i="14"/>
  <c r="EA130" i="14"/>
  <c r="EI130" i="14"/>
  <c r="EQ130" i="14"/>
  <c r="EY130" i="14"/>
  <c r="FG130" i="14"/>
  <c r="BR118" i="14"/>
  <c r="BZ118" i="14"/>
  <c r="CH118" i="14"/>
  <c r="CP118" i="14"/>
  <c r="CX118" i="14"/>
  <c r="DF118" i="14"/>
  <c r="DN118" i="14"/>
  <c r="DV118" i="14"/>
  <c r="ED118" i="14"/>
  <c r="EL118" i="14"/>
  <c r="ET118" i="14"/>
  <c r="FB118" i="14"/>
  <c r="BN106" i="14"/>
  <c r="BV106" i="14"/>
  <c r="CD106" i="14"/>
  <c r="CL106" i="14"/>
  <c r="CT106" i="14"/>
  <c r="DB106" i="14"/>
  <c r="DJ106" i="14"/>
  <c r="DR106" i="14"/>
  <c r="DZ106" i="14"/>
  <c r="EH106" i="14"/>
  <c r="EP106" i="14"/>
  <c r="EX106" i="14"/>
  <c r="FF106" i="14"/>
  <c r="BQ94" i="14"/>
  <c r="BY94" i="14"/>
  <c r="CG94" i="14"/>
  <c r="CO94" i="14"/>
  <c r="CW94" i="14"/>
  <c r="DE94" i="14"/>
  <c r="DM94" i="14"/>
  <c r="DU94" i="14"/>
  <c r="EC94" i="14"/>
  <c r="EK94" i="14"/>
  <c r="ES94" i="14"/>
  <c r="FA94" i="14"/>
  <c r="BT82" i="14"/>
  <c r="CB82" i="14"/>
  <c r="CJ82" i="14"/>
  <c r="CR82" i="14"/>
  <c r="CZ82" i="14"/>
  <c r="DH82" i="14"/>
  <c r="DP82" i="14"/>
  <c r="DX82" i="14"/>
  <c r="EF82" i="14"/>
  <c r="EN82" i="14"/>
  <c r="EV82" i="14"/>
  <c r="FD82" i="14"/>
  <c r="BL82" i="14"/>
  <c r="BN70" i="14"/>
  <c r="BV70" i="14"/>
  <c r="CD70" i="14"/>
  <c r="CL70" i="14"/>
  <c r="CT70" i="14"/>
  <c r="DB70" i="14"/>
  <c r="DJ70" i="14"/>
  <c r="DR70" i="14"/>
  <c r="DZ70" i="14"/>
  <c r="EH70" i="14"/>
  <c r="EP70" i="14"/>
  <c r="EX70" i="14"/>
  <c r="FF70" i="14"/>
  <c r="BR58" i="14"/>
  <c r="BZ58" i="14"/>
  <c r="CH58" i="14"/>
  <c r="CP58" i="14"/>
  <c r="CX58" i="14"/>
  <c r="DF58" i="14"/>
  <c r="DN58" i="14"/>
  <c r="DV58" i="14"/>
  <c r="ED58" i="14"/>
  <c r="BP130" i="14"/>
  <c r="BX130" i="14"/>
  <c r="CF130" i="14"/>
  <c r="CN130" i="14"/>
  <c r="CV130" i="14"/>
  <c r="DD130" i="14"/>
  <c r="DL130" i="14"/>
  <c r="DT130" i="14"/>
  <c r="EB130" i="14"/>
  <c r="EJ130" i="14"/>
  <c r="ER130" i="14"/>
  <c r="EZ130" i="14"/>
  <c r="BS118" i="14"/>
  <c r="CA118" i="14"/>
  <c r="CI118" i="14"/>
  <c r="CQ118" i="14"/>
  <c r="CY118" i="14"/>
  <c r="DG118" i="14"/>
  <c r="DO118" i="14"/>
  <c r="DW118" i="14"/>
  <c r="EE118" i="14"/>
  <c r="EM118" i="14"/>
  <c r="EU118" i="14"/>
  <c r="FC118" i="14"/>
  <c r="BL118" i="14"/>
  <c r="BO106" i="14"/>
  <c r="BW106" i="14"/>
  <c r="CE106" i="14"/>
  <c r="CM106" i="14"/>
  <c r="CU106" i="14"/>
  <c r="DC106" i="14"/>
  <c r="DK106" i="14"/>
  <c r="DS106" i="14"/>
  <c r="EA106" i="14"/>
  <c r="EI106" i="14"/>
  <c r="EQ106" i="14"/>
  <c r="EY106" i="14"/>
  <c r="FG106" i="14"/>
  <c r="BR94" i="14"/>
  <c r="BZ94" i="14"/>
  <c r="CH94" i="14"/>
  <c r="CP94" i="14"/>
  <c r="CX94" i="14"/>
  <c r="DF94" i="14"/>
  <c r="DN94" i="14"/>
  <c r="DV94" i="14"/>
  <c r="ED94" i="14"/>
  <c r="EL94" i="14"/>
  <c r="ET94" i="14"/>
  <c r="FB94" i="14"/>
  <c r="BM82" i="14"/>
  <c r="BU82" i="14"/>
  <c r="CC82" i="14"/>
  <c r="CK82" i="14"/>
  <c r="CS82" i="14"/>
  <c r="DA82" i="14"/>
  <c r="DI82" i="14"/>
  <c r="DQ82" i="14"/>
  <c r="DY82" i="14"/>
  <c r="EG82" i="14"/>
  <c r="EO82" i="14"/>
  <c r="EW82" i="14"/>
  <c r="FE82" i="14"/>
  <c r="BO70" i="14"/>
  <c r="BW70" i="14"/>
  <c r="CE70" i="14"/>
  <c r="CM70" i="14"/>
  <c r="CU70" i="14"/>
  <c r="DC70" i="14"/>
  <c r="DK70" i="14"/>
  <c r="DS70" i="14"/>
  <c r="EA70" i="14"/>
  <c r="EI70" i="14"/>
  <c r="EQ70" i="14"/>
  <c r="EY70" i="14"/>
  <c r="FG70" i="14"/>
  <c r="BS58" i="14"/>
  <c r="CA58" i="14"/>
  <c r="CI58" i="14"/>
  <c r="CQ58" i="14"/>
  <c r="CY58" i="14"/>
  <c r="DG58" i="14"/>
  <c r="DO58" i="14"/>
  <c r="DW58" i="14"/>
  <c r="EE58" i="14"/>
  <c r="BQ130" i="14"/>
  <c r="BY130" i="14"/>
  <c r="CG130" i="14"/>
  <c r="CO130" i="14"/>
  <c r="CW130" i="14"/>
  <c r="DE130" i="14"/>
  <c r="DM130" i="14"/>
  <c r="DU130" i="14"/>
  <c r="EC130" i="14"/>
  <c r="EK130" i="14"/>
  <c r="ES130" i="14"/>
  <c r="FA130" i="14"/>
  <c r="BT118" i="14"/>
  <c r="CB118" i="14"/>
  <c r="CJ118" i="14"/>
  <c r="CR118" i="14"/>
  <c r="CZ118" i="14"/>
  <c r="DH118" i="14"/>
  <c r="DP118" i="14"/>
  <c r="DX118" i="14"/>
  <c r="EF118" i="14"/>
  <c r="EN118" i="14"/>
  <c r="EV118" i="14"/>
  <c r="FD118" i="14"/>
  <c r="BP106" i="14"/>
  <c r="BX106" i="14"/>
  <c r="CF106" i="14"/>
  <c r="CN106" i="14"/>
  <c r="CV106" i="14"/>
  <c r="DD106" i="14"/>
  <c r="DL106" i="14"/>
  <c r="DT106" i="14"/>
  <c r="EB106" i="14"/>
  <c r="EJ106" i="14"/>
  <c r="ER106" i="14"/>
  <c r="EZ106" i="14"/>
  <c r="BS94" i="14"/>
  <c r="CA94" i="14"/>
  <c r="CI94" i="14"/>
  <c r="CQ94" i="14"/>
  <c r="CY94" i="14"/>
  <c r="DG94" i="14"/>
  <c r="DO94" i="14"/>
  <c r="DW94" i="14"/>
  <c r="EE94" i="14"/>
  <c r="EM94" i="14"/>
  <c r="EU94" i="14"/>
  <c r="FC94" i="14"/>
  <c r="BN82" i="14"/>
  <c r="BV82" i="14"/>
  <c r="CD82" i="14"/>
  <c r="CL82" i="14"/>
  <c r="CT82" i="14"/>
  <c r="DB82" i="14"/>
  <c r="DJ82" i="14"/>
  <c r="DR82" i="14"/>
  <c r="DZ82" i="14"/>
  <c r="EH82" i="14"/>
  <c r="EP82" i="14"/>
  <c r="EX82" i="14"/>
  <c r="FF82" i="14"/>
  <c r="BP70" i="14"/>
  <c r="BX70" i="14"/>
  <c r="CF70" i="14"/>
  <c r="CN70" i="14"/>
  <c r="CV70" i="14"/>
  <c r="DD70" i="14"/>
  <c r="DL70" i="14"/>
  <c r="DT70" i="14"/>
  <c r="EB70" i="14"/>
  <c r="EJ70" i="14"/>
  <c r="ER70" i="14"/>
  <c r="EZ70" i="14"/>
  <c r="BT58" i="14"/>
  <c r="CB58" i="14"/>
  <c r="CJ58" i="14"/>
  <c r="CR58" i="14"/>
  <c r="CZ58" i="14"/>
  <c r="DH58" i="14"/>
  <c r="DP58" i="14"/>
  <c r="DX58" i="14"/>
  <c r="EF58" i="14"/>
  <c r="EN58" i="14"/>
  <c r="BT130" i="14"/>
  <c r="CB130" i="14"/>
  <c r="CJ130" i="14"/>
  <c r="CR130" i="14"/>
  <c r="CZ130" i="14"/>
  <c r="DH130" i="14"/>
  <c r="DP130" i="14"/>
  <c r="DX130" i="14"/>
  <c r="EF130" i="14"/>
  <c r="EN130" i="14"/>
  <c r="EV130" i="14"/>
  <c r="FD130" i="14"/>
  <c r="BL130" i="14"/>
  <c r="BO118" i="14"/>
  <c r="BW118" i="14"/>
  <c r="CE118" i="14"/>
  <c r="CM118" i="14"/>
  <c r="CU118" i="14"/>
  <c r="DC118" i="14"/>
  <c r="DK118" i="14"/>
  <c r="DS118" i="14"/>
  <c r="EA118" i="14"/>
  <c r="EI118" i="14"/>
  <c r="EQ118" i="14"/>
  <c r="EY118" i="14"/>
  <c r="FG118" i="14"/>
  <c r="BS106" i="14"/>
  <c r="CA106" i="14"/>
  <c r="CI106" i="14"/>
  <c r="CQ106" i="14"/>
  <c r="CY106" i="14"/>
  <c r="DG106" i="14"/>
  <c r="DO106" i="14"/>
  <c r="DW106" i="14"/>
  <c r="EE106" i="14"/>
  <c r="EM106" i="14"/>
  <c r="EU106" i="14"/>
  <c r="FC106" i="14"/>
  <c r="BN94" i="14"/>
  <c r="BV94" i="14"/>
  <c r="CD94" i="14"/>
  <c r="CL94" i="14"/>
  <c r="CT94" i="14"/>
  <c r="DB94" i="14"/>
  <c r="DJ94" i="14"/>
  <c r="DR94" i="14"/>
  <c r="DZ94" i="14"/>
  <c r="EH94" i="14"/>
  <c r="EP94" i="14"/>
  <c r="EX94" i="14"/>
  <c r="FF94" i="14"/>
  <c r="BQ82" i="14"/>
  <c r="BY82" i="14"/>
  <c r="CG82" i="14"/>
  <c r="CO82" i="14"/>
  <c r="CW82" i="14"/>
  <c r="DE82" i="14"/>
  <c r="DM82" i="14"/>
  <c r="DU82" i="14"/>
  <c r="EC82" i="14"/>
  <c r="EK82" i="14"/>
  <c r="ES82" i="14"/>
  <c r="FA82" i="14"/>
  <c r="BS70" i="14"/>
  <c r="CA70" i="14"/>
  <c r="CI70" i="14"/>
  <c r="CQ70" i="14"/>
  <c r="CY70" i="14"/>
  <c r="DG70" i="14"/>
  <c r="DO70" i="14"/>
  <c r="DW70" i="14"/>
  <c r="EE70" i="14"/>
  <c r="EM70" i="14"/>
  <c r="EU70" i="14"/>
  <c r="FC70" i="14"/>
  <c r="BO58" i="14"/>
  <c r="BW58" i="14"/>
  <c r="CE58" i="14"/>
  <c r="CM58" i="14"/>
  <c r="CU58" i="14"/>
  <c r="DC58" i="14"/>
  <c r="DK58" i="14"/>
  <c r="DS58" i="14"/>
  <c r="EA58" i="14"/>
  <c r="EI58" i="14"/>
  <c r="BR130" i="14"/>
  <c r="CX130" i="14"/>
  <c r="ED130" i="14"/>
  <c r="CL118" i="14"/>
  <c r="DR118" i="14"/>
  <c r="EX118" i="14"/>
  <c r="CH106" i="14"/>
  <c r="DN106" i="14"/>
  <c r="ET106" i="14"/>
  <c r="CC94" i="14"/>
  <c r="DI94" i="14"/>
  <c r="EO94" i="14"/>
  <c r="BP82" i="14"/>
  <c r="CV82" i="14"/>
  <c r="EB82" i="14"/>
  <c r="CO70" i="14"/>
  <c r="DU70" i="14"/>
  <c r="FA70" i="14"/>
  <c r="CK58" i="14"/>
  <c r="DQ58" i="14"/>
  <c r="EM58" i="14"/>
  <c r="EV58" i="14"/>
  <c r="FD58" i="14"/>
  <c r="BL58" i="14"/>
  <c r="BO46" i="14"/>
  <c r="BW46" i="14"/>
  <c r="CE46" i="14"/>
  <c r="CM46" i="14"/>
  <c r="CU46" i="14"/>
  <c r="DC46" i="14"/>
  <c r="DK46" i="14"/>
  <c r="DS46" i="14"/>
  <c r="EA46" i="14"/>
  <c r="EI46" i="14"/>
  <c r="EQ46" i="14"/>
  <c r="EY46" i="14"/>
  <c r="FG46" i="14"/>
  <c r="BP34" i="14"/>
  <c r="BX34" i="14"/>
  <c r="CF34" i="14"/>
  <c r="CN34" i="14"/>
  <c r="CV34" i="14"/>
  <c r="DD34" i="14"/>
  <c r="DL34" i="14"/>
  <c r="DT34" i="14"/>
  <c r="EB34" i="14"/>
  <c r="EJ34" i="14"/>
  <c r="ER34" i="14"/>
  <c r="EZ34" i="14"/>
  <c r="CD118" i="14"/>
  <c r="EL106" i="14"/>
  <c r="DA94" i="14"/>
  <c r="CN82" i="14"/>
  <c r="DI58" i="14"/>
  <c r="BM46" i="14"/>
  <c r="DI46" i="14"/>
  <c r="FE46" i="14"/>
  <c r="BV34" i="14"/>
  <c r="EH34" i="14"/>
  <c r="DQ118" i="14"/>
  <c r="ES106" i="14"/>
  <c r="FG82" i="14"/>
  <c r="EL58" i="14"/>
  <c r="CL46" i="14"/>
  <c r="DR46" i="14"/>
  <c r="EP46" i="14"/>
  <c r="CM34" i="14"/>
  <c r="DS34" i="14"/>
  <c r="FG34" i="14"/>
  <c r="BS130" i="14"/>
  <c r="CY130" i="14"/>
  <c r="EE130" i="14"/>
  <c r="BM118" i="14"/>
  <c r="CS118" i="14"/>
  <c r="DY118" i="14"/>
  <c r="FE118" i="14"/>
  <c r="CO106" i="14"/>
  <c r="DU106" i="14"/>
  <c r="FA106" i="14"/>
  <c r="CJ94" i="14"/>
  <c r="DP94" i="14"/>
  <c r="EV94" i="14"/>
  <c r="BL94" i="14"/>
  <c r="BW82" i="14"/>
  <c r="DC82" i="14"/>
  <c r="EI82" i="14"/>
  <c r="CP70" i="14"/>
  <c r="DV70" i="14"/>
  <c r="FB70" i="14"/>
  <c r="CL58" i="14"/>
  <c r="DR58" i="14"/>
  <c r="EO58" i="14"/>
  <c r="EW58" i="14"/>
  <c r="FE58" i="14"/>
  <c r="BP46" i="14"/>
  <c r="BX46" i="14"/>
  <c r="CF46" i="14"/>
  <c r="CN46" i="14"/>
  <c r="CV46" i="14"/>
  <c r="DD46" i="14"/>
  <c r="DL46" i="14"/>
  <c r="DT46" i="14"/>
  <c r="EB46" i="14"/>
  <c r="EJ46" i="14"/>
  <c r="ER46" i="14"/>
  <c r="EZ46" i="14"/>
  <c r="BQ34" i="14"/>
  <c r="BY34" i="14"/>
  <c r="CG34" i="14"/>
  <c r="CO34" i="14"/>
  <c r="CW34" i="14"/>
  <c r="DE34" i="14"/>
  <c r="DM34" i="14"/>
  <c r="DU34" i="14"/>
  <c r="EC34" i="14"/>
  <c r="EK34" i="14"/>
  <c r="ES34" i="14"/>
  <c r="FA34" i="14"/>
  <c r="DJ118" i="14"/>
  <c r="BZ106" i="14"/>
  <c r="CG70" i="14"/>
  <c r="CC58" i="14"/>
  <c r="CK46" i="14"/>
  <c r="DQ46" i="14"/>
  <c r="CT34" i="14"/>
  <c r="EX34" i="14"/>
  <c r="FC130" i="14"/>
  <c r="DH94" i="14"/>
  <c r="BO82" i="14"/>
  <c r="DN70" i="14"/>
  <c r="CD58" i="14"/>
  <c r="BN46" i="14"/>
  <c r="DJ46" i="14"/>
  <c r="EH46" i="14"/>
  <c r="BO34" i="14"/>
  <c r="DK34" i="14"/>
  <c r="EY34" i="14"/>
  <c r="BZ130" i="14"/>
  <c r="DF130" i="14"/>
  <c r="EL130" i="14"/>
  <c r="BN118" i="14"/>
  <c r="CT118" i="14"/>
  <c r="DZ118" i="14"/>
  <c r="FF118" i="14"/>
  <c r="CP106" i="14"/>
  <c r="DV106" i="14"/>
  <c r="FB106" i="14"/>
  <c r="CK94" i="14"/>
  <c r="DQ94" i="14"/>
  <c r="EW94" i="14"/>
  <c r="BX82" i="14"/>
  <c r="DD82" i="14"/>
  <c r="EJ82" i="14"/>
  <c r="BQ70" i="14"/>
  <c r="CW70" i="14"/>
  <c r="EC70" i="14"/>
  <c r="BM58" i="14"/>
  <c r="CS58" i="14"/>
  <c r="DY58" i="14"/>
  <c r="EP58" i="14"/>
  <c r="EX58" i="14"/>
  <c r="FF58" i="14"/>
  <c r="BQ46" i="14"/>
  <c r="BY46" i="14"/>
  <c r="CG46" i="14"/>
  <c r="CO46" i="14"/>
  <c r="CW46" i="14"/>
  <c r="DE46" i="14"/>
  <c r="DM46" i="14"/>
  <c r="DU46" i="14"/>
  <c r="EC46" i="14"/>
  <c r="EK46" i="14"/>
  <c r="ES46" i="14"/>
  <c r="FA46" i="14"/>
  <c r="BR34" i="14"/>
  <c r="BZ34" i="14"/>
  <c r="CH34" i="14"/>
  <c r="CP34" i="14"/>
  <c r="CX34" i="14"/>
  <c r="DF34" i="14"/>
  <c r="DN34" i="14"/>
  <c r="DV34" i="14"/>
  <c r="ED34" i="14"/>
  <c r="EL34" i="14"/>
  <c r="ET34" i="14"/>
  <c r="FB34" i="14"/>
  <c r="EP118" i="14"/>
  <c r="BU94" i="14"/>
  <c r="DT82" i="14"/>
  <c r="EJ58" i="14"/>
  <c r="DA46" i="14"/>
  <c r="EW46" i="14"/>
  <c r="BN34" i="14"/>
  <c r="DJ34" i="14"/>
  <c r="FF34" i="14"/>
  <c r="DW130" i="14"/>
  <c r="CK118" i="14"/>
  <c r="CB94" i="14"/>
  <c r="CU82" i="14"/>
  <c r="CH70" i="14"/>
  <c r="EU58" i="14"/>
  <c r="BV46" i="14"/>
  <c r="DB46" i="14"/>
  <c r="EX46" i="14"/>
  <c r="BW34" i="14"/>
  <c r="DC34" i="14"/>
  <c r="EQ34" i="14"/>
  <c r="CA130" i="14"/>
  <c r="DG130" i="14"/>
  <c r="EM130" i="14"/>
  <c r="BU118" i="14"/>
  <c r="DA118" i="14"/>
  <c r="EG118" i="14"/>
  <c r="BQ106" i="14"/>
  <c r="CW106" i="14"/>
  <c r="EC106" i="14"/>
  <c r="CR94" i="14"/>
  <c r="DX94" i="14"/>
  <c r="FD94" i="14"/>
  <c r="CE82" i="14"/>
  <c r="DK82" i="14"/>
  <c r="EQ82" i="14"/>
  <c r="BR70" i="14"/>
  <c r="CX70" i="14"/>
  <c r="ED70" i="14"/>
  <c r="BN58" i="14"/>
  <c r="CT58" i="14"/>
  <c r="DZ58" i="14"/>
  <c r="EQ58" i="14"/>
  <c r="EY58" i="14"/>
  <c r="FG58" i="14"/>
  <c r="BR46" i="14"/>
  <c r="BZ46" i="14"/>
  <c r="CH46" i="14"/>
  <c r="CP46" i="14"/>
  <c r="CX46" i="14"/>
  <c r="DF46" i="14"/>
  <c r="DN46" i="14"/>
  <c r="DV46" i="14"/>
  <c r="ED46" i="14"/>
  <c r="EL46" i="14"/>
  <c r="ET46" i="14"/>
  <c r="FB46" i="14"/>
  <c r="BS34" i="14"/>
  <c r="CA34" i="14"/>
  <c r="CI34" i="14"/>
  <c r="CQ34" i="14"/>
  <c r="CY34" i="14"/>
  <c r="DG34" i="14"/>
  <c r="DO34" i="14"/>
  <c r="DW34" i="14"/>
  <c r="EE34" i="14"/>
  <c r="EM34" i="14"/>
  <c r="EU34" i="14"/>
  <c r="FC34" i="14"/>
  <c r="FB130" i="14"/>
  <c r="ES70" i="14"/>
  <c r="ET58" i="14"/>
  <c r="CC46" i="14"/>
  <c r="EG46" i="14"/>
  <c r="CD34" i="14"/>
  <c r="DZ34" i="14"/>
  <c r="DM106" i="14"/>
  <c r="EN94" i="14"/>
  <c r="EA82" i="14"/>
  <c r="DJ58" i="14"/>
  <c r="CD46" i="14"/>
  <c r="DZ46" i="14"/>
  <c r="FF46" i="14"/>
  <c r="CE34" i="14"/>
  <c r="CU34" i="14"/>
  <c r="EI34" i="14"/>
  <c r="CH130" i="14"/>
  <c r="DN130" i="14"/>
  <c r="ET130" i="14"/>
  <c r="BV118" i="14"/>
  <c r="DB118" i="14"/>
  <c r="EH118" i="14"/>
  <c r="BR106" i="14"/>
  <c r="CX106" i="14"/>
  <c r="ED106" i="14"/>
  <c r="BM94" i="14"/>
  <c r="CS94" i="14"/>
  <c r="DY94" i="14"/>
  <c r="FE94" i="14"/>
  <c r="CF82" i="14"/>
  <c r="DL82" i="14"/>
  <c r="ER82" i="14"/>
  <c r="BY70" i="14"/>
  <c r="DE70" i="14"/>
  <c r="EK70" i="14"/>
  <c r="BU58" i="14"/>
  <c r="DA58" i="14"/>
  <c r="EG58" i="14"/>
  <c r="ER58" i="14"/>
  <c r="EZ58" i="14"/>
  <c r="BS46" i="14"/>
  <c r="CA46" i="14"/>
  <c r="CI46" i="14"/>
  <c r="CQ46" i="14"/>
  <c r="CY46" i="14"/>
  <c r="DG46" i="14"/>
  <c r="DO46" i="14"/>
  <c r="DW46" i="14"/>
  <c r="EE46" i="14"/>
  <c r="EM46" i="14"/>
  <c r="EU46" i="14"/>
  <c r="FC46" i="14"/>
  <c r="BL46" i="14"/>
  <c r="BT34" i="14"/>
  <c r="CB34" i="14"/>
  <c r="CJ34" i="14"/>
  <c r="CR34" i="14"/>
  <c r="CZ34" i="14"/>
  <c r="DH34" i="14"/>
  <c r="DP34" i="14"/>
  <c r="DX34" i="14"/>
  <c r="EF34" i="14"/>
  <c r="EN34" i="14"/>
  <c r="EV34" i="14"/>
  <c r="FD34" i="14"/>
  <c r="BL34" i="14"/>
  <c r="CP130" i="14"/>
  <c r="FB58" i="14"/>
  <c r="CS46" i="14"/>
  <c r="EO46" i="14"/>
  <c r="DB34" i="14"/>
  <c r="EP34" i="14"/>
  <c r="CG106" i="14"/>
  <c r="ET70" i="14"/>
  <c r="FC58" i="14"/>
  <c r="CT46" i="14"/>
  <c r="EA34" i="14"/>
  <c r="CI130" i="14"/>
  <c r="DO130" i="14"/>
  <c r="EU130" i="14"/>
  <c r="CC118" i="14"/>
  <c r="DI118" i="14"/>
  <c r="EO118" i="14"/>
  <c r="BY106" i="14"/>
  <c r="DE106" i="14"/>
  <c r="EK106" i="14"/>
  <c r="BT94" i="14"/>
  <c r="CZ94" i="14"/>
  <c r="EF94" i="14"/>
  <c r="CM82" i="14"/>
  <c r="DS82" i="14"/>
  <c r="EY82" i="14"/>
  <c r="BZ70" i="14"/>
  <c r="DF70" i="14"/>
  <c r="EL70" i="14"/>
  <c r="BV58" i="14"/>
  <c r="DB58" i="14"/>
  <c r="EH58" i="14"/>
  <c r="ES58" i="14"/>
  <c r="FA58" i="14"/>
  <c r="BT46" i="14"/>
  <c r="CB46" i="14"/>
  <c r="CJ46" i="14"/>
  <c r="CR46" i="14"/>
  <c r="CZ46" i="14"/>
  <c r="DH46" i="14"/>
  <c r="DP46" i="14"/>
  <c r="DX46" i="14"/>
  <c r="EF46" i="14"/>
  <c r="EN46" i="14"/>
  <c r="EV46" i="14"/>
  <c r="FD46" i="14"/>
  <c r="BM34" i="14"/>
  <c r="BU34" i="14"/>
  <c r="CC34" i="14"/>
  <c r="CK34" i="14"/>
  <c r="CS34" i="14"/>
  <c r="DA34" i="14"/>
  <c r="DI34" i="14"/>
  <c r="DQ34" i="14"/>
  <c r="DY34" i="14"/>
  <c r="EG34" i="14"/>
  <c r="EO34" i="14"/>
  <c r="EW34" i="14"/>
  <c r="FE34" i="14"/>
  <c r="DV130" i="14"/>
  <c r="DF106" i="14"/>
  <c r="EG94" i="14"/>
  <c r="EZ82" i="14"/>
  <c r="DM70" i="14"/>
  <c r="BU46" i="14"/>
  <c r="DY46" i="14"/>
  <c r="CL34" i="14"/>
  <c r="DR34" i="14"/>
  <c r="CQ130" i="14"/>
  <c r="EW118" i="14"/>
  <c r="FF22" i="14"/>
  <c r="EX22" i="14"/>
  <c r="EP22" i="14"/>
  <c r="EH22" i="14"/>
  <c r="DZ22" i="14"/>
  <c r="DR22" i="14"/>
  <c r="DJ22" i="14"/>
  <c r="DB22" i="14"/>
  <c r="CT22" i="14"/>
  <c r="CL22" i="14"/>
  <c r="CD22" i="14"/>
  <c r="BV22" i="14"/>
  <c r="BN22" i="14"/>
  <c r="FE22" i="14"/>
  <c r="EW22" i="14"/>
  <c r="EO22" i="14"/>
  <c r="EG22" i="14"/>
  <c r="DY22" i="14"/>
  <c r="DQ22" i="14"/>
  <c r="DI22" i="14"/>
  <c r="DA22" i="14"/>
  <c r="CS22" i="14"/>
  <c r="CK22" i="14"/>
  <c r="CC22" i="14"/>
  <c r="BU22" i="14"/>
  <c r="BM22" i="14"/>
  <c r="BP20" i="14"/>
  <c r="EN21" i="14"/>
  <c r="DD21" i="14"/>
  <c r="EQ19" i="14"/>
  <c r="BP19" i="14"/>
  <c r="BM127" i="14"/>
  <c r="BY127" i="14"/>
  <c r="CK127" i="14"/>
  <c r="CW127" i="14"/>
  <c r="DI127" i="14"/>
  <c r="DU127" i="14"/>
  <c r="EG127" i="14"/>
  <c r="ES127" i="14"/>
  <c r="FE127" i="14"/>
  <c r="BX115" i="14"/>
  <c r="CJ115" i="14"/>
  <c r="CV115" i="14"/>
  <c r="DH115" i="14"/>
  <c r="DT115" i="14"/>
  <c r="EF115" i="14"/>
  <c r="ER115" i="14"/>
  <c r="FD115" i="14"/>
  <c r="BX103" i="14"/>
  <c r="CJ103" i="14"/>
  <c r="CV103" i="14"/>
  <c r="DH103" i="14"/>
  <c r="DT103" i="14"/>
  <c r="EF103" i="14"/>
  <c r="ER103" i="14"/>
  <c r="FD103" i="14"/>
  <c r="BW91" i="14"/>
  <c r="CI91" i="14"/>
  <c r="CU91" i="14"/>
  <c r="DG91" i="14"/>
  <c r="DS91" i="14"/>
  <c r="EE91" i="14"/>
  <c r="EQ91" i="14"/>
  <c r="FC91" i="14"/>
  <c r="BV79" i="14"/>
  <c r="CH79" i="14"/>
  <c r="CT79" i="14"/>
  <c r="DF79" i="14"/>
  <c r="DR79" i="14"/>
  <c r="ED79" i="14"/>
  <c r="EP79" i="14"/>
  <c r="FB79" i="14"/>
  <c r="BT67" i="14"/>
  <c r="CF67" i="14"/>
  <c r="CR67" i="14"/>
  <c r="DD67" i="14"/>
  <c r="DP67" i="14"/>
  <c r="EB67" i="14"/>
  <c r="EN67" i="14"/>
  <c r="EZ67" i="14"/>
  <c r="BL67" i="14"/>
  <c r="BT55" i="14"/>
  <c r="CF55" i="14"/>
  <c r="CR55" i="14"/>
  <c r="DD55" i="14"/>
  <c r="DP55" i="14"/>
  <c r="EB55" i="14"/>
  <c r="EN55" i="14"/>
  <c r="EZ55" i="14"/>
  <c r="BL55" i="14"/>
  <c r="BS43" i="14"/>
  <c r="CE43" i="14"/>
  <c r="CQ43" i="14"/>
  <c r="DC43" i="14"/>
  <c r="DO43" i="14"/>
  <c r="EA43" i="14"/>
  <c r="EM43" i="14"/>
  <c r="EY43" i="14"/>
  <c r="BL43" i="14"/>
  <c r="BX31" i="14"/>
  <c r="CJ31" i="14"/>
  <c r="CV31" i="14"/>
  <c r="DH31" i="14"/>
  <c r="DT31" i="14"/>
  <c r="EF31" i="14"/>
  <c r="ER31" i="14"/>
  <c r="FD31" i="14"/>
  <c r="BN127" i="14"/>
  <c r="BZ127" i="14"/>
  <c r="CL127" i="14"/>
  <c r="CX127" i="14"/>
  <c r="DJ127" i="14"/>
  <c r="DV127" i="14"/>
  <c r="EH127" i="14"/>
  <c r="ET127" i="14"/>
  <c r="FF127" i="14"/>
  <c r="BM115" i="14"/>
  <c r="BY115" i="14"/>
  <c r="CK115" i="14"/>
  <c r="CW115" i="14"/>
  <c r="DI115" i="14"/>
  <c r="DU115" i="14"/>
  <c r="EG115" i="14"/>
  <c r="ES115" i="14"/>
  <c r="FE115" i="14"/>
  <c r="BM103" i="14"/>
  <c r="BY103" i="14"/>
  <c r="CK103" i="14"/>
  <c r="CW103" i="14"/>
  <c r="DI103" i="14"/>
  <c r="DU103" i="14"/>
  <c r="EG103" i="14"/>
  <c r="ES103" i="14"/>
  <c r="FE103" i="14"/>
  <c r="BX91" i="14"/>
  <c r="CJ91" i="14"/>
  <c r="CV91" i="14"/>
  <c r="DH91" i="14"/>
  <c r="DT91" i="14"/>
  <c r="EF91" i="14"/>
  <c r="ER91" i="14"/>
  <c r="FD91" i="14"/>
  <c r="BW79" i="14"/>
  <c r="CI79" i="14"/>
  <c r="CU79" i="14"/>
  <c r="DG79" i="14"/>
  <c r="DS79" i="14"/>
  <c r="EE79" i="14"/>
  <c r="EQ79" i="14"/>
  <c r="FC79" i="14"/>
  <c r="BU67" i="14"/>
  <c r="CG67" i="14"/>
  <c r="CS67" i="14"/>
  <c r="DE67" i="14"/>
  <c r="DQ67" i="14"/>
  <c r="EC67" i="14"/>
  <c r="EO67" i="14"/>
  <c r="FA67" i="14"/>
  <c r="BU55" i="14"/>
  <c r="CG55" i="14"/>
  <c r="CS55" i="14"/>
  <c r="DE55" i="14"/>
  <c r="DQ55" i="14"/>
  <c r="EC55" i="14"/>
  <c r="EO55" i="14"/>
  <c r="FA55" i="14"/>
  <c r="BT43" i="14"/>
  <c r="CF43" i="14"/>
  <c r="CR43" i="14"/>
  <c r="DD43" i="14"/>
  <c r="DP43" i="14"/>
  <c r="EB43" i="14"/>
  <c r="EN43" i="14"/>
  <c r="EZ43" i="14"/>
  <c r="BM31" i="14"/>
  <c r="BY31" i="14"/>
  <c r="CK31" i="14"/>
  <c r="CW31" i="14"/>
  <c r="DI31" i="14"/>
  <c r="DU31" i="14"/>
  <c r="EG31" i="14"/>
  <c r="ES31" i="14"/>
  <c r="FE31" i="14"/>
  <c r="BO127" i="14"/>
  <c r="CA127" i="14"/>
  <c r="CM127" i="14"/>
  <c r="CY127" i="14"/>
  <c r="DK127" i="14"/>
  <c r="DW127" i="14"/>
  <c r="EI127" i="14"/>
  <c r="EU127" i="14"/>
  <c r="FG127" i="14"/>
  <c r="BN115" i="14"/>
  <c r="BZ115" i="14"/>
  <c r="CL115" i="14"/>
  <c r="CX115" i="14"/>
  <c r="DJ115" i="14"/>
  <c r="DV115" i="14"/>
  <c r="EH115" i="14"/>
  <c r="ET115" i="14"/>
  <c r="FF115" i="14"/>
  <c r="BN103" i="14"/>
  <c r="BZ103" i="14"/>
  <c r="CL103" i="14"/>
  <c r="CX103" i="14"/>
  <c r="DJ103" i="14"/>
  <c r="DV103" i="14"/>
  <c r="EH103" i="14"/>
  <c r="ET103" i="14"/>
  <c r="FF103" i="14"/>
  <c r="BM91" i="14"/>
  <c r="BY91" i="14"/>
  <c r="CK91" i="14"/>
  <c r="CW91" i="14"/>
  <c r="DI91" i="14"/>
  <c r="DU91" i="14"/>
  <c r="EG91" i="14"/>
  <c r="ES91" i="14"/>
  <c r="FE91" i="14"/>
  <c r="BX79" i="14"/>
  <c r="CJ79" i="14"/>
  <c r="CV79" i="14"/>
  <c r="DH79" i="14"/>
  <c r="DT79" i="14"/>
  <c r="EF79" i="14"/>
  <c r="ER79" i="14"/>
  <c r="FD79" i="14"/>
  <c r="BV67" i="14"/>
  <c r="CH67" i="14"/>
  <c r="CT67" i="14"/>
  <c r="DF67" i="14"/>
  <c r="DR67" i="14"/>
  <c r="ED67" i="14"/>
  <c r="EP67" i="14"/>
  <c r="FB67" i="14"/>
  <c r="BV55" i="14"/>
  <c r="CH55" i="14"/>
  <c r="CT55" i="14"/>
  <c r="DF55" i="14"/>
  <c r="DR55" i="14"/>
  <c r="ED55" i="14"/>
  <c r="EP55" i="14"/>
  <c r="FB55" i="14"/>
  <c r="BU43" i="14"/>
  <c r="CG43" i="14"/>
  <c r="CS43" i="14"/>
  <c r="DE43" i="14"/>
  <c r="DQ43" i="14"/>
  <c r="EC43" i="14"/>
  <c r="EO43" i="14"/>
  <c r="FA43" i="14"/>
  <c r="BN31" i="14"/>
  <c r="BZ31" i="14"/>
  <c r="CL31" i="14"/>
  <c r="CX31" i="14"/>
  <c r="DJ31" i="14"/>
  <c r="DV31" i="14"/>
  <c r="EH31" i="14"/>
  <c r="ET31" i="14"/>
  <c r="FF31" i="14"/>
  <c r="BP127" i="14"/>
  <c r="CB127" i="14"/>
  <c r="CN127" i="14"/>
  <c r="CZ127" i="14"/>
  <c r="DL127" i="14"/>
  <c r="DX127" i="14"/>
  <c r="EJ127" i="14"/>
  <c r="EV127" i="14"/>
  <c r="BO115" i="14"/>
  <c r="CA115" i="14"/>
  <c r="CM115" i="14"/>
  <c r="CY115" i="14"/>
  <c r="DK115" i="14"/>
  <c r="DW115" i="14"/>
  <c r="EI115" i="14"/>
  <c r="EU115" i="14"/>
  <c r="FG115" i="14"/>
  <c r="BO103" i="14"/>
  <c r="CA103" i="14"/>
  <c r="CM103" i="14"/>
  <c r="CY103" i="14"/>
  <c r="DK103" i="14"/>
  <c r="DW103" i="14"/>
  <c r="EI103" i="14"/>
  <c r="EU103" i="14"/>
  <c r="FG103" i="14"/>
  <c r="BN91" i="14"/>
  <c r="BZ91" i="14"/>
  <c r="CL91" i="14"/>
  <c r="CX91" i="14"/>
  <c r="DJ91" i="14"/>
  <c r="DV91" i="14"/>
  <c r="EH91" i="14"/>
  <c r="ET91" i="14"/>
  <c r="FF91" i="14"/>
  <c r="BM79" i="14"/>
  <c r="BY79" i="14"/>
  <c r="CK79" i="14"/>
  <c r="CW79" i="14"/>
  <c r="DI79" i="14"/>
  <c r="DU79" i="14"/>
  <c r="EG79" i="14"/>
  <c r="ES79" i="14"/>
  <c r="FE79" i="14"/>
  <c r="BW67" i="14"/>
  <c r="CI67" i="14"/>
  <c r="CU67" i="14"/>
  <c r="DG67" i="14"/>
  <c r="DS67" i="14"/>
  <c r="EE67" i="14"/>
  <c r="EQ67" i="14"/>
  <c r="FC67" i="14"/>
  <c r="BW55" i="14"/>
  <c r="CI55" i="14"/>
  <c r="CU55" i="14"/>
  <c r="DG55" i="14"/>
  <c r="DS55" i="14"/>
  <c r="EE55" i="14"/>
  <c r="EQ55" i="14"/>
  <c r="FC55" i="14"/>
  <c r="BV43" i="14"/>
  <c r="CH43" i="14"/>
  <c r="CT43" i="14"/>
  <c r="DF43" i="14"/>
  <c r="DR43" i="14"/>
  <c r="ED43" i="14"/>
  <c r="EP43" i="14"/>
  <c r="FB43" i="14"/>
  <c r="BO31" i="14"/>
  <c r="CA31" i="14"/>
  <c r="CM31" i="14"/>
  <c r="CY31" i="14"/>
  <c r="DK31" i="14"/>
  <c r="DW31" i="14"/>
  <c r="EI31" i="14"/>
  <c r="EU31" i="14"/>
  <c r="FG31" i="14"/>
  <c r="BQ127" i="14"/>
  <c r="CC127" i="14"/>
  <c r="CO127" i="14"/>
  <c r="DA127" i="14"/>
  <c r="DM127" i="14"/>
  <c r="DY127" i="14"/>
  <c r="EK127" i="14"/>
  <c r="EW127" i="14"/>
  <c r="BP115" i="14"/>
  <c r="CB115" i="14"/>
  <c r="CN115" i="14"/>
  <c r="CZ115" i="14"/>
  <c r="DL115" i="14"/>
  <c r="DX115" i="14"/>
  <c r="EJ115" i="14"/>
  <c r="EV115" i="14"/>
  <c r="BP103" i="14"/>
  <c r="CB103" i="14"/>
  <c r="CN103" i="14"/>
  <c r="CZ103" i="14"/>
  <c r="DL103" i="14"/>
  <c r="DX103" i="14"/>
  <c r="EJ103" i="14"/>
  <c r="EV103" i="14"/>
  <c r="BO91" i="14"/>
  <c r="CA91" i="14"/>
  <c r="CM91" i="14"/>
  <c r="CY91" i="14"/>
  <c r="DK91" i="14"/>
  <c r="DW91" i="14"/>
  <c r="EI91" i="14"/>
  <c r="EU91" i="14"/>
  <c r="FG91" i="14"/>
  <c r="BN79" i="14"/>
  <c r="BZ79" i="14"/>
  <c r="CL79" i="14"/>
  <c r="CX79" i="14"/>
  <c r="DJ79" i="14"/>
  <c r="DV79" i="14"/>
  <c r="EH79" i="14"/>
  <c r="ET79" i="14"/>
  <c r="FF79" i="14"/>
  <c r="BX67" i="14"/>
  <c r="CJ67" i="14"/>
  <c r="CV67" i="14"/>
  <c r="DH67" i="14"/>
  <c r="DT67" i="14"/>
  <c r="EF67" i="14"/>
  <c r="ER67" i="14"/>
  <c r="FD67" i="14"/>
  <c r="BX55" i="14"/>
  <c r="CJ55" i="14"/>
  <c r="CV55" i="14"/>
  <c r="DH55" i="14"/>
  <c r="DT55" i="14"/>
  <c r="EF55" i="14"/>
  <c r="ER55" i="14"/>
  <c r="FD55" i="14"/>
  <c r="BW43" i="14"/>
  <c r="CI43" i="14"/>
  <c r="CU43" i="14"/>
  <c r="DG43" i="14"/>
  <c r="DS43" i="14"/>
  <c r="EE43" i="14"/>
  <c r="EQ43" i="14"/>
  <c r="FC43" i="14"/>
  <c r="BP31" i="14"/>
  <c r="CB31" i="14"/>
  <c r="CN31" i="14"/>
  <c r="CZ31" i="14"/>
  <c r="DL31" i="14"/>
  <c r="DX31" i="14"/>
  <c r="EJ31" i="14"/>
  <c r="EV31" i="14"/>
  <c r="BR127" i="14"/>
  <c r="CD127" i="14"/>
  <c r="CP127" i="14"/>
  <c r="DB127" i="14"/>
  <c r="DN127" i="14"/>
  <c r="DZ127" i="14"/>
  <c r="EL127" i="14"/>
  <c r="EX127" i="14"/>
  <c r="BQ115" i="14"/>
  <c r="CC115" i="14"/>
  <c r="CO115" i="14"/>
  <c r="DA115" i="14"/>
  <c r="DM115" i="14"/>
  <c r="DY115" i="14"/>
  <c r="EK115" i="14"/>
  <c r="EW115" i="14"/>
  <c r="BQ103" i="14"/>
  <c r="CC103" i="14"/>
  <c r="CO103" i="14"/>
  <c r="DA103" i="14"/>
  <c r="DM103" i="14"/>
  <c r="DY103" i="14"/>
  <c r="EK103" i="14"/>
  <c r="EW103" i="14"/>
  <c r="BP91" i="14"/>
  <c r="CB91" i="14"/>
  <c r="CN91" i="14"/>
  <c r="CZ91" i="14"/>
  <c r="DL91" i="14"/>
  <c r="DX91" i="14"/>
  <c r="EJ91" i="14"/>
  <c r="EV91" i="14"/>
  <c r="BO79" i="14"/>
  <c r="CA79" i="14"/>
  <c r="CM79" i="14"/>
  <c r="CY79" i="14"/>
  <c r="DK79" i="14"/>
  <c r="DW79" i="14"/>
  <c r="EI79" i="14"/>
  <c r="EU79" i="14"/>
  <c r="FG79" i="14"/>
  <c r="BM67" i="14"/>
  <c r="BY67" i="14"/>
  <c r="CK67" i="14"/>
  <c r="CW67" i="14"/>
  <c r="DI67" i="14"/>
  <c r="DU67" i="14"/>
  <c r="EG67" i="14"/>
  <c r="ES67" i="14"/>
  <c r="FE67" i="14"/>
  <c r="BM55" i="14"/>
  <c r="BY55" i="14"/>
  <c r="CK55" i="14"/>
  <c r="CW55" i="14"/>
  <c r="DI55" i="14"/>
  <c r="DU55" i="14"/>
  <c r="EG55" i="14"/>
  <c r="ES55" i="14"/>
  <c r="FE55" i="14"/>
  <c r="BX43" i="14"/>
  <c r="CJ43" i="14"/>
  <c r="CV43" i="14"/>
  <c r="DH43" i="14"/>
  <c r="DT43" i="14"/>
  <c r="EF43" i="14"/>
  <c r="ER43" i="14"/>
  <c r="FD43" i="14"/>
  <c r="BQ31" i="14"/>
  <c r="CC31" i="14"/>
  <c r="CO31" i="14"/>
  <c r="DA31" i="14"/>
  <c r="DM31" i="14"/>
  <c r="DY31" i="14"/>
  <c r="EK31" i="14"/>
  <c r="EW31" i="14"/>
  <c r="BS127" i="14"/>
  <c r="CE127" i="14"/>
  <c r="CQ127" i="14"/>
  <c r="DC127" i="14"/>
  <c r="DO127" i="14"/>
  <c r="EA127" i="14"/>
  <c r="EM127" i="14"/>
  <c r="EY127" i="14"/>
  <c r="BR115" i="14"/>
  <c r="CD115" i="14"/>
  <c r="CP115" i="14"/>
  <c r="DB115" i="14"/>
  <c r="DN115" i="14"/>
  <c r="DZ115" i="14"/>
  <c r="EL115" i="14"/>
  <c r="EX115" i="14"/>
  <c r="BR103" i="14"/>
  <c r="CD103" i="14"/>
  <c r="CP103" i="14"/>
  <c r="DB103" i="14"/>
  <c r="DN103" i="14"/>
  <c r="DZ103" i="14"/>
  <c r="EL103" i="14"/>
  <c r="EX103" i="14"/>
  <c r="BQ91" i="14"/>
  <c r="CC91" i="14"/>
  <c r="CO91" i="14"/>
  <c r="DA91" i="14"/>
  <c r="DM91" i="14"/>
  <c r="DY91" i="14"/>
  <c r="EK91" i="14"/>
  <c r="EW91" i="14"/>
  <c r="BP79" i="14"/>
  <c r="CB79" i="14"/>
  <c r="CN79" i="14"/>
  <c r="CZ79" i="14"/>
  <c r="DL79" i="14"/>
  <c r="DX79" i="14"/>
  <c r="EJ79" i="14"/>
  <c r="EV79" i="14"/>
  <c r="BN67" i="14"/>
  <c r="BZ67" i="14"/>
  <c r="CL67" i="14"/>
  <c r="CX67" i="14"/>
  <c r="DJ67" i="14"/>
  <c r="DV67" i="14"/>
  <c r="EH67" i="14"/>
  <c r="ET67" i="14"/>
  <c r="FF67" i="14"/>
  <c r="BN55" i="14"/>
  <c r="BZ55" i="14"/>
  <c r="CL55" i="14"/>
  <c r="CX55" i="14"/>
  <c r="DJ55" i="14"/>
  <c r="DV55" i="14"/>
  <c r="EH55" i="14"/>
  <c r="ET55" i="14"/>
  <c r="FF55" i="14"/>
  <c r="BM43" i="14"/>
  <c r="BY43" i="14"/>
  <c r="CK43" i="14"/>
  <c r="CW43" i="14"/>
  <c r="DI43" i="14"/>
  <c r="DU43" i="14"/>
  <c r="EG43" i="14"/>
  <c r="ES43" i="14"/>
  <c r="FE43" i="14"/>
  <c r="BR31" i="14"/>
  <c r="CD31" i="14"/>
  <c r="CP31" i="14"/>
  <c r="DB31" i="14"/>
  <c r="DN31" i="14"/>
  <c r="DZ31" i="14"/>
  <c r="EL31" i="14"/>
  <c r="EX31" i="14"/>
  <c r="BX127" i="14"/>
  <c r="CJ127" i="14"/>
  <c r="CV127" i="14"/>
  <c r="DH127" i="14"/>
  <c r="DT127" i="14"/>
  <c r="EF127" i="14"/>
  <c r="ER127" i="14"/>
  <c r="FD127" i="14"/>
  <c r="BW115" i="14"/>
  <c r="CI115" i="14"/>
  <c r="CU115" i="14"/>
  <c r="DG115" i="14"/>
  <c r="DS115" i="14"/>
  <c r="EE115" i="14"/>
  <c r="EQ115" i="14"/>
  <c r="FC115" i="14"/>
  <c r="BW103" i="14"/>
  <c r="CI103" i="14"/>
  <c r="CU103" i="14"/>
  <c r="DG103" i="14"/>
  <c r="DS103" i="14"/>
  <c r="EE103" i="14"/>
  <c r="EQ103" i="14"/>
  <c r="FC103" i="14"/>
  <c r="BV91" i="14"/>
  <c r="CH91" i="14"/>
  <c r="CT91" i="14"/>
  <c r="DF91" i="14"/>
  <c r="DR91" i="14"/>
  <c r="ED91" i="14"/>
  <c r="EP91" i="14"/>
  <c r="FB91" i="14"/>
  <c r="BU79" i="14"/>
  <c r="CG79" i="14"/>
  <c r="CS79" i="14"/>
  <c r="DE79" i="14"/>
  <c r="DQ79" i="14"/>
  <c r="EC79" i="14"/>
  <c r="EO79" i="14"/>
  <c r="FA79" i="14"/>
  <c r="BS67" i="14"/>
  <c r="CE67" i="14"/>
  <c r="CQ67" i="14"/>
  <c r="DC67" i="14"/>
  <c r="DO67" i="14"/>
  <c r="EA67" i="14"/>
  <c r="EM67" i="14"/>
  <c r="EY67" i="14"/>
  <c r="BS55" i="14"/>
  <c r="CE55" i="14"/>
  <c r="CQ55" i="14"/>
  <c r="DC55" i="14"/>
  <c r="DO55" i="14"/>
  <c r="EA55" i="14"/>
  <c r="EM55" i="14"/>
  <c r="EY55" i="14"/>
  <c r="BR43" i="14"/>
  <c r="CD43" i="14"/>
  <c r="CP43" i="14"/>
  <c r="DB43" i="14"/>
  <c r="DN43" i="14"/>
  <c r="DZ43" i="14"/>
  <c r="EL43" i="14"/>
  <c r="EX43" i="14"/>
  <c r="BW31" i="14"/>
  <c r="CI31" i="14"/>
  <c r="CU31" i="14"/>
  <c r="DG31" i="14"/>
  <c r="DS31" i="14"/>
  <c r="EE31" i="14"/>
  <c r="EQ31" i="14"/>
  <c r="FC31" i="14"/>
  <c r="CR127" i="14"/>
  <c r="BL127" i="14"/>
  <c r="BS115" i="14"/>
  <c r="CE115" i="14"/>
  <c r="CQ115" i="14"/>
  <c r="DC115" i="14"/>
  <c r="DO115" i="14"/>
  <c r="EA115" i="14"/>
  <c r="EM115" i="14"/>
  <c r="EY115" i="14"/>
  <c r="BL115" i="14"/>
  <c r="BS103" i="14"/>
  <c r="CE103" i="14"/>
  <c r="DE127" i="14"/>
  <c r="EO127" i="14"/>
  <c r="CT115" i="14"/>
  <c r="DE103" i="14"/>
  <c r="EM79" i="14"/>
  <c r="EX67" i="14"/>
  <c r="EC127" i="14"/>
  <c r="BU127" i="14"/>
  <c r="DF127" i="14"/>
  <c r="EP127" i="14"/>
  <c r="DD115" i="14"/>
  <c r="EZ115" i="14"/>
  <c r="BU103" i="14"/>
  <c r="DF103" i="14"/>
  <c r="EP103" i="14"/>
  <c r="CQ91" i="14"/>
  <c r="EA91" i="14"/>
  <c r="BT79" i="14"/>
  <c r="DD79" i="14"/>
  <c r="EN79" i="14"/>
  <c r="CM67" i="14"/>
  <c r="DW67" i="14"/>
  <c r="FG67" i="14"/>
  <c r="BR55" i="14"/>
  <c r="DB55" i="14"/>
  <c r="EL55" i="14"/>
  <c r="CM43" i="14"/>
  <c r="DW43" i="14"/>
  <c r="FG43" i="14"/>
  <c r="CQ31" i="14"/>
  <c r="EA31" i="14"/>
  <c r="DC31" i="14"/>
  <c r="BV127" i="14"/>
  <c r="DG127" i="14"/>
  <c r="EQ127" i="14"/>
  <c r="DE115" i="14"/>
  <c r="FA115" i="14"/>
  <c r="BV103" i="14"/>
  <c r="DO103" i="14"/>
  <c r="EY103" i="14"/>
  <c r="CR91" i="14"/>
  <c r="EB91" i="14"/>
  <c r="CC79" i="14"/>
  <c r="DM79" i="14"/>
  <c r="EW79" i="14"/>
  <c r="CN67" i="14"/>
  <c r="DX67" i="14"/>
  <c r="CA55" i="14"/>
  <c r="DK55" i="14"/>
  <c r="EU55" i="14"/>
  <c r="CN43" i="14"/>
  <c r="DX43" i="14"/>
  <c r="CR31" i="14"/>
  <c r="EB31" i="14"/>
  <c r="FB103" i="14"/>
  <c r="DZ79" i="14"/>
  <c r="BW127" i="14"/>
  <c r="DP127" i="14"/>
  <c r="EZ127" i="14"/>
  <c r="DF115" i="14"/>
  <c r="FB115" i="14"/>
  <c r="CF103" i="14"/>
  <c r="DP103" i="14"/>
  <c r="EZ103" i="14"/>
  <c r="CS91" i="14"/>
  <c r="EC91" i="14"/>
  <c r="CD79" i="14"/>
  <c r="DN79" i="14"/>
  <c r="EX79" i="14"/>
  <c r="CO67" i="14"/>
  <c r="DY67" i="14"/>
  <c r="CB55" i="14"/>
  <c r="DL55" i="14"/>
  <c r="EV55" i="14"/>
  <c r="CO43" i="14"/>
  <c r="DY43" i="14"/>
  <c r="CS31" i="14"/>
  <c r="EC31" i="14"/>
  <c r="CF127" i="14"/>
  <c r="DQ127" i="14"/>
  <c r="FA127" i="14"/>
  <c r="BT115" i="14"/>
  <c r="DP115" i="14"/>
  <c r="CG103" i="14"/>
  <c r="DQ103" i="14"/>
  <c r="FA103" i="14"/>
  <c r="BR91" i="14"/>
  <c r="DB91" i="14"/>
  <c r="EL91" i="14"/>
  <c r="BL91" i="14"/>
  <c r="CE79" i="14"/>
  <c r="DO79" i="14"/>
  <c r="EY79" i="14"/>
  <c r="CP67" i="14"/>
  <c r="DZ67" i="14"/>
  <c r="CC55" i="14"/>
  <c r="DM55" i="14"/>
  <c r="EW55" i="14"/>
  <c r="BN43" i="14"/>
  <c r="CX43" i="14"/>
  <c r="EH43" i="14"/>
  <c r="CT31" i="14"/>
  <c r="ED31" i="14"/>
  <c r="CG127" i="14"/>
  <c r="DR127" i="14"/>
  <c r="FB127" i="14"/>
  <c r="BU115" i="14"/>
  <c r="DQ115" i="14"/>
  <c r="CH103" i="14"/>
  <c r="DR103" i="14"/>
  <c r="BS91" i="14"/>
  <c r="DC91" i="14"/>
  <c r="EM91" i="14"/>
  <c r="CF79" i="14"/>
  <c r="DP79" i="14"/>
  <c r="EZ79" i="14"/>
  <c r="BO67" i="14"/>
  <c r="EI67" i="14"/>
  <c r="CD55" i="14"/>
  <c r="DN55" i="14"/>
  <c r="EX55" i="14"/>
  <c r="BO43" i="14"/>
  <c r="CY43" i="14"/>
  <c r="EI43" i="14"/>
  <c r="BS31" i="14"/>
  <c r="BL31" i="14"/>
  <c r="DS127" i="14"/>
  <c r="EB127" i="14"/>
  <c r="EA79" i="14"/>
  <c r="FC127" i="14"/>
  <c r="DN91" i="14"/>
  <c r="CT127" i="14"/>
  <c r="ED127" i="14"/>
  <c r="CH115" i="14"/>
  <c r="ED115" i="14"/>
  <c r="CT103" i="14"/>
  <c r="ED103" i="14"/>
  <c r="CE91" i="14"/>
  <c r="DO91" i="14"/>
  <c r="EY91" i="14"/>
  <c r="CR79" i="14"/>
  <c r="EB79" i="14"/>
  <c r="CA67" i="14"/>
  <c r="DK67" i="14"/>
  <c r="EU67" i="14"/>
  <c r="CP55" i="14"/>
  <c r="DZ55" i="14"/>
  <c r="CA43" i="14"/>
  <c r="DK43" i="14"/>
  <c r="EU43" i="14"/>
  <c r="CE31" i="14"/>
  <c r="DO31" i="14"/>
  <c r="EY31" i="14"/>
  <c r="CU127" i="14"/>
  <c r="EE127" i="14"/>
  <c r="CR115" i="14"/>
  <c r="EN115" i="14"/>
  <c r="DC103" i="14"/>
  <c r="EM103" i="14"/>
  <c r="BL103" i="14"/>
  <c r="CF91" i="14"/>
  <c r="DP91" i="14"/>
  <c r="EZ91" i="14"/>
  <c r="BQ79" i="14"/>
  <c r="DA79" i="14"/>
  <c r="EK79" i="14"/>
  <c r="BL79" i="14"/>
  <c r="CB67" i="14"/>
  <c r="DL67" i="14"/>
  <c r="EV67" i="14"/>
  <c r="BO55" i="14"/>
  <c r="CY55" i="14"/>
  <c r="EI55" i="14"/>
  <c r="CB43" i="14"/>
  <c r="DL43" i="14"/>
  <c r="EV43" i="14"/>
  <c r="CF31" i="14"/>
  <c r="DP31" i="14"/>
  <c r="EZ31" i="14"/>
  <c r="DD127" i="14"/>
  <c r="EN127" i="14"/>
  <c r="CS115" i="14"/>
  <c r="EO115" i="14"/>
  <c r="DD103" i="14"/>
  <c r="EN103" i="14"/>
  <c r="CG91" i="14"/>
  <c r="DQ91" i="14"/>
  <c r="FA91" i="14"/>
  <c r="BR79" i="14"/>
  <c r="DB79" i="14"/>
  <c r="EL79" i="14"/>
  <c r="CC67" i="14"/>
  <c r="DM67" i="14"/>
  <c r="EW67" i="14"/>
  <c r="BP55" i="14"/>
  <c r="CZ55" i="14"/>
  <c r="EJ55" i="14"/>
  <c r="CC43" i="14"/>
  <c r="DM43" i="14"/>
  <c r="EW43" i="14"/>
  <c r="CG31" i="14"/>
  <c r="DQ31" i="14"/>
  <c r="FA31" i="14"/>
  <c r="BT127" i="14"/>
  <c r="EP115" i="14"/>
  <c r="BT103" i="14"/>
  <c r="EO103" i="14"/>
  <c r="CP91" i="14"/>
  <c r="DZ91" i="14"/>
  <c r="BS79" i="14"/>
  <c r="DC79" i="14"/>
  <c r="CD67" i="14"/>
  <c r="DN67" i="14"/>
  <c r="BQ55" i="14"/>
  <c r="DA55" i="14"/>
  <c r="EK55" i="14"/>
  <c r="CL43" i="14"/>
  <c r="DV43" i="14"/>
  <c r="FF43" i="14"/>
  <c r="CH31" i="14"/>
  <c r="DR31" i="14"/>
  <c r="FB31" i="14"/>
  <c r="CY67" i="14"/>
  <c r="EM31" i="14"/>
  <c r="CH127" i="14"/>
  <c r="BV115" i="14"/>
  <c r="DR115" i="14"/>
  <c r="CQ103" i="14"/>
  <c r="EA103" i="14"/>
  <c r="BT91" i="14"/>
  <c r="DD91" i="14"/>
  <c r="EN91" i="14"/>
  <c r="CO79" i="14"/>
  <c r="DY79" i="14"/>
  <c r="BP67" i="14"/>
  <c r="CZ67" i="14"/>
  <c r="EJ67" i="14"/>
  <c r="CM55" i="14"/>
  <c r="DW55" i="14"/>
  <c r="FG55" i="14"/>
  <c r="BP43" i="14"/>
  <c r="CZ43" i="14"/>
  <c r="EJ43" i="14"/>
  <c r="BT31" i="14"/>
  <c r="DD31" i="14"/>
  <c r="EN31" i="14"/>
  <c r="CI127" i="14"/>
  <c r="CF115" i="14"/>
  <c r="EB115" i="14"/>
  <c r="CR103" i="14"/>
  <c r="EB103" i="14"/>
  <c r="BU91" i="14"/>
  <c r="DE91" i="14"/>
  <c r="EO91" i="14"/>
  <c r="CP79" i="14"/>
  <c r="BQ67" i="14"/>
  <c r="DA67" i="14"/>
  <c r="EK67" i="14"/>
  <c r="CN55" i="14"/>
  <c r="DX55" i="14"/>
  <c r="BQ43" i="14"/>
  <c r="DA43" i="14"/>
  <c r="EK43" i="14"/>
  <c r="BU31" i="14"/>
  <c r="DE31" i="14"/>
  <c r="EO31" i="14"/>
  <c r="CS127" i="14"/>
  <c r="CG115" i="14"/>
  <c r="EC115" i="14"/>
  <c r="CS103" i="14"/>
  <c r="EC103" i="14"/>
  <c r="CD91" i="14"/>
  <c r="EX91" i="14"/>
  <c r="CQ79" i="14"/>
  <c r="BR67" i="14"/>
  <c r="DB67" i="14"/>
  <c r="EL67" i="14"/>
  <c r="CO55" i="14"/>
  <c r="DY55" i="14"/>
  <c r="BZ43" i="14"/>
  <c r="DJ43" i="14"/>
  <c r="ET43" i="14"/>
  <c r="BV31" i="14"/>
  <c r="DF31" i="14"/>
  <c r="EP31" i="14"/>
  <c r="BW19" i="14"/>
  <c r="BV19" i="14"/>
  <c r="DF19" i="14"/>
  <c r="CZ19" i="14"/>
  <c r="EJ19" i="14"/>
  <c r="DG19" i="14"/>
  <c r="BX21" i="14"/>
  <c r="BQ21" i="14"/>
  <c r="BV129" i="14"/>
  <c r="CH129" i="14"/>
  <c r="CT129" i="14"/>
  <c r="DF129" i="14"/>
  <c r="DR129" i="14"/>
  <c r="ED129" i="14"/>
  <c r="EP129" i="14"/>
  <c r="FB129" i="14"/>
  <c r="BQ117" i="14"/>
  <c r="CC117" i="14"/>
  <c r="CO117" i="14"/>
  <c r="DA117" i="14"/>
  <c r="DM117" i="14"/>
  <c r="DY117" i="14"/>
  <c r="EK117" i="14"/>
  <c r="EW117" i="14"/>
  <c r="BM105" i="14"/>
  <c r="BY105" i="14"/>
  <c r="CK105" i="14"/>
  <c r="CW105" i="14"/>
  <c r="DI105" i="14"/>
  <c r="DU105" i="14"/>
  <c r="EG105" i="14"/>
  <c r="ES105" i="14"/>
  <c r="FE105" i="14"/>
  <c r="BT93" i="14"/>
  <c r="CF93" i="14"/>
  <c r="CR93" i="14"/>
  <c r="DD93" i="14"/>
  <c r="DP93" i="14"/>
  <c r="EB93" i="14"/>
  <c r="EN93" i="14"/>
  <c r="EZ93" i="14"/>
  <c r="BL93" i="14"/>
  <c r="BO81" i="14"/>
  <c r="CA81" i="14"/>
  <c r="CM81" i="14"/>
  <c r="CY81" i="14"/>
  <c r="DK81" i="14"/>
  <c r="DW81" i="14"/>
  <c r="EI81" i="14"/>
  <c r="EU81" i="14"/>
  <c r="FG81" i="14"/>
  <c r="BU69" i="14"/>
  <c r="CG69" i="14"/>
  <c r="CS69" i="14"/>
  <c r="DE69" i="14"/>
  <c r="DQ69" i="14"/>
  <c r="EC69" i="14"/>
  <c r="EO69" i="14"/>
  <c r="FA69" i="14"/>
  <c r="BQ57" i="14"/>
  <c r="CC57" i="14"/>
  <c r="CO57" i="14"/>
  <c r="DA57" i="14"/>
  <c r="DM57" i="14"/>
  <c r="DY57" i="14"/>
  <c r="EK57" i="14"/>
  <c r="EW57" i="14"/>
  <c r="BX45" i="14"/>
  <c r="CJ45" i="14"/>
  <c r="CV45" i="14"/>
  <c r="DH45" i="14"/>
  <c r="DT45" i="14"/>
  <c r="EF45" i="14"/>
  <c r="ER45" i="14"/>
  <c r="FD45" i="14"/>
  <c r="BM33" i="14"/>
  <c r="BY33" i="14"/>
  <c r="CK33" i="14"/>
  <c r="CW33" i="14"/>
  <c r="DI33" i="14"/>
  <c r="DU33" i="14"/>
  <c r="EG33" i="14"/>
  <c r="ES33" i="14"/>
  <c r="FE33" i="14"/>
  <c r="BW129" i="14"/>
  <c r="CI129" i="14"/>
  <c r="CU129" i="14"/>
  <c r="DG129" i="14"/>
  <c r="DS129" i="14"/>
  <c r="EE129" i="14"/>
  <c r="EQ129" i="14"/>
  <c r="FC129" i="14"/>
  <c r="BR117" i="14"/>
  <c r="CD117" i="14"/>
  <c r="CP117" i="14"/>
  <c r="DB117" i="14"/>
  <c r="DN117" i="14"/>
  <c r="DZ117" i="14"/>
  <c r="EL117" i="14"/>
  <c r="EX117" i="14"/>
  <c r="BN105" i="14"/>
  <c r="BZ105" i="14"/>
  <c r="CL105" i="14"/>
  <c r="CX105" i="14"/>
  <c r="DJ105" i="14"/>
  <c r="DV105" i="14"/>
  <c r="EH105" i="14"/>
  <c r="ET105" i="14"/>
  <c r="FF105" i="14"/>
  <c r="BU93" i="14"/>
  <c r="CG93" i="14"/>
  <c r="CS93" i="14"/>
  <c r="DE93" i="14"/>
  <c r="DQ93" i="14"/>
  <c r="EC93" i="14"/>
  <c r="EO93" i="14"/>
  <c r="FA93" i="14"/>
  <c r="BP81" i="14"/>
  <c r="CB81" i="14"/>
  <c r="CN81" i="14"/>
  <c r="CZ81" i="14"/>
  <c r="DL81" i="14"/>
  <c r="DX81" i="14"/>
  <c r="EJ81" i="14"/>
  <c r="EV81" i="14"/>
  <c r="BV69" i="14"/>
  <c r="CH69" i="14"/>
  <c r="CT69" i="14"/>
  <c r="DF69" i="14"/>
  <c r="DR69" i="14"/>
  <c r="ED69" i="14"/>
  <c r="EP69" i="14"/>
  <c r="FB69" i="14"/>
  <c r="BR57" i="14"/>
  <c r="CD57" i="14"/>
  <c r="CP57" i="14"/>
  <c r="DB57" i="14"/>
  <c r="DN57" i="14"/>
  <c r="DZ57" i="14"/>
  <c r="EL57" i="14"/>
  <c r="EX57" i="14"/>
  <c r="BM45" i="14"/>
  <c r="BY45" i="14"/>
  <c r="CK45" i="14"/>
  <c r="CW45" i="14"/>
  <c r="DI45" i="14"/>
  <c r="DU45" i="14"/>
  <c r="EG45" i="14"/>
  <c r="ES45" i="14"/>
  <c r="FE45" i="14"/>
  <c r="BN33" i="14"/>
  <c r="BZ33" i="14"/>
  <c r="CL33" i="14"/>
  <c r="CX33" i="14"/>
  <c r="DJ33" i="14"/>
  <c r="DV33" i="14"/>
  <c r="EH33" i="14"/>
  <c r="ET33" i="14"/>
  <c r="FF33" i="14"/>
  <c r="BX129" i="14"/>
  <c r="CJ129" i="14"/>
  <c r="CV129" i="14"/>
  <c r="DH129" i="14"/>
  <c r="DT129" i="14"/>
  <c r="EF129" i="14"/>
  <c r="ER129" i="14"/>
  <c r="FD129" i="14"/>
  <c r="BS117" i="14"/>
  <c r="CE117" i="14"/>
  <c r="CQ117" i="14"/>
  <c r="DC117" i="14"/>
  <c r="DO117" i="14"/>
  <c r="EA117" i="14"/>
  <c r="EM117" i="14"/>
  <c r="EY117" i="14"/>
  <c r="BL117" i="14"/>
  <c r="BO105" i="14"/>
  <c r="CA105" i="14"/>
  <c r="CM105" i="14"/>
  <c r="CY105" i="14"/>
  <c r="DK105" i="14"/>
  <c r="DW105" i="14"/>
  <c r="EI105" i="14"/>
  <c r="EU105" i="14"/>
  <c r="FG105" i="14"/>
  <c r="BV93" i="14"/>
  <c r="CH93" i="14"/>
  <c r="CT93" i="14"/>
  <c r="DF93" i="14"/>
  <c r="DR93" i="14"/>
  <c r="ED93" i="14"/>
  <c r="EP93" i="14"/>
  <c r="FB93" i="14"/>
  <c r="BQ81" i="14"/>
  <c r="CC81" i="14"/>
  <c r="CO81" i="14"/>
  <c r="DA81" i="14"/>
  <c r="DM81" i="14"/>
  <c r="DY81" i="14"/>
  <c r="EK81" i="14"/>
  <c r="EW81" i="14"/>
  <c r="BW69" i="14"/>
  <c r="CI69" i="14"/>
  <c r="CU69" i="14"/>
  <c r="DG69" i="14"/>
  <c r="DS69" i="14"/>
  <c r="EE69" i="14"/>
  <c r="EQ69" i="14"/>
  <c r="FC69" i="14"/>
  <c r="BS57" i="14"/>
  <c r="CE57" i="14"/>
  <c r="CQ57" i="14"/>
  <c r="DC57" i="14"/>
  <c r="DO57" i="14"/>
  <c r="EA57" i="14"/>
  <c r="EM57" i="14"/>
  <c r="EY57" i="14"/>
  <c r="BN45" i="14"/>
  <c r="BZ45" i="14"/>
  <c r="CL45" i="14"/>
  <c r="CX45" i="14"/>
  <c r="DJ45" i="14"/>
  <c r="DV45" i="14"/>
  <c r="EH45" i="14"/>
  <c r="ET45" i="14"/>
  <c r="FF45" i="14"/>
  <c r="BO33" i="14"/>
  <c r="CA33" i="14"/>
  <c r="CM33" i="14"/>
  <c r="CY33" i="14"/>
  <c r="DK33" i="14"/>
  <c r="DW33" i="14"/>
  <c r="EI33" i="14"/>
  <c r="EU33" i="14"/>
  <c r="FG33" i="14"/>
  <c r="BM129" i="14"/>
  <c r="BY129" i="14"/>
  <c r="CK129" i="14"/>
  <c r="CW129" i="14"/>
  <c r="DI129" i="14"/>
  <c r="DU129" i="14"/>
  <c r="EG129" i="14"/>
  <c r="ES129" i="14"/>
  <c r="FE129" i="14"/>
  <c r="BT117" i="14"/>
  <c r="CF117" i="14"/>
  <c r="CR117" i="14"/>
  <c r="DD117" i="14"/>
  <c r="DP117" i="14"/>
  <c r="EB117" i="14"/>
  <c r="EN117" i="14"/>
  <c r="EZ117" i="14"/>
  <c r="BP105" i="14"/>
  <c r="CB105" i="14"/>
  <c r="CN105" i="14"/>
  <c r="CZ105" i="14"/>
  <c r="DL105" i="14"/>
  <c r="DX105" i="14"/>
  <c r="EJ105" i="14"/>
  <c r="EV105" i="14"/>
  <c r="BW93" i="14"/>
  <c r="CI93" i="14"/>
  <c r="CU93" i="14"/>
  <c r="DG93" i="14"/>
  <c r="DS93" i="14"/>
  <c r="EE93" i="14"/>
  <c r="EQ93" i="14"/>
  <c r="FC93" i="14"/>
  <c r="BR81" i="14"/>
  <c r="CD81" i="14"/>
  <c r="CP81" i="14"/>
  <c r="DB81" i="14"/>
  <c r="DN81" i="14"/>
  <c r="DZ81" i="14"/>
  <c r="EL81" i="14"/>
  <c r="EX81" i="14"/>
  <c r="BX69" i="14"/>
  <c r="CJ69" i="14"/>
  <c r="CV69" i="14"/>
  <c r="DH69" i="14"/>
  <c r="DT69" i="14"/>
  <c r="EF69" i="14"/>
  <c r="ER69" i="14"/>
  <c r="FD69" i="14"/>
  <c r="BT57" i="14"/>
  <c r="CF57" i="14"/>
  <c r="CR57" i="14"/>
  <c r="DD57" i="14"/>
  <c r="DP57" i="14"/>
  <c r="EB57" i="14"/>
  <c r="EN57" i="14"/>
  <c r="EZ57" i="14"/>
  <c r="BL57" i="14"/>
  <c r="BO45" i="14"/>
  <c r="CA45" i="14"/>
  <c r="CM45" i="14"/>
  <c r="CY45" i="14"/>
  <c r="DK45" i="14"/>
  <c r="DW45" i="14"/>
  <c r="EI45" i="14"/>
  <c r="EU45" i="14"/>
  <c r="FG45" i="14"/>
  <c r="BP33" i="14"/>
  <c r="CB33" i="14"/>
  <c r="CN33" i="14"/>
  <c r="CZ33" i="14"/>
  <c r="DL33" i="14"/>
  <c r="DX33" i="14"/>
  <c r="EJ33" i="14"/>
  <c r="EV33" i="14"/>
  <c r="BN129" i="14"/>
  <c r="BZ129" i="14"/>
  <c r="CL129" i="14"/>
  <c r="CX129" i="14"/>
  <c r="DJ129" i="14"/>
  <c r="DV129" i="14"/>
  <c r="EH129" i="14"/>
  <c r="ET129" i="14"/>
  <c r="FF129" i="14"/>
  <c r="BU117" i="14"/>
  <c r="CG117" i="14"/>
  <c r="CS117" i="14"/>
  <c r="DE117" i="14"/>
  <c r="DQ117" i="14"/>
  <c r="EC117" i="14"/>
  <c r="EO117" i="14"/>
  <c r="FA117" i="14"/>
  <c r="BQ105" i="14"/>
  <c r="CC105" i="14"/>
  <c r="CO105" i="14"/>
  <c r="DA105" i="14"/>
  <c r="DM105" i="14"/>
  <c r="DY105" i="14"/>
  <c r="EK105" i="14"/>
  <c r="EW105" i="14"/>
  <c r="BX93" i="14"/>
  <c r="CJ93" i="14"/>
  <c r="CV93" i="14"/>
  <c r="DH93" i="14"/>
  <c r="DT93" i="14"/>
  <c r="EF93" i="14"/>
  <c r="ER93" i="14"/>
  <c r="FD93" i="14"/>
  <c r="BS81" i="14"/>
  <c r="CE81" i="14"/>
  <c r="CQ81" i="14"/>
  <c r="DC81" i="14"/>
  <c r="DO81" i="14"/>
  <c r="EA81" i="14"/>
  <c r="EM81" i="14"/>
  <c r="EY81" i="14"/>
  <c r="BM69" i="14"/>
  <c r="BY69" i="14"/>
  <c r="CK69" i="14"/>
  <c r="CW69" i="14"/>
  <c r="DI69" i="14"/>
  <c r="DU69" i="14"/>
  <c r="EG69" i="14"/>
  <c r="ES69" i="14"/>
  <c r="FE69" i="14"/>
  <c r="BU57" i="14"/>
  <c r="CG57" i="14"/>
  <c r="CS57" i="14"/>
  <c r="DE57" i="14"/>
  <c r="DQ57" i="14"/>
  <c r="EC57" i="14"/>
  <c r="EO57" i="14"/>
  <c r="FA57" i="14"/>
  <c r="BP45" i="14"/>
  <c r="CB45" i="14"/>
  <c r="CN45" i="14"/>
  <c r="CZ45" i="14"/>
  <c r="DL45" i="14"/>
  <c r="DX45" i="14"/>
  <c r="EJ45" i="14"/>
  <c r="EV45" i="14"/>
  <c r="BQ33" i="14"/>
  <c r="CC33" i="14"/>
  <c r="CO33" i="14"/>
  <c r="DA33" i="14"/>
  <c r="DM33" i="14"/>
  <c r="DY33" i="14"/>
  <c r="EK33" i="14"/>
  <c r="EW33" i="14"/>
  <c r="BO129" i="14"/>
  <c r="CA129" i="14"/>
  <c r="CM129" i="14"/>
  <c r="CY129" i="14"/>
  <c r="DK129" i="14"/>
  <c r="DW129" i="14"/>
  <c r="EI129" i="14"/>
  <c r="EU129" i="14"/>
  <c r="FG129" i="14"/>
  <c r="BV117" i="14"/>
  <c r="CH117" i="14"/>
  <c r="CT117" i="14"/>
  <c r="DF117" i="14"/>
  <c r="DR117" i="14"/>
  <c r="ED117" i="14"/>
  <c r="EP117" i="14"/>
  <c r="FB117" i="14"/>
  <c r="BR105" i="14"/>
  <c r="CD105" i="14"/>
  <c r="CP105" i="14"/>
  <c r="DB105" i="14"/>
  <c r="DN105" i="14"/>
  <c r="DZ105" i="14"/>
  <c r="EL105" i="14"/>
  <c r="EX105" i="14"/>
  <c r="BM93" i="14"/>
  <c r="BY93" i="14"/>
  <c r="CK93" i="14"/>
  <c r="CW93" i="14"/>
  <c r="DI93" i="14"/>
  <c r="DU93" i="14"/>
  <c r="EG93" i="14"/>
  <c r="ES93" i="14"/>
  <c r="FE93" i="14"/>
  <c r="BT81" i="14"/>
  <c r="CF81" i="14"/>
  <c r="CR81" i="14"/>
  <c r="DD81" i="14"/>
  <c r="DP81" i="14"/>
  <c r="EB81" i="14"/>
  <c r="EN81" i="14"/>
  <c r="EZ81" i="14"/>
  <c r="BL81" i="14"/>
  <c r="BN69" i="14"/>
  <c r="BZ69" i="14"/>
  <c r="CL69" i="14"/>
  <c r="CX69" i="14"/>
  <c r="DJ69" i="14"/>
  <c r="DV69" i="14"/>
  <c r="EH69" i="14"/>
  <c r="ET69" i="14"/>
  <c r="FF69" i="14"/>
  <c r="BV57" i="14"/>
  <c r="CH57" i="14"/>
  <c r="CT57" i="14"/>
  <c r="DF57" i="14"/>
  <c r="DR57" i="14"/>
  <c r="ED57" i="14"/>
  <c r="EP57" i="14"/>
  <c r="FB57" i="14"/>
  <c r="BQ45" i="14"/>
  <c r="CC45" i="14"/>
  <c r="CO45" i="14"/>
  <c r="DA45" i="14"/>
  <c r="DM45" i="14"/>
  <c r="DY45" i="14"/>
  <c r="EK45" i="14"/>
  <c r="EW45" i="14"/>
  <c r="BR33" i="14"/>
  <c r="CD33" i="14"/>
  <c r="CP33" i="14"/>
  <c r="DB33" i="14"/>
  <c r="DN33" i="14"/>
  <c r="DZ33" i="14"/>
  <c r="EL33" i="14"/>
  <c r="EX33" i="14"/>
  <c r="BU129" i="14"/>
  <c r="CG129" i="14"/>
  <c r="CS129" i="14"/>
  <c r="DE129" i="14"/>
  <c r="DQ129" i="14"/>
  <c r="EC129" i="14"/>
  <c r="EO129" i="14"/>
  <c r="FA129" i="14"/>
  <c r="BP117" i="14"/>
  <c r="CB117" i="14"/>
  <c r="CN117" i="14"/>
  <c r="CZ117" i="14"/>
  <c r="DL117" i="14"/>
  <c r="DX117" i="14"/>
  <c r="EJ117" i="14"/>
  <c r="EV117" i="14"/>
  <c r="BX105" i="14"/>
  <c r="CJ105" i="14"/>
  <c r="CV105" i="14"/>
  <c r="DH105" i="14"/>
  <c r="DT105" i="14"/>
  <c r="EF105" i="14"/>
  <c r="ER105" i="14"/>
  <c r="FD105" i="14"/>
  <c r="BS93" i="14"/>
  <c r="CE93" i="14"/>
  <c r="CQ93" i="14"/>
  <c r="DC93" i="14"/>
  <c r="DO93" i="14"/>
  <c r="EA93" i="14"/>
  <c r="EM93" i="14"/>
  <c r="EY93" i="14"/>
  <c r="BN81" i="14"/>
  <c r="BZ81" i="14"/>
  <c r="CL81" i="14"/>
  <c r="CX81" i="14"/>
  <c r="DJ81" i="14"/>
  <c r="DV81" i="14"/>
  <c r="EH81" i="14"/>
  <c r="ET81" i="14"/>
  <c r="FF81" i="14"/>
  <c r="BT69" i="14"/>
  <c r="CF69" i="14"/>
  <c r="CR69" i="14"/>
  <c r="DD69" i="14"/>
  <c r="DP69" i="14"/>
  <c r="EB69" i="14"/>
  <c r="EN69" i="14"/>
  <c r="EZ69" i="14"/>
  <c r="BL69" i="14"/>
  <c r="BP57" i="14"/>
  <c r="CB57" i="14"/>
  <c r="CN57" i="14"/>
  <c r="CZ57" i="14"/>
  <c r="DL57" i="14"/>
  <c r="DX57" i="14"/>
  <c r="EJ57" i="14"/>
  <c r="EV57" i="14"/>
  <c r="BW45" i="14"/>
  <c r="CI45" i="14"/>
  <c r="CU45" i="14"/>
  <c r="DG45" i="14"/>
  <c r="DS45" i="14"/>
  <c r="EE45" i="14"/>
  <c r="EQ45" i="14"/>
  <c r="FC45" i="14"/>
  <c r="BX33" i="14"/>
  <c r="CJ33" i="14"/>
  <c r="CV33" i="14"/>
  <c r="DH33" i="14"/>
  <c r="DT33" i="14"/>
  <c r="EF33" i="14"/>
  <c r="ER33" i="14"/>
  <c r="FD33" i="14"/>
  <c r="BP129" i="14"/>
  <c r="CB129" i="14"/>
  <c r="CN129" i="14"/>
  <c r="CZ129" i="14"/>
  <c r="DL129" i="14"/>
  <c r="DX129" i="14"/>
  <c r="EJ129" i="14"/>
  <c r="EV129" i="14"/>
  <c r="BW117" i="14"/>
  <c r="CI117" i="14"/>
  <c r="CU117" i="14"/>
  <c r="CP129" i="14"/>
  <c r="DZ129" i="14"/>
  <c r="CV117" i="14"/>
  <c r="DV117" i="14"/>
  <c r="FC117" i="14"/>
  <c r="CG105" i="14"/>
  <c r="DG105" i="14"/>
  <c r="EN105" i="14"/>
  <c r="BO93" i="14"/>
  <c r="CO93" i="14"/>
  <c r="DV93" i="14"/>
  <c r="EV93" i="14"/>
  <c r="CG81" i="14"/>
  <c r="DG81" i="14"/>
  <c r="EG81" i="14"/>
  <c r="CN69" i="14"/>
  <c r="DN69" i="14"/>
  <c r="EU69" i="14"/>
  <c r="BZ57" i="14"/>
  <c r="DG57" i="14"/>
  <c r="EG57" i="14"/>
  <c r="FG57" i="14"/>
  <c r="CP45" i="14"/>
  <c r="DP45" i="14"/>
  <c r="EP45" i="14"/>
  <c r="CQ33" i="14"/>
  <c r="DQ33" i="14"/>
  <c r="EQ33" i="14"/>
  <c r="DJ93" i="14"/>
  <c r="DN129" i="14"/>
  <c r="CQ129" i="14"/>
  <c r="EA129" i="14"/>
  <c r="BM117" i="14"/>
  <c r="CW117" i="14"/>
  <c r="DW117" i="14"/>
  <c r="FD117" i="14"/>
  <c r="CH105" i="14"/>
  <c r="DO105" i="14"/>
  <c r="EO105" i="14"/>
  <c r="BL105" i="14"/>
  <c r="BP93" i="14"/>
  <c r="CP93" i="14"/>
  <c r="DW93" i="14"/>
  <c r="EW93" i="14"/>
  <c r="CH81" i="14"/>
  <c r="DH81" i="14"/>
  <c r="EO81" i="14"/>
  <c r="BO69" i="14"/>
  <c r="CO69" i="14"/>
  <c r="DO69" i="14"/>
  <c r="EV69" i="14"/>
  <c r="CA57" i="14"/>
  <c r="DH57" i="14"/>
  <c r="EH57" i="14"/>
  <c r="CQ45" i="14"/>
  <c r="DQ45" i="14"/>
  <c r="EX45" i="14"/>
  <c r="CR33" i="14"/>
  <c r="DR33" i="14"/>
  <c r="EY33" i="14"/>
  <c r="CR129" i="14"/>
  <c r="EB129" i="14"/>
  <c r="BN117" i="14"/>
  <c r="CX117" i="14"/>
  <c r="EE117" i="14"/>
  <c r="FE117" i="14"/>
  <c r="CI105" i="14"/>
  <c r="DP105" i="14"/>
  <c r="EP105" i="14"/>
  <c r="BQ93" i="14"/>
  <c r="CX93" i="14"/>
  <c r="DX93" i="14"/>
  <c r="EX93" i="14"/>
  <c r="CI81" i="14"/>
  <c r="DI81" i="14"/>
  <c r="EP81" i="14"/>
  <c r="BP69" i="14"/>
  <c r="CP69" i="14"/>
  <c r="DW69" i="14"/>
  <c r="EW69" i="14"/>
  <c r="CI57" i="14"/>
  <c r="DI57" i="14"/>
  <c r="EI57" i="14"/>
  <c r="BR45" i="14"/>
  <c r="CR45" i="14"/>
  <c r="DR45" i="14"/>
  <c r="EY45" i="14"/>
  <c r="BS33" i="14"/>
  <c r="CS33" i="14"/>
  <c r="DS33" i="14"/>
  <c r="EZ33" i="14"/>
  <c r="ED33" i="14"/>
  <c r="BQ129" i="14"/>
  <c r="DA129" i="14"/>
  <c r="EK129" i="14"/>
  <c r="BL129" i="14"/>
  <c r="BO117" i="14"/>
  <c r="CY117" i="14"/>
  <c r="EF117" i="14"/>
  <c r="FF117" i="14"/>
  <c r="CQ105" i="14"/>
  <c r="DQ105" i="14"/>
  <c r="EQ105" i="14"/>
  <c r="BR93" i="14"/>
  <c r="CY93" i="14"/>
  <c r="DY93" i="14"/>
  <c r="FF93" i="14"/>
  <c r="CJ81" i="14"/>
  <c r="DQ81" i="14"/>
  <c r="EQ81" i="14"/>
  <c r="BQ69" i="14"/>
  <c r="CQ69" i="14"/>
  <c r="DX69" i="14"/>
  <c r="EX69" i="14"/>
  <c r="CJ57" i="14"/>
  <c r="DJ57" i="14"/>
  <c r="EQ57" i="14"/>
  <c r="BS45" i="14"/>
  <c r="CS45" i="14"/>
  <c r="DZ45" i="14"/>
  <c r="EZ45" i="14"/>
  <c r="BT33" i="14"/>
  <c r="CT33" i="14"/>
  <c r="EA33" i="14"/>
  <c r="FA33" i="14"/>
  <c r="BR129" i="14"/>
  <c r="DB129" i="14"/>
  <c r="EL129" i="14"/>
  <c r="BX117" i="14"/>
  <c r="DG117" i="14"/>
  <c r="EG117" i="14"/>
  <c r="FG117" i="14"/>
  <c r="CR105" i="14"/>
  <c r="DR105" i="14"/>
  <c r="EY105" i="14"/>
  <c r="BZ93" i="14"/>
  <c r="CZ93" i="14"/>
  <c r="DZ93" i="14"/>
  <c r="FG93" i="14"/>
  <c r="CK81" i="14"/>
  <c r="DR81" i="14"/>
  <c r="ER81" i="14"/>
  <c r="BR69" i="14"/>
  <c r="CY69" i="14"/>
  <c r="DY69" i="14"/>
  <c r="EY69" i="14"/>
  <c r="CK57" i="14"/>
  <c r="DK57" i="14"/>
  <c r="ER57" i="14"/>
  <c r="BT45" i="14"/>
  <c r="CT45" i="14"/>
  <c r="EA45" i="14"/>
  <c r="FA45" i="14"/>
  <c r="BU33" i="14"/>
  <c r="CU33" i="14"/>
  <c r="EB33" i="14"/>
  <c r="FB33" i="14"/>
  <c r="DS57" i="14"/>
  <c r="FB105" i="14"/>
  <c r="CE129" i="14"/>
  <c r="DO129" i="14"/>
  <c r="EY129" i="14"/>
  <c r="CK117" i="14"/>
  <c r="DS117" i="14"/>
  <c r="ES117" i="14"/>
  <c r="BW105" i="14"/>
  <c r="DD105" i="14"/>
  <c r="ED105" i="14"/>
  <c r="CL93" i="14"/>
  <c r="DL93" i="14"/>
  <c r="EL93" i="14"/>
  <c r="BW81" i="14"/>
  <c r="CW81" i="14"/>
  <c r="ED81" i="14"/>
  <c r="FD81" i="14"/>
  <c r="CD69" i="14"/>
  <c r="DK69" i="14"/>
  <c r="EK69" i="14"/>
  <c r="BW57" i="14"/>
  <c r="CW57" i="14"/>
  <c r="DW57" i="14"/>
  <c r="FD57" i="14"/>
  <c r="CF45" i="14"/>
  <c r="DF45" i="14"/>
  <c r="EM45" i="14"/>
  <c r="BL45" i="14"/>
  <c r="CG33" i="14"/>
  <c r="DG33" i="14"/>
  <c r="EN33" i="14"/>
  <c r="BV105" i="14"/>
  <c r="CD93" i="14"/>
  <c r="CV81" i="14"/>
  <c r="CC69" i="14"/>
  <c r="BO57" i="14"/>
  <c r="CE45" i="14"/>
  <c r="DF33" i="14"/>
  <c r="CF129" i="14"/>
  <c r="DP129" i="14"/>
  <c r="EZ129" i="14"/>
  <c r="CL117" i="14"/>
  <c r="DT117" i="14"/>
  <c r="ET117" i="14"/>
  <c r="CE105" i="14"/>
  <c r="DE105" i="14"/>
  <c r="EE105" i="14"/>
  <c r="CM93" i="14"/>
  <c r="DM93" i="14"/>
  <c r="ET93" i="14"/>
  <c r="BX81" i="14"/>
  <c r="DE81" i="14"/>
  <c r="EE81" i="14"/>
  <c r="FE81" i="14"/>
  <c r="CE69" i="14"/>
  <c r="DL69" i="14"/>
  <c r="EL69" i="14"/>
  <c r="BX57" i="14"/>
  <c r="CX57" i="14"/>
  <c r="EE57" i="14"/>
  <c r="FE57" i="14"/>
  <c r="CG45" i="14"/>
  <c r="DN45" i="14"/>
  <c r="EN45" i="14"/>
  <c r="CH33" i="14"/>
  <c r="DO33" i="14"/>
  <c r="EO33" i="14"/>
  <c r="BL33" i="14"/>
  <c r="ER117" i="14"/>
  <c r="DC105" i="14"/>
  <c r="FC105" i="14"/>
  <c r="DK93" i="14"/>
  <c r="BV81" i="14"/>
  <c r="FC81" i="14"/>
  <c r="DC69" i="14"/>
  <c r="CV57" i="14"/>
  <c r="FC57" i="14"/>
  <c r="EL45" i="14"/>
  <c r="CF33" i="14"/>
  <c r="CO129" i="14"/>
  <c r="DY129" i="14"/>
  <c r="CM117" i="14"/>
  <c r="DU117" i="14"/>
  <c r="EU117" i="14"/>
  <c r="CF105" i="14"/>
  <c r="DF105" i="14"/>
  <c r="EM105" i="14"/>
  <c r="BN93" i="14"/>
  <c r="CN93" i="14"/>
  <c r="DN93" i="14"/>
  <c r="EU93" i="14"/>
  <c r="BY81" i="14"/>
  <c r="DF81" i="14"/>
  <c r="EF81" i="14"/>
  <c r="CM69" i="14"/>
  <c r="DM69" i="14"/>
  <c r="EM69" i="14"/>
  <c r="BY57" i="14"/>
  <c r="CY57" i="14"/>
  <c r="EF57" i="14"/>
  <c r="FF57" i="14"/>
  <c r="CH45" i="14"/>
  <c r="DO45" i="14"/>
  <c r="EO45" i="14"/>
  <c r="CI33" i="14"/>
  <c r="DP33" i="14"/>
  <c r="EP33" i="14"/>
  <c r="BS129" i="14"/>
  <c r="DC129" i="14"/>
  <c r="EM129" i="14"/>
  <c r="BY117" i="14"/>
  <c r="DH117" i="14"/>
  <c r="EH117" i="14"/>
  <c r="BS105" i="14"/>
  <c r="CS105" i="14"/>
  <c r="DS105" i="14"/>
  <c r="EZ105" i="14"/>
  <c r="CA93" i="14"/>
  <c r="DA93" i="14"/>
  <c r="EH93" i="14"/>
  <c r="CS81" i="14"/>
  <c r="DS81" i="14"/>
  <c r="ES81" i="14"/>
  <c r="BS69" i="14"/>
  <c r="CZ69" i="14"/>
  <c r="DZ69" i="14"/>
  <c r="FG69" i="14"/>
  <c r="CL57" i="14"/>
  <c r="ES57" i="14"/>
  <c r="BU45" i="14"/>
  <c r="DB45" i="14"/>
  <c r="EB45" i="14"/>
  <c r="FB45" i="14"/>
  <c r="BV33" i="14"/>
  <c r="DC33" i="14"/>
  <c r="EC33" i="14"/>
  <c r="FC33" i="14"/>
  <c r="BT129" i="14"/>
  <c r="DD129" i="14"/>
  <c r="EN129" i="14"/>
  <c r="BZ117" i="14"/>
  <c r="DI117" i="14"/>
  <c r="EI117" i="14"/>
  <c r="BT105" i="14"/>
  <c r="CT105" i="14"/>
  <c r="EA105" i="14"/>
  <c r="FA105" i="14"/>
  <c r="CB93" i="14"/>
  <c r="DB93" i="14"/>
  <c r="EI93" i="14"/>
  <c r="BM81" i="14"/>
  <c r="CT81" i="14"/>
  <c r="DT81" i="14"/>
  <c r="FA81" i="14"/>
  <c r="CA69" i="14"/>
  <c r="DA69" i="14"/>
  <c r="EA69" i="14"/>
  <c r="BM57" i="14"/>
  <c r="CM57" i="14"/>
  <c r="DT57" i="14"/>
  <c r="ET57" i="14"/>
  <c r="BV45" i="14"/>
  <c r="DC45" i="14"/>
  <c r="EC45" i="14"/>
  <c r="BW33" i="14"/>
  <c r="DD33" i="14"/>
  <c r="CC129" i="14"/>
  <c r="DM129" i="14"/>
  <c r="EW129" i="14"/>
  <c r="CA117" i="14"/>
  <c r="DJ117" i="14"/>
  <c r="EQ117" i="14"/>
  <c r="BU105" i="14"/>
  <c r="CU105" i="14"/>
  <c r="EB105" i="14"/>
  <c r="CC93" i="14"/>
  <c r="EJ93" i="14"/>
  <c r="BU81" i="14"/>
  <c r="CU81" i="14"/>
  <c r="DU81" i="14"/>
  <c r="FB81" i="14"/>
  <c r="CB69" i="14"/>
  <c r="DB69" i="14"/>
  <c r="EI69" i="14"/>
  <c r="BN57" i="14"/>
  <c r="CU57" i="14"/>
  <c r="DU57" i="14"/>
  <c r="EU57" i="14"/>
  <c r="CD45" i="14"/>
  <c r="DD45" i="14"/>
  <c r="ED45" i="14"/>
  <c r="CE33" i="14"/>
  <c r="DE33" i="14"/>
  <c r="EE33" i="14"/>
  <c r="CD129" i="14"/>
  <c r="EX129" i="14"/>
  <c r="CJ117" i="14"/>
  <c r="DK117" i="14"/>
  <c r="EC105" i="14"/>
  <c r="EK93" i="14"/>
  <c r="EC81" i="14"/>
  <c r="EJ69" i="14"/>
  <c r="DV57" i="14"/>
  <c r="DE45" i="14"/>
  <c r="EM33" i="14"/>
  <c r="ER21" i="14"/>
  <c r="DH21" i="14"/>
  <c r="CC20" i="14"/>
  <c r="EW20" i="14"/>
  <c r="BL20" i="14"/>
  <c r="DL20" i="14"/>
  <c r="CN20" i="14"/>
  <c r="BQ20" i="14"/>
  <c r="EK20" i="14"/>
  <c r="EJ20" i="14"/>
  <c r="BU20" i="14"/>
  <c r="BV128" i="14"/>
  <c r="CH128" i="14"/>
  <c r="CT128" i="14"/>
  <c r="DF128" i="14"/>
  <c r="DR128" i="14"/>
  <c r="ED128" i="14"/>
  <c r="EP128" i="14"/>
  <c r="FB128" i="14"/>
  <c r="BM116" i="14"/>
  <c r="BY116" i="14"/>
  <c r="CK116" i="14"/>
  <c r="CW116" i="14"/>
  <c r="DI116" i="14"/>
  <c r="DU116" i="14"/>
  <c r="EG116" i="14"/>
  <c r="ES116" i="14"/>
  <c r="FE116" i="14"/>
  <c r="BQ104" i="14"/>
  <c r="CC104" i="14"/>
  <c r="CO104" i="14"/>
  <c r="DA104" i="14"/>
  <c r="DM104" i="14"/>
  <c r="DY104" i="14"/>
  <c r="EK104" i="14"/>
  <c r="EW104" i="14"/>
  <c r="BT92" i="14"/>
  <c r="CF92" i="14"/>
  <c r="CR92" i="14"/>
  <c r="DD92" i="14"/>
  <c r="DP92" i="14"/>
  <c r="EB92" i="14"/>
  <c r="EN92" i="14"/>
  <c r="EZ92" i="14"/>
  <c r="BW80" i="14"/>
  <c r="CI80" i="14"/>
  <c r="CU80" i="14"/>
  <c r="DG80" i="14"/>
  <c r="DS80" i="14"/>
  <c r="EE80" i="14"/>
  <c r="EQ80" i="14"/>
  <c r="FC80" i="14"/>
  <c r="BM68" i="14"/>
  <c r="BY68" i="14"/>
  <c r="CK68" i="14"/>
  <c r="CW68" i="14"/>
  <c r="DI68" i="14"/>
  <c r="DU68" i="14"/>
  <c r="EG68" i="14"/>
  <c r="ES68" i="14"/>
  <c r="FE68" i="14"/>
  <c r="BQ56" i="14"/>
  <c r="CC56" i="14"/>
  <c r="CO56" i="14"/>
  <c r="DA56" i="14"/>
  <c r="DM56" i="14"/>
  <c r="DY56" i="14"/>
  <c r="EK56" i="14"/>
  <c r="EW56" i="14"/>
  <c r="BT44" i="14"/>
  <c r="CF44" i="14"/>
  <c r="CR44" i="14"/>
  <c r="DD44" i="14"/>
  <c r="DP44" i="14"/>
  <c r="EB44" i="14"/>
  <c r="EN44" i="14"/>
  <c r="EZ44" i="14"/>
  <c r="BQ32" i="14"/>
  <c r="CC32" i="14"/>
  <c r="CO32" i="14"/>
  <c r="DA32" i="14"/>
  <c r="DM32" i="14"/>
  <c r="DY32" i="14"/>
  <c r="EK32" i="14"/>
  <c r="EW32" i="14"/>
  <c r="DT92" i="14"/>
  <c r="CY80" i="14"/>
  <c r="EI80" i="14"/>
  <c r="CO68" i="14"/>
  <c r="BW128" i="14"/>
  <c r="CI128" i="14"/>
  <c r="CU128" i="14"/>
  <c r="DG128" i="14"/>
  <c r="DS128" i="14"/>
  <c r="EE128" i="14"/>
  <c r="EQ128" i="14"/>
  <c r="FC128" i="14"/>
  <c r="BN116" i="14"/>
  <c r="BZ116" i="14"/>
  <c r="CL116" i="14"/>
  <c r="CX116" i="14"/>
  <c r="DJ116" i="14"/>
  <c r="DV116" i="14"/>
  <c r="EH116" i="14"/>
  <c r="ET116" i="14"/>
  <c r="FF116" i="14"/>
  <c r="BR104" i="14"/>
  <c r="CD104" i="14"/>
  <c r="CP104" i="14"/>
  <c r="DB104" i="14"/>
  <c r="DN104" i="14"/>
  <c r="DZ104" i="14"/>
  <c r="EL104" i="14"/>
  <c r="EX104" i="14"/>
  <c r="BU92" i="14"/>
  <c r="CG92" i="14"/>
  <c r="CS92" i="14"/>
  <c r="DE92" i="14"/>
  <c r="DQ92" i="14"/>
  <c r="EC92" i="14"/>
  <c r="EO92" i="14"/>
  <c r="FA92" i="14"/>
  <c r="BX80" i="14"/>
  <c r="CJ80" i="14"/>
  <c r="CV80" i="14"/>
  <c r="DH80" i="14"/>
  <c r="DT80" i="14"/>
  <c r="EF80" i="14"/>
  <c r="ER80" i="14"/>
  <c r="FD80" i="14"/>
  <c r="BL80" i="14"/>
  <c r="BN68" i="14"/>
  <c r="BZ68" i="14"/>
  <c r="CL68" i="14"/>
  <c r="CX68" i="14"/>
  <c r="DJ68" i="14"/>
  <c r="DV68" i="14"/>
  <c r="EH68" i="14"/>
  <c r="ET68" i="14"/>
  <c r="FF68" i="14"/>
  <c r="BR56" i="14"/>
  <c r="CD56" i="14"/>
  <c r="CP56" i="14"/>
  <c r="DB56" i="14"/>
  <c r="DN56" i="14"/>
  <c r="DZ56" i="14"/>
  <c r="EL56" i="14"/>
  <c r="EX56" i="14"/>
  <c r="BU44" i="14"/>
  <c r="CG44" i="14"/>
  <c r="CS44" i="14"/>
  <c r="DE44" i="14"/>
  <c r="DQ44" i="14"/>
  <c r="EC44" i="14"/>
  <c r="EO44" i="14"/>
  <c r="FA44" i="14"/>
  <c r="BR32" i="14"/>
  <c r="CD32" i="14"/>
  <c r="CP32" i="14"/>
  <c r="DB32" i="14"/>
  <c r="DN32" i="14"/>
  <c r="DZ32" i="14"/>
  <c r="EL32" i="14"/>
  <c r="EX32" i="14"/>
  <c r="DH92" i="14"/>
  <c r="CA80" i="14"/>
  <c r="EU80" i="14"/>
  <c r="DA68" i="14"/>
  <c r="BX128" i="14"/>
  <c r="CJ128" i="14"/>
  <c r="CV128" i="14"/>
  <c r="DH128" i="14"/>
  <c r="DT128" i="14"/>
  <c r="EF128" i="14"/>
  <c r="ER128" i="14"/>
  <c r="FD128" i="14"/>
  <c r="BL128" i="14"/>
  <c r="BO116" i="14"/>
  <c r="CA116" i="14"/>
  <c r="CM116" i="14"/>
  <c r="CY116" i="14"/>
  <c r="DK116" i="14"/>
  <c r="DW116" i="14"/>
  <c r="EI116" i="14"/>
  <c r="EU116" i="14"/>
  <c r="FG116" i="14"/>
  <c r="BS104" i="14"/>
  <c r="CE104" i="14"/>
  <c r="CQ104" i="14"/>
  <c r="DC104" i="14"/>
  <c r="DO104" i="14"/>
  <c r="EA104" i="14"/>
  <c r="EM104" i="14"/>
  <c r="EY104" i="14"/>
  <c r="BV92" i="14"/>
  <c r="CH92" i="14"/>
  <c r="CT92" i="14"/>
  <c r="DF92" i="14"/>
  <c r="DR92" i="14"/>
  <c r="ED92" i="14"/>
  <c r="EP92" i="14"/>
  <c r="FB92" i="14"/>
  <c r="BM80" i="14"/>
  <c r="BY80" i="14"/>
  <c r="CK80" i="14"/>
  <c r="CW80" i="14"/>
  <c r="DI80" i="14"/>
  <c r="DU80" i="14"/>
  <c r="EG80" i="14"/>
  <c r="ES80" i="14"/>
  <c r="FE80" i="14"/>
  <c r="BO68" i="14"/>
  <c r="CA68" i="14"/>
  <c r="CM68" i="14"/>
  <c r="CY68" i="14"/>
  <c r="DK68" i="14"/>
  <c r="DW68" i="14"/>
  <c r="EI68" i="14"/>
  <c r="EU68" i="14"/>
  <c r="FG68" i="14"/>
  <c r="BS56" i="14"/>
  <c r="CE56" i="14"/>
  <c r="CQ56" i="14"/>
  <c r="DC56" i="14"/>
  <c r="DO56" i="14"/>
  <c r="EA56" i="14"/>
  <c r="EM56" i="14"/>
  <c r="EY56" i="14"/>
  <c r="BV44" i="14"/>
  <c r="CH44" i="14"/>
  <c r="CT44" i="14"/>
  <c r="DF44" i="14"/>
  <c r="DR44" i="14"/>
  <c r="ED44" i="14"/>
  <c r="EP44" i="14"/>
  <c r="FB44" i="14"/>
  <c r="BS32" i="14"/>
  <c r="CE32" i="14"/>
  <c r="CQ32" i="14"/>
  <c r="DC32" i="14"/>
  <c r="DO32" i="14"/>
  <c r="EA32" i="14"/>
  <c r="EM32" i="14"/>
  <c r="EY32" i="14"/>
  <c r="CV92" i="14"/>
  <c r="CM80" i="14"/>
  <c r="DW80" i="14"/>
  <c r="CC68" i="14"/>
  <c r="BM128" i="14"/>
  <c r="BY128" i="14"/>
  <c r="CK128" i="14"/>
  <c r="CW128" i="14"/>
  <c r="DI128" i="14"/>
  <c r="DU128" i="14"/>
  <c r="EG128" i="14"/>
  <c r="ES128" i="14"/>
  <c r="FE128" i="14"/>
  <c r="BP116" i="14"/>
  <c r="CB116" i="14"/>
  <c r="CN116" i="14"/>
  <c r="CZ116" i="14"/>
  <c r="DL116" i="14"/>
  <c r="DX116" i="14"/>
  <c r="EJ116" i="14"/>
  <c r="EV116" i="14"/>
  <c r="BT104" i="14"/>
  <c r="CF104" i="14"/>
  <c r="CR104" i="14"/>
  <c r="DD104" i="14"/>
  <c r="DP104" i="14"/>
  <c r="EB104" i="14"/>
  <c r="EN104" i="14"/>
  <c r="EZ104" i="14"/>
  <c r="BW92" i="14"/>
  <c r="CI92" i="14"/>
  <c r="CU92" i="14"/>
  <c r="DG92" i="14"/>
  <c r="DS92" i="14"/>
  <c r="EE92" i="14"/>
  <c r="EQ92" i="14"/>
  <c r="FC92" i="14"/>
  <c r="BN80" i="14"/>
  <c r="BZ80" i="14"/>
  <c r="CL80" i="14"/>
  <c r="CX80" i="14"/>
  <c r="DJ80" i="14"/>
  <c r="DV80" i="14"/>
  <c r="EH80" i="14"/>
  <c r="ET80" i="14"/>
  <c r="FF80" i="14"/>
  <c r="BP68" i="14"/>
  <c r="CB68" i="14"/>
  <c r="CN68" i="14"/>
  <c r="CZ68" i="14"/>
  <c r="DL68" i="14"/>
  <c r="DX68" i="14"/>
  <c r="EJ68" i="14"/>
  <c r="EV68" i="14"/>
  <c r="BT56" i="14"/>
  <c r="CF56" i="14"/>
  <c r="CR56" i="14"/>
  <c r="DD56" i="14"/>
  <c r="DP56" i="14"/>
  <c r="EB56" i="14"/>
  <c r="EN56" i="14"/>
  <c r="EZ56" i="14"/>
  <c r="BW44" i="14"/>
  <c r="CI44" i="14"/>
  <c r="CU44" i="14"/>
  <c r="DG44" i="14"/>
  <c r="DS44" i="14"/>
  <c r="EE44" i="14"/>
  <c r="EQ44" i="14"/>
  <c r="FC44" i="14"/>
  <c r="BL44" i="14"/>
  <c r="BT32" i="14"/>
  <c r="CF32" i="14"/>
  <c r="CR32" i="14"/>
  <c r="DD32" i="14"/>
  <c r="DP32" i="14"/>
  <c r="EB32" i="14"/>
  <c r="EN32" i="14"/>
  <c r="EZ32" i="14"/>
  <c r="CJ92" i="14"/>
  <c r="BO80" i="14"/>
  <c r="DK80" i="14"/>
  <c r="FG80" i="14"/>
  <c r="BQ68" i="14"/>
  <c r="BN128" i="14"/>
  <c r="BZ128" i="14"/>
  <c r="CL128" i="14"/>
  <c r="CX128" i="14"/>
  <c r="DJ128" i="14"/>
  <c r="DV128" i="14"/>
  <c r="EH128" i="14"/>
  <c r="ET128" i="14"/>
  <c r="FF128" i="14"/>
  <c r="BQ116" i="14"/>
  <c r="CC116" i="14"/>
  <c r="CO116" i="14"/>
  <c r="DA116" i="14"/>
  <c r="DM116" i="14"/>
  <c r="DY116" i="14"/>
  <c r="EK116" i="14"/>
  <c r="EW116" i="14"/>
  <c r="BU104" i="14"/>
  <c r="CG104" i="14"/>
  <c r="CS104" i="14"/>
  <c r="DE104" i="14"/>
  <c r="DQ104" i="14"/>
  <c r="EC104" i="14"/>
  <c r="EO104" i="14"/>
  <c r="FA104" i="14"/>
  <c r="BX92" i="14"/>
  <c r="EF92" i="14"/>
  <c r="ER92" i="14"/>
  <c r="FD92" i="14"/>
  <c r="BL92" i="14"/>
  <c r="BO128" i="14"/>
  <c r="CA128" i="14"/>
  <c r="CM128" i="14"/>
  <c r="CY128" i="14"/>
  <c r="DK128" i="14"/>
  <c r="DW128" i="14"/>
  <c r="EI128" i="14"/>
  <c r="EU128" i="14"/>
  <c r="FG128" i="14"/>
  <c r="BR116" i="14"/>
  <c r="CD116" i="14"/>
  <c r="CP116" i="14"/>
  <c r="DB116" i="14"/>
  <c r="DN116" i="14"/>
  <c r="DZ116" i="14"/>
  <c r="EL116" i="14"/>
  <c r="EX116" i="14"/>
  <c r="BV104" i="14"/>
  <c r="CH104" i="14"/>
  <c r="CT104" i="14"/>
  <c r="DF104" i="14"/>
  <c r="DR104" i="14"/>
  <c r="ED104" i="14"/>
  <c r="EP104" i="14"/>
  <c r="FB104" i="14"/>
  <c r="BM92" i="14"/>
  <c r="BY92" i="14"/>
  <c r="CK92" i="14"/>
  <c r="CW92" i="14"/>
  <c r="DI92" i="14"/>
  <c r="DU92" i="14"/>
  <c r="EG92" i="14"/>
  <c r="ES92" i="14"/>
  <c r="FE92" i="14"/>
  <c r="BP80" i="14"/>
  <c r="CB80" i="14"/>
  <c r="CN80" i="14"/>
  <c r="CZ80" i="14"/>
  <c r="DL80" i="14"/>
  <c r="DX80" i="14"/>
  <c r="EJ80" i="14"/>
  <c r="EV80" i="14"/>
  <c r="BR68" i="14"/>
  <c r="CD68" i="14"/>
  <c r="CP68" i="14"/>
  <c r="DB68" i="14"/>
  <c r="DN68" i="14"/>
  <c r="DZ68" i="14"/>
  <c r="EL68" i="14"/>
  <c r="EX68" i="14"/>
  <c r="BV56" i="14"/>
  <c r="CH56" i="14"/>
  <c r="CT56" i="14"/>
  <c r="DF56" i="14"/>
  <c r="DR56" i="14"/>
  <c r="ED56" i="14"/>
  <c r="EP56" i="14"/>
  <c r="FB56" i="14"/>
  <c r="BM44" i="14"/>
  <c r="BY44" i="14"/>
  <c r="CK44" i="14"/>
  <c r="CW44" i="14"/>
  <c r="DI44" i="14"/>
  <c r="DU44" i="14"/>
  <c r="EG44" i="14"/>
  <c r="ES44" i="14"/>
  <c r="FE44" i="14"/>
  <c r="BV32" i="14"/>
  <c r="CH32" i="14"/>
  <c r="CT32" i="14"/>
  <c r="DF32" i="14"/>
  <c r="DR32" i="14"/>
  <c r="ED32" i="14"/>
  <c r="EP32" i="14"/>
  <c r="FB32" i="14"/>
  <c r="BP128" i="14"/>
  <c r="CB128" i="14"/>
  <c r="CN128" i="14"/>
  <c r="CZ128" i="14"/>
  <c r="DL128" i="14"/>
  <c r="DX128" i="14"/>
  <c r="EJ128" i="14"/>
  <c r="EV128" i="14"/>
  <c r="BS116" i="14"/>
  <c r="CE116" i="14"/>
  <c r="CQ116" i="14"/>
  <c r="DC116" i="14"/>
  <c r="DO116" i="14"/>
  <c r="EA116" i="14"/>
  <c r="EM116" i="14"/>
  <c r="EY116" i="14"/>
  <c r="BW104" i="14"/>
  <c r="CI104" i="14"/>
  <c r="CU104" i="14"/>
  <c r="DG104" i="14"/>
  <c r="DS104" i="14"/>
  <c r="EE104" i="14"/>
  <c r="EQ104" i="14"/>
  <c r="FC104" i="14"/>
  <c r="BN92" i="14"/>
  <c r="BZ92" i="14"/>
  <c r="CL92" i="14"/>
  <c r="CX92" i="14"/>
  <c r="DJ92" i="14"/>
  <c r="DV92" i="14"/>
  <c r="EH92" i="14"/>
  <c r="ET92" i="14"/>
  <c r="FF92" i="14"/>
  <c r="BQ80" i="14"/>
  <c r="CC80" i="14"/>
  <c r="CO80" i="14"/>
  <c r="DA80" i="14"/>
  <c r="DM80" i="14"/>
  <c r="DY80" i="14"/>
  <c r="EK80" i="14"/>
  <c r="EW80" i="14"/>
  <c r="BS68" i="14"/>
  <c r="CE68" i="14"/>
  <c r="CQ68" i="14"/>
  <c r="DC68" i="14"/>
  <c r="DO68" i="14"/>
  <c r="EA68" i="14"/>
  <c r="EM68" i="14"/>
  <c r="EY68" i="14"/>
  <c r="BW56" i="14"/>
  <c r="CI56" i="14"/>
  <c r="CU56" i="14"/>
  <c r="DG56" i="14"/>
  <c r="DS56" i="14"/>
  <c r="EE56" i="14"/>
  <c r="EQ56" i="14"/>
  <c r="FC56" i="14"/>
  <c r="BN44" i="14"/>
  <c r="BZ44" i="14"/>
  <c r="CL44" i="14"/>
  <c r="CX44" i="14"/>
  <c r="DJ44" i="14"/>
  <c r="DV44" i="14"/>
  <c r="EH44" i="14"/>
  <c r="ET44" i="14"/>
  <c r="FF44" i="14"/>
  <c r="BW32" i="14"/>
  <c r="CI32" i="14"/>
  <c r="CU32" i="14"/>
  <c r="DG32" i="14"/>
  <c r="DS32" i="14"/>
  <c r="EE32" i="14"/>
  <c r="EQ32" i="14"/>
  <c r="FC32" i="14"/>
  <c r="EQ116" i="14"/>
  <c r="CA104" i="14"/>
  <c r="DK104" i="14"/>
  <c r="EI104" i="14"/>
  <c r="FG104" i="14"/>
  <c r="BR92" i="14"/>
  <c r="CP92" i="14"/>
  <c r="DN92" i="14"/>
  <c r="EL92" i="14"/>
  <c r="CG80" i="14"/>
  <c r="DE80" i="14"/>
  <c r="BQ128" i="14"/>
  <c r="CC128" i="14"/>
  <c r="CO128" i="14"/>
  <c r="DA128" i="14"/>
  <c r="DM128" i="14"/>
  <c r="DY128" i="14"/>
  <c r="EK128" i="14"/>
  <c r="EW128" i="14"/>
  <c r="BT116" i="14"/>
  <c r="CF116" i="14"/>
  <c r="CR116" i="14"/>
  <c r="DD116" i="14"/>
  <c r="DP116" i="14"/>
  <c r="EB116" i="14"/>
  <c r="EN116" i="14"/>
  <c r="EZ116" i="14"/>
  <c r="BX104" i="14"/>
  <c r="CJ104" i="14"/>
  <c r="CV104" i="14"/>
  <c r="DH104" i="14"/>
  <c r="DT104" i="14"/>
  <c r="EF104" i="14"/>
  <c r="ER104" i="14"/>
  <c r="FD104" i="14"/>
  <c r="BL104" i="14"/>
  <c r="BO92" i="14"/>
  <c r="CA92" i="14"/>
  <c r="CM92" i="14"/>
  <c r="CY92" i="14"/>
  <c r="DK92" i="14"/>
  <c r="DW92" i="14"/>
  <c r="EI92" i="14"/>
  <c r="EU92" i="14"/>
  <c r="FG92" i="14"/>
  <c r="BR80" i="14"/>
  <c r="CD80" i="14"/>
  <c r="CP80" i="14"/>
  <c r="DB80" i="14"/>
  <c r="DN80" i="14"/>
  <c r="DZ80" i="14"/>
  <c r="EL80" i="14"/>
  <c r="EX80" i="14"/>
  <c r="BT68" i="14"/>
  <c r="CF68" i="14"/>
  <c r="CR68" i="14"/>
  <c r="DD68" i="14"/>
  <c r="DP68" i="14"/>
  <c r="EB68" i="14"/>
  <c r="EN68" i="14"/>
  <c r="EZ68" i="14"/>
  <c r="BX56" i="14"/>
  <c r="CJ56" i="14"/>
  <c r="CV56" i="14"/>
  <c r="DH56" i="14"/>
  <c r="DT56" i="14"/>
  <c r="EF56" i="14"/>
  <c r="ER56" i="14"/>
  <c r="FD56" i="14"/>
  <c r="BL56" i="14"/>
  <c r="BO44" i="14"/>
  <c r="CA44" i="14"/>
  <c r="CM44" i="14"/>
  <c r="CY44" i="14"/>
  <c r="DK44" i="14"/>
  <c r="DW44" i="14"/>
  <c r="EI44" i="14"/>
  <c r="EU44" i="14"/>
  <c r="FG44" i="14"/>
  <c r="BX32" i="14"/>
  <c r="CJ32" i="14"/>
  <c r="CV32" i="14"/>
  <c r="DH32" i="14"/>
  <c r="DT32" i="14"/>
  <c r="EF32" i="14"/>
  <c r="ER32" i="14"/>
  <c r="FD32" i="14"/>
  <c r="BL32" i="14"/>
  <c r="BR128" i="14"/>
  <c r="CD128" i="14"/>
  <c r="CP128" i="14"/>
  <c r="DB128" i="14"/>
  <c r="DN128" i="14"/>
  <c r="DZ128" i="14"/>
  <c r="EL128" i="14"/>
  <c r="EX128" i="14"/>
  <c r="BU116" i="14"/>
  <c r="CG116" i="14"/>
  <c r="CS116" i="14"/>
  <c r="DE116" i="14"/>
  <c r="DQ116" i="14"/>
  <c r="EC116" i="14"/>
  <c r="EO116" i="14"/>
  <c r="FA116" i="14"/>
  <c r="BM104" i="14"/>
  <c r="BY104" i="14"/>
  <c r="CK104" i="14"/>
  <c r="CW104" i="14"/>
  <c r="DI104" i="14"/>
  <c r="DU104" i="14"/>
  <c r="EG104" i="14"/>
  <c r="ES104" i="14"/>
  <c r="FE104" i="14"/>
  <c r="BP92" i="14"/>
  <c r="CB92" i="14"/>
  <c r="CN92" i="14"/>
  <c r="CZ92" i="14"/>
  <c r="DL92" i="14"/>
  <c r="DX92" i="14"/>
  <c r="EJ92" i="14"/>
  <c r="EV92" i="14"/>
  <c r="BS80" i="14"/>
  <c r="CE80" i="14"/>
  <c r="CQ80" i="14"/>
  <c r="DC80" i="14"/>
  <c r="DO80" i="14"/>
  <c r="EA80" i="14"/>
  <c r="EM80" i="14"/>
  <c r="EY80" i="14"/>
  <c r="BU68" i="14"/>
  <c r="CG68" i="14"/>
  <c r="CS68" i="14"/>
  <c r="DE68" i="14"/>
  <c r="DQ68" i="14"/>
  <c r="EC68" i="14"/>
  <c r="EO68" i="14"/>
  <c r="FA68" i="14"/>
  <c r="BM56" i="14"/>
  <c r="BY56" i="14"/>
  <c r="CK56" i="14"/>
  <c r="CW56" i="14"/>
  <c r="DI56" i="14"/>
  <c r="DU56" i="14"/>
  <c r="EG56" i="14"/>
  <c r="ES56" i="14"/>
  <c r="FE56" i="14"/>
  <c r="BP44" i="14"/>
  <c r="CB44" i="14"/>
  <c r="CN44" i="14"/>
  <c r="CZ44" i="14"/>
  <c r="DL44" i="14"/>
  <c r="DX44" i="14"/>
  <c r="EJ44" i="14"/>
  <c r="EV44" i="14"/>
  <c r="BM32" i="14"/>
  <c r="BY32" i="14"/>
  <c r="CK32" i="14"/>
  <c r="CW32" i="14"/>
  <c r="DI32" i="14"/>
  <c r="DU32" i="14"/>
  <c r="EG32" i="14"/>
  <c r="ES32" i="14"/>
  <c r="FE32" i="14"/>
  <c r="BS128" i="14"/>
  <c r="CE128" i="14"/>
  <c r="CQ128" i="14"/>
  <c r="DC128" i="14"/>
  <c r="DO128" i="14"/>
  <c r="EA128" i="14"/>
  <c r="EM128" i="14"/>
  <c r="EY128" i="14"/>
  <c r="BV116" i="14"/>
  <c r="CH116" i="14"/>
  <c r="CT116" i="14"/>
  <c r="DF116" i="14"/>
  <c r="DR116" i="14"/>
  <c r="ED116" i="14"/>
  <c r="EP116" i="14"/>
  <c r="FB116" i="14"/>
  <c r="BN104" i="14"/>
  <c r="BZ104" i="14"/>
  <c r="CL104" i="14"/>
  <c r="CX104" i="14"/>
  <c r="DJ104" i="14"/>
  <c r="DV104" i="14"/>
  <c r="EH104" i="14"/>
  <c r="ET104" i="14"/>
  <c r="FF104" i="14"/>
  <c r="BQ92" i="14"/>
  <c r="CC92" i="14"/>
  <c r="CO92" i="14"/>
  <c r="DA92" i="14"/>
  <c r="DM92" i="14"/>
  <c r="DY92" i="14"/>
  <c r="EK92" i="14"/>
  <c r="EW92" i="14"/>
  <c r="BT80" i="14"/>
  <c r="CF80" i="14"/>
  <c r="CR80" i="14"/>
  <c r="DD80" i="14"/>
  <c r="DP80" i="14"/>
  <c r="EB80" i="14"/>
  <c r="EN80" i="14"/>
  <c r="EZ80" i="14"/>
  <c r="BV68" i="14"/>
  <c r="CH68" i="14"/>
  <c r="CT68" i="14"/>
  <c r="DF68" i="14"/>
  <c r="DR68" i="14"/>
  <c r="ED68" i="14"/>
  <c r="EP68" i="14"/>
  <c r="FB68" i="14"/>
  <c r="BN56" i="14"/>
  <c r="BZ56" i="14"/>
  <c r="CL56" i="14"/>
  <c r="CX56" i="14"/>
  <c r="DJ56" i="14"/>
  <c r="DV56" i="14"/>
  <c r="EH56" i="14"/>
  <c r="ET56" i="14"/>
  <c r="FF56" i="14"/>
  <c r="BQ44" i="14"/>
  <c r="CC44" i="14"/>
  <c r="CO44" i="14"/>
  <c r="DA44" i="14"/>
  <c r="DM44" i="14"/>
  <c r="DY44" i="14"/>
  <c r="EK44" i="14"/>
  <c r="EW44" i="14"/>
  <c r="BN32" i="14"/>
  <c r="BZ32" i="14"/>
  <c r="CL32" i="14"/>
  <c r="CX32" i="14"/>
  <c r="DJ32" i="14"/>
  <c r="DV32" i="14"/>
  <c r="EH32" i="14"/>
  <c r="ET32" i="14"/>
  <c r="FF32" i="14"/>
  <c r="BT128" i="14"/>
  <c r="CF128" i="14"/>
  <c r="CR128" i="14"/>
  <c r="DD128" i="14"/>
  <c r="DP128" i="14"/>
  <c r="EB128" i="14"/>
  <c r="EN128" i="14"/>
  <c r="EZ128" i="14"/>
  <c r="BW116" i="14"/>
  <c r="CI116" i="14"/>
  <c r="CU116" i="14"/>
  <c r="DG116" i="14"/>
  <c r="DS116" i="14"/>
  <c r="EE116" i="14"/>
  <c r="FC116" i="14"/>
  <c r="BL116" i="14"/>
  <c r="BO104" i="14"/>
  <c r="CM104" i="14"/>
  <c r="CY104" i="14"/>
  <c r="DW104" i="14"/>
  <c r="EU104" i="14"/>
  <c r="CD92" i="14"/>
  <c r="DB92" i="14"/>
  <c r="DZ92" i="14"/>
  <c r="EX92" i="14"/>
  <c r="BU80" i="14"/>
  <c r="CS80" i="14"/>
  <c r="DQ80" i="14"/>
  <c r="EO80" i="14"/>
  <c r="EY92" i="14"/>
  <c r="ED80" i="14"/>
  <c r="CI68" i="14"/>
  <c r="EK68" i="14"/>
  <c r="BP56" i="14"/>
  <c r="DL56" i="14"/>
  <c r="CQ44" i="14"/>
  <c r="EM44" i="14"/>
  <c r="CS32" i="14"/>
  <c r="EO32" i="14"/>
  <c r="EP80" i="14"/>
  <c r="CJ68" i="14"/>
  <c r="EQ68" i="14"/>
  <c r="BU56" i="14"/>
  <c r="DQ56" i="14"/>
  <c r="CV44" i="14"/>
  <c r="ER44" i="14"/>
  <c r="CY32" i="14"/>
  <c r="EU32" i="14"/>
  <c r="FA80" i="14"/>
  <c r="CU68" i="14"/>
  <c r="ER68" i="14"/>
  <c r="BL68" i="14"/>
  <c r="CA56" i="14"/>
  <c r="DW56" i="14"/>
  <c r="DB44" i="14"/>
  <c r="EX44" i="14"/>
  <c r="CZ32" i="14"/>
  <c r="EV32" i="14"/>
  <c r="DQ128" i="14"/>
  <c r="BU128" i="14"/>
  <c r="FB80" i="14"/>
  <c r="CV68" i="14"/>
  <c r="EW68" i="14"/>
  <c r="CB56" i="14"/>
  <c r="DX56" i="14"/>
  <c r="DC44" i="14"/>
  <c r="EY44" i="14"/>
  <c r="DE32" i="14"/>
  <c r="FA32" i="14"/>
  <c r="CA32" i="14"/>
  <c r="DC92" i="14"/>
  <c r="DT68" i="14"/>
  <c r="EU56" i="14"/>
  <c r="DZ44" i="14"/>
  <c r="DX32" i="14"/>
  <c r="CG128" i="14"/>
  <c r="BX116" i="14"/>
  <c r="BP104" i="14"/>
  <c r="DG68" i="14"/>
  <c r="FC68" i="14"/>
  <c r="CG56" i="14"/>
  <c r="EC56" i="14"/>
  <c r="DH44" i="14"/>
  <c r="FD44" i="14"/>
  <c r="BO32" i="14"/>
  <c r="DK32" i="14"/>
  <c r="FG32" i="14"/>
  <c r="EO56" i="14"/>
  <c r="DT44" i="14"/>
  <c r="DW32" i="14"/>
  <c r="EC128" i="14"/>
  <c r="DT116" i="14"/>
  <c r="CT80" i="14"/>
  <c r="CY56" i="14"/>
  <c r="CD44" i="14"/>
  <c r="CB32" i="14"/>
  <c r="CS128" i="14"/>
  <c r="CJ116" i="14"/>
  <c r="CB104" i="14"/>
  <c r="BS92" i="14"/>
  <c r="DH68" i="14"/>
  <c r="FD68" i="14"/>
  <c r="CM56" i="14"/>
  <c r="EI56" i="14"/>
  <c r="BR44" i="14"/>
  <c r="DN44" i="14"/>
  <c r="BP32" i="14"/>
  <c r="DL32" i="14"/>
  <c r="DE128" i="14"/>
  <c r="CV116" i="14"/>
  <c r="CN104" i="14"/>
  <c r="CE92" i="14"/>
  <c r="BV80" i="14"/>
  <c r="DM68" i="14"/>
  <c r="CN56" i="14"/>
  <c r="EJ56" i="14"/>
  <c r="BS44" i="14"/>
  <c r="DO44" i="14"/>
  <c r="BU32" i="14"/>
  <c r="DQ32" i="14"/>
  <c r="DL104" i="14"/>
  <c r="DH116" i="14"/>
  <c r="CZ104" i="14"/>
  <c r="CQ92" i="14"/>
  <c r="CH80" i="14"/>
  <c r="DS68" i="14"/>
  <c r="CS56" i="14"/>
  <c r="BX44" i="14"/>
  <c r="EO128" i="14"/>
  <c r="EF116" i="14"/>
  <c r="DX104" i="14"/>
  <c r="DO92" i="14"/>
  <c r="DF80" i="14"/>
  <c r="DY68" i="14"/>
  <c r="CZ56" i="14"/>
  <c r="EV56" i="14"/>
  <c r="CE44" i="14"/>
  <c r="EA44" i="14"/>
  <c r="CG32" i="14"/>
  <c r="EC32" i="14"/>
  <c r="FA128" i="14"/>
  <c r="ER116" i="14"/>
  <c r="EJ104" i="14"/>
  <c r="EA92" i="14"/>
  <c r="DR80" i="14"/>
  <c r="BW68" i="14"/>
  <c r="EE68" i="14"/>
  <c r="DE56" i="14"/>
  <c r="FA56" i="14"/>
  <c r="CJ44" i="14"/>
  <c r="EF44" i="14"/>
  <c r="CM32" i="14"/>
  <c r="EI32" i="14"/>
  <c r="FD116" i="14"/>
  <c r="EV104" i="14"/>
  <c r="EM92" i="14"/>
  <c r="EC80" i="14"/>
  <c r="BX68" i="14"/>
  <c r="EF68" i="14"/>
  <c r="BO56" i="14"/>
  <c r="DK56" i="14"/>
  <c r="FG56" i="14"/>
  <c r="CP44" i="14"/>
  <c r="EL44" i="14"/>
  <c r="CN32" i="14"/>
  <c r="EJ32" i="14"/>
  <c r="DX20" i="14"/>
  <c r="DM20" i="14"/>
  <c r="CO20" i="14"/>
  <c r="CJ17" i="14"/>
  <c r="CI17" i="14"/>
  <c r="CZ17" i="14"/>
  <c r="BT17" i="14"/>
  <c r="EU16" i="14"/>
  <c r="EL16" i="14"/>
  <c r="EQ18" i="14"/>
  <c r="BX18" i="14"/>
  <c r="BM126" i="14"/>
  <c r="BY126" i="14"/>
  <c r="CK126" i="14"/>
  <c r="CW126" i="14"/>
  <c r="DI126" i="14"/>
  <c r="DU126" i="14"/>
  <c r="EG126" i="14"/>
  <c r="ES126" i="14"/>
  <c r="FE126" i="14"/>
  <c r="BX114" i="14"/>
  <c r="CJ114" i="14"/>
  <c r="CV114" i="14"/>
  <c r="DH114" i="14"/>
  <c r="DT114" i="14"/>
  <c r="EF114" i="14"/>
  <c r="ER114" i="14"/>
  <c r="FD114" i="14"/>
  <c r="BX102" i="14"/>
  <c r="CJ102" i="14"/>
  <c r="CV102" i="14"/>
  <c r="DH102" i="14"/>
  <c r="DT102" i="14"/>
  <c r="EF102" i="14"/>
  <c r="ER102" i="14"/>
  <c r="FD102" i="14"/>
  <c r="BW90" i="14"/>
  <c r="CI90" i="14"/>
  <c r="CU90" i="14"/>
  <c r="DG90" i="14"/>
  <c r="DS90" i="14"/>
  <c r="EE90" i="14"/>
  <c r="EQ90" i="14"/>
  <c r="FC90" i="14"/>
  <c r="BV78" i="14"/>
  <c r="CH78" i="14"/>
  <c r="CT78" i="14"/>
  <c r="DF78" i="14"/>
  <c r="DR78" i="14"/>
  <c r="ED78" i="14"/>
  <c r="EP78" i="14"/>
  <c r="FB78" i="14"/>
  <c r="BT66" i="14"/>
  <c r="CF66" i="14"/>
  <c r="CR66" i="14"/>
  <c r="DD66" i="14"/>
  <c r="DP66" i="14"/>
  <c r="EB66" i="14"/>
  <c r="EN66" i="14"/>
  <c r="EZ66" i="14"/>
  <c r="BL66" i="14"/>
  <c r="BT54" i="14"/>
  <c r="CF54" i="14"/>
  <c r="CR54" i="14"/>
  <c r="DD54" i="14"/>
  <c r="DP54" i="14"/>
  <c r="EB54" i="14"/>
  <c r="EN54" i="14"/>
  <c r="EZ54" i="14"/>
  <c r="BL54" i="14"/>
  <c r="BS42" i="14"/>
  <c r="CE42" i="14"/>
  <c r="CQ42" i="14"/>
  <c r="DC42" i="14"/>
  <c r="DO42" i="14"/>
  <c r="EA42" i="14"/>
  <c r="EM42" i="14"/>
  <c r="EY42" i="14"/>
  <c r="BL42" i="14"/>
  <c r="BX30" i="14"/>
  <c r="CJ30" i="14"/>
  <c r="CV30" i="14"/>
  <c r="DH30" i="14"/>
  <c r="DT30" i="14"/>
  <c r="EF30" i="14"/>
  <c r="ER30" i="14"/>
  <c r="FD30" i="14"/>
  <c r="BN126" i="14"/>
  <c r="BZ126" i="14"/>
  <c r="CL126" i="14"/>
  <c r="CX126" i="14"/>
  <c r="DJ126" i="14"/>
  <c r="DV126" i="14"/>
  <c r="EH126" i="14"/>
  <c r="ET126" i="14"/>
  <c r="FF126" i="14"/>
  <c r="BM114" i="14"/>
  <c r="BY114" i="14"/>
  <c r="CK114" i="14"/>
  <c r="CW114" i="14"/>
  <c r="DI114" i="14"/>
  <c r="DU114" i="14"/>
  <c r="EG114" i="14"/>
  <c r="ES114" i="14"/>
  <c r="FE114" i="14"/>
  <c r="BM102" i="14"/>
  <c r="BY102" i="14"/>
  <c r="CK102" i="14"/>
  <c r="CW102" i="14"/>
  <c r="DI102" i="14"/>
  <c r="DU102" i="14"/>
  <c r="EG102" i="14"/>
  <c r="ES102" i="14"/>
  <c r="FE102" i="14"/>
  <c r="BX90" i="14"/>
  <c r="CJ90" i="14"/>
  <c r="CV90" i="14"/>
  <c r="DH90" i="14"/>
  <c r="DT90" i="14"/>
  <c r="EF90" i="14"/>
  <c r="ER90" i="14"/>
  <c r="FD90" i="14"/>
  <c r="BW78" i="14"/>
  <c r="CI78" i="14"/>
  <c r="CU78" i="14"/>
  <c r="DG78" i="14"/>
  <c r="DS78" i="14"/>
  <c r="EE78" i="14"/>
  <c r="EQ78" i="14"/>
  <c r="FC78" i="14"/>
  <c r="BU66" i="14"/>
  <c r="CG66" i="14"/>
  <c r="CS66" i="14"/>
  <c r="DE66" i="14"/>
  <c r="DQ66" i="14"/>
  <c r="EC66" i="14"/>
  <c r="EO66" i="14"/>
  <c r="FA66" i="14"/>
  <c r="BU54" i="14"/>
  <c r="CG54" i="14"/>
  <c r="CS54" i="14"/>
  <c r="DE54" i="14"/>
  <c r="DQ54" i="14"/>
  <c r="EC54" i="14"/>
  <c r="EO54" i="14"/>
  <c r="FA54" i="14"/>
  <c r="BT42" i="14"/>
  <c r="CF42" i="14"/>
  <c r="CR42" i="14"/>
  <c r="DD42" i="14"/>
  <c r="DP42" i="14"/>
  <c r="EB42" i="14"/>
  <c r="EN42" i="14"/>
  <c r="EZ42" i="14"/>
  <c r="BM30" i="14"/>
  <c r="BY30" i="14"/>
  <c r="CK30" i="14"/>
  <c r="CW30" i="14"/>
  <c r="DI30" i="14"/>
  <c r="DU30" i="14"/>
  <c r="EG30" i="14"/>
  <c r="ES30" i="14"/>
  <c r="FE30" i="14"/>
  <c r="BO126" i="14"/>
  <c r="CA126" i="14"/>
  <c r="CM126" i="14"/>
  <c r="CY126" i="14"/>
  <c r="DK126" i="14"/>
  <c r="DW126" i="14"/>
  <c r="EI126" i="14"/>
  <c r="EU126" i="14"/>
  <c r="FG126" i="14"/>
  <c r="BN114" i="14"/>
  <c r="BZ114" i="14"/>
  <c r="CL114" i="14"/>
  <c r="CX114" i="14"/>
  <c r="DJ114" i="14"/>
  <c r="DV114" i="14"/>
  <c r="EH114" i="14"/>
  <c r="ET114" i="14"/>
  <c r="FF114" i="14"/>
  <c r="BN102" i="14"/>
  <c r="BZ102" i="14"/>
  <c r="CL102" i="14"/>
  <c r="CX102" i="14"/>
  <c r="DJ102" i="14"/>
  <c r="DV102" i="14"/>
  <c r="EH102" i="14"/>
  <c r="ET102" i="14"/>
  <c r="FF102" i="14"/>
  <c r="BM90" i="14"/>
  <c r="BY90" i="14"/>
  <c r="CK90" i="14"/>
  <c r="CW90" i="14"/>
  <c r="DI90" i="14"/>
  <c r="DU90" i="14"/>
  <c r="EG90" i="14"/>
  <c r="ES90" i="14"/>
  <c r="FE90" i="14"/>
  <c r="BX78" i="14"/>
  <c r="CJ78" i="14"/>
  <c r="CV78" i="14"/>
  <c r="DH78" i="14"/>
  <c r="DT78" i="14"/>
  <c r="EF78" i="14"/>
  <c r="ER78" i="14"/>
  <c r="FD78" i="14"/>
  <c r="BV66" i="14"/>
  <c r="CH66" i="14"/>
  <c r="CT66" i="14"/>
  <c r="DF66" i="14"/>
  <c r="DR66" i="14"/>
  <c r="ED66" i="14"/>
  <c r="EP66" i="14"/>
  <c r="FB66" i="14"/>
  <c r="BV54" i="14"/>
  <c r="CH54" i="14"/>
  <c r="CT54" i="14"/>
  <c r="DF54" i="14"/>
  <c r="DR54" i="14"/>
  <c r="ED54" i="14"/>
  <c r="EP54" i="14"/>
  <c r="FB54" i="14"/>
  <c r="BU42" i="14"/>
  <c r="CG42" i="14"/>
  <c r="CS42" i="14"/>
  <c r="DE42" i="14"/>
  <c r="DQ42" i="14"/>
  <c r="EC42" i="14"/>
  <c r="EO42" i="14"/>
  <c r="FA42" i="14"/>
  <c r="BN30" i="14"/>
  <c r="BZ30" i="14"/>
  <c r="CL30" i="14"/>
  <c r="CX30" i="14"/>
  <c r="DJ30" i="14"/>
  <c r="DV30" i="14"/>
  <c r="EH30" i="14"/>
  <c r="ET30" i="14"/>
  <c r="FF30" i="14"/>
  <c r="BP126" i="14"/>
  <c r="CB126" i="14"/>
  <c r="CN126" i="14"/>
  <c r="CZ126" i="14"/>
  <c r="DL126" i="14"/>
  <c r="DX126" i="14"/>
  <c r="EJ126" i="14"/>
  <c r="EV126" i="14"/>
  <c r="BO114" i="14"/>
  <c r="CA114" i="14"/>
  <c r="CM114" i="14"/>
  <c r="CY114" i="14"/>
  <c r="DK114" i="14"/>
  <c r="DW114" i="14"/>
  <c r="EI114" i="14"/>
  <c r="EU114" i="14"/>
  <c r="FG114" i="14"/>
  <c r="BO102" i="14"/>
  <c r="CA102" i="14"/>
  <c r="CM102" i="14"/>
  <c r="CY102" i="14"/>
  <c r="DK102" i="14"/>
  <c r="DW102" i="14"/>
  <c r="EI102" i="14"/>
  <c r="EU102" i="14"/>
  <c r="FG102" i="14"/>
  <c r="BN90" i="14"/>
  <c r="BZ90" i="14"/>
  <c r="CL90" i="14"/>
  <c r="CX90" i="14"/>
  <c r="DJ90" i="14"/>
  <c r="DV90" i="14"/>
  <c r="EH90" i="14"/>
  <c r="ET90" i="14"/>
  <c r="FF90" i="14"/>
  <c r="BM78" i="14"/>
  <c r="BY78" i="14"/>
  <c r="CK78" i="14"/>
  <c r="CW78" i="14"/>
  <c r="DI78" i="14"/>
  <c r="DU78" i="14"/>
  <c r="EG78" i="14"/>
  <c r="ES78" i="14"/>
  <c r="FE78" i="14"/>
  <c r="BW66" i="14"/>
  <c r="CI66" i="14"/>
  <c r="CU66" i="14"/>
  <c r="DG66" i="14"/>
  <c r="DS66" i="14"/>
  <c r="EE66" i="14"/>
  <c r="EQ66" i="14"/>
  <c r="FC66" i="14"/>
  <c r="BW54" i="14"/>
  <c r="CI54" i="14"/>
  <c r="CU54" i="14"/>
  <c r="DG54" i="14"/>
  <c r="DS54" i="14"/>
  <c r="EE54" i="14"/>
  <c r="EQ54" i="14"/>
  <c r="FC54" i="14"/>
  <c r="BV42" i="14"/>
  <c r="CH42" i="14"/>
  <c r="CT42" i="14"/>
  <c r="DF42" i="14"/>
  <c r="DR42" i="14"/>
  <c r="ED42" i="14"/>
  <c r="EP42" i="14"/>
  <c r="FB42" i="14"/>
  <c r="BO30" i="14"/>
  <c r="CA30" i="14"/>
  <c r="CM30" i="14"/>
  <c r="CY30" i="14"/>
  <c r="DK30" i="14"/>
  <c r="DW30" i="14"/>
  <c r="EI30" i="14"/>
  <c r="EU30" i="14"/>
  <c r="FG30" i="14"/>
  <c r="BQ126" i="14"/>
  <c r="CC126" i="14"/>
  <c r="CO126" i="14"/>
  <c r="DA126" i="14"/>
  <c r="DM126" i="14"/>
  <c r="DY126" i="14"/>
  <c r="EK126" i="14"/>
  <c r="EW126" i="14"/>
  <c r="BP114" i="14"/>
  <c r="CB114" i="14"/>
  <c r="CN114" i="14"/>
  <c r="CZ114" i="14"/>
  <c r="DL114" i="14"/>
  <c r="DX114" i="14"/>
  <c r="EJ114" i="14"/>
  <c r="EV114" i="14"/>
  <c r="BP102" i="14"/>
  <c r="CB102" i="14"/>
  <c r="CN102" i="14"/>
  <c r="CZ102" i="14"/>
  <c r="DL102" i="14"/>
  <c r="DX102" i="14"/>
  <c r="EJ102" i="14"/>
  <c r="EV102" i="14"/>
  <c r="BO90" i="14"/>
  <c r="CA90" i="14"/>
  <c r="CM90" i="14"/>
  <c r="CY90" i="14"/>
  <c r="DK90" i="14"/>
  <c r="DW90" i="14"/>
  <c r="EI90" i="14"/>
  <c r="EU90" i="14"/>
  <c r="FG90" i="14"/>
  <c r="BN78" i="14"/>
  <c r="BZ78" i="14"/>
  <c r="CL78" i="14"/>
  <c r="CX78" i="14"/>
  <c r="DJ78" i="14"/>
  <c r="DV78" i="14"/>
  <c r="EH78" i="14"/>
  <c r="ET78" i="14"/>
  <c r="FF78" i="14"/>
  <c r="BX66" i="14"/>
  <c r="CJ66" i="14"/>
  <c r="CV66" i="14"/>
  <c r="DH66" i="14"/>
  <c r="DT66" i="14"/>
  <c r="EF66" i="14"/>
  <c r="ER66" i="14"/>
  <c r="FD66" i="14"/>
  <c r="BX54" i="14"/>
  <c r="CJ54" i="14"/>
  <c r="CV54" i="14"/>
  <c r="DH54" i="14"/>
  <c r="DT54" i="14"/>
  <c r="EF54" i="14"/>
  <c r="ER54" i="14"/>
  <c r="FD54" i="14"/>
  <c r="BW42" i="14"/>
  <c r="CI42" i="14"/>
  <c r="CU42" i="14"/>
  <c r="DG42" i="14"/>
  <c r="DS42" i="14"/>
  <c r="EE42" i="14"/>
  <c r="EQ42" i="14"/>
  <c r="FC42" i="14"/>
  <c r="BP30" i="14"/>
  <c r="CB30" i="14"/>
  <c r="CN30" i="14"/>
  <c r="CZ30" i="14"/>
  <c r="DL30" i="14"/>
  <c r="DX30" i="14"/>
  <c r="EJ30" i="14"/>
  <c r="EV30" i="14"/>
  <c r="BR126" i="14"/>
  <c r="CD126" i="14"/>
  <c r="CP126" i="14"/>
  <c r="DB126" i="14"/>
  <c r="DN126" i="14"/>
  <c r="DZ126" i="14"/>
  <c r="EL126" i="14"/>
  <c r="EX126" i="14"/>
  <c r="BQ114" i="14"/>
  <c r="CC114" i="14"/>
  <c r="CO114" i="14"/>
  <c r="DA114" i="14"/>
  <c r="DM114" i="14"/>
  <c r="DY114" i="14"/>
  <c r="EK114" i="14"/>
  <c r="EW114" i="14"/>
  <c r="BQ102" i="14"/>
  <c r="CC102" i="14"/>
  <c r="CO102" i="14"/>
  <c r="DA102" i="14"/>
  <c r="DM102" i="14"/>
  <c r="DY102" i="14"/>
  <c r="EK102" i="14"/>
  <c r="EW102" i="14"/>
  <c r="BP90" i="14"/>
  <c r="CB90" i="14"/>
  <c r="CN90" i="14"/>
  <c r="CZ90" i="14"/>
  <c r="DL90" i="14"/>
  <c r="DX90" i="14"/>
  <c r="EJ90" i="14"/>
  <c r="EV90" i="14"/>
  <c r="BO78" i="14"/>
  <c r="CA78" i="14"/>
  <c r="CM78" i="14"/>
  <c r="CY78" i="14"/>
  <c r="DK78" i="14"/>
  <c r="DW78" i="14"/>
  <c r="EI78" i="14"/>
  <c r="EU78" i="14"/>
  <c r="FG78" i="14"/>
  <c r="BM66" i="14"/>
  <c r="BY66" i="14"/>
  <c r="CK66" i="14"/>
  <c r="CW66" i="14"/>
  <c r="DI66" i="14"/>
  <c r="DU66" i="14"/>
  <c r="EG66" i="14"/>
  <c r="ES66" i="14"/>
  <c r="FE66" i="14"/>
  <c r="BM54" i="14"/>
  <c r="BY54" i="14"/>
  <c r="CK54" i="14"/>
  <c r="CW54" i="14"/>
  <c r="DI54" i="14"/>
  <c r="DU54" i="14"/>
  <c r="EG54" i="14"/>
  <c r="ES54" i="14"/>
  <c r="FE54" i="14"/>
  <c r="BX42" i="14"/>
  <c r="CJ42" i="14"/>
  <c r="CV42" i="14"/>
  <c r="DH42" i="14"/>
  <c r="DT42" i="14"/>
  <c r="EF42" i="14"/>
  <c r="ER42" i="14"/>
  <c r="FD42" i="14"/>
  <c r="BQ30" i="14"/>
  <c r="CC30" i="14"/>
  <c r="CO30" i="14"/>
  <c r="DA30" i="14"/>
  <c r="DM30" i="14"/>
  <c r="DY30" i="14"/>
  <c r="EK30" i="14"/>
  <c r="EW30" i="14"/>
  <c r="BS126" i="14"/>
  <c r="CE126" i="14"/>
  <c r="CQ126" i="14"/>
  <c r="DC126" i="14"/>
  <c r="DO126" i="14"/>
  <c r="EA126" i="14"/>
  <c r="EM126" i="14"/>
  <c r="EY126" i="14"/>
  <c r="BR114" i="14"/>
  <c r="CD114" i="14"/>
  <c r="CP114" i="14"/>
  <c r="DB114" i="14"/>
  <c r="DN114" i="14"/>
  <c r="DZ114" i="14"/>
  <c r="EL114" i="14"/>
  <c r="EX114" i="14"/>
  <c r="BR102" i="14"/>
  <c r="CD102" i="14"/>
  <c r="CP102" i="14"/>
  <c r="DB102" i="14"/>
  <c r="DN102" i="14"/>
  <c r="DZ102" i="14"/>
  <c r="EL102" i="14"/>
  <c r="EX102" i="14"/>
  <c r="BQ90" i="14"/>
  <c r="CC90" i="14"/>
  <c r="CO90" i="14"/>
  <c r="DA90" i="14"/>
  <c r="DM90" i="14"/>
  <c r="DY90" i="14"/>
  <c r="EK90" i="14"/>
  <c r="EW90" i="14"/>
  <c r="BP78" i="14"/>
  <c r="CB78" i="14"/>
  <c r="CN78" i="14"/>
  <c r="CZ78" i="14"/>
  <c r="DL78" i="14"/>
  <c r="DX78" i="14"/>
  <c r="EJ78" i="14"/>
  <c r="EV78" i="14"/>
  <c r="BN66" i="14"/>
  <c r="BZ66" i="14"/>
  <c r="CL66" i="14"/>
  <c r="CX66" i="14"/>
  <c r="DJ66" i="14"/>
  <c r="DV66" i="14"/>
  <c r="EH66" i="14"/>
  <c r="ET66" i="14"/>
  <c r="FF66" i="14"/>
  <c r="BN54" i="14"/>
  <c r="BZ54" i="14"/>
  <c r="CL54" i="14"/>
  <c r="CX54" i="14"/>
  <c r="DJ54" i="14"/>
  <c r="DV54" i="14"/>
  <c r="EH54" i="14"/>
  <c r="ET54" i="14"/>
  <c r="FF54" i="14"/>
  <c r="BM42" i="14"/>
  <c r="BY42" i="14"/>
  <c r="CK42" i="14"/>
  <c r="CW42" i="14"/>
  <c r="DI42" i="14"/>
  <c r="DU42" i="14"/>
  <c r="EG42" i="14"/>
  <c r="ES42" i="14"/>
  <c r="FE42" i="14"/>
  <c r="BR30" i="14"/>
  <c r="CD30" i="14"/>
  <c r="CP30" i="14"/>
  <c r="DB30" i="14"/>
  <c r="DN30" i="14"/>
  <c r="DZ30" i="14"/>
  <c r="EL30" i="14"/>
  <c r="EX30" i="14"/>
  <c r="BT126" i="14"/>
  <c r="CF126" i="14"/>
  <c r="CR126" i="14"/>
  <c r="DD126" i="14"/>
  <c r="DP126" i="14"/>
  <c r="EB126" i="14"/>
  <c r="EN126" i="14"/>
  <c r="EZ126" i="14"/>
  <c r="BL126" i="14"/>
  <c r="BS114" i="14"/>
  <c r="CE114" i="14"/>
  <c r="CQ114" i="14"/>
  <c r="DC114" i="14"/>
  <c r="DO114" i="14"/>
  <c r="EA114" i="14"/>
  <c r="EM114" i="14"/>
  <c r="EY114" i="14"/>
  <c r="BL114" i="14"/>
  <c r="BS102" i="14"/>
  <c r="CE102" i="14"/>
  <c r="CQ102" i="14"/>
  <c r="DC102" i="14"/>
  <c r="DO102" i="14"/>
  <c r="EA102" i="14"/>
  <c r="EM102" i="14"/>
  <c r="EY102" i="14"/>
  <c r="BR90" i="14"/>
  <c r="CD90" i="14"/>
  <c r="CP90" i="14"/>
  <c r="DB90" i="14"/>
  <c r="DN90" i="14"/>
  <c r="DZ90" i="14"/>
  <c r="EL90" i="14"/>
  <c r="EX90" i="14"/>
  <c r="BQ78" i="14"/>
  <c r="CC78" i="14"/>
  <c r="CO78" i="14"/>
  <c r="DA78" i="14"/>
  <c r="DM78" i="14"/>
  <c r="DY78" i="14"/>
  <c r="EK78" i="14"/>
  <c r="EW78" i="14"/>
  <c r="BO66" i="14"/>
  <c r="CA66" i="14"/>
  <c r="CM66" i="14"/>
  <c r="CY66" i="14"/>
  <c r="DK66" i="14"/>
  <c r="DW66" i="14"/>
  <c r="EI66" i="14"/>
  <c r="EU66" i="14"/>
  <c r="FG66" i="14"/>
  <c r="BO54" i="14"/>
  <c r="CA54" i="14"/>
  <c r="CM54" i="14"/>
  <c r="CY54" i="14"/>
  <c r="DK54" i="14"/>
  <c r="DW54" i="14"/>
  <c r="EI54" i="14"/>
  <c r="EU54" i="14"/>
  <c r="FG54" i="14"/>
  <c r="BN42" i="14"/>
  <c r="BZ42" i="14"/>
  <c r="CL42" i="14"/>
  <c r="CX42" i="14"/>
  <c r="DJ42" i="14"/>
  <c r="DV42" i="14"/>
  <c r="EH42" i="14"/>
  <c r="ET42" i="14"/>
  <c r="FF42" i="14"/>
  <c r="BS30" i="14"/>
  <c r="CE30" i="14"/>
  <c r="CQ30" i="14"/>
  <c r="DC30" i="14"/>
  <c r="DO30" i="14"/>
  <c r="EA30" i="14"/>
  <c r="EM30" i="14"/>
  <c r="EY30" i="14"/>
  <c r="DT126" i="14"/>
  <c r="CU114" i="14"/>
  <c r="DS114" i="14"/>
  <c r="FC114" i="14"/>
  <c r="CU102" i="14"/>
  <c r="EE102" i="14"/>
  <c r="CT90" i="14"/>
  <c r="ED90" i="14"/>
  <c r="BU126" i="14"/>
  <c r="CG126" i="14"/>
  <c r="CS126" i="14"/>
  <c r="DE126" i="14"/>
  <c r="DQ126" i="14"/>
  <c r="EC126" i="14"/>
  <c r="EO126" i="14"/>
  <c r="FA126" i="14"/>
  <c r="BT114" i="14"/>
  <c r="CF114" i="14"/>
  <c r="CR114" i="14"/>
  <c r="DD114" i="14"/>
  <c r="DP114" i="14"/>
  <c r="EB114" i="14"/>
  <c r="EN114" i="14"/>
  <c r="EZ114" i="14"/>
  <c r="BT102" i="14"/>
  <c r="CF102" i="14"/>
  <c r="CR102" i="14"/>
  <c r="DD102" i="14"/>
  <c r="DP102" i="14"/>
  <c r="EB102" i="14"/>
  <c r="EN102" i="14"/>
  <c r="EZ102" i="14"/>
  <c r="BL102" i="14"/>
  <c r="BS90" i="14"/>
  <c r="CE90" i="14"/>
  <c r="CQ90" i="14"/>
  <c r="DC90" i="14"/>
  <c r="DO90" i="14"/>
  <c r="EA90" i="14"/>
  <c r="EM90" i="14"/>
  <c r="EY90" i="14"/>
  <c r="BR78" i="14"/>
  <c r="CD78" i="14"/>
  <c r="CP78" i="14"/>
  <c r="DB78" i="14"/>
  <c r="DN78" i="14"/>
  <c r="DZ78" i="14"/>
  <c r="EL78" i="14"/>
  <c r="EX78" i="14"/>
  <c r="BP66" i="14"/>
  <c r="CB66" i="14"/>
  <c r="CN66" i="14"/>
  <c r="CZ66" i="14"/>
  <c r="DL66" i="14"/>
  <c r="DX66" i="14"/>
  <c r="EJ66" i="14"/>
  <c r="EV66" i="14"/>
  <c r="BP54" i="14"/>
  <c r="CB54" i="14"/>
  <c r="CN54" i="14"/>
  <c r="CZ54" i="14"/>
  <c r="DL54" i="14"/>
  <c r="DX54" i="14"/>
  <c r="EJ54" i="14"/>
  <c r="EV54" i="14"/>
  <c r="BO42" i="14"/>
  <c r="CA42" i="14"/>
  <c r="CM42" i="14"/>
  <c r="CY42" i="14"/>
  <c r="DK42" i="14"/>
  <c r="DW42" i="14"/>
  <c r="EI42" i="14"/>
  <c r="EU42" i="14"/>
  <c r="FG42" i="14"/>
  <c r="BT30" i="14"/>
  <c r="CF30" i="14"/>
  <c r="CR30" i="14"/>
  <c r="DD30" i="14"/>
  <c r="DP30" i="14"/>
  <c r="EB30" i="14"/>
  <c r="EN30" i="14"/>
  <c r="EZ30" i="14"/>
  <c r="BL30" i="14"/>
  <c r="BV126" i="14"/>
  <c r="CH126" i="14"/>
  <c r="CT126" i="14"/>
  <c r="DF126" i="14"/>
  <c r="DR126" i="14"/>
  <c r="ED126" i="14"/>
  <c r="EP126" i="14"/>
  <c r="FB126" i="14"/>
  <c r="BU114" i="14"/>
  <c r="CG114" i="14"/>
  <c r="CS114" i="14"/>
  <c r="DE114" i="14"/>
  <c r="DQ114" i="14"/>
  <c r="EC114" i="14"/>
  <c r="EO114" i="14"/>
  <c r="FA114" i="14"/>
  <c r="BU102" i="14"/>
  <c r="CG102" i="14"/>
  <c r="CS102" i="14"/>
  <c r="DE102" i="14"/>
  <c r="DQ102" i="14"/>
  <c r="EC102" i="14"/>
  <c r="EO102" i="14"/>
  <c r="FA102" i="14"/>
  <c r="BT90" i="14"/>
  <c r="CF90" i="14"/>
  <c r="CR90" i="14"/>
  <c r="DD90" i="14"/>
  <c r="DP90" i="14"/>
  <c r="EB90" i="14"/>
  <c r="EN90" i="14"/>
  <c r="EZ90" i="14"/>
  <c r="BL90" i="14"/>
  <c r="BS78" i="14"/>
  <c r="CE78" i="14"/>
  <c r="CQ78" i="14"/>
  <c r="DC78" i="14"/>
  <c r="DO78" i="14"/>
  <c r="EA78" i="14"/>
  <c r="EM78" i="14"/>
  <c r="EY78" i="14"/>
  <c r="BQ66" i="14"/>
  <c r="CC66" i="14"/>
  <c r="CO66" i="14"/>
  <c r="DA66" i="14"/>
  <c r="DM66" i="14"/>
  <c r="DY66" i="14"/>
  <c r="EK66" i="14"/>
  <c r="EW66" i="14"/>
  <c r="BQ54" i="14"/>
  <c r="CC54" i="14"/>
  <c r="CO54" i="14"/>
  <c r="DA54" i="14"/>
  <c r="DM54" i="14"/>
  <c r="DY54" i="14"/>
  <c r="EK54" i="14"/>
  <c r="EW54" i="14"/>
  <c r="BP42" i="14"/>
  <c r="CB42" i="14"/>
  <c r="CN42" i="14"/>
  <c r="CZ42" i="14"/>
  <c r="DL42" i="14"/>
  <c r="DX42" i="14"/>
  <c r="EJ42" i="14"/>
  <c r="EV42" i="14"/>
  <c r="BU30" i="14"/>
  <c r="CG30" i="14"/>
  <c r="CS30" i="14"/>
  <c r="DE30" i="14"/>
  <c r="DQ30" i="14"/>
  <c r="EC30" i="14"/>
  <c r="EO30" i="14"/>
  <c r="FA30" i="14"/>
  <c r="BX126" i="14"/>
  <c r="CI114" i="14"/>
  <c r="DG114" i="14"/>
  <c r="EE114" i="14"/>
  <c r="CI102" i="14"/>
  <c r="DS102" i="14"/>
  <c r="EQ102" i="14"/>
  <c r="BV90" i="14"/>
  <c r="DF90" i="14"/>
  <c r="EP90" i="14"/>
  <c r="BW126" i="14"/>
  <c r="CI126" i="14"/>
  <c r="CU126" i="14"/>
  <c r="DG126" i="14"/>
  <c r="DS126" i="14"/>
  <c r="EE126" i="14"/>
  <c r="EQ126" i="14"/>
  <c r="FC126" i="14"/>
  <c r="BV114" i="14"/>
  <c r="CH114" i="14"/>
  <c r="CT114" i="14"/>
  <c r="DF114" i="14"/>
  <c r="DR114" i="14"/>
  <c r="ED114" i="14"/>
  <c r="EP114" i="14"/>
  <c r="FB114" i="14"/>
  <c r="BV102" i="14"/>
  <c r="CH102" i="14"/>
  <c r="CT102" i="14"/>
  <c r="DF102" i="14"/>
  <c r="DR102" i="14"/>
  <c r="ED102" i="14"/>
  <c r="EP102" i="14"/>
  <c r="FB102" i="14"/>
  <c r="BU90" i="14"/>
  <c r="CG90" i="14"/>
  <c r="CS90" i="14"/>
  <c r="DE90" i="14"/>
  <c r="DQ90" i="14"/>
  <c r="EC90" i="14"/>
  <c r="EO90" i="14"/>
  <c r="FA90" i="14"/>
  <c r="BT78" i="14"/>
  <c r="CF78" i="14"/>
  <c r="CR78" i="14"/>
  <c r="DD78" i="14"/>
  <c r="DP78" i="14"/>
  <c r="EB78" i="14"/>
  <c r="EN78" i="14"/>
  <c r="EZ78" i="14"/>
  <c r="BL78" i="14"/>
  <c r="BR66" i="14"/>
  <c r="CD66" i="14"/>
  <c r="CP66" i="14"/>
  <c r="DB66" i="14"/>
  <c r="DN66" i="14"/>
  <c r="DZ66" i="14"/>
  <c r="EL66" i="14"/>
  <c r="EX66" i="14"/>
  <c r="BR54" i="14"/>
  <c r="CD54" i="14"/>
  <c r="CP54" i="14"/>
  <c r="DB54" i="14"/>
  <c r="DN54" i="14"/>
  <c r="DZ54" i="14"/>
  <c r="EL54" i="14"/>
  <c r="EX54" i="14"/>
  <c r="BQ42" i="14"/>
  <c r="CC42" i="14"/>
  <c r="CO42" i="14"/>
  <c r="DA42" i="14"/>
  <c r="DM42" i="14"/>
  <c r="DY42" i="14"/>
  <c r="EK42" i="14"/>
  <c r="EW42" i="14"/>
  <c r="BV30" i="14"/>
  <c r="CH30" i="14"/>
  <c r="CT30" i="14"/>
  <c r="DF30" i="14"/>
  <c r="DR30" i="14"/>
  <c r="ED30" i="14"/>
  <c r="EP30" i="14"/>
  <c r="FB30" i="14"/>
  <c r="CJ126" i="14"/>
  <c r="BW114" i="14"/>
  <c r="EQ114" i="14"/>
  <c r="BW102" i="14"/>
  <c r="DG102" i="14"/>
  <c r="FC102" i="14"/>
  <c r="CH90" i="14"/>
  <c r="DR90" i="14"/>
  <c r="FB90" i="14"/>
  <c r="CV126" i="14"/>
  <c r="CQ66" i="14"/>
  <c r="DZ42" i="14"/>
  <c r="EQ30" i="14"/>
  <c r="FC30" i="14"/>
  <c r="DE78" i="14"/>
  <c r="EA54" i="14"/>
  <c r="BR42" i="14"/>
  <c r="CI30" i="14"/>
  <c r="DH126" i="14"/>
  <c r="DC66" i="14"/>
  <c r="EL42" i="14"/>
  <c r="EF126" i="14"/>
  <c r="DO66" i="14"/>
  <c r="BS54" i="14"/>
  <c r="EX42" i="14"/>
  <c r="ER126" i="14"/>
  <c r="EA66" i="14"/>
  <c r="CE54" i="14"/>
  <c r="FD126" i="14"/>
  <c r="BU78" i="14"/>
  <c r="EM66" i="14"/>
  <c r="CQ54" i="14"/>
  <c r="CG78" i="14"/>
  <c r="EY66" i="14"/>
  <c r="DC54" i="14"/>
  <c r="CS78" i="14"/>
  <c r="DO54" i="14"/>
  <c r="BW30" i="14"/>
  <c r="DQ78" i="14"/>
  <c r="EM54" i="14"/>
  <c r="CD42" i="14"/>
  <c r="CU30" i="14"/>
  <c r="EC78" i="14"/>
  <c r="EY54" i="14"/>
  <c r="CP42" i="14"/>
  <c r="DG30" i="14"/>
  <c r="DN42" i="14"/>
  <c r="EO78" i="14"/>
  <c r="BS66" i="14"/>
  <c r="DB42" i="14"/>
  <c r="DS30" i="14"/>
  <c r="FA78" i="14"/>
  <c r="CE66" i="14"/>
  <c r="EE30" i="14"/>
  <c r="EJ17" i="14"/>
  <c r="FD17" i="14"/>
  <c r="BR17" i="14"/>
  <c r="BM125" i="14"/>
  <c r="BY125" i="14"/>
  <c r="CK125" i="14"/>
  <c r="CW125" i="14"/>
  <c r="DI125" i="14"/>
  <c r="DU125" i="14"/>
  <c r="EG125" i="14"/>
  <c r="ES125" i="14"/>
  <c r="FE125" i="14"/>
  <c r="BT113" i="14"/>
  <c r="CF113" i="14"/>
  <c r="CR113" i="14"/>
  <c r="DD113" i="14"/>
  <c r="DP113" i="14"/>
  <c r="EB113" i="14"/>
  <c r="EN113" i="14"/>
  <c r="EZ113" i="14"/>
  <c r="BP101" i="14"/>
  <c r="CB101" i="14"/>
  <c r="CN101" i="14"/>
  <c r="CZ101" i="14"/>
  <c r="DL101" i="14"/>
  <c r="DX101" i="14"/>
  <c r="EJ101" i="14"/>
  <c r="EV101" i="14"/>
  <c r="BW89" i="14"/>
  <c r="CI89" i="14"/>
  <c r="CU89" i="14"/>
  <c r="DG89" i="14"/>
  <c r="DS89" i="14"/>
  <c r="EE89" i="14"/>
  <c r="EQ89" i="14"/>
  <c r="FC89" i="14"/>
  <c r="BR77" i="14"/>
  <c r="CD77" i="14"/>
  <c r="CP77" i="14"/>
  <c r="DB77" i="14"/>
  <c r="DN77" i="14"/>
  <c r="DZ77" i="14"/>
  <c r="EL77" i="14"/>
  <c r="EX77" i="14"/>
  <c r="BX65" i="14"/>
  <c r="CJ65" i="14"/>
  <c r="CV65" i="14"/>
  <c r="DH65" i="14"/>
  <c r="DT65" i="14"/>
  <c r="EF65" i="14"/>
  <c r="ER65" i="14"/>
  <c r="FD65" i="14"/>
  <c r="BL65" i="14"/>
  <c r="BT53" i="14"/>
  <c r="CF53" i="14"/>
  <c r="CR53" i="14"/>
  <c r="DD53" i="14"/>
  <c r="DP53" i="14"/>
  <c r="EB53" i="14"/>
  <c r="EN53" i="14"/>
  <c r="EZ53" i="14"/>
  <c r="BN125" i="14"/>
  <c r="BZ125" i="14"/>
  <c r="CL125" i="14"/>
  <c r="CX125" i="14"/>
  <c r="DJ125" i="14"/>
  <c r="DV125" i="14"/>
  <c r="EH125" i="14"/>
  <c r="ET125" i="14"/>
  <c r="FF125" i="14"/>
  <c r="BU113" i="14"/>
  <c r="CG113" i="14"/>
  <c r="CS113" i="14"/>
  <c r="DE113" i="14"/>
  <c r="DQ113" i="14"/>
  <c r="EC113" i="14"/>
  <c r="EO113" i="14"/>
  <c r="FA113" i="14"/>
  <c r="BQ101" i="14"/>
  <c r="CC101" i="14"/>
  <c r="CO101" i="14"/>
  <c r="DA101" i="14"/>
  <c r="DM101" i="14"/>
  <c r="DY101" i="14"/>
  <c r="EK101" i="14"/>
  <c r="EW101" i="14"/>
  <c r="BX89" i="14"/>
  <c r="CJ89" i="14"/>
  <c r="CV89" i="14"/>
  <c r="DH89" i="14"/>
  <c r="DT89" i="14"/>
  <c r="EF89" i="14"/>
  <c r="ER89" i="14"/>
  <c r="FD89" i="14"/>
  <c r="BL89" i="14"/>
  <c r="BS77" i="14"/>
  <c r="CE77" i="14"/>
  <c r="CQ77" i="14"/>
  <c r="DC77" i="14"/>
  <c r="DO77" i="14"/>
  <c r="EA77" i="14"/>
  <c r="EM77" i="14"/>
  <c r="EY77" i="14"/>
  <c r="BM65" i="14"/>
  <c r="BY65" i="14"/>
  <c r="CK65" i="14"/>
  <c r="CW65" i="14"/>
  <c r="DI65" i="14"/>
  <c r="DU65" i="14"/>
  <c r="EG65" i="14"/>
  <c r="ES65" i="14"/>
  <c r="FE65" i="14"/>
  <c r="BU53" i="14"/>
  <c r="CG53" i="14"/>
  <c r="CS53" i="14"/>
  <c r="DE53" i="14"/>
  <c r="DQ53" i="14"/>
  <c r="EC53" i="14"/>
  <c r="EO53" i="14"/>
  <c r="FA53" i="14"/>
  <c r="BO125" i="14"/>
  <c r="CA125" i="14"/>
  <c r="CM125" i="14"/>
  <c r="CY125" i="14"/>
  <c r="DK125" i="14"/>
  <c r="DW125" i="14"/>
  <c r="EI125" i="14"/>
  <c r="EU125" i="14"/>
  <c r="FG125" i="14"/>
  <c r="BV113" i="14"/>
  <c r="CH113" i="14"/>
  <c r="CT113" i="14"/>
  <c r="DF113" i="14"/>
  <c r="DR113" i="14"/>
  <c r="ED113" i="14"/>
  <c r="EP113" i="14"/>
  <c r="FB113" i="14"/>
  <c r="BR101" i="14"/>
  <c r="CD101" i="14"/>
  <c r="CP101" i="14"/>
  <c r="DB101" i="14"/>
  <c r="DN101" i="14"/>
  <c r="DZ101" i="14"/>
  <c r="EL101" i="14"/>
  <c r="EX101" i="14"/>
  <c r="BM89" i="14"/>
  <c r="BY89" i="14"/>
  <c r="CK89" i="14"/>
  <c r="CW89" i="14"/>
  <c r="DI89" i="14"/>
  <c r="DU89" i="14"/>
  <c r="EG89" i="14"/>
  <c r="ES89" i="14"/>
  <c r="FE89" i="14"/>
  <c r="BT77" i="14"/>
  <c r="CF77" i="14"/>
  <c r="CR77" i="14"/>
  <c r="DD77" i="14"/>
  <c r="DP77" i="14"/>
  <c r="EB77" i="14"/>
  <c r="EN77" i="14"/>
  <c r="EZ77" i="14"/>
  <c r="BN65" i="14"/>
  <c r="BZ65" i="14"/>
  <c r="CL65" i="14"/>
  <c r="CX65" i="14"/>
  <c r="DJ65" i="14"/>
  <c r="DV65" i="14"/>
  <c r="EH65" i="14"/>
  <c r="ET65" i="14"/>
  <c r="FF65" i="14"/>
  <c r="BV53" i="14"/>
  <c r="CH53" i="14"/>
  <c r="CT53" i="14"/>
  <c r="DF53" i="14"/>
  <c r="DR53" i="14"/>
  <c r="ED53" i="14"/>
  <c r="EP53" i="14"/>
  <c r="FB53" i="14"/>
  <c r="BP125" i="14"/>
  <c r="CB125" i="14"/>
  <c r="CN125" i="14"/>
  <c r="CZ125" i="14"/>
  <c r="DL125" i="14"/>
  <c r="DX125" i="14"/>
  <c r="EJ125" i="14"/>
  <c r="EV125" i="14"/>
  <c r="BW113" i="14"/>
  <c r="CI113" i="14"/>
  <c r="CU113" i="14"/>
  <c r="DG113" i="14"/>
  <c r="DS113" i="14"/>
  <c r="EE113" i="14"/>
  <c r="EQ113" i="14"/>
  <c r="FC113" i="14"/>
  <c r="BL113" i="14"/>
  <c r="BS101" i="14"/>
  <c r="CE101" i="14"/>
  <c r="CQ101" i="14"/>
  <c r="DC101" i="14"/>
  <c r="DO101" i="14"/>
  <c r="EA101" i="14"/>
  <c r="EM101" i="14"/>
  <c r="EY101" i="14"/>
  <c r="BN89" i="14"/>
  <c r="BZ89" i="14"/>
  <c r="CL89" i="14"/>
  <c r="CX89" i="14"/>
  <c r="DJ89" i="14"/>
  <c r="DV89" i="14"/>
  <c r="EH89" i="14"/>
  <c r="ET89" i="14"/>
  <c r="FF89" i="14"/>
  <c r="BU77" i="14"/>
  <c r="CG77" i="14"/>
  <c r="CS77" i="14"/>
  <c r="DE77" i="14"/>
  <c r="DQ77" i="14"/>
  <c r="EC77" i="14"/>
  <c r="EO77" i="14"/>
  <c r="FA77" i="14"/>
  <c r="BQ125" i="14"/>
  <c r="CC125" i="14"/>
  <c r="CO125" i="14"/>
  <c r="DA125" i="14"/>
  <c r="DM125" i="14"/>
  <c r="DY125" i="14"/>
  <c r="EK125" i="14"/>
  <c r="EW125" i="14"/>
  <c r="BX113" i="14"/>
  <c r="CJ113" i="14"/>
  <c r="CV113" i="14"/>
  <c r="DH113" i="14"/>
  <c r="DT113" i="14"/>
  <c r="EF113" i="14"/>
  <c r="ER113" i="14"/>
  <c r="FD113" i="14"/>
  <c r="BT101" i="14"/>
  <c r="CF101" i="14"/>
  <c r="CR101" i="14"/>
  <c r="DD101" i="14"/>
  <c r="DP101" i="14"/>
  <c r="EB101" i="14"/>
  <c r="EN101" i="14"/>
  <c r="EZ101" i="14"/>
  <c r="BO89" i="14"/>
  <c r="CA89" i="14"/>
  <c r="CM89" i="14"/>
  <c r="CY89" i="14"/>
  <c r="DK89" i="14"/>
  <c r="DW89" i="14"/>
  <c r="EI89" i="14"/>
  <c r="EU89" i="14"/>
  <c r="FG89" i="14"/>
  <c r="BV77" i="14"/>
  <c r="CH77" i="14"/>
  <c r="CT77" i="14"/>
  <c r="DF77" i="14"/>
  <c r="DR77" i="14"/>
  <c r="ED77" i="14"/>
  <c r="EP77" i="14"/>
  <c r="FB77" i="14"/>
  <c r="BP65" i="14"/>
  <c r="CB65" i="14"/>
  <c r="CN65" i="14"/>
  <c r="CZ65" i="14"/>
  <c r="DL65" i="14"/>
  <c r="DX65" i="14"/>
  <c r="EJ65" i="14"/>
  <c r="EV65" i="14"/>
  <c r="BX53" i="14"/>
  <c r="CJ53" i="14"/>
  <c r="CV53" i="14"/>
  <c r="DH53" i="14"/>
  <c r="DT53" i="14"/>
  <c r="EF53" i="14"/>
  <c r="ER53" i="14"/>
  <c r="FD53" i="14"/>
  <c r="BL53" i="14"/>
  <c r="BS41" i="14"/>
  <c r="CE41" i="14"/>
  <c r="CQ41" i="14"/>
  <c r="DC41" i="14"/>
  <c r="DO41" i="14"/>
  <c r="EA41" i="14"/>
  <c r="EM41" i="14"/>
  <c r="EY41" i="14"/>
  <c r="BT29" i="14"/>
  <c r="CF29" i="14"/>
  <c r="CR29" i="14"/>
  <c r="DD29" i="14"/>
  <c r="DP29" i="14"/>
  <c r="EB29" i="14"/>
  <c r="EN29" i="14"/>
  <c r="EZ29" i="14"/>
  <c r="BR125" i="14"/>
  <c r="CD125" i="14"/>
  <c r="CP125" i="14"/>
  <c r="DB125" i="14"/>
  <c r="DN125" i="14"/>
  <c r="DZ125" i="14"/>
  <c r="EL125" i="14"/>
  <c r="EX125" i="14"/>
  <c r="BM113" i="14"/>
  <c r="BY113" i="14"/>
  <c r="CK113" i="14"/>
  <c r="CW113" i="14"/>
  <c r="DI113" i="14"/>
  <c r="DU113" i="14"/>
  <c r="EG113" i="14"/>
  <c r="ES113" i="14"/>
  <c r="FE113" i="14"/>
  <c r="BU101" i="14"/>
  <c r="CG101" i="14"/>
  <c r="CS101" i="14"/>
  <c r="DE101" i="14"/>
  <c r="DQ101" i="14"/>
  <c r="EC101" i="14"/>
  <c r="EO101" i="14"/>
  <c r="FA101" i="14"/>
  <c r="BP89" i="14"/>
  <c r="CB89" i="14"/>
  <c r="CN89" i="14"/>
  <c r="CZ89" i="14"/>
  <c r="DL89" i="14"/>
  <c r="DX89" i="14"/>
  <c r="EJ89" i="14"/>
  <c r="EV89" i="14"/>
  <c r="BW77" i="14"/>
  <c r="CI77" i="14"/>
  <c r="CU77" i="14"/>
  <c r="DG77" i="14"/>
  <c r="DS77" i="14"/>
  <c r="EE77" i="14"/>
  <c r="EQ77" i="14"/>
  <c r="FC77" i="14"/>
  <c r="BQ65" i="14"/>
  <c r="CC65" i="14"/>
  <c r="CO65" i="14"/>
  <c r="DA65" i="14"/>
  <c r="DM65" i="14"/>
  <c r="DY65" i="14"/>
  <c r="EK65" i="14"/>
  <c r="EW65" i="14"/>
  <c r="BM53" i="14"/>
  <c r="BY53" i="14"/>
  <c r="CK53" i="14"/>
  <c r="CW53" i="14"/>
  <c r="DI53" i="14"/>
  <c r="DU53" i="14"/>
  <c r="EG53" i="14"/>
  <c r="ES53" i="14"/>
  <c r="FE53" i="14"/>
  <c r="BT41" i="14"/>
  <c r="CF41" i="14"/>
  <c r="CR41" i="14"/>
  <c r="DD41" i="14"/>
  <c r="DP41" i="14"/>
  <c r="EB41" i="14"/>
  <c r="EN41" i="14"/>
  <c r="EZ41" i="14"/>
  <c r="BU29" i="14"/>
  <c r="CG29" i="14"/>
  <c r="CS29" i="14"/>
  <c r="DE29" i="14"/>
  <c r="DQ29" i="14"/>
  <c r="EC29" i="14"/>
  <c r="EO29" i="14"/>
  <c r="FA29" i="14"/>
  <c r="BS125" i="14"/>
  <c r="CE125" i="14"/>
  <c r="CQ125" i="14"/>
  <c r="DC125" i="14"/>
  <c r="DO125" i="14"/>
  <c r="EA125" i="14"/>
  <c r="EM125" i="14"/>
  <c r="EY125" i="14"/>
  <c r="BN113" i="14"/>
  <c r="BZ113" i="14"/>
  <c r="CL113" i="14"/>
  <c r="CX113" i="14"/>
  <c r="DJ113" i="14"/>
  <c r="DV113" i="14"/>
  <c r="EH113" i="14"/>
  <c r="ET113" i="14"/>
  <c r="FF113" i="14"/>
  <c r="BV101" i="14"/>
  <c r="CH101" i="14"/>
  <c r="CT101" i="14"/>
  <c r="DF101" i="14"/>
  <c r="DR101" i="14"/>
  <c r="ED101" i="14"/>
  <c r="EP101" i="14"/>
  <c r="FB101" i="14"/>
  <c r="BQ89" i="14"/>
  <c r="CC89" i="14"/>
  <c r="CO89" i="14"/>
  <c r="DA89" i="14"/>
  <c r="DM89" i="14"/>
  <c r="DY89" i="14"/>
  <c r="EK89" i="14"/>
  <c r="EW89" i="14"/>
  <c r="BX77" i="14"/>
  <c r="CJ77" i="14"/>
  <c r="CV77" i="14"/>
  <c r="DH77" i="14"/>
  <c r="DT77" i="14"/>
  <c r="EF77" i="14"/>
  <c r="ER77" i="14"/>
  <c r="FD77" i="14"/>
  <c r="BL77" i="14"/>
  <c r="BR65" i="14"/>
  <c r="CD65" i="14"/>
  <c r="CP65" i="14"/>
  <c r="DB65" i="14"/>
  <c r="DN65" i="14"/>
  <c r="DZ65" i="14"/>
  <c r="EL65" i="14"/>
  <c r="EX65" i="14"/>
  <c r="BN53" i="14"/>
  <c r="BZ53" i="14"/>
  <c r="CL53" i="14"/>
  <c r="CX53" i="14"/>
  <c r="DJ53" i="14"/>
  <c r="DV53" i="14"/>
  <c r="EH53" i="14"/>
  <c r="ET53" i="14"/>
  <c r="FF53" i="14"/>
  <c r="BU41" i="14"/>
  <c r="CG41" i="14"/>
  <c r="CS41" i="14"/>
  <c r="DE41" i="14"/>
  <c r="DQ41" i="14"/>
  <c r="EC41" i="14"/>
  <c r="EO41" i="14"/>
  <c r="FA41" i="14"/>
  <c r="BV29" i="14"/>
  <c r="CH29" i="14"/>
  <c r="CT29" i="14"/>
  <c r="DF29" i="14"/>
  <c r="DR29" i="14"/>
  <c r="ED29" i="14"/>
  <c r="EP29" i="14"/>
  <c r="FB29" i="14"/>
  <c r="CU125" i="14"/>
  <c r="CP113" i="14"/>
  <c r="EX113" i="14"/>
  <c r="BZ101" i="14"/>
  <c r="CX101" i="14"/>
  <c r="ET101" i="14"/>
  <c r="CS89" i="14"/>
  <c r="EC89" i="14"/>
  <c r="BT125" i="14"/>
  <c r="CF125" i="14"/>
  <c r="CR125" i="14"/>
  <c r="DD125" i="14"/>
  <c r="DP125" i="14"/>
  <c r="EB125" i="14"/>
  <c r="EN125" i="14"/>
  <c r="EZ125" i="14"/>
  <c r="BO113" i="14"/>
  <c r="CA113" i="14"/>
  <c r="CM113" i="14"/>
  <c r="CY113" i="14"/>
  <c r="DK113" i="14"/>
  <c r="DW113" i="14"/>
  <c r="EI113" i="14"/>
  <c r="EU113" i="14"/>
  <c r="FG113" i="14"/>
  <c r="BW101" i="14"/>
  <c r="CI101" i="14"/>
  <c r="CU101" i="14"/>
  <c r="DG101" i="14"/>
  <c r="DS101" i="14"/>
  <c r="EE101" i="14"/>
  <c r="EQ101" i="14"/>
  <c r="FC101" i="14"/>
  <c r="BR89" i="14"/>
  <c r="CD89" i="14"/>
  <c r="CP89" i="14"/>
  <c r="DB89" i="14"/>
  <c r="DN89" i="14"/>
  <c r="DZ89" i="14"/>
  <c r="EL89" i="14"/>
  <c r="EX89" i="14"/>
  <c r="BM77" i="14"/>
  <c r="BY77" i="14"/>
  <c r="CK77" i="14"/>
  <c r="CW77" i="14"/>
  <c r="DI77" i="14"/>
  <c r="DU77" i="14"/>
  <c r="EG77" i="14"/>
  <c r="ES77" i="14"/>
  <c r="FE77" i="14"/>
  <c r="BS65" i="14"/>
  <c r="CE65" i="14"/>
  <c r="CQ65" i="14"/>
  <c r="DC65" i="14"/>
  <c r="DO65" i="14"/>
  <c r="EA65" i="14"/>
  <c r="EM65" i="14"/>
  <c r="EY65" i="14"/>
  <c r="BO53" i="14"/>
  <c r="CA53" i="14"/>
  <c r="CM53" i="14"/>
  <c r="CY53" i="14"/>
  <c r="DK53" i="14"/>
  <c r="DW53" i="14"/>
  <c r="EI53" i="14"/>
  <c r="EU53" i="14"/>
  <c r="FG53" i="14"/>
  <c r="BV41" i="14"/>
  <c r="CH41" i="14"/>
  <c r="CT41" i="14"/>
  <c r="DF41" i="14"/>
  <c r="DR41" i="14"/>
  <c r="ED41" i="14"/>
  <c r="EP41" i="14"/>
  <c r="FB41" i="14"/>
  <c r="BW29" i="14"/>
  <c r="CI29" i="14"/>
  <c r="CU29" i="14"/>
  <c r="DG29" i="14"/>
  <c r="DS29" i="14"/>
  <c r="EE29" i="14"/>
  <c r="EQ29" i="14"/>
  <c r="FC29" i="14"/>
  <c r="CI125" i="14"/>
  <c r="EQ125" i="14"/>
  <c r="CD113" i="14"/>
  <c r="DN113" i="14"/>
  <c r="DZ113" i="14"/>
  <c r="CL101" i="14"/>
  <c r="DJ101" i="14"/>
  <c r="EH101" i="14"/>
  <c r="FF101" i="14"/>
  <c r="CG89" i="14"/>
  <c r="BU125" i="14"/>
  <c r="CG125" i="14"/>
  <c r="CS125" i="14"/>
  <c r="DE125" i="14"/>
  <c r="DQ125" i="14"/>
  <c r="EC125" i="14"/>
  <c r="EO125" i="14"/>
  <c r="FA125" i="14"/>
  <c r="BP113" i="14"/>
  <c r="CB113" i="14"/>
  <c r="CN113" i="14"/>
  <c r="CZ113" i="14"/>
  <c r="DL113" i="14"/>
  <c r="DX113" i="14"/>
  <c r="EJ113" i="14"/>
  <c r="EV113" i="14"/>
  <c r="BX101" i="14"/>
  <c r="CJ101" i="14"/>
  <c r="CV101" i="14"/>
  <c r="DH101" i="14"/>
  <c r="DT101" i="14"/>
  <c r="EF101" i="14"/>
  <c r="ER101" i="14"/>
  <c r="FD101" i="14"/>
  <c r="BL101" i="14"/>
  <c r="BS89" i="14"/>
  <c r="CE89" i="14"/>
  <c r="CQ89" i="14"/>
  <c r="DC89" i="14"/>
  <c r="DO89" i="14"/>
  <c r="EA89" i="14"/>
  <c r="EM89" i="14"/>
  <c r="EY89" i="14"/>
  <c r="BN77" i="14"/>
  <c r="BZ77" i="14"/>
  <c r="CL77" i="14"/>
  <c r="CX77" i="14"/>
  <c r="DJ77" i="14"/>
  <c r="DV77" i="14"/>
  <c r="EH77" i="14"/>
  <c r="ET77" i="14"/>
  <c r="FF77" i="14"/>
  <c r="BT65" i="14"/>
  <c r="CF65" i="14"/>
  <c r="CR65" i="14"/>
  <c r="DD65" i="14"/>
  <c r="DP65" i="14"/>
  <c r="EB65" i="14"/>
  <c r="EN65" i="14"/>
  <c r="EZ65" i="14"/>
  <c r="BP53" i="14"/>
  <c r="CB53" i="14"/>
  <c r="CN53" i="14"/>
  <c r="CZ53" i="14"/>
  <c r="DL53" i="14"/>
  <c r="DX53" i="14"/>
  <c r="EJ53" i="14"/>
  <c r="EV53" i="14"/>
  <c r="BW41" i="14"/>
  <c r="CI41" i="14"/>
  <c r="CU41" i="14"/>
  <c r="DG41" i="14"/>
  <c r="DS41" i="14"/>
  <c r="EE41" i="14"/>
  <c r="EQ41" i="14"/>
  <c r="FC41" i="14"/>
  <c r="BL41" i="14"/>
  <c r="BX29" i="14"/>
  <c r="CJ29" i="14"/>
  <c r="CV29" i="14"/>
  <c r="DH29" i="14"/>
  <c r="DT29" i="14"/>
  <c r="EF29" i="14"/>
  <c r="ER29" i="14"/>
  <c r="FD29" i="14"/>
  <c r="BL29" i="14"/>
  <c r="BV125" i="14"/>
  <c r="CH125" i="14"/>
  <c r="CT125" i="14"/>
  <c r="DF125" i="14"/>
  <c r="DR125" i="14"/>
  <c r="ED125" i="14"/>
  <c r="EP125" i="14"/>
  <c r="FB125" i="14"/>
  <c r="BQ113" i="14"/>
  <c r="CC113" i="14"/>
  <c r="CO113" i="14"/>
  <c r="DA113" i="14"/>
  <c r="DM113" i="14"/>
  <c r="DY113" i="14"/>
  <c r="EK113" i="14"/>
  <c r="EW113" i="14"/>
  <c r="BM101" i="14"/>
  <c r="BY101" i="14"/>
  <c r="CK101" i="14"/>
  <c r="CW101" i="14"/>
  <c r="DI101" i="14"/>
  <c r="DU101" i="14"/>
  <c r="EG101" i="14"/>
  <c r="ES101" i="14"/>
  <c r="FE101" i="14"/>
  <c r="BT89" i="14"/>
  <c r="CF89" i="14"/>
  <c r="CR89" i="14"/>
  <c r="DD89" i="14"/>
  <c r="DP89" i="14"/>
  <c r="EB89" i="14"/>
  <c r="EN89" i="14"/>
  <c r="EZ89" i="14"/>
  <c r="BO77" i="14"/>
  <c r="CA77" i="14"/>
  <c r="CM77" i="14"/>
  <c r="CY77" i="14"/>
  <c r="DK77" i="14"/>
  <c r="DW77" i="14"/>
  <c r="EI77" i="14"/>
  <c r="EU77" i="14"/>
  <c r="FG77" i="14"/>
  <c r="BU65" i="14"/>
  <c r="CG65" i="14"/>
  <c r="CS65" i="14"/>
  <c r="DE65" i="14"/>
  <c r="DQ65" i="14"/>
  <c r="EC65" i="14"/>
  <c r="EO65" i="14"/>
  <c r="FA65" i="14"/>
  <c r="BQ53" i="14"/>
  <c r="CC53" i="14"/>
  <c r="CO53" i="14"/>
  <c r="DA53" i="14"/>
  <c r="DM53" i="14"/>
  <c r="DY53" i="14"/>
  <c r="EK53" i="14"/>
  <c r="EW53" i="14"/>
  <c r="BX41" i="14"/>
  <c r="CJ41" i="14"/>
  <c r="CV41" i="14"/>
  <c r="DH41" i="14"/>
  <c r="DT41" i="14"/>
  <c r="EF41" i="14"/>
  <c r="ER41" i="14"/>
  <c r="FD41" i="14"/>
  <c r="BM29" i="14"/>
  <c r="BY29" i="14"/>
  <c r="CK29" i="14"/>
  <c r="CW29" i="14"/>
  <c r="DI29" i="14"/>
  <c r="DU29" i="14"/>
  <c r="EG29" i="14"/>
  <c r="ES29" i="14"/>
  <c r="FE29" i="14"/>
  <c r="BW125" i="14"/>
  <c r="FC125" i="14"/>
  <c r="BR113" i="14"/>
  <c r="DB113" i="14"/>
  <c r="EL113" i="14"/>
  <c r="BN101" i="14"/>
  <c r="DV101" i="14"/>
  <c r="BU89" i="14"/>
  <c r="DE89" i="14"/>
  <c r="BX125" i="14"/>
  <c r="CY101" i="14"/>
  <c r="DR89" i="14"/>
  <c r="CO77" i="14"/>
  <c r="DG65" i="14"/>
  <c r="FC65" i="14"/>
  <c r="DC53" i="14"/>
  <c r="EY53" i="14"/>
  <c r="CB41" i="14"/>
  <c r="CZ41" i="14"/>
  <c r="DX41" i="14"/>
  <c r="EV41" i="14"/>
  <c r="CE29" i="14"/>
  <c r="DC29" i="14"/>
  <c r="EA29" i="14"/>
  <c r="EY29" i="14"/>
  <c r="CJ125" i="14"/>
  <c r="BS113" i="14"/>
  <c r="DK101" i="14"/>
  <c r="ED89" i="14"/>
  <c r="CZ77" i="14"/>
  <c r="BO65" i="14"/>
  <c r="DK65" i="14"/>
  <c r="FG65" i="14"/>
  <c r="DG53" i="14"/>
  <c r="FC53" i="14"/>
  <c r="DY41" i="14"/>
  <c r="CV125" i="14"/>
  <c r="CE113" i="14"/>
  <c r="DW101" i="14"/>
  <c r="EO89" i="14"/>
  <c r="DA77" i="14"/>
  <c r="BV65" i="14"/>
  <c r="DR65" i="14"/>
  <c r="BR53" i="14"/>
  <c r="DN53" i="14"/>
  <c r="CD41" i="14"/>
  <c r="DB41" i="14"/>
  <c r="DZ41" i="14"/>
  <c r="EX41" i="14"/>
  <c r="BO29" i="14"/>
  <c r="CM29" i="14"/>
  <c r="DK29" i="14"/>
  <c r="EI29" i="14"/>
  <c r="FG29" i="14"/>
  <c r="DG125" i="14"/>
  <c r="CQ113" i="14"/>
  <c r="EI101" i="14"/>
  <c r="EP89" i="14"/>
  <c r="DL77" i="14"/>
  <c r="BW65" i="14"/>
  <c r="DS65" i="14"/>
  <c r="BS53" i="14"/>
  <c r="DO53" i="14"/>
  <c r="BM41" i="14"/>
  <c r="CK41" i="14"/>
  <c r="DI41" i="14"/>
  <c r="EG41" i="14"/>
  <c r="FE41" i="14"/>
  <c r="BP29" i="14"/>
  <c r="CN29" i="14"/>
  <c r="DL29" i="14"/>
  <c r="EJ29" i="14"/>
  <c r="DH125" i="14"/>
  <c r="DC113" i="14"/>
  <c r="EU101" i="14"/>
  <c r="FA89" i="14"/>
  <c r="DM77" i="14"/>
  <c r="CA65" i="14"/>
  <c r="DW65" i="14"/>
  <c r="BW53" i="14"/>
  <c r="DS53" i="14"/>
  <c r="BN41" i="14"/>
  <c r="CL41" i="14"/>
  <c r="DJ41" i="14"/>
  <c r="EH41" i="14"/>
  <c r="FF41" i="14"/>
  <c r="BQ29" i="14"/>
  <c r="CO29" i="14"/>
  <c r="DM29" i="14"/>
  <c r="EK29" i="14"/>
  <c r="DS125" i="14"/>
  <c r="DO113" i="14"/>
  <c r="FG101" i="14"/>
  <c r="FB89" i="14"/>
  <c r="DX77" i="14"/>
  <c r="CH65" i="14"/>
  <c r="ED65" i="14"/>
  <c r="CD53" i="14"/>
  <c r="DZ53" i="14"/>
  <c r="BO41" i="14"/>
  <c r="CM41" i="14"/>
  <c r="DK41" i="14"/>
  <c r="EI41" i="14"/>
  <c r="FG41" i="14"/>
  <c r="BR29" i="14"/>
  <c r="CP29" i="14"/>
  <c r="DN29" i="14"/>
  <c r="EL29" i="14"/>
  <c r="DT125" i="14"/>
  <c r="EA113" i="14"/>
  <c r="DY77" i="14"/>
  <c r="CI65" i="14"/>
  <c r="EE65" i="14"/>
  <c r="CE53" i="14"/>
  <c r="EA53" i="14"/>
  <c r="BP41" i="14"/>
  <c r="CN41" i="14"/>
  <c r="DL41" i="14"/>
  <c r="EJ41" i="14"/>
  <c r="BS29" i="14"/>
  <c r="CQ29" i="14"/>
  <c r="DO29" i="14"/>
  <c r="EM29" i="14"/>
  <c r="EP65" i="14"/>
  <c r="BR41" i="14"/>
  <c r="EL41" i="14"/>
  <c r="CY29" i="14"/>
  <c r="DJ29" i="14"/>
  <c r="EE125" i="14"/>
  <c r="BL125" i="14"/>
  <c r="EM113" i="14"/>
  <c r="BV89" i="14"/>
  <c r="BP77" i="14"/>
  <c r="EJ77" i="14"/>
  <c r="CM65" i="14"/>
  <c r="EI65" i="14"/>
  <c r="CI53" i="14"/>
  <c r="EE53" i="14"/>
  <c r="BQ41" i="14"/>
  <c r="CO41" i="14"/>
  <c r="DM41" i="14"/>
  <c r="EK41" i="14"/>
  <c r="BZ29" i="14"/>
  <c r="CX29" i="14"/>
  <c r="DV29" i="14"/>
  <c r="ET29" i="14"/>
  <c r="EF125" i="14"/>
  <c r="CP53" i="14"/>
  <c r="CP41" i="14"/>
  <c r="CA29" i="14"/>
  <c r="EU29" i="14"/>
  <c r="DA41" i="14"/>
  <c r="EW41" i="14"/>
  <c r="CL29" i="14"/>
  <c r="EY113" i="14"/>
  <c r="CH89" i="14"/>
  <c r="BQ77" i="14"/>
  <c r="EK77" i="14"/>
  <c r="CT65" i="14"/>
  <c r="EL53" i="14"/>
  <c r="DN41" i="14"/>
  <c r="DW29" i="14"/>
  <c r="ER125" i="14"/>
  <c r="BO101" i="14"/>
  <c r="CT89" i="14"/>
  <c r="CB77" i="14"/>
  <c r="EV77" i="14"/>
  <c r="CU65" i="14"/>
  <c r="EQ65" i="14"/>
  <c r="CQ53" i="14"/>
  <c r="EM53" i="14"/>
  <c r="BY41" i="14"/>
  <c r="CW41" i="14"/>
  <c r="DU41" i="14"/>
  <c r="ES41" i="14"/>
  <c r="CB29" i="14"/>
  <c r="CZ29" i="14"/>
  <c r="DX29" i="14"/>
  <c r="EV29" i="14"/>
  <c r="CM101" i="14"/>
  <c r="DQ89" i="14"/>
  <c r="CN77" i="14"/>
  <c r="DF65" i="14"/>
  <c r="FB65" i="14"/>
  <c r="DB53" i="14"/>
  <c r="EX53" i="14"/>
  <c r="CA41" i="14"/>
  <c r="CY41" i="14"/>
  <c r="DW41" i="14"/>
  <c r="EU41" i="14"/>
  <c r="CD29" i="14"/>
  <c r="DB29" i="14"/>
  <c r="DZ29" i="14"/>
  <c r="EX29" i="14"/>
  <c r="CC41" i="14"/>
  <c r="BN29" i="14"/>
  <c r="EH29" i="14"/>
  <c r="FF29" i="14"/>
  <c r="FD125" i="14"/>
  <c r="CA101" i="14"/>
  <c r="DF89" i="14"/>
  <c r="CC77" i="14"/>
  <c r="EW77" i="14"/>
  <c r="CY65" i="14"/>
  <c r="EU65" i="14"/>
  <c r="CU53" i="14"/>
  <c r="EQ53" i="14"/>
  <c r="BZ41" i="14"/>
  <c r="CX41" i="14"/>
  <c r="DV41" i="14"/>
  <c r="ET41" i="14"/>
  <c r="CC29" i="14"/>
  <c r="DA29" i="14"/>
  <c r="DY29" i="14"/>
  <c r="EW29" i="14"/>
  <c r="EN17" i="14"/>
  <c r="DT17" i="14"/>
  <c r="DD17" i="14"/>
  <c r="DZ16" i="14"/>
  <c r="BM16" i="14"/>
  <c r="BM124" i="14"/>
  <c r="BN124" i="14"/>
  <c r="BZ124" i="14"/>
  <c r="CL124" i="14"/>
  <c r="CX124" i="14"/>
  <c r="DJ124" i="14"/>
  <c r="DV124" i="14"/>
  <c r="EH124" i="14"/>
  <c r="ET124" i="14"/>
  <c r="FF124" i="14"/>
  <c r="BQ112" i="14"/>
  <c r="CC112" i="14"/>
  <c r="CO112" i="14"/>
  <c r="DA112" i="14"/>
  <c r="DM112" i="14"/>
  <c r="DY112" i="14"/>
  <c r="EK112" i="14"/>
  <c r="EW112" i="14"/>
  <c r="BU100" i="14"/>
  <c r="CG100" i="14"/>
  <c r="CS100" i="14"/>
  <c r="DE100" i="14"/>
  <c r="DQ100" i="14"/>
  <c r="EC100" i="14"/>
  <c r="EO100" i="14"/>
  <c r="FA100" i="14"/>
  <c r="BX88" i="14"/>
  <c r="CJ88" i="14"/>
  <c r="CV88" i="14"/>
  <c r="DH88" i="14"/>
  <c r="DT88" i="14"/>
  <c r="EF88" i="14"/>
  <c r="ER88" i="14"/>
  <c r="FD88" i="14"/>
  <c r="BO76" i="14"/>
  <c r="CA76" i="14"/>
  <c r="CM76" i="14"/>
  <c r="CY76" i="14"/>
  <c r="DK76" i="14"/>
  <c r="DW76" i="14"/>
  <c r="EI76" i="14"/>
  <c r="EU76" i="14"/>
  <c r="FG76" i="14"/>
  <c r="BQ64" i="14"/>
  <c r="CC64" i="14"/>
  <c r="CO64" i="14"/>
  <c r="DA64" i="14"/>
  <c r="DM64" i="14"/>
  <c r="DY64" i="14"/>
  <c r="EK64" i="14"/>
  <c r="EW64" i="14"/>
  <c r="BU52" i="14"/>
  <c r="CG52" i="14"/>
  <c r="CS52" i="14"/>
  <c r="DE52" i="14"/>
  <c r="DQ52" i="14"/>
  <c r="EC52" i="14"/>
  <c r="EO52" i="14"/>
  <c r="FA52" i="14"/>
  <c r="BX40" i="14"/>
  <c r="CJ40" i="14"/>
  <c r="CV40" i="14"/>
  <c r="DH40" i="14"/>
  <c r="DT40" i="14"/>
  <c r="EF40" i="14"/>
  <c r="ER40" i="14"/>
  <c r="FD40" i="14"/>
  <c r="BU28" i="14"/>
  <c r="CG28" i="14"/>
  <c r="CS28" i="14"/>
  <c r="DE28" i="14"/>
  <c r="DQ28" i="14"/>
  <c r="EC28" i="14"/>
  <c r="EO28" i="14"/>
  <c r="BO124" i="14"/>
  <c r="BP124" i="14"/>
  <c r="CB124" i="14"/>
  <c r="CN124" i="14"/>
  <c r="CZ124" i="14"/>
  <c r="DL124" i="14"/>
  <c r="DX124" i="14"/>
  <c r="EJ124" i="14"/>
  <c r="EV124" i="14"/>
  <c r="BL124" i="14"/>
  <c r="BS112" i="14"/>
  <c r="CE112" i="14"/>
  <c r="CQ112" i="14"/>
  <c r="DC112" i="14"/>
  <c r="DO112" i="14"/>
  <c r="EA112" i="14"/>
  <c r="EM112" i="14"/>
  <c r="EY112" i="14"/>
  <c r="BW100" i="14"/>
  <c r="CI100" i="14"/>
  <c r="CU100" i="14"/>
  <c r="DG100" i="14"/>
  <c r="DS100" i="14"/>
  <c r="EE100" i="14"/>
  <c r="EQ100" i="14"/>
  <c r="FC100" i="14"/>
  <c r="BN88" i="14"/>
  <c r="BZ88" i="14"/>
  <c r="CL88" i="14"/>
  <c r="CX88" i="14"/>
  <c r="DJ88" i="14"/>
  <c r="DV88" i="14"/>
  <c r="EH88" i="14"/>
  <c r="ET88" i="14"/>
  <c r="FF88" i="14"/>
  <c r="BQ76" i="14"/>
  <c r="CC76" i="14"/>
  <c r="CO76" i="14"/>
  <c r="DA76" i="14"/>
  <c r="DM76" i="14"/>
  <c r="DY76" i="14"/>
  <c r="EK76" i="14"/>
  <c r="EW76" i="14"/>
  <c r="BS64" i="14"/>
  <c r="CE64" i="14"/>
  <c r="CQ64" i="14"/>
  <c r="DC64" i="14"/>
  <c r="DO64" i="14"/>
  <c r="EA64" i="14"/>
  <c r="EM64" i="14"/>
  <c r="EY64" i="14"/>
  <c r="BW52" i="14"/>
  <c r="CI52" i="14"/>
  <c r="CU52" i="14"/>
  <c r="DG52" i="14"/>
  <c r="DS52" i="14"/>
  <c r="EE52" i="14"/>
  <c r="EQ52" i="14"/>
  <c r="FC52" i="14"/>
  <c r="BN40" i="14"/>
  <c r="BZ40" i="14"/>
  <c r="CL40" i="14"/>
  <c r="CX40" i="14"/>
  <c r="DJ40" i="14"/>
  <c r="DV40" i="14"/>
  <c r="EH40" i="14"/>
  <c r="ET40" i="14"/>
  <c r="FF40" i="14"/>
  <c r="BW28" i="14"/>
  <c r="CI28" i="14"/>
  <c r="CU28" i="14"/>
  <c r="DG28" i="14"/>
  <c r="DS28" i="14"/>
  <c r="EE28" i="14"/>
  <c r="EQ28" i="14"/>
  <c r="FC28" i="14"/>
  <c r="BQ124" i="14"/>
  <c r="CC124" i="14"/>
  <c r="CO124" i="14"/>
  <c r="DA124" i="14"/>
  <c r="DM124" i="14"/>
  <c r="DY124" i="14"/>
  <c r="EK124" i="14"/>
  <c r="EW124" i="14"/>
  <c r="BT112" i="14"/>
  <c r="CF112" i="14"/>
  <c r="CR112" i="14"/>
  <c r="DD112" i="14"/>
  <c r="DP112" i="14"/>
  <c r="EB112" i="14"/>
  <c r="EN112" i="14"/>
  <c r="EZ112" i="14"/>
  <c r="BX100" i="14"/>
  <c r="CJ100" i="14"/>
  <c r="CV100" i="14"/>
  <c r="DH100" i="14"/>
  <c r="DT100" i="14"/>
  <c r="EF100" i="14"/>
  <c r="ER100" i="14"/>
  <c r="FD100" i="14"/>
  <c r="BO88" i="14"/>
  <c r="CA88" i="14"/>
  <c r="CM88" i="14"/>
  <c r="CY88" i="14"/>
  <c r="DK88" i="14"/>
  <c r="DW88" i="14"/>
  <c r="EI88" i="14"/>
  <c r="EU88" i="14"/>
  <c r="FG88" i="14"/>
  <c r="BR76" i="14"/>
  <c r="CD76" i="14"/>
  <c r="CP76" i="14"/>
  <c r="DB76" i="14"/>
  <c r="DN76" i="14"/>
  <c r="DZ76" i="14"/>
  <c r="EL76" i="14"/>
  <c r="EX76" i="14"/>
  <c r="BT64" i="14"/>
  <c r="CF64" i="14"/>
  <c r="CR64" i="14"/>
  <c r="DD64" i="14"/>
  <c r="DP64" i="14"/>
  <c r="EB64" i="14"/>
  <c r="EN64" i="14"/>
  <c r="EZ64" i="14"/>
  <c r="BX52" i="14"/>
  <c r="CJ52" i="14"/>
  <c r="CV52" i="14"/>
  <c r="DH52" i="14"/>
  <c r="DT52" i="14"/>
  <c r="EF52" i="14"/>
  <c r="ER52" i="14"/>
  <c r="FD52" i="14"/>
  <c r="BO40" i="14"/>
  <c r="CA40" i="14"/>
  <c r="CM40" i="14"/>
  <c r="CY40" i="14"/>
  <c r="DK40" i="14"/>
  <c r="DW40" i="14"/>
  <c r="EI40" i="14"/>
  <c r="EU40" i="14"/>
  <c r="FG40" i="14"/>
  <c r="BL40" i="14"/>
  <c r="BX28" i="14"/>
  <c r="CJ28" i="14"/>
  <c r="CV28" i="14"/>
  <c r="DH28" i="14"/>
  <c r="DT28" i="14"/>
  <c r="EF28" i="14"/>
  <c r="ER28" i="14"/>
  <c r="FD28" i="14"/>
  <c r="BR124" i="14"/>
  <c r="BS124" i="14"/>
  <c r="BT124" i="14"/>
  <c r="BU124" i="14"/>
  <c r="CG124" i="14"/>
  <c r="CS124" i="14"/>
  <c r="DE124" i="14"/>
  <c r="DQ124" i="14"/>
  <c r="EC124" i="14"/>
  <c r="EO124" i="14"/>
  <c r="FA124" i="14"/>
  <c r="BX112" i="14"/>
  <c r="CJ112" i="14"/>
  <c r="CV112" i="14"/>
  <c r="DH112" i="14"/>
  <c r="DT112" i="14"/>
  <c r="EF112" i="14"/>
  <c r="ER112" i="14"/>
  <c r="FD112" i="14"/>
  <c r="BP100" i="14"/>
  <c r="CB100" i="14"/>
  <c r="CN100" i="14"/>
  <c r="CZ100" i="14"/>
  <c r="DL100" i="14"/>
  <c r="DX100" i="14"/>
  <c r="EJ100" i="14"/>
  <c r="EV100" i="14"/>
  <c r="BL100" i="14"/>
  <c r="BS88" i="14"/>
  <c r="CE88" i="14"/>
  <c r="CQ88" i="14"/>
  <c r="DC88" i="14"/>
  <c r="DO88" i="14"/>
  <c r="EA88" i="14"/>
  <c r="EM88" i="14"/>
  <c r="EY88" i="14"/>
  <c r="BV76" i="14"/>
  <c r="CH76" i="14"/>
  <c r="CT76" i="14"/>
  <c r="DF76" i="14"/>
  <c r="DR76" i="14"/>
  <c r="ED76" i="14"/>
  <c r="EP76" i="14"/>
  <c r="FB76" i="14"/>
  <c r="BX64" i="14"/>
  <c r="CJ64" i="14"/>
  <c r="CV64" i="14"/>
  <c r="DH64" i="14"/>
  <c r="DT64" i="14"/>
  <c r="EF64" i="14"/>
  <c r="ER64" i="14"/>
  <c r="FD64" i="14"/>
  <c r="BP52" i="14"/>
  <c r="CB52" i="14"/>
  <c r="CN52" i="14"/>
  <c r="CZ52" i="14"/>
  <c r="DL52" i="14"/>
  <c r="DX52" i="14"/>
  <c r="EJ52" i="14"/>
  <c r="EV52" i="14"/>
  <c r="BL52" i="14"/>
  <c r="BS40" i="14"/>
  <c r="CE40" i="14"/>
  <c r="CQ40" i="14"/>
  <c r="DC40" i="14"/>
  <c r="DO40" i="14"/>
  <c r="EA40" i="14"/>
  <c r="EM40" i="14"/>
  <c r="EY40" i="14"/>
  <c r="BP28" i="14"/>
  <c r="CB28" i="14"/>
  <c r="CN28" i="14"/>
  <c r="CZ28" i="14"/>
  <c r="DL28" i="14"/>
  <c r="DX28" i="14"/>
  <c r="EJ28" i="14"/>
  <c r="EV28" i="14"/>
  <c r="BL28" i="14"/>
  <c r="DH124" i="14"/>
  <c r="ER124" i="14"/>
  <c r="BO112" i="14"/>
  <c r="CM112" i="14"/>
  <c r="DW112" i="14"/>
  <c r="EU112" i="14"/>
  <c r="BL112" i="14"/>
  <c r="CE100" i="14"/>
  <c r="BV124" i="14"/>
  <c r="CH124" i="14"/>
  <c r="CT124" i="14"/>
  <c r="DF124" i="14"/>
  <c r="DR124" i="14"/>
  <c r="ED124" i="14"/>
  <c r="EP124" i="14"/>
  <c r="FB124" i="14"/>
  <c r="BM112" i="14"/>
  <c r="BY112" i="14"/>
  <c r="CK112" i="14"/>
  <c r="CW112" i="14"/>
  <c r="DI112" i="14"/>
  <c r="DU112" i="14"/>
  <c r="EG112" i="14"/>
  <c r="ES112" i="14"/>
  <c r="FE112" i="14"/>
  <c r="BQ100" i="14"/>
  <c r="CC100" i="14"/>
  <c r="CO100" i="14"/>
  <c r="DA100" i="14"/>
  <c r="DM100" i="14"/>
  <c r="DY100" i="14"/>
  <c r="EK100" i="14"/>
  <c r="EW100" i="14"/>
  <c r="BT88" i="14"/>
  <c r="CF88" i="14"/>
  <c r="CR88" i="14"/>
  <c r="DD88" i="14"/>
  <c r="DP88" i="14"/>
  <c r="EB88" i="14"/>
  <c r="EN88" i="14"/>
  <c r="EZ88" i="14"/>
  <c r="BW76" i="14"/>
  <c r="CI76" i="14"/>
  <c r="CU76" i="14"/>
  <c r="DG76" i="14"/>
  <c r="DS76" i="14"/>
  <c r="EE76" i="14"/>
  <c r="EQ76" i="14"/>
  <c r="FC76" i="14"/>
  <c r="BM64" i="14"/>
  <c r="BY64" i="14"/>
  <c r="CK64" i="14"/>
  <c r="CW64" i="14"/>
  <c r="DI64" i="14"/>
  <c r="DU64" i="14"/>
  <c r="EG64" i="14"/>
  <c r="ES64" i="14"/>
  <c r="FE64" i="14"/>
  <c r="BQ52" i="14"/>
  <c r="CC52" i="14"/>
  <c r="CO52" i="14"/>
  <c r="DA52" i="14"/>
  <c r="DM52" i="14"/>
  <c r="DY52" i="14"/>
  <c r="EK52" i="14"/>
  <c r="EW52" i="14"/>
  <c r="BT40" i="14"/>
  <c r="CF40" i="14"/>
  <c r="CR40" i="14"/>
  <c r="DD40" i="14"/>
  <c r="DP40" i="14"/>
  <c r="EB40" i="14"/>
  <c r="EN40" i="14"/>
  <c r="EZ40" i="14"/>
  <c r="BQ28" i="14"/>
  <c r="CC28" i="14"/>
  <c r="CO28" i="14"/>
  <c r="DA28" i="14"/>
  <c r="DM28" i="14"/>
  <c r="DY28" i="14"/>
  <c r="EK28" i="14"/>
  <c r="EW28" i="14"/>
  <c r="CJ124" i="14"/>
  <c r="DT124" i="14"/>
  <c r="EF124" i="14"/>
  <c r="FD124" i="14"/>
  <c r="CA112" i="14"/>
  <c r="CY112" i="14"/>
  <c r="DK112" i="14"/>
  <c r="EI112" i="14"/>
  <c r="FG112" i="14"/>
  <c r="BS100" i="14"/>
  <c r="CQ100" i="14"/>
  <c r="BW124" i="14"/>
  <c r="CI124" i="14"/>
  <c r="CU124" i="14"/>
  <c r="DG124" i="14"/>
  <c r="DS124" i="14"/>
  <c r="EE124" i="14"/>
  <c r="EQ124" i="14"/>
  <c r="FC124" i="14"/>
  <c r="BN112" i="14"/>
  <c r="BZ112" i="14"/>
  <c r="CL112" i="14"/>
  <c r="CX112" i="14"/>
  <c r="DJ112" i="14"/>
  <c r="DV112" i="14"/>
  <c r="EH112" i="14"/>
  <c r="ET112" i="14"/>
  <c r="FF112" i="14"/>
  <c r="BR100" i="14"/>
  <c r="CD100" i="14"/>
  <c r="CP100" i="14"/>
  <c r="DB100" i="14"/>
  <c r="DN100" i="14"/>
  <c r="DZ100" i="14"/>
  <c r="EL100" i="14"/>
  <c r="EX100" i="14"/>
  <c r="BU88" i="14"/>
  <c r="CG88" i="14"/>
  <c r="CS88" i="14"/>
  <c r="DE88" i="14"/>
  <c r="DQ88" i="14"/>
  <c r="EC88" i="14"/>
  <c r="EO88" i="14"/>
  <c r="FA88" i="14"/>
  <c r="BX76" i="14"/>
  <c r="CJ76" i="14"/>
  <c r="CV76" i="14"/>
  <c r="DH76" i="14"/>
  <c r="DT76" i="14"/>
  <c r="EF76" i="14"/>
  <c r="ER76" i="14"/>
  <c r="FD76" i="14"/>
  <c r="BN64" i="14"/>
  <c r="BZ64" i="14"/>
  <c r="CL64" i="14"/>
  <c r="CX64" i="14"/>
  <c r="DJ64" i="14"/>
  <c r="DV64" i="14"/>
  <c r="EH64" i="14"/>
  <c r="ET64" i="14"/>
  <c r="FF64" i="14"/>
  <c r="BR52" i="14"/>
  <c r="CD52" i="14"/>
  <c r="CP52" i="14"/>
  <c r="DB52" i="14"/>
  <c r="DN52" i="14"/>
  <c r="DZ52" i="14"/>
  <c r="EL52" i="14"/>
  <c r="EX52" i="14"/>
  <c r="BU40" i="14"/>
  <c r="CG40" i="14"/>
  <c r="CS40" i="14"/>
  <c r="DE40" i="14"/>
  <c r="DQ40" i="14"/>
  <c r="EC40" i="14"/>
  <c r="EO40" i="14"/>
  <c r="FA40" i="14"/>
  <c r="BR28" i="14"/>
  <c r="CD28" i="14"/>
  <c r="CP28" i="14"/>
  <c r="DB28" i="14"/>
  <c r="DN28" i="14"/>
  <c r="DZ28" i="14"/>
  <c r="EL28" i="14"/>
  <c r="EX28" i="14"/>
  <c r="BX124" i="14"/>
  <c r="BY124" i="14"/>
  <c r="CY124" i="14"/>
  <c r="EA124" i="14"/>
  <c r="FE124" i="14"/>
  <c r="CB112" i="14"/>
  <c r="DE112" i="14"/>
  <c r="EE112" i="14"/>
  <c r="CH100" i="14"/>
  <c r="DI100" i="14"/>
  <c r="EG100" i="14"/>
  <c r="FE100" i="14"/>
  <c r="BV88" i="14"/>
  <c r="CT88" i="14"/>
  <c r="DR88" i="14"/>
  <c r="EP88" i="14"/>
  <c r="CE76" i="14"/>
  <c r="DC76" i="14"/>
  <c r="EA76" i="14"/>
  <c r="EY76" i="14"/>
  <c r="BO64" i="14"/>
  <c r="CM64" i="14"/>
  <c r="DK64" i="14"/>
  <c r="EI64" i="14"/>
  <c r="FG64" i="14"/>
  <c r="BY52" i="14"/>
  <c r="CW52" i="14"/>
  <c r="DU52" i="14"/>
  <c r="ES52" i="14"/>
  <c r="CH40" i="14"/>
  <c r="DF40" i="14"/>
  <c r="ED40" i="14"/>
  <c r="FB40" i="14"/>
  <c r="CF28" i="14"/>
  <c r="DD28" i="14"/>
  <c r="EB28" i="14"/>
  <c r="EZ28" i="14"/>
  <c r="CA124" i="14"/>
  <c r="DB124" i="14"/>
  <c r="EB124" i="14"/>
  <c r="FG124" i="14"/>
  <c r="CD112" i="14"/>
  <c r="DF112" i="14"/>
  <c r="EJ112" i="14"/>
  <c r="CK100" i="14"/>
  <c r="DJ100" i="14"/>
  <c r="EH100" i="14"/>
  <c r="FF100" i="14"/>
  <c r="BW88" i="14"/>
  <c r="CU88" i="14"/>
  <c r="DS88" i="14"/>
  <c r="EQ88" i="14"/>
  <c r="CF76" i="14"/>
  <c r="DD76" i="14"/>
  <c r="EB76" i="14"/>
  <c r="EZ76" i="14"/>
  <c r="BP64" i="14"/>
  <c r="CN64" i="14"/>
  <c r="DL64" i="14"/>
  <c r="EJ64" i="14"/>
  <c r="BL64" i="14"/>
  <c r="BZ52" i="14"/>
  <c r="CX52" i="14"/>
  <c r="DV52" i="14"/>
  <c r="ET52" i="14"/>
  <c r="CI40" i="14"/>
  <c r="DG40" i="14"/>
  <c r="EE40" i="14"/>
  <c r="FC40" i="14"/>
  <c r="CH28" i="14"/>
  <c r="DF28" i="14"/>
  <c r="ED28" i="14"/>
  <c r="FA28" i="14"/>
  <c r="CD124" i="14"/>
  <c r="DC124" i="14"/>
  <c r="EG124" i="14"/>
  <c r="CG112" i="14"/>
  <c r="DG112" i="14"/>
  <c r="EL112" i="14"/>
  <c r="CL100" i="14"/>
  <c r="DK100" i="14"/>
  <c r="EI100" i="14"/>
  <c r="FG100" i="14"/>
  <c r="BY88" i="14"/>
  <c r="CW88" i="14"/>
  <c r="DU88" i="14"/>
  <c r="ES88" i="14"/>
  <c r="CG76" i="14"/>
  <c r="DE76" i="14"/>
  <c r="EC76" i="14"/>
  <c r="FA76" i="14"/>
  <c r="BR64" i="14"/>
  <c r="CP64" i="14"/>
  <c r="DN64" i="14"/>
  <c r="EL64" i="14"/>
  <c r="CA52" i="14"/>
  <c r="CY52" i="14"/>
  <c r="DW52" i="14"/>
  <c r="EU52" i="14"/>
  <c r="BM40" i="14"/>
  <c r="CK40" i="14"/>
  <c r="DI40" i="14"/>
  <c r="EG40" i="14"/>
  <c r="FE40" i="14"/>
  <c r="BM28" i="14"/>
  <c r="CK28" i="14"/>
  <c r="DI28" i="14"/>
  <c r="EG28" i="14"/>
  <c r="FB28" i="14"/>
  <c r="CE124" i="14"/>
  <c r="DD124" i="14"/>
  <c r="EI124" i="14"/>
  <c r="CH112" i="14"/>
  <c r="DL112" i="14"/>
  <c r="EO112" i="14"/>
  <c r="BM100" i="14"/>
  <c r="CM100" i="14"/>
  <c r="DO100" i="14"/>
  <c r="EM100" i="14"/>
  <c r="CB88" i="14"/>
  <c r="CZ88" i="14"/>
  <c r="DX88" i="14"/>
  <c r="EV88" i="14"/>
  <c r="BM76" i="14"/>
  <c r="CK76" i="14"/>
  <c r="DI76" i="14"/>
  <c r="EG76" i="14"/>
  <c r="FE76" i="14"/>
  <c r="BU64" i="14"/>
  <c r="CS64" i="14"/>
  <c r="DQ64" i="14"/>
  <c r="EO64" i="14"/>
  <c r="CE52" i="14"/>
  <c r="DC52" i="14"/>
  <c r="EA52" i="14"/>
  <c r="EY52" i="14"/>
  <c r="BP40" i="14"/>
  <c r="CN40" i="14"/>
  <c r="DL40" i="14"/>
  <c r="EJ40" i="14"/>
  <c r="BN28" i="14"/>
  <c r="CL28" i="14"/>
  <c r="DJ28" i="14"/>
  <c r="EH28" i="14"/>
  <c r="FE28" i="14"/>
  <c r="CF124" i="14"/>
  <c r="DI124" i="14"/>
  <c r="EL124" i="14"/>
  <c r="CI112" i="14"/>
  <c r="DN112" i="14"/>
  <c r="EP112" i="14"/>
  <c r="BN100" i="14"/>
  <c r="CR100" i="14"/>
  <c r="DP100" i="14"/>
  <c r="EN100" i="14"/>
  <c r="CC88" i="14"/>
  <c r="DA88" i="14"/>
  <c r="DY88" i="14"/>
  <c r="EW88" i="14"/>
  <c r="BN76" i="14"/>
  <c r="CL76" i="14"/>
  <c r="DJ76" i="14"/>
  <c r="EH76" i="14"/>
  <c r="FF76" i="14"/>
  <c r="BV64" i="14"/>
  <c r="CT64" i="14"/>
  <c r="DR64" i="14"/>
  <c r="EP64" i="14"/>
  <c r="CF52" i="14"/>
  <c r="DD52" i="14"/>
  <c r="EB52" i="14"/>
  <c r="EZ52" i="14"/>
  <c r="BQ40" i="14"/>
  <c r="CO40" i="14"/>
  <c r="DM40" i="14"/>
  <c r="EK40" i="14"/>
  <c r="BO28" i="14"/>
  <c r="CM28" i="14"/>
  <c r="DK28" i="14"/>
  <c r="EI28" i="14"/>
  <c r="FF28" i="14"/>
  <c r="CK124" i="14"/>
  <c r="DK124" i="14"/>
  <c r="EM124" i="14"/>
  <c r="CN112" i="14"/>
  <c r="DQ112" i="14"/>
  <c r="EQ112" i="14"/>
  <c r="BO100" i="14"/>
  <c r="CT100" i="14"/>
  <c r="DR100" i="14"/>
  <c r="EP100" i="14"/>
  <c r="CD88" i="14"/>
  <c r="DB88" i="14"/>
  <c r="DZ88" i="14"/>
  <c r="EX88" i="14"/>
  <c r="BP76" i="14"/>
  <c r="CN76" i="14"/>
  <c r="DL76" i="14"/>
  <c r="EJ76" i="14"/>
  <c r="BL76" i="14"/>
  <c r="BW64" i="14"/>
  <c r="CU64" i="14"/>
  <c r="DS64" i="14"/>
  <c r="EQ64" i="14"/>
  <c r="CH52" i="14"/>
  <c r="DF52" i="14"/>
  <c r="ED52" i="14"/>
  <c r="FB52" i="14"/>
  <c r="BR40" i="14"/>
  <c r="CP40" i="14"/>
  <c r="DN40" i="14"/>
  <c r="EL40" i="14"/>
  <c r="BS28" i="14"/>
  <c r="CQ28" i="14"/>
  <c r="DO28" i="14"/>
  <c r="EM28" i="14"/>
  <c r="FG28" i="14"/>
  <c r="CM124" i="14"/>
  <c r="DN124" i="14"/>
  <c r="EN124" i="14"/>
  <c r="CP112" i="14"/>
  <c r="DR112" i="14"/>
  <c r="EV112" i="14"/>
  <c r="BT100" i="14"/>
  <c r="CW100" i="14"/>
  <c r="DU100" i="14"/>
  <c r="ES100" i="14"/>
  <c r="CH88" i="14"/>
  <c r="DF88" i="14"/>
  <c r="ED88" i="14"/>
  <c r="FB88" i="14"/>
  <c r="BS76" i="14"/>
  <c r="CQ76" i="14"/>
  <c r="DO76" i="14"/>
  <c r="EM76" i="14"/>
  <c r="CA64" i="14"/>
  <c r="CY64" i="14"/>
  <c r="DW64" i="14"/>
  <c r="EU64" i="14"/>
  <c r="BM52" i="14"/>
  <c r="CK52" i="14"/>
  <c r="DI52" i="14"/>
  <c r="EG52" i="14"/>
  <c r="FE52" i="14"/>
  <c r="BV40" i="14"/>
  <c r="CT40" i="14"/>
  <c r="DR40" i="14"/>
  <c r="EP40" i="14"/>
  <c r="BT28" i="14"/>
  <c r="CR28" i="14"/>
  <c r="DP28" i="14"/>
  <c r="EN28" i="14"/>
  <c r="EV76" i="14"/>
  <c r="CP124" i="14"/>
  <c r="DO124" i="14"/>
  <c r="ES124" i="14"/>
  <c r="BP112" i="14"/>
  <c r="CS112" i="14"/>
  <c r="DS112" i="14"/>
  <c r="EX112" i="14"/>
  <c r="BV100" i="14"/>
  <c r="CX100" i="14"/>
  <c r="DV100" i="14"/>
  <c r="ET100" i="14"/>
  <c r="CI88" i="14"/>
  <c r="DG88" i="14"/>
  <c r="EE88" i="14"/>
  <c r="FC88" i="14"/>
  <c r="BT76" i="14"/>
  <c r="CR76" i="14"/>
  <c r="DP76" i="14"/>
  <c r="EN76" i="14"/>
  <c r="CB64" i="14"/>
  <c r="CZ64" i="14"/>
  <c r="DX64" i="14"/>
  <c r="EV64" i="14"/>
  <c r="BN52" i="14"/>
  <c r="CL52" i="14"/>
  <c r="DJ52" i="14"/>
  <c r="EH52" i="14"/>
  <c r="FF52" i="14"/>
  <c r="BW40" i="14"/>
  <c r="CU40" i="14"/>
  <c r="DS40" i="14"/>
  <c r="EQ40" i="14"/>
  <c r="BV28" i="14"/>
  <c r="CT28" i="14"/>
  <c r="DR28" i="14"/>
  <c r="EP28" i="14"/>
  <c r="DW124" i="14"/>
  <c r="BV112" i="14"/>
  <c r="DD100" i="14"/>
  <c r="CO88" i="14"/>
  <c r="EK88" i="14"/>
  <c r="CX76" i="14"/>
  <c r="ET76" i="14"/>
  <c r="DF64" i="14"/>
  <c r="CR52" i="14"/>
  <c r="CC40" i="14"/>
  <c r="EW40" i="14"/>
  <c r="DW28" i="14"/>
  <c r="CW124" i="14"/>
  <c r="BW112" i="14"/>
  <c r="DF100" i="14"/>
  <c r="FB100" i="14"/>
  <c r="CP88" i="14"/>
  <c r="EL88" i="14"/>
  <c r="CB76" i="14"/>
  <c r="DG64" i="14"/>
  <c r="FC64" i="14"/>
  <c r="BV52" i="14"/>
  <c r="EP52" i="14"/>
  <c r="CD40" i="14"/>
  <c r="EX40" i="14"/>
  <c r="CE28" i="14"/>
  <c r="EY28" i="14"/>
  <c r="CQ124" i="14"/>
  <c r="DP124" i="14"/>
  <c r="EU124" i="14"/>
  <c r="BR112" i="14"/>
  <c r="CT112" i="14"/>
  <c r="DX112" i="14"/>
  <c r="FA112" i="14"/>
  <c r="BY100" i="14"/>
  <c r="CY100" i="14"/>
  <c r="DW100" i="14"/>
  <c r="EU100" i="14"/>
  <c r="BM88" i="14"/>
  <c r="CK88" i="14"/>
  <c r="DI88" i="14"/>
  <c r="EG88" i="14"/>
  <c r="FE88" i="14"/>
  <c r="BU76" i="14"/>
  <c r="CS76" i="14"/>
  <c r="DQ76" i="14"/>
  <c r="EO76" i="14"/>
  <c r="CD64" i="14"/>
  <c r="DB64" i="14"/>
  <c r="DZ64" i="14"/>
  <c r="EX64" i="14"/>
  <c r="BO52" i="14"/>
  <c r="CM52" i="14"/>
  <c r="DK52" i="14"/>
  <c r="EI52" i="14"/>
  <c r="FG52" i="14"/>
  <c r="BY40" i="14"/>
  <c r="CW40" i="14"/>
  <c r="DU40" i="14"/>
  <c r="ES40" i="14"/>
  <c r="BY28" i="14"/>
  <c r="CW28" i="14"/>
  <c r="DU28" i="14"/>
  <c r="ES28" i="14"/>
  <c r="EY124" i="14"/>
  <c r="EC112" i="14"/>
  <c r="EB100" i="14"/>
  <c r="DM88" i="14"/>
  <c r="BZ76" i="14"/>
  <c r="ED64" i="14"/>
  <c r="BT52" i="14"/>
  <c r="EN52" i="14"/>
  <c r="DY40" i="14"/>
  <c r="CY28" i="14"/>
  <c r="DZ124" i="14"/>
  <c r="ED112" i="14"/>
  <c r="DN88" i="14"/>
  <c r="CZ76" i="14"/>
  <c r="DR52" i="14"/>
  <c r="DB40" i="14"/>
  <c r="EA28" i="14"/>
  <c r="CR124" i="14"/>
  <c r="DU124" i="14"/>
  <c r="EX124" i="14"/>
  <c r="BU112" i="14"/>
  <c r="CU112" i="14"/>
  <c r="DZ112" i="14"/>
  <c r="FB112" i="14"/>
  <c r="BZ100" i="14"/>
  <c r="DC100" i="14"/>
  <c r="EA100" i="14"/>
  <c r="EY100" i="14"/>
  <c r="BP88" i="14"/>
  <c r="CN88" i="14"/>
  <c r="DL88" i="14"/>
  <c r="EJ88" i="14"/>
  <c r="BL88" i="14"/>
  <c r="BY76" i="14"/>
  <c r="CW76" i="14"/>
  <c r="DU76" i="14"/>
  <c r="ES76" i="14"/>
  <c r="CG64" i="14"/>
  <c r="DE64" i="14"/>
  <c r="EC64" i="14"/>
  <c r="FA64" i="14"/>
  <c r="BS52" i="14"/>
  <c r="CQ52" i="14"/>
  <c r="DO52" i="14"/>
  <c r="EM52" i="14"/>
  <c r="CB40" i="14"/>
  <c r="CZ40" i="14"/>
  <c r="DX40" i="14"/>
  <c r="EV40" i="14"/>
  <c r="BZ28" i="14"/>
  <c r="CX28" i="14"/>
  <c r="DV28" i="14"/>
  <c r="ET28" i="14"/>
  <c r="CV124" i="14"/>
  <c r="CZ112" i="14"/>
  <c r="FC112" i="14"/>
  <c r="CA100" i="14"/>
  <c r="EZ100" i="14"/>
  <c r="BQ88" i="14"/>
  <c r="DV76" i="14"/>
  <c r="CH64" i="14"/>
  <c r="FB64" i="14"/>
  <c r="DP52" i="14"/>
  <c r="DA40" i="14"/>
  <c r="CA28" i="14"/>
  <c r="EU28" i="14"/>
  <c r="EZ124" i="14"/>
  <c r="DB112" i="14"/>
  <c r="CF100" i="14"/>
  <c r="ED100" i="14"/>
  <c r="BR88" i="14"/>
  <c r="DX76" i="14"/>
  <c r="CI64" i="14"/>
  <c r="EE64" i="14"/>
  <c r="CT52" i="14"/>
  <c r="DZ40" i="14"/>
  <c r="DC28" i="14"/>
  <c r="EO16" i="14"/>
  <c r="DE16" i="14"/>
  <c r="DS18" i="14"/>
  <c r="DG18" i="14"/>
  <c r="CU18" i="14"/>
  <c r="CI18" i="14"/>
  <c r="BW18" i="14"/>
  <c r="FC18" i="14"/>
  <c r="FC17" i="14"/>
  <c r="BP17" i="14"/>
  <c r="FB17" i="14"/>
  <c r="BL17" i="14"/>
  <c r="FG17" i="14"/>
  <c r="EP17" i="14"/>
  <c r="DW17" i="14"/>
  <c r="DF17" i="14"/>
  <c r="BV17" i="14"/>
  <c r="FF17" i="14"/>
  <c r="EO17" i="14"/>
  <c r="DV17" i="14"/>
  <c r="DE17" i="14"/>
  <c r="CL17" i="14"/>
  <c r="BU17" i="14"/>
  <c r="FA17" i="14"/>
  <c r="EH17" i="14"/>
  <c r="DQ17" i="14"/>
  <c r="CX17" i="14"/>
  <c r="CG17" i="14"/>
  <c r="BN17" i="14"/>
  <c r="DR17" i="14"/>
  <c r="EZ17" i="14"/>
  <c r="CF17" i="14"/>
  <c r="CY17" i="14"/>
  <c r="EV17" i="14"/>
  <c r="EE17" i="14"/>
  <c r="DL17" i="14"/>
  <c r="CU17" i="14"/>
  <c r="CB17" i="14"/>
  <c r="EI17" i="14"/>
  <c r="EF17" i="14"/>
  <c r="EU17" i="14"/>
  <c r="ED17" i="14"/>
  <c r="DK17" i="14"/>
  <c r="CT17" i="14"/>
  <c r="CA17" i="14"/>
  <c r="BO17" i="14"/>
  <c r="CV17" i="14"/>
  <c r="ET17" i="14"/>
  <c r="EC17" i="14"/>
  <c r="DJ17" i="14"/>
  <c r="CS17" i="14"/>
  <c r="BZ17" i="14"/>
  <c r="CH17" i="14"/>
  <c r="DP17" i="14"/>
  <c r="ER17" i="14"/>
  <c r="EB17" i="14"/>
  <c r="DH17" i="14"/>
  <c r="CR17" i="14"/>
  <c r="BX17" i="14"/>
  <c r="EQ17" i="14"/>
  <c r="DX17" i="14"/>
  <c r="DG17" i="14"/>
  <c r="CN17" i="14"/>
  <c r="BW17" i="14"/>
  <c r="CM17" i="14"/>
  <c r="EI16" i="14"/>
  <c r="CY16" i="14"/>
  <c r="CS16" i="14"/>
  <c r="EC16" i="14"/>
  <c r="EB16" i="14"/>
  <c r="CR16" i="14"/>
  <c r="CP16" i="14"/>
  <c r="CM16" i="14"/>
  <c r="CG16" i="14"/>
  <c r="CF16" i="14"/>
  <c r="FG16" i="14"/>
  <c r="DW16" i="14"/>
  <c r="FA16" i="14"/>
  <c r="DQ16" i="14"/>
  <c r="EZ16" i="14"/>
  <c r="DP16" i="14"/>
  <c r="EX16" i="14"/>
  <c r="DN16" i="14"/>
  <c r="CD16" i="14"/>
  <c r="CA16" i="14"/>
  <c r="BU16" i="14"/>
  <c r="EN16" i="14"/>
  <c r="DD16" i="14"/>
  <c r="BT16" i="14"/>
  <c r="DB16" i="14"/>
  <c r="EZ21" i="14"/>
  <c r="DP21" i="14"/>
  <c r="CF21" i="14"/>
  <c r="EY21" i="14"/>
  <c r="DO21" i="14"/>
  <c r="CE21" i="14"/>
  <c r="BL21" i="14"/>
  <c r="ES21" i="14"/>
  <c r="DI21" i="14"/>
  <c r="BY21" i="14"/>
  <c r="EM21" i="14"/>
  <c r="DC21" i="14"/>
  <c r="BS21" i="14"/>
  <c r="EG21" i="14"/>
  <c r="CW21" i="14"/>
  <c r="BM21" i="14"/>
  <c r="EF21" i="14"/>
  <c r="CV21" i="14"/>
  <c r="EB21" i="14"/>
  <c r="CR21" i="14"/>
  <c r="EA21" i="14"/>
  <c r="CQ21" i="14"/>
  <c r="FE21" i="14"/>
  <c r="DU21" i="14"/>
  <c r="CK21" i="14"/>
  <c r="FD21" i="14"/>
  <c r="DT21" i="14"/>
  <c r="CJ21" i="14"/>
  <c r="CZ20" i="14"/>
  <c r="EV20" i="14"/>
  <c r="CB20" i="14"/>
  <c r="DA20" i="14"/>
  <c r="ER19" i="14"/>
  <c r="DH19" i="14"/>
  <c r="BX19" i="14"/>
  <c r="EF19" i="14"/>
  <c r="CV19" i="14"/>
  <c r="BL19" i="14"/>
  <c r="EE19" i="14"/>
  <c r="CU19" i="14"/>
  <c r="ED19" i="14"/>
  <c r="CT19" i="14"/>
  <c r="DX19" i="14"/>
  <c r="CN19" i="14"/>
  <c r="FD19" i="14"/>
  <c r="DT19" i="14"/>
  <c r="CJ19" i="14"/>
  <c r="FC19" i="14"/>
  <c r="DS19" i="14"/>
  <c r="CI19" i="14"/>
  <c r="FB19" i="14"/>
  <c r="DR19" i="14"/>
  <c r="CH19" i="14"/>
  <c r="EV19" i="14"/>
  <c r="DL19" i="14"/>
  <c r="CB19" i="14"/>
  <c r="EV21" i="14"/>
  <c r="EJ21" i="14"/>
  <c r="DX21" i="14"/>
  <c r="DL21" i="14"/>
  <c r="CZ21" i="14"/>
  <c r="CN21" i="14"/>
  <c r="CB21" i="14"/>
  <c r="BP21" i="14"/>
  <c r="FG21" i="14"/>
  <c r="EU21" i="14"/>
  <c r="EI21" i="14"/>
  <c r="DW21" i="14"/>
  <c r="DK21" i="14"/>
  <c r="CY21" i="14"/>
  <c r="CM21" i="14"/>
  <c r="CA21" i="14"/>
  <c r="BO21" i="14"/>
  <c r="FF21" i="14"/>
  <c r="ET21" i="14"/>
  <c r="EH21" i="14"/>
  <c r="DV21" i="14"/>
  <c r="DJ21" i="14"/>
  <c r="CX21" i="14"/>
  <c r="CL21" i="14"/>
  <c r="BZ21" i="14"/>
  <c r="BN21" i="14"/>
  <c r="FC21" i="14"/>
  <c r="EQ21" i="14"/>
  <c r="EE21" i="14"/>
  <c r="DS21" i="14"/>
  <c r="DG21" i="14"/>
  <c r="CU21" i="14"/>
  <c r="CI21" i="14"/>
  <c r="BW21" i="14"/>
  <c r="FB21" i="14"/>
  <c r="EP21" i="14"/>
  <c r="ED21" i="14"/>
  <c r="DR21" i="14"/>
  <c r="DF21" i="14"/>
  <c r="CT21" i="14"/>
  <c r="CH21" i="14"/>
  <c r="BV21" i="14"/>
  <c r="FA21" i="14"/>
  <c r="EO21" i="14"/>
  <c r="EC21" i="14"/>
  <c r="DQ21" i="14"/>
  <c r="DE21" i="14"/>
  <c r="CS21" i="14"/>
  <c r="CG21" i="14"/>
  <c r="BU21" i="14"/>
  <c r="EX21" i="14"/>
  <c r="EL21" i="14"/>
  <c r="DZ21" i="14"/>
  <c r="DN21" i="14"/>
  <c r="DB21" i="14"/>
  <c r="CP21" i="14"/>
  <c r="CD21" i="14"/>
  <c r="BR21" i="14"/>
  <c r="EW21" i="14"/>
  <c r="EK21" i="14"/>
  <c r="DY21" i="14"/>
  <c r="DM21" i="14"/>
  <c r="DA21" i="14"/>
  <c r="CO21" i="14"/>
  <c r="CC21" i="14"/>
  <c r="EZ20" i="14"/>
  <c r="EN20" i="14"/>
  <c r="EB20" i="14"/>
  <c r="DP20" i="14"/>
  <c r="DD20" i="14"/>
  <c r="CR20" i="14"/>
  <c r="CF20" i="14"/>
  <c r="BT20" i="14"/>
  <c r="EY20" i="14"/>
  <c r="EM20" i="14"/>
  <c r="EA20" i="14"/>
  <c r="DO20" i="14"/>
  <c r="DC20" i="14"/>
  <c r="CQ20" i="14"/>
  <c r="CE20" i="14"/>
  <c r="BS20" i="14"/>
  <c r="EX20" i="14"/>
  <c r="EL20" i="14"/>
  <c r="DZ20" i="14"/>
  <c r="DN20" i="14"/>
  <c r="DB20" i="14"/>
  <c r="CP20" i="14"/>
  <c r="CD20" i="14"/>
  <c r="BR20" i="14"/>
  <c r="FG20" i="14"/>
  <c r="EU20" i="14"/>
  <c r="EI20" i="14"/>
  <c r="DW20" i="14"/>
  <c r="DK20" i="14"/>
  <c r="CY20" i="14"/>
  <c r="CM20" i="14"/>
  <c r="CA20" i="14"/>
  <c r="BO20" i="14"/>
  <c r="FF20" i="14"/>
  <c r="ET20" i="14"/>
  <c r="EH20" i="14"/>
  <c r="DV20" i="14"/>
  <c r="DJ20" i="14"/>
  <c r="CX20" i="14"/>
  <c r="CL20" i="14"/>
  <c r="BZ20" i="14"/>
  <c r="BN20" i="14"/>
  <c r="FE20" i="14"/>
  <c r="ES20" i="14"/>
  <c r="EG20" i="14"/>
  <c r="DU20" i="14"/>
  <c r="DI20" i="14"/>
  <c r="CW20" i="14"/>
  <c r="CK20" i="14"/>
  <c r="BY20" i="14"/>
  <c r="BM20" i="14"/>
  <c r="FD20" i="14"/>
  <c r="ER20" i="14"/>
  <c r="EF20" i="14"/>
  <c r="DT20" i="14"/>
  <c r="DH20" i="14"/>
  <c r="CV20" i="14"/>
  <c r="CJ20" i="14"/>
  <c r="BX20" i="14"/>
  <c r="FC20" i="14"/>
  <c r="EQ20" i="14"/>
  <c r="EE20" i="14"/>
  <c r="DS20" i="14"/>
  <c r="DG20" i="14"/>
  <c r="CU20" i="14"/>
  <c r="CI20" i="14"/>
  <c r="BW20" i="14"/>
  <c r="FB20" i="14"/>
  <c r="EP20" i="14"/>
  <c r="ED20" i="14"/>
  <c r="DR20" i="14"/>
  <c r="DF20" i="14"/>
  <c r="CT20" i="14"/>
  <c r="CH20" i="14"/>
  <c r="BV20" i="14"/>
  <c r="FA20" i="14"/>
  <c r="EO20" i="14"/>
  <c r="EC20" i="14"/>
  <c r="DQ20" i="14"/>
  <c r="DE20" i="14"/>
  <c r="CS20" i="14"/>
  <c r="CG20" i="14"/>
  <c r="FG19" i="14"/>
  <c r="EU19" i="14"/>
  <c r="EI19" i="14"/>
  <c r="DW19" i="14"/>
  <c r="DK19" i="14"/>
  <c r="CY19" i="14"/>
  <c r="CM19" i="14"/>
  <c r="CA19" i="14"/>
  <c r="BO19" i="14"/>
  <c r="FF19" i="14"/>
  <c r="ET19" i="14"/>
  <c r="EH19" i="14"/>
  <c r="DV19" i="14"/>
  <c r="DJ19" i="14"/>
  <c r="CX19" i="14"/>
  <c r="CL19" i="14"/>
  <c r="BZ19" i="14"/>
  <c r="BN19" i="14"/>
  <c r="FE19" i="14"/>
  <c r="ES19" i="14"/>
  <c r="EG19" i="14"/>
  <c r="DU19" i="14"/>
  <c r="DI19" i="14"/>
  <c r="CW19" i="14"/>
  <c r="CK19" i="14"/>
  <c r="BY19" i="14"/>
  <c r="BM19" i="14"/>
  <c r="FA19" i="14"/>
  <c r="EO19" i="14"/>
  <c r="EC19" i="14"/>
  <c r="DQ19" i="14"/>
  <c r="DE19" i="14"/>
  <c r="CS19" i="14"/>
  <c r="CG19" i="14"/>
  <c r="BU19" i="14"/>
  <c r="EZ19" i="14"/>
  <c r="EN19" i="14"/>
  <c r="EB19" i="14"/>
  <c r="DP19" i="14"/>
  <c r="DD19" i="14"/>
  <c r="CR19" i="14"/>
  <c r="CF19" i="14"/>
  <c r="BT19" i="14"/>
  <c r="EY19" i="14"/>
  <c r="EM19" i="14"/>
  <c r="EA19" i="14"/>
  <c r="DO19" i="14"/>
  <c r="DC19" i="14"/>
  <c r="CQ19" i="14"/>
  <c r="CE19" i="14"/>
  <c r="BS19" i="14"/>
  <c r="EX19" i="14"/>
  <c r="EL19" i="14"/>
  <c r="DZ19" i="14"/>
  <c r="DN19" i="14"/>
  <c r="DB19" i="14"/>
  <c r="CP19" i="14"/>
  <c r="CD19" i="14"/>
  <c r="BR19" i="14"/>
  <c r="EW19" i="14"/>
  <c r="EK19" i="14"/>
  <c r="DY19" i="14"/>
  <c r="DM19" i="14"/>
  <c r="DA19" i="14"/>
  <c r="CO19" i="14"/>
  <c r="CC19" i="14"/>
  <c r="BQ19" i="14"/>
  <c r="FB18" i="14"/>
  <c r="EP18" i="14"/>
  <c r="ED18" i="14"/>
  <c r="DR18" i="14"/>
  <c r="DF18" i="14"/>
  <c r="CT18" i="14"/>
  <c r="CH18" i="14"/>
  <c r="BV18" i="14"/>
  <c r="FA18" i="14"/>
  <c r="EO18" i="14"/>
  <c r="EC18" i="14"/>
  <c r="DQ18" i="14"/>
  <c r="DE18" i="14"/>
  <c r="CS18" i="14"/>
  <c r="CG18" i="14"/>
  <c r="BU18" i="14"/>
  <c r="EZ18" i="14"/>
  <c r="DD18" i="14"/>
  <c r="EY18" i="14"/>
  <c r="EM18" i="14"/>
  <c r="EA18" i="14"/>
  <c r="DO18" i="14"/>
  <c r="DC18" i="14"/>
  <c r="CQ18" i="14"/>
  <c r="CE18" i="14"/>
  <c r="BS18" i="14"/>
  <c r="EB18" i="14"/>
  <c r="CR18" i="14"/>
  <c r="EX18" i="14"/>
  <c r="EL18" i="14"/>
  <c r="DZ18" i="14"/>
  <c r="DN18" i="14"/>
  <c r="DB18" i="14"/>
  <c r="CP18" i="14"/>
  <c r="CD18" i="14"/>
  <c r="BR18" i="14"/>
  <c r="EN18" i="14"/>
  <c r="CF18" i="14"/>
  <c r="EW18" i="14"/>
  <c r="EK18" i="14"/>
  <c r="DY18" i="14"/>
  <c r="DM18" i="14"/>
  <c r="DA18" i="14"/>
  <c r="CO18" i="14"/>
  <c r="CC18" i="14"/>
  <c r="BQ18" i="14"/>
  <c r="DP18" i="14"/>
  <c r="BT18" i="14"/>
  <c r="EV18" i="14"/>
  <c r="EJ18" i="14"/>
  <c r="DX18" i="14"/>
  <c r="DL18" i="14"/>
  <c r="CZ18" i="14"/>
  <c r="CN18" i="14"/>
  <c r="CB18" i="14"/>
  <c r="BP18" i="14"/>
  <c r="FG18" i="14"/>
  <c r="EU18" i="14"/>
  <c r="EI18" i="14"/>
  <c r="DW18" i="14"/>
  <c r="DK18" i="14"/>
  <c r="CY18" i="14"/>
  <c r="CM18" i="14"/>
  <c r="CA18" i="14"/>
  <c r="BO18" i="14"/>
  <c r="FF18" i="14"/>
  <c r="ET18" i="14"/>
  <c r="EH18" i="14"/>
  <c r="DV18" i="14"/>
  <c r="DJ18" i="14"/>
  <c r="CX18" i="14"/>
  <c r="CL18" i="14"/>
  <c r="BZ18" i="14"/>
  <c r="BN18" i="14"/>
  <c r="BL18" i="14"/>
  <c r="FE18" i="14"/>
  <c r="ES18" i="14"/>
  <c r="EG18" i="14"/>
  <c r="DU18" i="14"/>
  <c r="DI18" i="14"/>
  <c r="CW18" i="14"/>
  <c r="CK18" i="14"/>
  <c r="BY18" i="14"/>
  <c r="BM18" i="14"/>
  <c r="FD18" i="14"/>
  <c r="ER18" i="14"/>
  <c r="EF18" i="14"/>
  <c r="DT18" i="14"/>
  <c r="DH18" i="14"/>
  <c r="CV18" i="14"/>
  <c r="CJ18" i="14"/>
  <c r="EW17" i="14"/>
  <c r="EK17" i="14"/>
  <c r="DY17" i="14"/>
  <c r="DM17" i="14"/>
  <c r="DA17" i="14"/>
  <c r="CO17" i="14"/>
  <c r="CC17" i="14"/>
  <c r="BQ17" i="14"/>
  <c r="FE17" i="14"/>
  <c r="ES17" i="14"/>
  <c r="EG17" i="14"/>
  <c r="DU17" i="14"/>
  <c r="DI17" i="14"/>
  <c r="CW17" i="14"/>
  <c r="CK17" i="14"/>
  <c r="BY17" i="14"/>
  <c r="BM17" i="14"/>
  <c r="EY17" i="14"/>
  <c r="EM17" i="14"/>
  <c r="EA17" i="14"/>
  <c r="DO17" i="14"/>
  <c r="DC17" i="14"/>
  <c r="CQ17" i="14"/>
  <c r="CE17" i="14"/>
  <c r="BS17" i="14"/>
  <c r="EX17" i="14"/>
  <c r="EL17" i="14"/>
  <c r="DZ17" i="14"/>
  <c r="DN17" i="14"/>
  <c r="DB17" i="14"/>
  <c r="CP17" i="14"/>
  <c r="CD17" i="14"/>
  <c r="FD16" i="14"/>
  <c r="ER16" i="14"/>
  <c r="EF16" i="14"/>
  <c r="DT16" i="14"/>
  <c r="DH16" i="14"/>
  <c r="CV16" i="14"/>
  <c r="CJ16" i="14"/>
  <c r="BX16" i="14"/>
  <c r="FC16" i="14"/>
  <c r="EQ16" i="14"/>
  <c r="EE16" i="14"/>
  <c r="DS16" i="14"/>
  <c r="DG16" i="14"/>
  <c r="CU16" i="14"/>
  <c r="CI16" i="14"/>
  <c r="BW16" i="14"/>
  <c r="FB16" i="14"/>
  <c r="EP16" i="14"/>
  <c r="ED16" i="14"/>
  <c r="DR16" i="14"/>
  <c r="DF16" i="14"/>
  <c r="CT16" i="14"/>
  <c r="CH16" i="14"/>
  <c r="BV16" i="14"/>
  <c r="EY16" i="14"/>
  <c r="EM16" i="14"/>
  <c r="EA16" i="14"/>
  <c r="DO16" i="14"/>
  <c r="DC16" i="14"/>
  <c r="CQ16" i="14"/>
  <c r="CE16" i="14"/>
  <c r="BS16" i="14"/>
  <c r="BR16" i="14"/>
  <c r="EW16" i="14"/>
  <c r="EK16" i="14"/>
  <c r="DY16" i="14"/>
  <c r="DM16" i="14"/>
  <c r="DA16" i="14"/>
  <c r="CO16" i="14"/>
  <c r="CC16" i="14"/>
  <c r="BQ16" i="14"/>
  <c r="BL16" i="14"/>
  <c r="EV16" i="14"/>
  <c r="EJ16" i="14"/>
  <c r="DX16" i="14"/>
  <c r="DL16" i="14"/>
  <c r="CZ16" i="14"/>
  <c r="CN16" i="14"/>
  <c r="CB16" i="14"/>
  <c r="BP16" i="14"/>
  <c r="BO16" i="14"/>
  <c r="FF16" i="14"/>
  <c r="ET16" i="14"/>
  <c r="EH16" i="14"/>
  <c r="DV16" i="14"/>
  <c r="DJ16" i="14"/>
  <c r="CX16" i="14"/>
  <c r="CL16" i="14"/>
  <c r="BZ16" i="14"/>
  <c r="BN16" i="14"/>
  <c r="FE16" i="14"/>
  <c r="ES16" i="14"/>
  <c r="EG16" i="14"/>
  <c r="DU16" i="14"/>
  <c r="DI16" i="14"/>
  <c r="CW16" i="14"/>
  <c r="CK16" i="14"/>
  <c r="BY16" i="14"/>
  <c r="D4" i="49" l="1"/>
  <c r="E11" i="49"/>
  <c r="CZ11" i="49"/>
  <c r="CY11" i="49"/>
  <c r="CX11" i="49"/>
  <c r="CW11" i="49"/>
  <c r="CV11" i="49"/>
  <c r="CU11" i="49"/>
  <c r="CT11" i="49"/>
  <c r="CS11" i="49"/>
  <c r="CR11" i="49"/>
  <c r="CQ11" i="49"/>
  <c r="CP11" i="49"/>
  <c r="CO11" i="49"/>
  <c r="CN11" i="49"/>
  <c r="CM11" i="49"/>
  <c r="CL11" i="49"/>
  <c r="CK11" i="49"/>
  <c r="CJ11" i="49"/>
  <c r="CI11" i="49"/>
  <c r="CH11" i="49"/>
  <c r="CG11" i="49"/>
  <c r="CF11" i="49"/>
  <c r="CE11" i="49"/>
  <c r="CD11" i="49"/>
  <c r="CC11" i="49"/>
  <c r="CB11" i="49"/>
  <c r="CA11" i="49"/>
  <c r="BZ11" i="49"/>
  <c r="BY11" i="49"/>
  <c r="BX11" i="49"/>
  <c r="BW11" i="49"/>
  <c r="BV11" i="49"/>
  <c r="BU11" i="49"/>
  <c r="BT11" i="49"/>
  <c r="BS11" i="49"/>
  <c r="BR11" i="49"/>
  <c r="BQ11" i="49"/>
  <c r="BP11" i="49"/>
  <c r="BO11" i="49"/>
  <c r="BN11" i="49"/>
  <c r="BM11" i="49"/>
  <c r="BL11" i="49"/>
  <c r="BK11" i="49"/>
  <c r="BJ11" i="49"/>
  <c r="BI11" i="49"/>
  <c r="BH11" i="49"/>
  <c r="BG11" i="49"/>
  <c r="BF11" i="49"/>
  <c r="BE11" i="49"/>
  <c r="BD11" i="49"/>
  <c r="BC11" i="49"/>
  <c r="BB11" i="49"/>
  <c r="BA11" i="49"/>
  <c r="AZ11" i="49"/>
  <c r="AY11" i="49"/>
  <c r="AX11" i="49"/>
  <c r="AW11" i="49"/>
  <c r="AV11" i="49"/>
  <c r="AU11" i="49"/>
  <c r="AT11" i="49"/>
  <c r="AS11" i="49"/>
  <c r="AR11" i="49"/>
  <c r="AQ11" i="49"/>
  <c r="AP11" i="49"/>
  <c r="AO11" i="49"/>
  <c r="AN11" i="49"/>
  <c r="AM11" i="49"/>
  <c r="AL11" i="49"/>
  <c r="AK11" i="49"/>
  <c r="AJ11" i="49"/>
  <c r="AI11" i="49"/>
  <c r="AH11" i="49"/>
  <c r="AG11" i="49"/>
  <c r="AF11" i="49"/>
  <c r="AE11" i="49"/>
  <c r="AD11" i="49"/>
  <c r="AC11" i="49"/>
  <c r="AB11" i="49"/>
  <c r="AA11" i="49"/>
  <c r="Z11" i="49"/>
  <c r="Y11" i="49"/>
  <c r="X11" i="49"/>
  <c r="W11" i="49"/>
  <c r="V11" i="49"/>
  <c r="U11" i="49"/>
  <c r="T11" i="49"/>
  <c r="S11" i="49"/>
  <c r="R11" i="49"/>
  <c r="Q11" i="49"/>
  <c r="P11" i="49"/>
  <c r="O11" i="49"/>
  <c r="N11" i="49"/>
  <c r="M11" i="49"/>
  <c r="L11" i="49"/>
  <c r="K11" i="49"/>
  <c r="J11" i="49"/>
  <c r="I11" i="49"/>
  <c r="H11" i="49"/>
  <c r="G11" i="49"/>
  <c r="F11" i="49"/>
  <c r="BA4" i="14"/>
  <c r="BB5" i="14"/>
  <c r="BC5" i="14"/>
  <c r="BD5" i="14"/>
  <c r="BE5" i="14"/>
  <c r="BF5" i="14"/>
  <c r="BG5" i="14"/>
  <c r="BH5" i="14"/>
  <c r="BI5" i="14"/>
  <c r="BJ5" i="14"/>
  <c r="BB4" i="14"/>
  <c r="BC4" i="14"/>
  <c r="BD4" i="14"/>
  <c r="BE4" i="14"/>
  <c r="BF4" i="14"/>
  <c r="BG4" i="14"/>
  <c r="BH4" i="14"/>
  <c r="BI4" i="14"/>
  <c r="BJ4" i="14"/>
  <c r="BB3" i="14"/>
  <c r="BC3" i="14"/>
  <c r="BD3" i="14"/>
  <c r="BE3" i="14"/>
  <c r="BF3" i="14"/>
  <c r="BG3" i="14"/>
  <c r="BH3" i="14"/>
  <c r="BI3" i="14"/>
  <c r="BJ3" i="14"/>
  <c r="BA5" i="14"/>
  <c r="BA3" i="14"/>
  <c r="AQ8" i="14"/>
  <c r="AR8" i="14"/>
  <c r="AS8" i="14"/>
  <c r="AT8" i="14"/>
  <c r="AU8" i="14"/>
  <c r="AV8" i="14"/>
  <c r="AW8" i="14"/>
  <c r="AX8" i="14"/>
  <c r="AY8" i="14"/>
  <c r="AQ7" i="14"/>
  <c r="AR7" i="14"/>
  <c r="AS7" i="14"/>
  <c r="AT7" i="14"/>
  <c r="AU7" i="14"/>
  <c r="AV7" i="14"/>
  <c r="AW7" i="14"/>
  <c r="AX7" i="14"/>
  <c r="AY7" i="14"/>
  <c r="AQ6" i="14"/>
  <c r="AR6" i="14"/>
  <c r="AS6" i="14"/>
  <c r="AT6" i="14"/>
  <c r="AU6" i="14"/>
  <c r="AV6" i="14"/>
  <c r="AW6" i="14"/>
  <c r="AX6" i="14"/>
  <c r="AY6" i="14"/>
  <c r="AQ5" i="14"/>
  <c r="AR5" i="14"/>
  <c r="AS5" i="14"/>
  <c r="AT5" i="14"/>
  <c r="AU5" i="14"/>
  <c r="AV5" i="14"/>
  <c r="AW5" i="14"/>
  <c r="AX5" i="14"/>
  <c r="AY5" i="14"/>
  <c r="AQ4" i="14"/>
  <c r="AR4" i="14"/>
  <c r="AS4" i="14"/>
  <c r="AT4" i="14"/>
  <c r="AU4" i="14"/>
  <c r="AV4" i="14"/>
  <c r="AW4" i="14"/>
  <c r="AX4" i="14"/>
  <c r="AY4" i="14"/>
  <c r="AQ3" i="14"/>
  <c r="AR3" i="14"/>
  <c r="AS3" i="14"/>
  <c r="AT3" i="14"/>
  <c r="AU3" i="14"/>
  <c r="AV3" i="14"/>
  <c r="AW3" i="14"/>
  <c r="AX3" i="14"/>
  <c r="AY3" i="14"/>
  <c r="AP8" i="14"/>
  <c r="AP7" i="14"/>
  <c r="AP6" i="14"/>
  <c r="AP5" i="14"/>
  <c r="AP4" i="14"/>
  <c r="AP3" i="14"/>
  <c r="AF9" i="14"/>
  <c r="AG9" i="14"/>
  <c r="AH9" i="14"/>
  <c r="AI9" i="14"/>
  <c r="AJ9" i="14"/>
  <c r="AK9" i="14"/>
  <c r="AL9" i="14"/>
  <c r="AM9" i="14"/>
  <c r="AN9" i="14"/>
  <c r="AF8" i="14"/>
  <c r="AG8" i="14"/>
  <c r="AH8" i="14"/>
  <c r="AI8" i="14"/>
  <c r="AJ8" i="14"/>
  <c r="AK8" i="14"/>
  <c r="AL8" i="14"/>
  <c r="AM8" i="14"/>
  <c r="AN8" i="14"/>
  <c r="AF7" i="14"/>
  <c r="AG7" i="14"/>
  <c r="AH7" i="14"/>
  <c r="AI7" i="14"/>
  <c r="AJ7" i="14"/>
  <c r="AK7" i="14"/>
  <c r="AL7" i="14"/>
  <c r="AM7" i="14"/>
  <c r="AN7" i="14"/>
  <c r="AF6" i="14"/>
  <c r="AG6" i="14"/>
  <c r="AH6" i="14"/>
  <c r="AI6" i="14"/>
  <c r="AJ6" i="14"/>
  <c r="AK6" i="14"/>
  <c r="AL6" i="14"/>
  <c r="AM6" i="14"/>
  <c r="AN6" i="14"/>
  <c r="AF5" i="14"/>
  <c r="AG5" i="14"/>
  <c r="AH5" i="14"/>
  <c r="AI5" i="14"/>
  <c r="AJ5" i="14"/>
  <c r="AK5" i="14"/>
  <c r="AL5" i="14"/>
  <c r="AM5" i="14"/>
  <c r="AN5" i="14"/>
  <c r="AF4" i="14"/>
  <c r="AG4" i="14"/>
  <c r="AH4" i="14"/>
  <c r="AI4" i="14"/>
  <c r="AJ4" i="14"/>
  <c r="AK4" i="14"/>
  <c r="AL4" i="14"/>
  <c r="AM4" i="14"/>
  <c r="AN4" i="14"/>
  <c r="AF3" i="14"/>
  <c r="AG3" i="14"/>
  <c r="AH3" i="14"/>
  <c r="AI3" i="14"/>
  <c r="AJ3" i="14"/>
  <c r="AK3" i="14"/>
  <c r="AL3" i="14"/>
  <c r="AM3" i="14"/>
  <c r="AN3" i="14"/>
  <c r="AE9" i="14"/>
  <c r="AE8" i="14"/>
  <c r="AE7" i="14"/>
  <c r="AE6" i="14"/>
  <c r="AE5" i="14"/>
  <c r="AE4" i="14"/>
  <c r="AE3" i="14"/>
  <c r="N5" i="56" l="1"/>
  <c r="M5" i="56"/>
  <c r="L5" i="56"/>
  <c r="K5" i="56"/>
  <c r="J5" i="56"/>
  <c r="I5" i="56"/>
  <c r="H5" i="56"/>
  <c r="G5" i="56"/>
  <c r="F5" i="56"/>
  <c r="E5" i="56"/>
  <c r="J3" i="14" l="1"/>
  <c r="BL10" i="14"/>
  <c r="CR12" i="14"/>
  <c r="DN11" i="14"/>
  <c r="BL9" i="14"/>
  <c r="BW8" i="14"/>
  <c r="BL7" i="14"/>
  <c r="BR6" i="14"/>
  <c r="BL5" i="14"/>
  <c r="CH3" i="14"/>
  <c r="BL4" i="14"/>
  <c r="J12" i="14"/>
  <c r="K12" i="14" s="1"/>
  <c r="J11" i="14"/>
  <c r="K11" i="14" s="1"/>
  <c r="J10" i="14"/>
  <c r="K10" i="14" s="1"/>
  <c r="J9" i="14"/>
  <c r="J8" i="14"/>
  <c r="K8" i="14" s="1"/>
  <c r="J7" i="14"/>
  <c r="K7" i="14" s="1"/>
  <c r="J6" i="14"/>
  <c r="K6" i="14" s="1"/>
  <c r="J5" i="14"/>
  <c r="K5" i="14" s="1"/>
  <c r="J4" i="14"/>
  <c r="K4" i="14" s="1"/>
  <c r="F8" i="14"/>
  <c r="F7" i="14"/>
  <c r="F6" i="14"/>
  <c r="F5" i="14"/>
  <c r="F4" i="14"/>
  <c r="F3" i="14"/>
  <c r="L3" i="14" l="1"/>
  <c r="K3" i="14"/>
  <c r="K9" i="14"/>
  <c r="Q8" i="14"/>
  <c r="S10" i="14"/>
  <c r="CR10" i="14"/>
  <c r="N5" i="14"/>
  <c r="T11" i="14"/>
  <c r="O6" i="14"/>
  <c r="P7" i="14"/>
  <c r="R9" i="14"/>
  <c r="N6" i="14"/>
  <c r="O7" i="14"/>
  <c r="P8" i="14"/>
  <c r="Q9" i="14"/>
  <c r="R10" i="14"/>
  <c r="S11" i="14"/>
  <c r="T12" i="14"/>
  <c r="N7" i="14"/>
  <c r="O8" i="14"/>
  <c r="P9" i="14"/>
  <c r="Q10" i="14"/>
  <c r="R11" i="14"/>
  <c r="S12" i="14"/>
  <c r="N8" i="14"/>
  <c r="O9" i="14"/>
  <c r="P10" i="14"/>
  <c r="Q11" i="14"/>
  <c r="R12" i="14"/>
  <c r="N9" i="14"/>
  <c r="O10" i="14"/>
  <c r="P11" i="14"/>
  <c r="Q12" i="14"/>
  <c r="T3" i="14"/>
  <c r="N10" i="14"/>
  <c r="O11" i="14"/>
  <c r="P12" i="14"/>
  <c r="S3" i="14"/>
  <c r="T4" i="14"/>
  <c r="N11" i="14"/>
  <c r="O12" i="14"/>
  <c r="R3" i="14"/>
  <c r="S4" i="14"/>
  <c r="T5" i="14"/>
  <c r="N12" i="14"/>
  <c r="Q3" i="14"/>
  <c r="R4" i="14"/>
  <c r="S5" i="14"/>
  <c r="T6" i="14"/>
  <c r="EZ10" i="14"/>
  <c r="P3" i="14"/>
  <c r="Q4" i="14"/>
  <c r="R5" i="14"/>
  <c r="S6" i="14"/>
  <c r="T7" i="14"/>
  <c r="O3" i="14"/>
  <c r="P4" i="14"/>
  <c r="Q5" i="14"/>
  <c r="R6" i="14"/>
  <c r="S7" i="14"/>
  <c r="T8" i="14"/>
  <c r="N3" i="14"/>
  <c r="O4" i="14"/>
  <c r="P5" i="14"/>
  <c r="Q6" i="14"/>
  <c r="R7" i="14"/>
  <c r="S8" i="14"/>
  <c r="T9" i="14"/>
  <c r="N4" i="14"/>
  <c r="O5" i="14"/>
  <c r="P6" i="14"/>
  <c r="Q7" i="14"/>
  <c r="R8" i="14"/>
  <c r="S9" i="14"/>
  <c r="T10" i="14"/>
  <c r="EU5" i="14"/>
  <c r="DL3" i="14"/>
  <c r="DM5" i="14"/>
  <c r="CP10" i="14"/>
  <c r="L12" i="14"/>
  <c r="DD5" i="14"/>
  <c r="BV10" i="14"/>
  <c r="M3" i="14"/>
  <c r="BZ5" i="14"/>
  <c r="M4" i="14"/>
  <c r="BP5" i="14"/>
  <c r="L4" i="14"/>
  <c r="M5" i="14"/>
  <c r="EB7" i="14"/>
  <c r="L5" i="14"/>
  <c r="M6" i="14"/>
  <c r="DF7" i="14"/>
  <c r="L7" i="14"/>
  <c r="M7" i="14"/>
  <c r="CJ7" i="14"/>
  <c r="L6" i="14"/>
  <c r="M8" i="14"/>
  <c r="L8" i="14"/>
  <c r="M9" i="14"/>
  <c r="EK4" i="14"/>
  <c r="EI10" i="14"/>
  <c r="L9" i="14"/>
  <c r="M10" i="14"/>
  <c r="CW4" i="14"/>
  <c r="EH10" i="14"/>
  <c r="L10" i="14"/>
  <c r="M11" i="14"/>
  <c r="FB5" i="14"/>
  <c r="DK10" i="14"/>
  <c r="L11" i="14"/>
  <c r="M12" i="14"/>
  <c r="CL3" i="14"/>
  <c r="EA4" i="14"/>
  <c r="CL4" i="14"/>
  <c r="ET5" i="14"/>
  <c r="DB5" i="14"/>
  <c r="BO5" i="14"/>
  <c r="ED10" i="14"/>
  <c r="CG3" i="14"/>
  <c r="DY4" i="14"/>
  <c r="CK4" i="14"/>
  <c r="EP5" i="14"/>
  <c r="DA5" i="14"/>
  <c r="BN5" i="14"/>
  <c r="DM10" i="14"/>
  <c r="CN3" i="14"/>
  <c r="EE4" i="14"/>
  <c r="CM4" i="14"/>
  <c r="BT3" i="14"/>
  <c r="DU4" i="14"/>
  <c r="CE4" i="14"/>
  <c r="EK5" i="14"/>
  <c r="CX5" i="14"/>
  <c r="ET7" i="14"/>
  <c r="DL10" i="14"/>
  <c r="FG4" i="14"/>
  <c r="DT4" i="14"/>
  <c r="CC4" i="14"/>
  <c r="EJ5" i="14"/>
  <c r="CT5" i="14"/>
  <c r="FF4" i="14"/>
  <c r="DS4" i="14"/>
  <c r="CA4" i="14"/>
  <c r="EI5" i="14"/>
  <c r="CR5" i="14"/>
  <c r="EZ3" i="14"/>
  <c r="EW4" i="14"/>
  <c r="DI4" i="14"/>
  <c r="BS4" i="14"/>
  <c r="DY5" i="14"/>
  <c r="CL5" i="14"/>
  <c r="EV3" i="14"/>
  <c r="EU4" i="14"/>
  <c r="DH4" i="14"/>
  <c r="BQ4" i="14"/>
  <c r="DX5" i="14"/>
  <c r="CH5" i="14"/>
  <c r="BP7" i="14"/>
  <c r="CO10" i="14"/>
  <c r="EP3" i="14"/>
  <c r="ET4" i="14"/>
  <c r="DG4" i="14"/>
  <c r="BO4" i="14"/>
  <c r="DW5" i="14"/>
  <c r="CF5" i="14"/>
  <c r="FB10" i="14"/>
  <c r="BZ10" i="14"/>
  <c r="EC3" i="14"/>
  <c r="EQ4" i="14"/>
  <c r="CY4" i="14"/>
  <c r="FG5" i="14"/>
  <c r="DP5" i="14"/>
  <c r="CB5" i="14"/>
  <c r="DT3" i="14"/>
  <c r="EM4" i="14"/>
  <c r="CX4" i="14"/>
  <c r="FF5" i="14"/>
  <c r="DN5" i="14"/>
  <c r="CA5" i="14"/>
  <c r="EX10" i="14"/>
  <c r="BT10" i="14"/>
  <c r="CU6" i="14"/>
  <c r="CP6" i="14"/>
  <c r="ER7" i="14"/>
  <c r="CI7" i="14"/>
  <c r="CD6" i="14"/>
  <c r="DV7" i="14"/>
  <c r="CH7" i="14"/>
  <c r="EW8" i="14"/>
  <c r="EF3" i="14"/>
  <c r="BW3" i="14"/>
  <c r="ES4" i="14"/>
  <c r="DW4" i="14"/>
  <c r="DC4" i="14"/>
  <c r="CJ4" i="14"/>
  <c r="BN4" i="14"/>
  <c r="EN5" i="14"/>
  <c r="DV5" i="14"/>
  <c r="CZ5" i="14"/>
  <c r="CD5" i="14"/>
  <c r="FE6" i="14"/>
  <c r="CC6" i="14"/>
  <c r="EP7" i="14"/>
  <c r="DT7" i="14"/>
  <c r="CZ7" i="14"/>
  <c r="CG7" i="14"/>
  <c r="EU8" i="14"/>
  <c r="EW10" i="14"/>
  <c r="EB10" i="14"/>
  <c r="DJ10" i="14"/>
  <c r="CN10" i="14"/>
  <c r="BR10" i="14"/>
  <c r="EQ7" i="14"/>
  <c r="DD7" i="14"/>
  <c r="ED3" i="14"/>
  <c r="BU3" i="14"/>
  <c r="ER4" i="14"/>
  <c r="DV4" i="14"/>
  <c r="DA4" i="14"/>
  <c r="CI4" i="14"/>
  <c r="BM4" i="14"/>
  <c r="EL5" i="14"/>
  <c r="DR5" i="14"/>
  <c r="CY5" i="14"/>
  <c r="CC5" i="14"/>
  <c r="EY6" i="14"/>
  <c r="BT6" i="14"/>
  <c r="EO7" i="14"/>
  <c r="DS7" i="14"/>
  <c r="CX7" i="14"/>
  <c r="CF7" i="14"/>
  <c r="DU8" i="14"/>
  <c r="EV10" i="14"/>
  <c r="DZ10" i="14"/>
  <c r="DF10" i="14"/>
  <c r="CM10" i="14"/>
  <c r="BQ10" i="14"/>
  <c r="DX7" i="14"/>
  <c r="EM6" i="14"/>
  <c r="FF7" i="14"/>
  <c r="EN7" i="14"/>
  <c r="DR7" i="14"/>
  <c r="CV7" i="14"/>
  <c r="CB7" i="14"/>
  <c r="DT8" i="14"/>
  <c r="EU10" i="14"/>
  <c r="DY10" i="14"/>
  <c r="DD10" i="14"/>
  <c r="CL10" i="14"/>
  <c r="BP10" i="14"/>
  <c r="EL6" i="14"/>
  <c r="FD7" i="14"/>
  <c r="EJ7" i="14"/>
  <c r="DQ7" i="14"/>
  <c r="CU7" i="14"/>
  <c r="BZ7" i="14"/>
  <c r="CU8" i="14"/>
  <c r="ET10" i="14"/>
  <c r="DX10" i="14"/>
  <c r="DB10" i="14"/>
  <c r="CH10" i="14"/>
  <c r="BO10" i="14"/>
  <c r="EC6" i="14"/>
  <c r="FC7" i="14"/>
  <c r="EH7" i="14"/>
  <c r="DP7" i="14"/>
  <c r="CT7" i="14"/>
  <c r="BX7" i="14"/>
  <c r="CQ8" i="14"/>
  <c r="EP10" i="14"/>
  <c r="DW10" i="14"/>
  <c r="DA10" i="14"/>
  <c r="CF10" i="14"/>
  <c r="BN10" i="14"/>
  <c r="DH3" i="14"/>
  <c r="FE4" i="14"/>
  <c r="EI4" i="14"/>
  <c r="DO4" i="14"/>
  <c r="CV4" i="14"/>
  <c r="BZ4" i="14"/>
  <c r="EZ5" i="14"/>
  <c r="EH5" i="14"/>
  <c r="DL5" i="14"/>
  <c r="CP5" i="14"/>
  <c r="BV5" i="14"/>
  <c r="DQ6" i="14"/>
  <c r="FB7" i="14"/>
  <c r="EF7" i="14"/>
  <c r="DL7" i="14"/>
  <c r="CS7" i="14"/>
  <c r="BW7" i="14"/>
  <c r="BO8" i="14"/>
  <c r="EN10" i="14"/>
  <c r="DV10" i="14"/>
  <c r="CZ10" i="14"/>
  <c r="CD10" i="14"/>
  <c r="DE12" i="14"/>
  <c r="DE7" i="14"/>
  <c r="DG3" i="14"/>
  <c r="FD4" i="14"/>
  <c r="EH4" i="14"/>
  <c r="DM4" i="14"/>
  <c r="CU4" i="14"/>
  <c r="BY4" i="14"/>
  <c r="EX5" i="14"/>
  <c r="ED5" i="14"/>
  <c r="DK5" i="14"/>
  <c r="CO5" i="14"/>
  <c r="BT5" i="14"/>
  <c r="DP6" i="14"/>
  <c r="FA7" i="14"/>
  <c r="EE7" i="14"/>
  <c r="DJ7" i="14"/>
  <c r="CR7" i="14"/>
  <c r="BV7" i="14"/>
  <c r="BM8" i="14"/>
  <c r="EL10" i="14"/>
  <c r="DR10" i="14"/>
  <c r="CY10" i="14"/>
  <c r="CC10" i="14"/>
  <c r="BN7" i="14"/>
  <c r="CZ3" i="14"/>
  <c r="FC4" i="14"/>
  <c r="EG4" i="14"/>
  <c r="DK4" i="14"/>
  <c r="CQ4" i="14"/>
  <c r="BX4" i="14"/>
  <c r="EW5" i="14"/>
  <c r="EB5" i="14"/>
  <c r="DJ5" i="14"/>
  <c r="CN5" i="14"/>
  <c r="BR5" i="14"/>
  <c r="DI6" i="14"/>
  <c r="EZ7" i="14"/>
  <c r="ED7" i="14"/>
  <c r="DH7" i="14"/>
  <c r="CN7" i="14"/>
  <c r="BU7" i="14"/>
  <c r="FG10" i="14"/>
  <c r="EK10" i="14"/>
  <c r="DP10" i="14"/>
  <c r="CX10" i="14"/>
  <c r="CB10" i="14"/>
  <c r="FB3" i="14"/>
  <c r="CS3" i="14"/>
  <c r="EY4" i="14"/>
  <c r="EF4" i="14"/>
  <c r="DJ4" i="14"/>
  <c r="CO4" i="14"/>
  <c r="BW4" i="14"/>
  <c r="EV5" i="14"/>
  <c r="DZ5" i="14"/>
  <c r="DF5" i="14"/>
  <c r="CM5" i="14"/>
  <c r="BQ5" i="14"/>
  <c r="CW6" i="14"/>
  <c r="EV7" i="14"/>
  <c r="EC7" i="14"/>
  <c r="DG7" i="14"/>
  <c r="CL7" i="14"/>
  <c r="BT7" i="14"/>
  <c r="FF10" i="14"/>
  <c r="EJ10" i="14"/>
  <c r="DN10" i="14"/>
  <c r="CT10" i="14"/>
  <c r="CA10" i="14"/>
  <c r="EX11" i="14"/>
  <c r="CC11" i="14"/>
  <c r="ET3" i="14"/>
  <c r="EB3" i="14"/>
  <c r="DF3" i="14"/>
  <c r="CJ3" i="14"/>
  <c r="BP3" i="14"/>
  <c r="FC6" i="14"/>
  <c r="EK6" i="14"/>
  <c r="DO6" i="14"/>
  <c r="CS6" i="14"/>
  <c r="BY6" i="14"/>
  <c r="ES8" i="14"/>
  <c r="DS8" i="14"/>
  <c r="CM8" i="14"/>
  <c r="EL11" i="14"/>
  <c r="BR11" i="14"/>
  <c r="CS12" i="14"/>
  <c r="EW11" i="14"/>
  <c r="ER3" i="14"/>
  <c r="DX3" i="14"/>
  <c r="DE3" i="14"/>
  <c r="CI3" i="14"/>
  <c r="BN3" i="14"/>
  <c r="FA6" i="14"/>
  <c r="EG6" i="14"/>
  <c r="DN6" i="14"/>
  <c r="CR6" i="14"/>
  <c r="BW6" i="14"/>
  <c r="ER8" i="14"/>
  <c r="DO8" i="14"/>
  <c r="CK8" i="14"/>
  <c r="EK11" i="14"/>
  <c r="BQ11" i="14"/>
  <c r="BL12" i="14"/>
  <c r="BV12" i="14"/>
  <c r="CH12" i="14"/>
  <c r="CT12" i="14"/>
  <c r="DF12" i="14"/>
  <c r="DR12" i="14"/>
  <c r="ED12" i="14"/>
  <c r="EP12" i="14"/>
  <c r="FB12" i="14"/>
  <c r="BW12" i="14"/>
  <c r="CI12" i="14"/>
  <c r="CU12" i="14"/>
  <c r="DG12" i="14"/>
  <c r="DS12" i="14"/>
  <c r="EE12" i="14"/>
  <c r="EQ12" i="14"/>
  <c r="FC12" i="14"/>
  <c r="BX12" i="14"/>
  <c r="CJ12" i="14"/>
  <c r="CV12" i="14"/>
  <c r="DH12" i="14"/>
  <c r="DT12" i="14"/>
  <c r="EF12" i="14"/>
  <c r="ER12" i="14"/>
  <c r="FD12" i="14"/>
  <c r="BM12" i="14"/>
  <c r="BY12" i="14"/>
  <c r="CK12" i="14"/>
  <c r="CW12" i="14"/>
  <c r="DI12" i="14"/>
  <c r="DU12" i="14"/>
  <c r="EG12" i="14"/>
  <c r="ES12" i="14"/>
  <c r="FE12" i="14"/>
  <c r="BN12" i="14"/>
  <c r="BZ12" i="14"/>
  <c r="CL12" i="14"/>
  <c r="CX12" i="14"/>
  <c r="DJ12" i="14"/>
  <c r="DV12" i="14"/>
  <c r="EH12" i="14"/>
  <c r="ET12" i="14"/>
  <c r="FF12" i="14"/>
  <c r="BO12" i="14"/>
  <c r="CA12" i="14"/>
  <c r="CM12" i="14"/>
  <c r="CY12" i="14"/>
  <c r="DK12" i="14"/>
  <c r="DW12" i="14"/>
  <c r="EI12" i="14"/>
  <c r="EU12" i="14"/>
  <c r="FG12" i="14"/>
  <c r="BP12" i="14"/>
  <c r="CB12" i="14"/>
  <c r="CN12" i="14"/>
  <c r="CZ12" i="14"/>
  <c r="DL12" i="14"/>
  <c r="DX12" i="14"/>
  <c r="EJ12" i="14"/>
  <c r="EV12" i="14"/>
  <c r="BQ12" i="14"/>
  <c r="CC12" i="14"/>
  <c r="CO12" i="14"/>
  <c r="DA12" i="14"/>
  <c r="DM12" i="14"/>
  <c r="DY12" i="14"/>
  <c r="EK12" i="14"/>
  <c r="EW12" i="14"/>
  <c r="BR12" i="14"/>
  <c r="CD12" i="14"/>
  <c r="CP12" i="14"/>
  <c r="DB12" i="14"/>
  <c r="DN12" i="14"/>
  <c r="DZ12" i="14"/>
  <c r="EL12" i="14"/>
  <c r="EX12" i="14"/>
  <c r="BS12" i="14"/>
  <c r="CE12" i="14"/>
  <c r="CQ12" i="14"/>
  <c r="DC12" i="14"/>
  <c r="DO12" i="14"/>
  <c r="EA12" i="14"/>
  <c r="EM12" i="14"/>
  <c r="EY12" i="14"/>
  <c r="DD12" i="14"/>
  <c r="EQ3" i="14"/>
  <c r="DV3" i="14"/>
  <c r="DD3" i="14"/>
  <c r="EZ6" i="14"/>
  <c r="EE6" i="14"/>
  <c r="DM6" i="14"/>
  <c r="CQ6" i="14"/>
  <c r="BU6" i="14"/>
  <c r="EQ8" i="14"/>
  <c r="DK8" i="14"/>
  <c r="CJ8" i="14"/>
  <c r="DZ11" i="14"/>
  <c r="FA12" i="14"/>
  <c r="CG12" i="14"/>
  <c r="CD11" i="14"/>
  <c r="BL3" i="14"/>
  <c r="BM3" i="14"/>
  <c r="BY3" i="14"/>
  <c r="CK3" i="14"/>
  <c r="CW3" i="14"/>
  <c r="DI3" i="14"/>
  <c r="DU3" i="14"/>
  <c r="EG3" i="14"/>
  <c r="ES3" i="14"/>
  <c r="FE3" i="14"/>
  <c r="BO3" i="14"/>
  <c r="CA3" i="14"/>
  <c r="CM3" i="14"/>
  <c r="CY3" i="14"/>
  <c r="DK3" i="14"/>
  <c r="DW3" i="14"/>
  <c r="EI3" i="14"/>
  <c r="EU3" i="14"/>
  <c r="FG3" i="14"/>
  <c r="BQ3" i="14"/>
  <c r="CC3" i="14"/>
  <c r="CO3" i="14"/>
  <c r="DA3" i="14"/>
  <c r="DM3" i="14"/>
  <c r="DY3" i="14"/>
  <c r="EK3" i="14"/>
  <c r="EW3" i="14"/>
  <c r="BR3" i="14"/>
  <c r="CD3" i="14"/>
  <c r="CP3" i="14"/>
  <c r="DB3" i="14"/>
  <c r="DN3" i="14"/>
  <c r="DZ3" i="14"/>
  <c r="EL3" i="14"/>
  <c r="EX3" i="14"/>
  <c r="BS3" i="14"/>
  <c r="CE3" i="14"/>
  <c r="CQ3" i="14"/>
  <c r="DC3" i="14"/>
  <c r="DO3" i="14"/>
  <c r="EA3" i="14"/>
  <c r="EM3" i="14"/>
  <c r="EY3" i="14"/>
  <c r="EO3" i="14"/>
  <c r="DS3" i="14"/>
  <c r="CX3" i="14"/>
  <c r="CF3" i="14"/>
  <c r="EX6" i="14"/>
  <c r="EB6" i="14"/>
  <c r="DG6" i="14"/>
  <c r="CO6" i="14"/>
  <c r="BS6" i="14"/>
  <c r="EI8" i="14"/>
  <c r="DH8" i="14"/>
  <c r="CE8" i="14"/>
  <c r="EO12" i="14"/>
  <c r="BU12" i="14"/>
  <c r="BL11" i="14"/>
  <c r="BS11" i="14"/>
  <c r="CE11" i="14"/>
  <c r="CQ11" i="14"/>
  <c r="DC11" i="14"/>
  <c r="DO11" i="14"/>
  <c r="EA11" i="14"/>
  <c r="EM11" i="14"/>
  <c r="EY11" i="14"/>
  <c r="BT11" i="14"/>
  <c r="CF11" i="14"/>
  <c r="CR11" i="14"/>
  <c r="DD11" i="14"/>
  <c r="DP11" i="14"/>
  <c r="EB11" i="14"/>
  <c r="EN11" i="14"/>
  <c r="EZ11" i="14"/>
  <c r="BU11" i="14"/>
  <c r="CG11" i="14"/>
  <c r="CS11" i="14"/>
  <c r="DE11" i="14"/>
  <c r="DQ11" i="14"/>
  <c r="EC11" i="14"/>
  <c r="EO11" i="14"/>
  <c r="FA11" i="14"/>
  <c r="BV11" i="14"/>
  <c r="CH11" i="14"/>
  <c r="CT11" i="14"/>
  <c r="DF11" i="14"/>
  <c r="DR11" i="14"/>
  <c r="ED11" i="14"/>
  <c r="EP11" i="14"/>
  <c r="FB11" i="14"/>
  <c r="BW11" i="14"/>
  <c r="CI11" i="14"/>
  <c r="CU11" i="14"/>
  <c r="DG11" i="14"/>
  <c r="DS11" i="14"/>
  <c r="EE11" i="14"/>
  <c r="EQ11" i="14"/>
  <c r="FC11" i="14"/>
  <c r="BX11" i="14"/>
  <c r="CJ11" i="14"/>
  <c r="CV11" i="14"/>
  <c r="DH11" i="14"/>
  <c r="DT11" i="14"/>
  <c r="EF11" i="14"/>
  <c r="ER11" i="14"/>
  <c r="FD11" i="14"/>
  <c r="BM11" i="14"/>
  <c r="BY11" i="14"/>
  <c r="CK11" i="14"/>
  <c r="CW11" i="14"/>
  <c r="DI11" i="14"/>
  <c r="DU11" i="14"/>
  <c r="EG11" i="14"/>
  <c r="ES11" i="14"/>
  <c r="FE11" i="14"/>
  <c r="BN11" i="14"/>
  <c r="BZ11" i="14"/>
  <c r="CL11" i="14"/>
  <c r="CX11" i="14"/>
  <c r="DJ11" i="14"/>
  <c r="DV11" i="14"/>
  <c r="EH11" i="14"/>
  <c r="ET11" i="14"/>
  <c r="FF11" i="14"/>
  <c r="BO11" i="14"/>
  <c r="CA11" i="14"/>
  <c r="CM11" i="14"/>
  <c r="CY11" i="14"/>
  <c r="DK11" i="14"/>
  <c r="DW11" i="14"/>
  <c r="EI11" i="14"/>
  <c r="EU11" i="14"/>
  <c r="FG11" i="14"/>
  <c r="BP11" i="14"/>
  <c r="CB11" i="14"/>
  <c r="CN11" i="14"/>
  <c r="CZ11" i="14"/>
  <c r="DL11" i="14"/>
  <c r="DX11" i="14"/>
  <c r="EJ11" i="14"/>
  <c r="EV11" i="14"/>
  <c r="CI8" i="14"/>
  <c r="CF12" i="14"/>
  <c r="FF3" i="14"/>
  <c r="EN3" i="14"/>
  <c r="DR3" i="14"/>
  <c r="CV3" i="14"/>
  <c r="CB3" i="14"/>
  <c r="EW6" i="14"/>
  <c r="EA6" i="14"/>
  <c r="DE6" i="14"/>
  <c r="CK6" i="14"/>
  <c r="FG8" i="14"/>
  <c r="EG8" i="14"/>
  <c r="DG8" i="14"/>
  <c r="CA8" i="14"/>
  <c r="DM11" i="14"/>
  <c r="EN12" i="14"/>
  <c r="BT12" i="14"/>
  <c r="EM8" i="14"/>
  <c r="DI8" i="14"/>
  <c r="EZ12" i="14"/>
  <c r="BL6" i="14"/>
  <c r="BV6" i="14"/>
  <c r="CH6" i="14"/>
  <c r="CT6" i="14"/>
  <c r="DF6" i="14"/>
  <c r="DR6" i="14"/>
  <c r="ED6" i="14"/>
  <c r="EP6" i="14"/>
  <c r="FB6" i="14"/>
  <c r="BX6" i="14"/>
  <c r="CJ6" i="14"/>
  <c r="CV6" i="14"/>
  <c r="DH6" i="14"/>
  <c r="DT6" i="14"/>
  <c r="EF6" i="14"/>
  <c r="ER6" i="14"/>
  <c r="FD6" i="14"/>
  <c r="BN6" i="14"/>
  <c r="BZ6" i="14"/>
  <c r="CL6" i="14"/>
  <c r="CX6" i="14"/>
  <c r="DJ6" i="14"/>
  <c r="DV6" i="14"/>
  <c r="EH6" i="14"/>
  <c r="ET6" i="14"/>
  <c r="FF6" i="14"/>
  <c r="BO6" i="14"/>
  <c r="CA6" i="14"/>
  <c r="CM6" i="14"/>
  <c r="CY6" i="14"/>
  <c r="DK6" i="14"/>
  <c r="DW6" i="14"/>
  <c r="EI6" i="14"/>
  <c r="EU6" i="14"/>
  <c r="FG6" i="14"/>
  <c r="BP6" i="14"/>
  <c r="CB6" i="14"/>
  <c r="CN6" i="14"/>
  <c r="CZ6" i="14"/>
  <c r="DL6" i="14"/>
  <c r="DX6" i="14"/>
  <c r="EJ6" i="14"/>
  <c r="EV6" i="14"/>
  <c r="FD3" i="14"/>
  <c r="EJ3" i="14"/>
  <c r="DQ3" i="14"/>
  <c r="CU3" i="14"/>
  <c r="BZ3" i="14"/>
  <c r="ES6" i="14"/>
  <c r="DZ6" i="14"/>
  <c r="DD6" i="14"/>
  <c r="CI6" i="14"/>
  <c r="BQ6" i="14"/>
  <c r="FE8" i="14"/>
  <c r="EF8" i="14"/>
  <c r="DC8" i="14"/>
  <c r="BY8" i="14"/>
  <c r="DB11" i="14"/>
  <c r="EC12" i="14"/>
  <c r="DY11" i="14"/>
  <c r="FC3" i="14"/>
  <c r="EH3" i="14"/>
  <c r="DP3" i="14"/>
  <c r="CT3" i="14"/>
  <c r="BX3" i="14"/>
  <c r="EQ6" i="14"/>
  <c r="DY6" i="14"/>
  <c r="DC6" i="14"/>
  <c r="CG6" i="14"/>
  <c r="BM6" i="14"/>
  <c r="FD8" i="14"/>
  <c r="EE8" i="14"/>
  <c r="CY8" i="14"/>
  <c r="BX8" i="14"/>
  <c r="DA11" i="14"/>
  <c r="EB12" i="14"/>
  <c r="EO6" i="14"/>
  <c r="DU6" i="14"/>
  <c r="DB6" i="14"/>
  <c r="CF6" i="14"/>
  <c r="FC8" i="14"/>
  <c r="EA8" i="14"/>
  <c r="CW8" i="14"/>
  <c r="CP11" i="14"/>
  <c r="DQ12" i="14"/>
  <c r="BL8" i="14"/>
  <c r="BN8" i="14"/>
  <c r="BZ8" i="14"/>
  <c r="CL8" i="14"/>
  <c r="CX8" i="14"/>
  <c r="DJ8" i="14"/>
  <c r="DV8" i="14"/>
  <c r="EH8" i="14"/>
  <c r="ET8" i="14"/>
  <c r="FF8" i="14"/>
  <c r="BP8" i="14"/>
  <c r="CB8" i="14"/>
  <c r="CN8" i="14"/>
  <c r="CZ8" i="14"/>
  <c r="DL8" i="14"/>
  <c r="DX8" i="14"/>
  <c r="EJ8" i="14"/>
  <c r="EV8" i="14"/>
  <c r="DM8" i="14"/>
  <c r="BQ8" i="14"/>
  <c r="CC8" i="14"/>
  <c r="CO8" i="14"/>
  <c r="DA8" i="14"/>
  <c r="DY8" i="14"/>
  <c r="EK8" i="14"/>
  <c r="BR8" i="14"/>
  <c r="CD8" i="14"/>
  <c r="CP8" i="14"/>
  <c r="DB8" i="14"/>
  <c r="DN8" i="14"/>
  <c r="DZ8" i="14"/>
  <c r="EL8" i="14"/>
  <c r="EX8" i="14"/>
  <c r="BT8" i="14"/>
  <c r="CF8" i="14"/>
  <c r="CR8" i="14"/>
  <c r="DD8" i="14"/>
  <c r="DP8" i="14"/>
  <c r="EB8" i="14"/>
  <c r="EN8" i="14"/>
  <c r="EZ8" i="14"/>
  <c r="BU8" i="14"/>
  <c r="CG8" i="14"/>
  <c r="CS8" i="14"/>
  <c r="DE8" i="14"/>
  <c r="DQ8" i="14"/>
  <c r="EC8" i="14"/>
  <c r="EO8" i="14"/>
  <c r="FA8" i="14"/>
  <c r="BV8" i="14"/>
  <c r="CH8" i="14"/>
  <c r="CT8" i="14"/>
  <c r="DF8" i="14"/>
  <c r="DR8" i="14"/>
  <c r="ED8" i="14"/>
  <c r="EP8" i="14"/>
  <c r="FB8" i="14"/>
  <c r="FA3" i="14"/>
  <c r="EE3" i="14"/>
  <c r="DJ3" i="14"/>
  <c r="CR3" i="14"/>
  <c r="BV3" i="14"/>
  <c r="EN6" i="14"/>
  <c r="DS6" i="14"/>
  <c r="DA6" i="14"/>
  <c r="CE6" i="14"/>
  <c r="EY8" i="14"/>
  <c r="DW8" i="14"/>
  <c r="CV8" i="14"/>
  <c r="BS8" i="14"/>
  <c r="CO11" i="14"/>
  <c r="DP12" i="14"/>
  <c r="FB4" i="14"/>
  <c r="EP4" i="14"/>
  <c r="ED4" i="14"/>
  <c r="DR4" i="14"/>
  <c r="DF4" i="14"/>
  <c r="CT4" i="14"/>
  <c r="CH4" i="14"/>
  <c r="BV4" i="14"/>
  <c r="FE5" i="14"/>
  <c r="ES5" i="14"/>
  <c r="EG5" i="14"/>
  <c r="DU5" i="14"/>
  <c r="DI5" i="14"/>
  <c r="CW5" i="14"/>
  <c r="CK5" i="14"/>
  <c r="BY5" i="14"/>
  <c r="BM5" i="14"/>
  <c r="EY7" i="14"/>
  <c r="EM7" i="14"/>
  <c r="EA7" i="14"/>
  <c r="DO7" i="14"/>
  <c r="DC7" i="14"/>
  <c r="CQ7" i="14"/>
  <c r="CE7" i="14"/>
  <c r="BS7" i="14"/>
  <c r="FE10" i="14"/>
  <c r="ES10" i="14"/>
  <c r="EG10" i="14"/>
  <c r="DU10" i="14"/>
  <c r="DI10" i="14"/>
  <c r="CW10" i="14"/>
  <c r="CK10" i="14"/>
  <c r="BY10" i="14"/>
  <c r="BM10" i="14"/>
  <c r="FA4" i="14"/>
  <c r="EO4" i="14"/>
  <c r="EC4" i="14"/>
  <c r="DQ4" i="14"/>
  <c r="DE4" i="14"/>
  <c r="CS4" i="14"/>
  <c r="CG4" i="14"/>
  <c r="BU4" i="14"/>
  <c r="FD5" i="14"/>
  <c r="ER5" i="14"/>
  <c r="EF5" i="14"/>
  <c r="DT5" i="14"/>
  <c r="DH5" i="14"/>
  <c r="CV5" i="14"/>
  <c r="CJ5" i="14"/>
  <c r="BX5" i="14"/>
  <c r="EX7" i="14"/>
  <c r="EL7" i="14"/>
  <c r="DZ7" i="14"/>
  <c r="DN7" i="14"/>
  <c r="DB7" i="14"/>
  <c r="CP7" i="14"/>
  <c r="CD7" i="14"/>
  <c r="BR7" i="14"/>
  <c r="FD10" i="14"/>
  <c r="ER10" i="14"/>
  <c r="EF10" i="14"/>
  <c r="DT10" i="14"/>
  <c r="DH10" i="14"/>
  <c r="CV10" i="14"/>
  <c r="CJ10" i="14"/>
  <c r="BX10" i="14"/>
  <c r="EZ4" i="14"/>
  <c r="EN4" i="14"/>
  <c r="EB4" i="14"/>
  <c r="DP4" i="14"/>
  <c r="DD4" i="14"/>
  <c r="CR4" i="14"/>
  <c r="CF4" i="14"/>
  <c r="BT4" i="14"/>
  <c r="FC5" i="14"/>
  <c r="EQ5" i="14"/>
  <c r="EE5" i="14"/>
  <c r="DS5" i="14"/>
  <c r="DG5" i="14"/>
  <c r="CU5" i="14"/>
  <c r="CI5" i="14"/>
  <c r="BW5" i="14"/>
  <c r="EW7" i="14"/>
  <c r="EK7" i="14"/>
  <c r="DY7" i="14"/>
  <c r="DM7" i="14"/>
  <c r="DA7" i="14"/>
  <c r="CO7" i="14"/>
  <c r="CC7" i="14"/>
  <c r="BQ7" i="14"/>
  <c r="FC10" i="14"/>
  <c r="EQ10" i="14"/>
  <c r="EE10" i="14"/>
  <c r="DS10" i="14"/>
  <c r="DG10" i="14"/>
  <c r="CU10" i="14"/>
  <c r="CI10" i="14"/>
  <c r="BW10" i="14"/>
  <c r="EX4" i="14"/>
  <c r="EL4" i="14"/>
  <c r="DZ4" i="14"/>
  <c r="DN4" i="14"/>
  <c r="DB4" i="14"/>
  <c r="CP4" i="14"/>
  <c r="CD4" i="14"/>
  <c r="BR4" i="14"/>
  <c r="FA5" i="14"/>
  <c r="EO5" i="14"/>
  <c r="EC5" i="14"/>
  <c r="DQ5" i="14"/>
  <c r="DE5" i="14"/>
  <c r="CS5" i="14"/>
  <c r="CG5" i="14"/>
  <c r="BU5" i="14"/>
  <c r="FG7" i="14"/>
  <c r="EU7" i="14"/>
  <c r="EI7" i="14"/>
  <c r="DW7" i="14"/>
  <c r="DK7" i="14"/>
  <c r="CY7" i="14"/>
  <c r="CM7" i="14"/>
  <c r="CA7" i="14"/>
  <c r="BO7" i="14"/>
  <c r="FA10" i="14"/>
  <c r="EO10" i="14"/>
  <c r="EC10" i="14"/>
  <c r="DQ10" i="14"/>
  <c r="DE10" i="14"/>
  <c r="CS10" i="14"/>
  <c r="CG10" i="14"/>
  <c r="BU10" i="14"/>
  <c r="EV4" i="14"/>
  <c r="EJ4" i="14"/>
  <c r="DX4" i="14"/>
  <c r="DL4" i="14"/>
  <c r="CZ4" i="14"/>
  <c r="CN4" i="14"/>
  <c r="CB4" i="14"/>
  <c r="BP4" i="14"/>
  <c r="EY5" i="14"/>
  <c r="EM5" i="14"/>
  <c r="EA5" i="14"/>
  <c r="DO5" i="14"/>
  <c r="DC5" i="14"/>
  <c r="CQ5" i="14"/>
  <c r="CE5" i="14"/>
  <c r="BS5" i="14"/>
  <c r="FE7" i="14"/>
  <c r="ES7" i="14"/>
  <c r="EG7" i="14"/>
  <c r="DU7" i="14"/>
  <c r="DI7" i="14"/>
  <c r="CW7" i="14"/>
  <c r="CK7" i="14"/>
  <c r="BY7" i="14"/>
  <c r="BM7" i="14"/>
  <c r="EY10" i="14"/>
  <c r="EM10" i="14"/>
  <c r="EA10" i="14"/>
  <c r="DO10" i="14"/>
  <c r="DC10" i="14"/>
  <c r="CQ10" i="14"/>
  <c r="CE10" i="14"/>
  <c r="BS10" i="14"/>
  <c r="FE9" i="14"/>
  <c r="ES9" i="14"/>
  <c r="DU9" i="14"/>
  <c r="BY9" i="14"/>
  <c r="FD9" i="14"/>
  <c r="ER9" i="14"/>
  <c r="EF9" i="14"/>
  <c r="DT9" i="14"/>
  <c r="DH9" i="14"/>
  <c r="CV9" i="14"/>
  <c r="CJ9" i="14"/>
  <c r="BX9" i="14"/>
  <c r="FC9" i="14"/>
  <c r="EQ9" i="14"/>
  <c r="EE9" i="14"/>
  <c r="DS9" i="14"/>
  <c r="DG9" i="14"/>
  <c r="CU9" i="14"/>
  <c r="CI9" i="14"/>
  <c r="BW9" i="14"/>
  <c r="FB9" i="14"/>
  <c r="EP9" i="14"/>
  <c r="ED9" i="14"/>
  <c r="DR9" i="14"/>
  <c r="DF9" i="14"/>
  <c r="CT9" i="14"/>
  <c r="CH9" i="14"/>
  <c r="BV9" i="14"/>
  <c r="FA9" i="14"/>
  <c r="EO9" i="14"/>
  <c r="EC9" i="14"/>
  <c r="DQ9" i="14"/>
  <c r="DE9" i="14"/>
  <c r="CS9" i="14"/>
  <c r="CG9" i="14"/>
  <c r="BU9" i="14"/>
  <c r="EZ9" i="14"/>
  <c r="EN9" i="14"/>
  <c r="EB9" i="14"/>
  <c r="DP9" i="14"/>
  <c r="DD9" i="14"/>
  <c r="CR9" i="14"/>
  <c r="CF9" i="14"/>
  <c r="BT9" i="14"/>
  <c r="EY9" i="14"/>
  <c r="EM9" i="14"/>
  <c r="EA9" i="14"/>
  <c r="DO9" i="14"/>
  <c r="DC9" i="14"/>
  <c r="CQ9" i="14"/>
  <c r="CE9" i="14"/>
  <c r="BS9" i="14"/>
  <c r="EX9" i="14"/>
  <c r="EL9" i="14"/>
  <c r="DZ9" i="14"/>
  <c r="DN9" i="14"/>
  <c r="DB9" i="14"/>
  <c r="CP9" i="14"/>
  <c r="CD9" i="14"/>
  <c r="BR9" i="14"/>
  <c r="EW9" i="14"/>
  <c r="DY9" i="14"/>
  <c r="DA9" i="14"/>
  <c r="CO9" i="14"/>
  <c r="BQ9" i="14"/>
  <c r="EK9" i="14"/>
  <c r="DM9" i="14"/>
  <c r="CC9" i="14"/>
  <c r="EV9" i="14"/>
  <c r="EJ9" i="14"/>
  <c r="DX9" i="14"/>
  <c r="DL9" i="14"/>
  <c r="CZ9" i="14"/>
  <c r="CN9" i="14"/>
  <c r="CB9" i="14"/>
  <c r="BP9" i="14"/>
  <c r="EU9" i="14"/>
  <c r="DW9" i="14"/>
  <c r="CY9" i="14"/>
  <c r="CM9" i="14"/>
  <c r="BO9" i="14"/>
  <c r="FG9" i="14"/>
  <c r="EI9" i="14"/>
  <c r="DK9" i="14"/>
  <c r="CA9" i="14"/>
  <c r="FF9" i="14"/>
  <c r="ET9" i="14"/>
  <c r="EH9" i="14"/>
  <c r="DV9" i="14"/>
  <c r="DJ9" i="14"/>
  <c r="CX9" i="14"/>
  <c r="CL9" i="14"/>
  <c r="BZ9" i="14"/>
  <c r="BN9" i="14"/>
  <c r="EG9" i="14"/>
  <c r="DI9" i="14"/>
  <c r="CW9" i="14"/>
  <c r="CK9" i="14"/>
  <c r="BM9" i="14"/>
  <c r="C3" i="9" l="1"/>
  <c r="C2" i="9" l="1"/>
  <c r="D2" i="9" s="1"/>
  <c r="E14" i="2" l="1"/>
</calcChain>
</file>

<file path=xl/sharedStrings.xml><?xml version="1.0" encoding="utf-8"?>
<sst xmlns="http://schemas.openxmlformats.org/spreadsheetml/2006/main" count="35518" uniqueCount="706">
  <si>
    <t>Network Adequacy and Access Assurances Report (NAAAR) Workbook</t>
  </si>
  <si>
    <t>Version 2025.7</t>
  </si>
  <si>
    <t>Overview</t>
  </si>
  <si>
    <t>What is the NAAAR?</t>
  </si>
  <si>
    <r>
      <t xml:space="preserve">Regulations at 42 CFR § 438.207(a) - (c) require Medicaid managed care organizations (MCOs), prepaid inpatient health plans (PIHPs), and prepaid ambulatory health plans (PAHPs), collectively referred to as "managed care plans," to submit documentation to the state demonstrating their capacity to serve the expected enrollment of their service areas in accordance with the state's standards for access to care, including the state's network adequacy and availability of services standards under 42 CFR § 438.68 and 42 CFR § 438.206.
The requirement for states to submit this information to CMS began for all contracts with rating periods starting on or after July 1, 2018. In June 2022, CMS published a standard reporting template in Excel. Beginning July 30, 2025, states will be able to submit the NAAAR using the MDCT MCR web portal. The Excel template has been updated to correspond with the webform and will continue be accepted for official reporting. However, for all rating periods starting on or after July 9, 2025, states will be required to complete the NAAAR in MDCT MCR.
This document provides instructions for data collection and a workbook for states to use to submit the required information, hereafter referred to as the </t>
    </r>
    <r>
      <rPr>
        <b/>
        <sz val="12"/>
        <rFont val="Arial"/>
        <family val="2"/>
      </rPr>
      <t>Network Adequacy and Access Assurances Report (NAAAR)</t>
    </r>
    <r>
      <rPr>
        <sz val="12"/>
        <rFont val="Arial"/>
        <family val="2"/>
      </rPr>
      <t xml:space="preserve">. </t>
    </r>
  </si>
  <si>
    <t>When must states submit the NAAAR to CMS?</t>
  </si>
  <si>
    <t>The information required at 42 CFR § 438.207(d)(3) must be submitted to CMS under 3 scenarios:
1. When a state enters into a contract with each MCO, PIHP, or PAHP, NAAAR reports must be submitted sufficiently in advance to enable CMS to make a determination that the contract entered into as specified at § 438.207(c)(1) is approved under § 438.3(a);
2. On an annual basis and no later than 180 calendar days after each rating period;
3. When there is a significant change, as defined by the state, in the operations that would affect the adequacy of capacity and services of an MCO, PIHP, or PAHP and with the submission of the associated contract, including a new contract, a renewal, or an amendment, as required at § 438.3(a).</t>
  </si>
  <si>
    <t>How to start a NAAAR</t>
  </si>
  <si>
    <t>Create one workbook per managed care program and use it to help you manage your data collection. You may submit NAAAR data through the MDCT-MCR web portal or by sending the completed workbook directly to CMS (see “How can I submit the official NAAAR?”).</t>
  </si>
  <si>
    <t>How can I submit the official NAAAR?</t>
  </si>
  <si>
    <r>
      <t xml:space="preserve">Submit the NAAAR to CMS using one of the following methods: 
1. Complete the online form at </t>
    </r>
    <r>
      <rPr>
        <sz val="12"/>
        <color rgb="FF0070C0"/>
        <rFont val="Arial"/>
        <family val="2"/>
      </rPr>
      <t>https://mdctmcr.cms.gov/</t>
    </r>
    <r>
      <rPr>
        <sz val="12"/>
        <rFont val="Arial"/>
        <family val="2"/>
      </rPr>
      <t xml:space="preserve">. Access information and user guides are available at: </t>
    </r>
    <r>
      <rPr>
        <sz val="12"/>
        <color rgb="FF0070C0"/>
        <rFont val="Arial"/>
        <family val="2"/>
      </rPr>
      <t>https://www.medicaid.gov/medicaid/managed-care/guidance/medicaid-and-chip-managed-care-reporting/index.html#MDCT</t>
    </r>
    <r>
      <rPr>
        <sz val="12"/>
        <rFont val="Arial"/>
        <family val="2"/>
      </rPr>
      <t xml:space="preserve">, or 
2. Send the completed Excel workbook to </t>
    </r>
    <r>
      <rPr>
        <sz val="12"/>
        <color rgb="FF0070C0"/>
        <rFont val="Arial"/>
        <family val="2"/>
      </rPr>
      <t xml:space="preserve">mcgdmcoactions@cms.hhs.gov </t>
    </r>
  </si>
  <si>
    <t>How does CMS define a program?</t>
  </si>
  <si>
    <t>Consistent with the Managed Care Program Annual Report (MCPAR) required by 42 C.F.R. § 438.66(e), this report defines a program as having a specified set of benefits and eligibility criteria that is articulated in a contract between the state and managed care plans. "Programs" may also be differentiated from one another based on their associated rate cells.</t>
  </si>
  <si>
    <t>Where can I find more information about filling out this NAAAR?</t>
  </si>
  <si>
    <r>
      <rPr>
        <sz val="12"/>
        <rFont val="Arial"/>
        <family val="2"/>
      </rPr>
      <t xml:space="preserve">Refer to the </t>
    </r>
    <r>
      <rPr>
        <u/>
        <sz val="12"/>
        <color rgb="FF0070C0"/>
        <rFont val="Arial"/>
        <family val="2"/>
      </rPr>
      <t>Instructions</t>
    </r>
    <r>
      <rPr>
        <sz val="12"/>
        <color rgb="FF0070C0"/>
        <rFont val="Arial"/>
        <family val="2"/>
      </rPr>
      <t xml:space="preserve"> </t>
    </r>
    <r>
      <rPr>
        <sz val="12"/>
        <rFont val="Arial"/>
        <family val="2"/>
      </rPr>
      <t>tab.</t>
    </r>
  </si>
  <si>
    <t>Who can I contact if I have questions?</t>
  </si>
  <si>
    <r>
      <rPr>
        <sz val="12"/>
        <color theme="1"/>
        <rFont val="Arial"/>
        <family val="2"/>
      </rPr>
      <t xml:space="preserve">Email questions about NAAAR to </t>
    </r>
    <r>
      <rPr>
        <sz val="12"/>
        <color rgb="FF0070C0"/>
        <rFont val="Arial"/>
        <family val="2"/>
      </rPr>
      <t>ManagedCareTA@cms.hhs.gov</t>
    </r>
  </si>
  <si>
    <t>Table of Contents</t>
  </si>
  <si>
    <t>Data on each topic is organized by reporting level: state, program, plan. Within this report, states will find data elements with specific drop downs that CMS has pre-selected to standardize data across states, as well as places with instructions for states to report state-specific indicators or free text. Tabs are organized as follows:</t>
  </si>
  <si>
    <t>Tab Name</t>
  </si>
  <si>
    <t>Topic</t>
  </si>
  <si>
    <t>Instructions</t>
  </si>
  <si>
    <t>Reporting instructions</t>
  </si>
  <si>
    <t>I_State and program information</t>
  </si>
  <si>
    <t>State and program information</t>
  </si>
  <si>
    <t>II_Program-level standards</t>
  </si>
  <si>
    <t>Program-level access and network adequacy standards</t>
  </si>
  <si>
    <t>III. Plan compliance [Part A]</t>
  </si>
  <si>
    <t>Assurance of plan compliance for 42 C.F.R. § 438.68 (one plan per tab)</t>
  </si>
  <si>
    <t>III. Plan compliance [Part B]</t>
  </si>
  <si>
    <t>Assurance of plan compliance for 42 C.F.R. § 438.206</t>
  </si>
  <si>
    <t>PRA Disclosure and Accessibility Statements</t>
  </si>
  <si>
    <r>
      <rPr>
        <b/>
        <sz val="12"/>
        <color theme="1"/>
        <rFont val="Arial"/>
        <family val="2"/>
      </rPr>
      <t>PRA Disclosure Statement</t>
    </r>
    <r>
      <rPr>
        <sz val="12"/>
        <color theme="1"/>
        <rFont val="Arial"/>
        <family val="2"/>
      </rPr>
      <t xml:space="preserve"> </t>
    </r>
  </si>
  <si>
    <t>PRA Disclosure Statement According to the Paperwork Reduction Act of 1995, no persons are required to respond to a collection of information unless it displays a valid OMB control number. The valid OMB control number for this information collection is 0938-0920 (Expires: June 30, 2026). The time required to complete this information collection is estimated to average 6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</si>
  <si>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t>Accessibility Statement</t>
  </si>
  <si>
    <t>Review CMS's commitment to Section 508 compliance: https://www.cms.gov/Research-Statistics-Data-and-Systems/CMS-Information-Technology/Section508</t>
  </si>
  <si>
    <t>Reporting Instructions</t>
  </si>
  <si>
    <t>NAAAR Workbook Organization</t>
  </si>
  <si>
    <t xml:space="preserve">Consistent with 42 CFR § 438.207(d), the template provides space for states to report indicators related to the following three topics: 
(I) State and program information
(II) Program-level access and network adequacy standards
(III) Plan compliance
Within this template, states will find data elements with specific drop downs that CMS has pre-selected to standardize data across states, as well as places with instructions for states to report state-specific indicators or free text. </t>
  </si>
  <si>
    <t>Inputting data</t>
  </si>
  <si>
    <t>Enter information into tabs I, II, and III, and only input values in grey cells. Tab II is designed to allow responses for multiple standards. There is space for up to 100 standards. Tab III is designed to allow responses for multiple plans and standards. There is space for up to 10 plans and 100 standards. If your plan's number of non-compliant / exception standards for 42 C.F.R. § 438.68 exceeds the number for which space is available, duplicate the non-compliant/exception standard section to create sufficient space. Tab III: Plan-level compliance data for 42 C.F.R. § 438.68 should be completed for each plan. Tab III: Plan-level compliance data for 42 C.F.R. § 438.206 can be found after the ten plan-level tabs for 42 C.F.R. § 438.68. 
Each tab provides instructions in the “Item Instructions” column. Response types are provided in the "Data Format" columns. Plan names, standards, and monitoring methods in tabs II and III auto populates from preceding tabs to reduce burden on states.</t>
  </si>
  <si>
    <t>Reporting timeframe</t>
  </si>
  <si>
    <t>Refer to the "When must states submit the NAAAR to CMS?" question in the "Start here" tab.</t>
  </si>
  <si>
    <t>Preparing the NAAAR</t>
  </si>
  <si>
    <r>
      <t>CMS acknowledges that states may need to update their contracts with plans to collect some information requested in the NAAAR and that states will need time to create the NAAAR report. CMS will be available to provide technical assistance to states to help prepare the NAAAR. Requests for technical assistance can be submitted to</t>
    </r>
    <r>
      <rPr>
        <sz val="12"/>
        <color rgb="FF0070C0"/>
        <rFont val="Arial"/>
        <family val="2"/>
      </rPr>
      <t xml:space="preserve"> ManagedCareTA@cms.hhs.gov.</t>
    </r>
  </si>
  <si>
    <t>Plan exceptions</t>
  </si>
  <si>
    <t xml:space="preserve">Reporting on Non-Emergency Medical Transportation (NEMT) and Program of All-Inclusive Care for the Elderly (PACE) programs/plans is not required. Reporting on Children’s Health Insurance Program (CHIP) is not required in MDCT MCR. </t>
  </si>
  <si>
    <t>I. State and program information</t>
  </si>
  <si>
    <t>States must complete one report for each managed care program operating in the state.  Medicaid and Medicare managed care plans (MMPs) are not exempt from NAAAR requirements at 42 CFR 438.207, and states must submit a report for these plans. To reduce duplication, states can complete network adequacy sections of the report (Tab II: Program-level access and network adequacy standards) for Medicaid-only covered services. Reporting on Non-Emergency Medical Transportation (NEMT) and Program of All-Inclusive Care for the Elderly (PACE) programs/plans is not required. Reporting on Children’s Health Insurance Program (CHIP) is not required in MDCT MCR.</t>
  </si>
  <si>
    <t>Learn more about the NAAAR.</t>
  </si>
  <si>
    <t>Program information 
(Corresponds to Page: Create Report Modal)</t>
  </si>
  <si>
    <t>#</t>
  </si>
  <si>
    <t>Item</t>
  </si>
  <si>
    <t>Item Instructions</t>
  </si>
  <si>
    <t>Data Format</t>
  </si>
  <si>
    <t>N/A</t>
  </si>
  <si>
    <t>Program name</t>
  </si>
  <si>
    <t>Enter the name of the managed care program.</t>
  </si>
  <si>
    <t>Free text</t>
  </si>
  <si>
    <t xml:space="preserve">Dental Managed Care </t>
  </si>
  <si>
    <t>For items below, indicate the reporting period for the analysis and compliance information entered into this report. CMS expects states to enter a reporting period end date that is no more than one year prior to the submission of this report.
If submitting because of a new contract or significant change in plan operations, the reporting period may cover less than one year.  If submitting an annual report, the reporting period should cover one year.</t>
  </si>
  <si>
    <t xml:space="preserve">(none) </t>
  </si>
  <si>
    <t>Reporting period start date</t>
  </si>
  <si>
    <t>Enter start date of the reporting period represented in the report.</t>
  </si>
  <si>
    <t>Date (MM/DD/YYYY)</t>
  </si>
  <si>
    <t>Reporting period end date</t>
  </si>
  <si>
    <t xml:space="preserve">Enter end date of the reporting period represented in the report.   </t>
  </si>
  <si>
    <t>Plan type included in program</t>
  </si>
  <si>
    <t>Indicate the managed care plan type (MCO, PIHP, PAHP, MMP, or Other, specify) that contracts with the state in each program.</t>
  </si>
  <si>
    <t>Set values (select one) or use free text for "other" response</t>
  </si>
  <si>
    <t>PAHP</t>
  </si>
  <si>
    <t>A: State information and reporting scenario</t>
  </si>
  <si>
    <t>Who should CMS contact with questions regarding information reported in the NAAAR? Communications related to this report will be made to the primary contact. Use this section to report your contact information, date of report submission, and reporting scenario.</t>
  </si>
  <si>
    <t>I.A.1</t>
  </si>
  <si>
    <t>Contact name</t>
  </si>
  <si>
    <t xml:space="preserve">First and last name of the contact person. </t>
  </si>
  <si>
    <t>I.A.2</t>
  </si>
  <si>
    <t>Contact email address</t>
  </si>
  <si>
    <t>Enter email address. Department or program-wide email addresses are permitted.</t>
  </si>
  <si>
    <t>I.A.3</t>
  </si>
  <si>
    <t>State or territory</t>
  </si>
  <si>
    <t>Enter the state or territory represented in this document.</t>
  </si>
  <si>
    <t>Set values (select one)</t>
  </si>
  <si>
    <t>California</t>
  </si>
  <si>
    <t>I.A.4</t>
  </si>
  <si>
    <t>Date of report submission</t>
  </si>
  <si>
    <t>Enter the date on which this document is being submitted to CMS.</t>
  </si>
  <si>
    <t>I.A.5</t>
  </si>
  <si>
    <t>Reporting scenario</t>
  </si>
  <si>
    <t>Enter the scenario under which the state is submitting this form to CMS. Under 42 C.F.R. § 438.207(c) - (d), the state must submit an assurance of compliance after reviewing documentation submitted by a plan under the following three scenarios:
Scenario 1: At the time the plan enters into a contract with the state;
Scenario 2: On an annual basis;
Scenario 3: Any time there has been a significant change (as defined by the state) in the plan's operations that would affect its adequacy of capacity and services, including (1) changes in the plan's services, benefits, geographic service area, composition of or payments to its provider network, or (2) enrollment of a new population in the plan.
States should complete one (1) form with information for applicable managed care plans and programs. For example, if the state submits this form under scenario 1 above, the state should submit this form only for the managed care plan (and the applicable managed care program) that entered into a new contract with the state. The state should not report on any other plans or programs under this scenario. As another example, if the state submits this form under scenario 2, the state should submit this form for all managed care plans and managed care programs.</t>
  </si>
  <si>
    <t xml:space="preserve">Set values (select one) </t>
  </si>
  <si>
    <t>Scenario 2: Annual report</t>
  </si>
  <si>
    <t>Reporting scenario - Scenario 3: Significant change</t>
  </si>
  <si>
    <t>Select all that apply to the significant change</t>
  </si>
  <si>
    <t>Set values (select all that apply)</t>
  </si>
  <si>
    <t>I.A.6</t>
  </si>
  <si>
    <t xml:space="preserve">Reporting scenario - other </t>
  </si>
  <si>
    <t>If the state is submitting this form to CMS for any reason other than those specified in I.A.5, explain the reason.</t>
  </si>
  <si>
    <t>B: Add plans</t>
  </si>
  <si>
    <t>Enter the name of each plan that participates in the program for which the state is reporting data. If the state is submitting this form because it's entering into a contract with a plan or because there's a significant change in a plan's operations, include only the name of the applicable plan. 
Plan names should match the plan names used in your Managed Care Plan Annual Report (MCPAR) for this program for the same reporting period.</t>
  </si>
  <si>
    <t>Plan Names</t>
  </si>
  <si>
    <t>Plan 1</t>
  </si>
  <si>
    <t>Enter the name of the plan.</t>
  </si>
  <si>
    <t>Access Dental Plan, Inc.</t>
  </si>
  <si>
    <t>Plan 2</t>
  </si>
  <si>
    <t xml:space="preserve">Health Net of California, Inc. </t>
  </si>
  <si>
    <t>Plan 3</t>
  </si>
  <si>
    <t>LIBERTY Dental Plan, Inc.</t>
  </si>
  <si>
    <t>Plan 4</t>
  </si>
  <si>
    <t>Plan 5</t>
  </si>
  <si>
    <t>Plan 6</t>
  </si>
  <si>
    <t>Plan 7</t>
  </si>
  <si>
    <t>Plan 8</t>
  </si>
  <si>
    <t>Plan 9</t>
  </si>
  <si>
    <t>Plan 10</t>
  </si>
  <si>
    <t>C: Provider type coverage</t>
  </si>
  <si>
    <t xml:space="preserve">If your standards apply to more specific provider types, select the most closely aligned provider type category and utilize the subcategory fields available in Section II. Program-level access and network adequacy standards. </t>
  </si>
  <si>
    <t>Coverage</t>
  </si>
  <si>
    <t>Primary care</t>
  </si>
  <si>
    <t>Indicate whether primary care is a core provider type covered in the program.</t>
  </si>
  <si>
    <t>Not covered</t>
  </si>
  <si>
    <t>Specialist</t>
  </si>
  <si>
    <t>Include all specialists (except for Mental health) within this category.</t>
  </si>
  <si>
    <t>Mental health</t>
  </si>
  <si>
    <t>Include all mental health specialists within this category.</t>
  </si>
  <si>
    <t>Substance Use Disorder (SUD)</t>
  </si>
  <si>
    <t>Indicate whether SUD is a core provider type covered in the program.</t>
  </si>
  <si>
    <t>OB/GYN</t>
  </si>
  <si>
    <t>Indicate whether OB/GYN is a core provider type covered in the program.</t>
  </si>
  <si>
    <t>Hospital</t>
  </si>
  <si>
    <t>Indicate whether hospital is a core provider type covered in the program.</t>
  </si>
  <si>
    <t>Pharmacy</t>
  </si>
  <si>
    <t>Indicate whether pharmacy is a core provider type covered in the program.</t>
  </si>
  <si>
    <t>Dental</t>
  </si>
  <si>
    <t>Indicate whether dental is a core provider type covered in the program.</t>
  </si>
  <si>
    <t>Covered</t>
  </si>
  <si>
    <t>LTSS</t>
  </si>
  <si>
    <t>Indicate whether long-term services and supports (LTSS) are a core provider type covered in the program.</t>
  </si>
  <si>
    <t>D: Analysis methods</t>
  </si>
  <si>
    <t xml:space="preserve">States should use this section of the tab to report on the analyses that are used to assess plan compliance with the state's 42 C.F.R. § 438.68 and 42 C.F.R. § 438.206 standards. If the managed care plan is not listed, go back to Section B and add the plan name. </t>
  </si>
  <si>
    <t>Geomapping</t>
  </si>
  <si>
    <t>Is this analysis method used to assess plan compliance?  Select “Yes” if the method is utilized to assess plan compliance with the state's standards, as required at 42 C.F.R. § 438.68.</t>
  </si>
  <si>
    <t>Yes</t>
  </si>
  <si>
    <t>Frequency of analysis</t>
  </si>
  <si>
    <t>Indicate how frequently the state uses this method to assess plan compliance.</t>
  </si>
  <si>
    <t>Annually</t>
  </si>
  <si>
    <t>Plans using this method</t>
  </si>
  <si>
    <t>Indicate the plan(s) using this method.</t>
  </si>
  <si>
    <t xml:space="preserve">Access Dental Plan, Inc.; Health Net of California, Inc. ; LIBERTY Denal Plan, Inc.; </t>
  </si>
  <si>
    <t>Plan Provider Directory Review</t>
  </si>
  <si>
    <t>Monthly</t>
  </si>
  <si>
    <t>Secret Shopper: Network Participation</t>
  </si>
  <si>
    <t>Quarterly</t>
  </si>
  <si>
    <t>Secret Shopper: Appointment Availability</t>
  </si>
  <si>
    <t>Electronic Visit Verification (EVV) Data Analysis</t>
  </si>
  <si>
    <t>No</t>
  </si>
  <si>
    <t>Not used by any Plans</t>
  </si>
  <si>
    <t>Review of Grievances Related to Access</t>
  </si>
  <si>
    <t>Encounter Data Analysis</t>
  </si>
  <si>
    <t>[+Add other analysis method, if needed]</t>
  </si>
  <si>
    <t>Enter an analysis method utilized to assess plan compliance with the state’s 42 C.F.R. § 438.68 standards that is not already listed in the system.</t>
  </si>
  <si>
    <t>(none)</t>
  </si>
  <si>
    <t>(header/blank cell)</t>
  </si>
  <si>
    <t>Name of analysis method</t>
  </si>
  <si>
    <t>Enter the name of the analysis method.</t>
  </si>
  <si>
    <t>Analysis method description</t>
  </si>
  <si>
    <t>Describe the method.</t>
  </si>
  <si>
    <t/>
  </si>
  <si>
    <t>II. Program-level access and network adequacy standards</t>
  </si>
  <si>
    <t>Standard #1</t>
  </si>
  <si>
    <t>Standard #2</t>
  </si>
  <si>
    <t>Standard #3</t>
  </si>
  <si>
    <t>Standard #4</t>
  </si>
  <si>
    <t>Standard #5</t>
  </si>
  <si>
    <t>Standard #6</t>
  </si>
  <si>
    <t>Standard #7</t>
  </si>
  <si>
    <t>Standard #8</t>
  </si>
  <si>
    <t>Standard #9</t>
  </si>
  <si>
    <t>Standard #10</t>
  </si>
  <si>
    <t>Standard #11</t>
  </si>
  <si>
    <t>Standard #12</t>
  </si>
  <si>
    <t>Standard #13</t>
  </si>
  <si>
    <t>Standard #14</t>
  </si>
  <si>
    <t>Standard #15</t>
  </si>
  <si>
    <t>Standard #16</t>
  </si>
  <si>
    <t>Standard #17</t>
  </si>
  <si>
    <t>Standard #18</t>
  </si>
  <si>
    <t>Standard #19</t>
  </si>
  <si>
    <t>Standard #20</t>
  </si>
  <si>
    <t>Standard #21</t>
  </si>
  <si>
    <t>Standard #22</t>
  </si>
  <si>
    <t>Standard #23</t>
  </si>
  <si>
    <t>Standard #24</t>
  </si>
  <si>
    <t>Standard #25</t>
  </si>
  <si>
    <t>Standard #26</t>
  </si>
  <si>
    <t>Standard #27</t>
  </si>
  <si>
    <t>Standard #28</t>
  </si>
  <si>
    <t>Standard #29</t>
  </si>
  <si>
    <t>Standard #30</t>
  </si>
  <si>
    <t>Standard #31</t>
  </si>
  <si>
    <t>Standard #32</t>
  </si>
  <si>
    <t>Standard #33</t>
  </si>
  <si>
    <t>Standard #34</t>
  </si>
  <si>
    <t>Standard #35</t>
  </si>
  <si>
    <t>Standard #36</t>
  </si>
  <si>
    <t>Standard #37</t>
  </si>
  <si>
    <t>Standard #38</t>
  </si>
  <si>
    <t>Standard #39</t>
  </si>
  <si>
    <t>Standard #40</t>
  </si>
  <si>
    <t>Standard #41</t>
  </si>
  <si>
    <t>Standard #42</t>
  </si>
  <si>
    <t>Standard #43</t>
  </si>
  <si>
    <t>Standard #44</t>
  </si>
  <si>
    <t>Standard #45</t>
  </si>
  <si>
    <t>Standard #46</t>
  </si>
  <si>
    <t>Standard #47</t>
  </si>
  <si>
    <t>Standard #48</t>
  </si>
  <si>
    <t>Standard #49</t>
  </si>
  <si>
    <t>Standard #50</t>
  </si>
  <si>
    <t>Standard #51</t>
  </si>
  <si>
    <t>Standard #52</t>
  </si>
  <si>
    <t>Standard #53</t>
  </si>
  <si>
    <t>Standard #54</t>
  </si>
  <si>
    <t>Standard #55</t>
  </si>
  <si>
    <t>Standard #56</t>
  </si>
  <si>
    <t>Standard #57</t>
  </si>
  <si>
    <t>Standard #58</t>
  </si>
  <si>
    <t>Standard #59</t>
  </si>
  <si>
    <t>Standard #60</t>
  </si>
  <si>
    <t>Standard #61</t>
  </si>
  <si>
    <t>Standard #62</t>
  </si>
  <si>
    <t>Standard #63</t>
  </si>
  <si>
    <t>Standard #64</t>
  </si>
  <si>
    <t>Standard #65</t>
  </si>
  <si>
    <t>Standard #66</t>
  </si>
  <si>
    <t>Standard #67</t>
  </si>
  <si>
    <t>Standard #68</t>
  </si>
  <si>
    <t>Standard #69</t>
  </si>
  <si>
    <t>Standard #70</t>
  </si>
  <si>
    <t>Standard #71</t>
  </si>
  <si>
    <t>Standard #72</t>
  </si>
  <si>
    <t>Standard #73</t>
  </si>
  <si>
    <t>Standard #74</t>
  </si>
  <si>
    <t>Standard #75</t>
  </si>
  <si>
    <t>Standard #76</t>
  </si>
  <si>
    <t>Standard #77</t>
  </si>
  <si>
    <t>Standard #78</t>
  </si>
  <si>
    <t>Standard #79</t>
  </si>
  <si>
    <t>Standard #80</t>
  </si>
  <si>
    <t>Standard #81</t>
  </si>
  <si>
    <t>Standard #82</t>
  </si>
  <si>
    <t>Standard #83</t>
  </si>
  <si>
    <t>Standard #84</t>
  </si>
  <si>
    <t>Standard #85</t>
  </si>
  <si>
    <t>Standard #86</t>
  </si>
  <si>
    <t>Standard #87</t>
  </si>
  <si>
    <t>Standard #88</t>
  </si>
  <si>
    <t>Standard #89</t>
  </si>
  <si>
    <t>Standard #90</t>
  </si>
  <si>
    <t>Standard #91</t>
  </si>
  <si>
    <t>Standard #92</t>
  </si>
  <si>
    <t>Standard #93</t>
  </si>
  <si>
    <t>Standard #94</t>
  </si>
  <si>
    <t>Standard #95</t>
  </si>
  <si>
    <t>Standard #96</t>
  </si>
  <si>
    <t>Standard #97</t>
  </si>
  <si>
    <t>Standard #98</t>
  </si>
  <si>
    <t>Standard #99</t>
  </si>
  <si>
    <t>Standard #100</t>
  </si>
  <si>
    <t xml:space="preserve">                                                   </t>
  </si>
  <si>
    <t>Name of analysis and results document</t>
  </si>
  <si>
    <t>Access and network adequacy standards (Corresponds to Page: Add standard)</t>
  </si>
  <si>
    <t>Report each network adequacy standard included in managed care program contract for this program as required under 42 CFR 438.68; 42 CFR 438.206 standards will be addressed Section III. Plan compliance for 42 CFR 438.206.</t>
  </si>
  <si>
    <t>II.A.1</t>
  </si>
  <si>
    <t>Provider type covered by standard</t>
  </si>
  <si>
    <t>Enter the provider type the standard applies to. If you wish to further specify the provider type, select the core type most suitable and then add the more specific provider type under “Additional specialty details." Do not use this section to indicate populations associated with this provider type (e.g. adult, pediatric, LTSS); fields for population information will appear in item II.A.6.</t>
  </si>
  <si>
    <t>II.A.2</t>
  </si>
  <si>
    <t>Specialty details (optional)</t>
  </si>
  <si>
    <t xml:space="preserve">Include all specialties (except for Mental health) within this category. </t>
  </si>
  <si>
    <t>Primary Care Dentist</t>
  </si>
  <si>
    <t>Primary Care Dentist, Endodontists, Oral and Maxillofacial
Surgeons, Orthodontists,
Pedodontists, 
Periodontists, and 
Prosthodontists</t>
  </si>
  <si>
    <t>Endodontists, Oral and Maxillofacial
Surgeons, Orthodontists,
Pedodontists, 
Periodontists, and 
Prosthodontists</t>
  </si>
  <si>
    <t>II.A.3</t>
  </si>
  <si>
    <t>Standard type</t>
  </si>
  <si>
    <t xml:space="preserve">What is the standard type? Select the category that most closely represents the standard type.  </t>
  </si>
  <si>
    <t>Provider to enrollee ratios</t>
  </si>
  <si>
    <t>Maximum time to travel</t>
  </si>
  <si>
    <t>Maximum distance to travel</t>
  </si>
  <si>
    <t>Appointment wait time</t>
  </si>
  <si>
    <t>II.A.4</t>
  </si>
  <si>
    <t>Standard description</t>
  </si>
  <si>
    <t>Describe the standard (for example, 60 miles maximum distance to travel to an appointment).</t>
  </si>
  <si>
    <t>One full-time equivalent 
Primary Care Dentist to 
every 2,000 members</t>
  </si>
  <si>
    <t>One full-time equivalent
network dentist to every 
1,200 members</t>
  </si>
  <si>
    <t>30 minutes from a 
member's residence</t>
  </si>
  <si>
    <t>10 miles from a member's 
residence</t>
  </si>
  <si>
    <t>Member must be seen
 within 4 weeks</t>
  </si>
  <si>
    <t>Member must be seen
within 30 business days</t>
  </si>
  <si>
    <t>Member must be seen
within 30 calendar days</t>
  </si>
  <si>
    <t>Member must be seen 
within 24 hours (Emergency)</t>
  </si>
  <si>
    <t xml:space="preserve">The analysis methods listed here will reflect those entered previously in the program-level section of the form. If an analysis method is not listed, return to the Analysis Methods section in tab I. State and Program Information to add it. </t>
  </si>
  <si>
    <t>Click to return to the Analysis Methods section in the "State and program information" tab to change whether a method is used.</t>
  </si>
  <si>
    <t>II.A.5</t>
  </si>
  <si>
    <t>Analysis method(s) utilized to assess compliance for this standard</t>
  </si>
  <si>
    <t>Select the method(s) utilized to assess compliance with this standard. If a method is not listed here, add it in the “Analysis Methods” section of the I. State and program information tab.</t>
  </si>
  <si>
    <t>Select values (select all that apply)</t>
  </si>
  <si>
    <t xml:space="preserve">Geomapping; 
</t>
  </si>
  <si>
    <t xml:space="preserve">Secret Shopper: Appointment Availability; 
</t>
  </si>
  <si>
    <t>II.A.6</t>
  </si>
  <si>
    <t>Population covered by standard</t>
  </si>
  <si>
    <t>Enter the population that the standard applies to. If the same standard applies to multiple populations, create a standard for each population.</t>
  </si>
  <si>
    <t>Adult and Pediatric</t>
  </si>
  <si>
    <t>Adult</t>
  </si>
  <si>
    <t>Pediatric</t>
  </si>
  <si>
    <t>II.A.7</t>
  </si>
  <si>
    <t>Applicable region</t>
  </si>
  <si>
    <t>Enter the region that the standard applies to. Select the region at which the state measures results and compliance with the standard.  For example, if the standard is statewide but results are analyzed by region type, create a unique standard for each applicable region.</t>
  </si>
  <si>
    <t>Large metro</t>
  </si>
  <si>
    <t>End of table</t>
  </si>
  <si>
    <t>III. Plan compliance</t>
  </si>
  <si>
    <t>A: Assurance of plan compliance for 42 C.F.R. § 438.68 (Corresponds to Page: Plan compliance data)</t>
  </si>
  <si>
    <t>Use this section to report on plan compliance with the state's standards, as required at 42 C.F.R. § 438.68. Plan compliance with 42 C.F.R. § 438.206 standards should be reported on the III. Plan compliance 438.206 tab.</t>
  </si>
  <si>
    <t>III.A.1</t>
  </si>
  <si>
    <t>Assurance of plan compliance with 42 C.F.R. § 438.68</t>
  </si>
  <si>
    <t>Indicate whether the state assures that the plan complies with the state's standards, as required at § 42 C.F.R. 438.68 (i.e., the standards previously entered by the state) based on each analysis the state conducted for the plan during the reporting period.</t>
  </si>
  <si>
    <t>Yes, the plan complies based on all analyses</t>
  </si>
  <si>
    <t>(Section B covers plan compliance data for 42 C.F.R. § 438.206.)</t>
  </si>
  <si>
    <t>Click to go to section B: Assurance of plan compliance for 42 C.F.R. § 438.206</t>
  </si>
  <si>
    <t xml:space="preserve">C: Provide details about plan non-compliance and exceptions for each standard for 42 C.F.R. § 438.68 </t>
  </si>
  <si>
    <t>Report details on this standard by selecting whether the plan listed above was non-compliant or if an exception was granted. If the plan is fully compliant with the standard, you do not need to enter any additional information for that standard.</t>
  </si>
  <si>
    <t>III.C.1</t>
  </si>
  <si>
    <t>Plan non-compliance with the standard</t>
  </si>
  <si>
    <t>Indicate if the plan does not fully comply with this standard based on at least one analysis conducted within the reporting period.</t>
  </si>
  <si>
    <t>The analysis methods listed here will reflect those entered previously in the program-level section of the form. If an analysis method is not listed, return to the Analysis Methods section in tab I. State and Program Information to add it.</t>
  </si>
  <si>
    <t>III.C.2a</t>
  </si>
  <si>
    <t>Plan deficiencies: analysis methods</t>
  </si>
  <si>
    <t>Indicate which analyses uncovered the deficiencies.</t>
  </si>
  <si>
    <t>III.C.2b</t>
  </si>
  <si>
    <t>Plan deficiencies: description</t>
  </si>
  <si>
    <t>Describe plan deficiencies identified if results are not detailed elsewhere. You can also use this section to provide any additional context on the plan deficiencies or results provided below.</t>
  </si>
  <si>
    <t>III.C.2c</t>
  </si>
  <si>
    <t>Plan deficiencies: description of what the plan will do to achieve compliance</t>
  </si>
  <si>
    <t>Describe what the plan will do to achieve compliance specific to this standard.</t>
  </si>
  <si>
    <t>III.C.2d</t>
  </si>
  <si>
    <t>Plan deficiencies: monitoring progress</t>
  </si>
  <si>
    <t>Describe how the state will monitor the plan's progress with this standard.</t>
  </si>
  <si>
    <t>III.C.2e</t>
  </si>
  <si>
    <t>Reassessment for plan deficiencies</t>
  </si>
  <si>
    <t xml:space="preserve">Indicate when the state will reassess the plan's network to determine whether the plan has remediated those deficiencies with this standard. </t>
  </si>
  <si>
    <t>III.C.3a</t>
  </si>
  <si>
    <t>Exceptions granted under 42 C.F.R. § 438.68(d)</t>
  </si>
  <si>
    <t>Indicate whether the state granted an exception to this standard under 42 C.F.R. § 438.68(d).</t>
  </si>
  <si>
    <t>III.C.3b</t>
  </si>
  <si>
    <t>Description of exception the state has granted to the plan under 42 C.F.R. § 438.68(d)</t>
  </si>
  <si>
    <t>Describe the exception the state granted to the plan that is specific to this standard.</t>
  </si>
  <si>
    <t>III.C.3c</t>
  </si>
  <si>
    <t>Justification for exception granted under 42 C.F.R. § 438.68(d)</t>
  </si>
  <si>
    <t>Describe the state's justification for granting the exception to this standard.</t>
  </si>
  <si>
    <t>D: Frequency and results of compliance findings (optional)</t>
  </si>
  <si>
    <t>States may report additional details on the results produced from using geomapping, plan provider directory reviews, and secret shopper surveys. If the state uses one of these methods to determine compliance, additional fields are available to report results by quarter or year. If the results fields provided are not applicable to the state’s compliance findings for this standard, or if the state uses different analyses methods for this standard, you can leave these fields and use the “Plan deficiencies: description” free text box (III.C.2b) above to describe the results of the analyses.</t>
  </si>
  <si>
    <t xml:space="preserve">Items for an analysis method will be greyed unless the method is indicated as used in the Analysis Methods section. </t>
  </si>
  <si>
    <t>Click to return to the Analysis methods section in the "State and program information" tab to change whether a method is used.</t>
  </si>
  <si>
    <t xml:space="preserve">Geomapping </t>
  </si>
  <si>
    <t xml:space="preserve">Report results: Percent of enrollees that can access this provider type within the standard </t>
  </si>
  <si>
    <t>Report findings on the percent of plan enrollees that can access this provider type within the defined time or distance.</t>
  </si>
  <si>
    <t>III.D.1a</t>
  </si>
  <si>
    <t>Report results by quarter: Q1 (optional)</t>
  </si>
  <si>
    <t xml:space="preserve">Field for each quarter </t>
  </si>
  <si>
    <t>III.D.1b</t>
  </si>
  <si>
    <t>Report results by quarter: Q2 (optional)</t>
  </si>
  <si>
    <t>III.D.1c</t>
  </si>
  <si>
    <t>Report results by quarter: Q3 (optional)</t>
  </si>
  <si>
    <t>III.D.1d</t>
  </si>
  <si>
    <t>Report results by quarter: Q4 (optional)</t>
  </si>
  <si>
    <t>III.D.1e</t>
  </si>
  <si>
    <t>Report results annually: Annual (optional)</t>
  </si>
  <si>
    <t>Field for annual</t>
  </si>
  <si>
    <t>III.D.1f</t>
  </si>
  <si>
    <t>Report results annually: Date of analysis of annual snapshot (optional)</t>
  </si>
  <si>
    <t>Enter the date of analysis for annual snapshot.</t>
  </si>
  <si>
    <t>Report results: Maximum travel time</t>
  </si>
  <si>
    <t>Report findings from geomapping on the actual maximum travel time, in minutes, between plan enrollees and network providers.</t>
  </si>
  <si>
    <t>III.D.2a</t>
  </si>
  <si>
    <t>III.D.2b</t>
  </si>
  <si>
    <t>III.D.2c</t>
  </si>
  <si>
    <t>III.D.2d</t>
  </si>
  <si>
    <t>III.D.2e</t>
  </si>
  <si>
    <t>III.D.2f</t>
  </si>
  <si>
    <t>Report results: Maximum travel distance</t>
  </si>
  <si>
    <t>Report from geomapping on the actual maximum travel distance, in miles, between plan enrollees and network providers.</t>
  </si>
  <si>
    <t>III.D.3a</t>
  </si>
  <si>
    <t>III.D.3b</t>
  </si>
  <si>
    <t>III.D.3c</t>
  </si>
  <si>
    <t>III.D.3d</t>
  </si>
  <si>
    <t>III.D.3e</t>
  </si>
  <si>
    <t>III.D.3f</t>
  </si>
  <si>
    <t>II.C.3.e</t>
  </si>
  <si>
    <t>Reassessment for plan deficiencies: 42 C.F.R. § 438.206</t>
  </si>
  <si>
    <t xml:space="preserve">If the state identified any plan deficiencies in II.C.3.c, indicate when the state will reassess the plan's availability of services to determine whether the plan has remediated those deficiencies. </t>
  </si>
  <si>
    <t>Report results: Minimum number of network providers</t>
  </si>
  <si>
    <t>Report on the minimum number of plan network providers.</t>
  </si>
  <si>
    <t>III.D.4a</t>
  </si>
  <si>
    <t>III.D.4b</t>
  </si>
  <si>
    <t>III.D.4c</t>
  </si>
  <si>
    <t>III.D.4d</t>
  </si>
  <si>
    <t>III.D.4e</t>
  </si>
  <si>
    <t>III.D.4f</t>
  </si>
  <si>
    <t>Report results: Provider to enrollee ratio</t>
  </si>
  <si>
    <t xml:space="preserve">Report the calculated plan provider to enrollee ratio. </t>
  </si>
  <si>
    <t>III.D.5a</t>
  </si>
  <si>
    <t>III.D.5b</t>
  </si>
  <si>
    <t>III.D.5c</t>
  </si>
  <si>
    <t>III.D.5d</t>
  </si>
  <si>
    <t>III.D.5e</t>
  </si>
  <si>
    <t>Field for annual ratio</t>
  </si>
  <si>
    <t>III.D.5f</t>
  </si>
  <si>
    <t>Report results: Appointment availability</t>
  </si>
  <si>
    <t>Report findings on the percent of plan providers that met the appointment wait time standard.</t>
  </si>
  <si>
    <t>III.D.6a</t>
  </si>
  <si>
    <t>III.D.6b</t>
  </si>
  <si>
    <t>III.D.6c</t>
  </si>
  <si>
    <t>III.D.6d</t>
  </si>
  <si>
    <t>III.D.6e</t>
  </si>
  <si>
    <t>III.D.6f</t>
  </si>
  <si>
    <t xml:space="preserve">Date of analysis for annual snapshot </t>
  </si>
  <si>
    <t>Plan provider directory review</t>
  </si>
  <si>
    <t xml:space="preserve">Plan Provider Directory Review </t>
  </si>
  <si>
    <t>[Plan 1]</t>
  </si>
  <si>
    <t>[Plan 2]</t>
  </si>
  <si>
    <t>[Plan 3]</t>
  </si>
  <si>
    <t>[Plan 4]</t>
  </si>
  <si>
    <t>[Plan 5]</t>
  </si>
  <si>
    <t>[Plan 6]</t>
  </si>
  <si>
    <t>[Plan 7]</t>
  </si>
  <si>
    <t>[Plan 8]</t>
  </si>
  <si>
    <t>[Plan 9]</t>
  </si>
  <si>
    <t>[Plan 10]</t>
  </si>
  <si>
    <t>B: Assurance of plan compliance for 42 C.F.R. § 438.206 (Corresponds to Page: Plan compliance data)</t>
  </si>
  <si>
    <t xml:space="preserve">Use this section to report on 42 C.F.R. § 438.206 plan compliance during the reporting period. If the plan complies with 42 C.F.R. § 438.206 standards based on all analyses, all remaining items for the plan will be greyed. </t>
  </si>
  <si>
    <t>III.B.1</t>
  </si>
  <si>
    <t xml:space="preserve">Assurance of plan compliance for 42 C.F.R. § 438.206 </t>
  </si>
  <si>
    <t>Indicate whether the state assures that the plan complies with the availability of services requirements outlined in 42 C.F.R. § 438.206.</t>
  </si>
  <si>
    <t>Click to view the availability of services standards required under 42 C.F.R. § 438.206</t>
  </si>
  <si>
    <t>III.B.2</t>
  </si>
  <si>
    <r>
      <t xml:space="preserve">Provide plan compliance details for 42 C.F.R. § 438.206:
</t>
    </r>
    <r>
      <rPr>
        <b/>
        <sz val="11"/>
        <color theme="2" tint="-0.749992370372631"/>
        <rFont val="Arial"/>
        <family val="2"/>
      </rPr>
      <t>Delivery network-related requirements</t>
    </r>
  </si>
  <si>
    <t>Report on how this plan is not in compliance with 42 C.F.R. § 438.206. Full details are available above. Select all that apply.</t>
  </si>
  <si>
    <t>III.B.3</t>
  </si>
  <si>
    <r>
      <t xml:space="preserve">Provide plan compliance details for 42 C.F.R. § 438.206:
</t>
    </r>
    <r>
      <rPr>
        <b/>
        <sz val="11"/>
        <color theme="2" tint="-0.749992370372631"/>
        <rFont val="Arial"/>
        <family val="2"/>
      </rPr>
      <t>Furnishing of services; timely access-related requirements</t>
    </r>
  </si>
  <si>
    <t>III.B.4</t>
  </si>
  <si>
    <r>
      <t xml:space="preserve">Provide plan compliance details for 42 C.F.R. § 438.206:
</t>
    </r>
    <r>
      <rPr>
        <b/>
        <sz val="11"/>
        <color theme="2" tint="-0.749992370372631"/>
        <rFont val="Arial"/>
        <family val="2"/>
      </rPr>
      <t>Other requirements</t>
    </r>
  </si>
  <si>
    <t>Plan deficiencies: 42 C.F.R. § 438.206 description</t>
  </si>
  <si>
    <t>III.B.5</t>
  </si>
  <si>
    <t>Describe additional plan deficiencies identified during the reporting period.</t>
  </si>
  <si>
    <t>III.B.6</t>
  </si>
  <si>
    <t>Plan deficiencies: 42 C.F.R. § 438.206 analyses used to identify deficiencies</t>
  </si>
  <si>
    <t>Indicate which analysis uncovered the deficiencies.</t>
  </si>
  <si>
    <t>III.B.7</t>
  </si>
  <si>
    <t>Plan deficiencies: 42 C.F.R. § 438.206 description of what the plan will do to achieve compliance</t>
  </si>
  <si>
    <t>Describe what the plan will do to achieve compliance.</t>
  </si>
  <si>
    <t>III.B.8</t>
  </si>
  <si>
    <t>Plan deficiencies: 42 C.F.R. § 438.206 monitoring progress</t>
  </si>
  <si>
    <t>Describe how the state will monitor the plan's progress.</t>
  </si>
  <si>
    <t>III.B.9</t>
  </si>
  <si>
    <t>Indicate when the state will reassess the plan's network to determine whether the plan has remediated those deficiencies.</t>
  </si>
  <si>
    <t>This sheet will be used to prepoplate fields with set values. It will be hidden from users.</t>
  </si>
  <si>
    <t>Up to 35</t>
  </si>
  <si>
    <t>For Geomapping</t>
  </si>
  <si>
    <t>For Plan Provider Directory Review</t>
  </si>
  <si>
    <t>Other1</t>
  </si>
  <si>
    <t>Other2</t>
  </si>
  <si>
    <t>Other3</t>
  </si>
  <si>
    <t>Stan1</t>
  </si>
  <si>
    <t>Stan2</t>
  </si>
  <si>
    <t>Stan3</t>
  </si>
  <si>
    <t>Stan4</t>
  </si>
  <si>
    <t>Stan5</t>
  </si>
  <si>
    <t>Stan6</t>
  </si>
  <si>
    <t>Stan7</t>
  </si>
  <si>
    <t>Stan8</t>
  </si>
  <si>
    <t>Stan9</t>
  </si>
  <si>
    <t>Stan10</t>
  </si>
  <si>
    <t>Stan11</t>
  </si>
  <si>
    <t>Stan12</t>
  </si>
  <si>
    <t>Stan13</t>
  </si>
  <si>
    <t>Stan14</t>
  </si>
  <si>
    <t>Stan15</t>
  </si>
  <si>
    <t>Stan16</t>
  </si>
  <si>
    <t>Stan17</t>
  </si>
  <si>
    <t>Stan18</t>
  </si>
  <si>
    <t>Stan19</t>
  </si>
  <si>
    <t>Stan20</t>
  </si>
  <si>
    <t>Stan21</t>
  </si>
  <si>
    <t>Stan22</t>
  </si>
  <si>
    <t>Stan23</t>
  </si>
  <si>
    <t>Stan24</t>
  </si>
  <si>
    <t>Stan25</t>
  </si>
  <si>
    <t>Stan26</t>
  </si>
  <si>
    <t>Stan27</t>
  </si>
  <si>
    <t>Stan28</t>
  </si>
  <si>
    <t>Stan29</t>
  </si>
  <si>
    <t>Stan30</t>
  </si>
  <si>
    <t>Stan31</t>
  </si>
  <si>
    <t>Stan32</t>
  </si>
  <si>
    <t>Stan33</t>
  </si>
  <si>
    <t>Stan34</t>
  </si>
  <si>
    <t>Stan35</t>
  </si>
  <si>
    <t>Stan36</t>
  </si>
  <si>
    <t>Stan37</t>
  </si>
  <si>
    <t>Stan38</t>
  </si>
  <si>
    <t>Stan39</t>
  </si>
  <si>
    <t>Stan40</t>
  </si>
  <si>
    <t>Stan41</t>
  </si>
  <si>
    <t>Stan42</t>
  </si>
  <si>
    <t>Stan43</t>
  </si>
  <si>
    <t>Stan44</t>
  </si>
  <si>
    <t>Stan45</t>
  </si>
  <si>
    <t>Stan46</t>
  </si>
  <si>
    <t>Stan47</t>
  </si>
  <si>
    <t>Stan48</t>
  </si>
  <si>
    <t>Stan49</t>
  </si>
  <si>
    <t>Stan50</t>
  </si>
  <si>
    <t>Stan51</t>
  </si>
  <si>
    <t>Stan52</t>
  </si>
  <si>
    <t>Stan53</t>
  </si>
  <si>
    <t>Stan54</t>
  </si>
  <si>
    <t>Stan55</t>
  </si>
  <si>
    <t>Stan56</t>
  </si>
  <si>
    <t>Stan57</t>
  </si>
  <si>
    <t>Stan58</t>
  </si>
  <si>
    <t>Stan59</t>
  </si>
  <si>
    <t>Stan60</t>
  </si>
  <si>
    <t>Stan61</t>
  </si>
  <si>
    <t>Stan62</t>
  </si>
  <si>
    <t>Stan63</t>
  </si>
  <si>
    <t>Stan64</t>
  </si>
  <si>
    <t>Stan65</t>
  </si>
  <si>
    <t>Stan66</t>
  </si>
  <si>
    <t>Stan67</t>
  </si>
  <si>
    <t>Stan68</t>
  </si>
  <si>
    <t>Stan69</t>
  </si>
  <si>
    <t>Stan70</t>
  </si>
  <si>
    <t>Stan71</t>
  </si>
  <si>
    <t>Stan72</t>
  </si>
  <si>
    <t>Stan73</t>
  </si>
  <si>
    <t>Stan74</t>
  </si>
  <si>
    <t>Stan75</t>
  </si>
  <si>
    <t>Stan76</t>
  </si>
  <si>
    <t>Stan77</t>
  </si>
  <si>
    <t>Stan78</t>
  </si>
  <si>
    <t>Stan79</t>
  </si>
  <si>
    <t>Stan80</t>
  </si>
  <si>
    <t>Stan81</t>
  </si>
  <si>
    <t>Stan82</t>
  </si>
  <si>
    <t>Stan83</t>
  </si>
  <si>
    <t>Stan84</t>
  </si>
  <si>
    <t>Stan85</t>
  </si>
  <si>
    <t>Stan86</t>
  </si>
  <si>
    <t>Stan87</t>
  </si>
  <si>
    <t>Stan88</t>
  </si>
  <si>
    <t>Stan89</t>
  </si>
  <si>
    <t>Stan90</t>
  </si>
  <si>
    <t>Stan91</t>
  </si>
  <si>
    <t>Stan92</t>
  </si>
  <si>
    <t>Stan93</t>
  </si>
  <si>
    <t>Stan94</t>
  </si>
  <si>
    <t>Stan95</t>
  </si>
  <si>
    <t>Stan96</t>
  </si>
  <si>
    <t>Stan97</t>
  </si>
  <si>
    <t>Stan98</t>
  </si>
  <si>
    <t>Stan99</t>
  </si>
  <si>
    <t>Stan100</t>
  </si>
  <si>
    <t>Plan type</t>
  </si>
  <si>
    <t xml:space="preserve">State </t>
  </si>
  <si>
    <t>Reporting scenario - Scenario 3</t>
  </si>
  <si>
    <t>FOR FORMULA ****Reporting scenario - Scenario 3****</t>
  </si>
  <si>
    <t>Services</t>
  </si>
  <si>
    <t>Analysis method</t>
  </si>
  <si>
    <t>Plans utilizing this method</t>
  </si>
  <si>
    <t>FOR FORMULA ****Plans utilizing this method****</t>
  </si>
  <si>
    <t>Provider type</t>
  </si>
  <si>
    <t>Monitoring methods</t>
  </si>
  <si>
    <t>Population</t>
  </si>
  <si>
    <t xml:space="preserve">Applicable region(s) </t>
  </si>
  <si>
    <t>Assurance of plan compliance 438.68</t>
  </si>
  <si>
    <t>42CFR438.68 compliance</t>
  </si>
  <si>
    <t>Indicate whether [Analysis Method] uncovered the deficiencies.</t>
  </si>
  <si>
    <t>Assurance of plan compliance 438.206</t>
  </si>
  <si>
    <t>Plan non-compliance for 438.206: Delivery System Req</t>
  </si>
  <si>
    <t>FOR FORMULA ****Plan non-compliance for 438.206: Delivery System Req****</t>
  </si>
  <si>
    <t>Plan non-compliance for 438.206: Furnishing of services</t>
  </si>
  <si>
    <t>FOR FORMULA ***Plan non-compliance for 438.206: Furnishing of services****</t>
  </si>
  <si>
    <t>Plan non-compliance for 438.206: Other requirements</t>
  </si>
  <si>
    <t>FOR FORMULA ****Plan non-compliance for 438.206: Other requirements****</t>
  </si>
  <si>
    <t>Analysis method(s) utilized to assess compliance for this standard for this program</t>
  </si>
  <si>
    <t>FOR FORMULA****Analysis method(s) utilized to assess compliance for this standard for this program****</t>
  </si>
  <si>
    <t>MCO</t>
  </si>
  <si>
    <t>Alabama</t>
  </si>
  <si>
    <t>Scenario 1: New contract</t>
  </si>
  <si>
    <t xml:space="preserve">Services; </t>
  </si>
  <si>
    <t>Weekly</t>
  </si>
  <si>
    <t>Statewide</t>
  </si>
  <si>
    <t>Plan is non-compliant for this standard</t>
  </si>
  <si>
    <t>Yes, the plan complies on all standards based on all analyses</t>
  </si>
  <si>
    <t xml:space="preserve">Does not maintain and monitor a sufficient network of appropriate providers;
</t>
  </si>
  <si>
    <t xml:space="preserve">Does not meet and require its network providers to meet State standard for timely access to care and services taking into account the urgency of the need for services, as well as appointment wait times specified in g 438.68(e);
</t>
  </si>
  <si>
    <t xml:space="preserve">Does not take into account access and cultural considerations;
</t>
  </si>
  <si>
    <t>PIHP</t>
  </si>
  <si>
    <t>Alaska</t>
  </si>
  <si>
    <t>Benefits</t>
  </si>
  <si>
    <t xml:space="preserve">Benefits; </t>
  </si>
  <si>
    <t>Bi-weekly</t>
  </si>
  <si>
    <t>Plan Provider Roster Review</t>
  </si>
  <si>
    <t>No, the plan does not comply on all standards based on all analyses or exceptions granted</t>
  </si>
  <si>
    <t>No, the plan does not comply with all standards based on all analyses or exceptions granted</t>
  </si>
  <si>
    <t xml:space="preserve">Does not provide female enrollees with direct access to a women’s health specialist within the provider network;
</t>
  </si>
  <si>
    <t xml:space="preserve">Does not ensure that the network providers offer hours of operation that are no less than the hours of operation offered to commercial enrollees or comparable to Medicaid FFS;
</t>
  </si>
  <si>
    <t xml:space="preserve">Does not ensure that network providers provide physical access, reasonable accommodations, and accessible equipment;
</t>
  </si>
  <si>
    <t>Arizona</t>
  </si>
  <si>
    <t>Scenario 3: Significant change</t>
  </si>
  <si>
    <t>Geographic service area</t>
  </si>
  <si>
    <t xml:space="preserve">Geographic service area; </t>
  </si>
  <si>
    <t>Maximum time or distance (e.g. 1 provider within 30 min or 30 miles)</t>
  </si>
  <si>
    <t>Secret Shopper Calls: Network Participation</t>
  </si>
  <si>
    <t>Metro</t>
  </si>
  <si>
    <t xml:space="preserve">Does not provide for or arrange a no-cost-to-enrollee second opinion from an in-network or outside-network provider;
</t>
  </si>
  <si>
    <t xml:space="preserve">Does not make services included in the contract available 24 hours a day, 7 days a week, when medically necessary;
</t>
  </si>
  <si>
    <t xml:space="preserve">Does not adhere to applicability date;
</t>
  </si>
  <si>
    <t>MMP</t>
  </si>
  <si>
    <t>Arkansas</t>
  </si>
  <si>
    <t>Composition of provider network</t>
  </si>
  <si>
    <t xml:space="preserve">Composition of provider network; </t>
  </si>
  <si>
    <t>Bi-monthly</t>
  </si>
  <si>
    <t>Secret Shopper Calls: Appointment Availability</t>
  </si>
  <si>
    <t>Other (free text, specify)</t>
  </si>
  <si>
    <t>Urban</t>
  </si>
  <si>
    <t xml:space="preserve">Does not adequately and/or timely cover the enrollee’s MCO, PIHP, or PAHP services out of network;
</t>
  </si>
  <si>
    <t xml:space="preserve">Does not establish mechanisms to ensure compliance by network providers;
</t>
  </si>
  <si>
    <t xml:space="preserve">Other, specify;
</t>
  </si>
  <si>
    <t>Other, specify</t>
  </si>
  <si>
    <t>Payments to provider network</t>
  </si>
  <si>
    <t>Payments to provider network;</t>
  </si>
  <si>
    <t>EVV Data Analysis</t>
  </si>
  <si>
    <t>Micro</t>
  </si>
  <si>
    <t xml:space="preserve">Does not require out-of-network providers to coordinate with the MCO, PIHP, or PAHP for payment and ensure the cost to the enrollee is no greater than in-network services;
</t>
  </si>
  <si>
    <t xml:space="preserve">Does not monitor network providers regularly to determine compliance;
</t>
  </si>
  <si>
    <t>Colorado</t>
  </si>
  <si>
    <t>Enrollment of new population</t>
  </si>
  <si>
    <t xml:space="preserve">Enrollment of new population; </t>
  </si>
  <si>
    <t>Semi-annually</t>
  </si>
  <si>
    <t>Minimum number of network providers</t>
  </si>
  <si>
    <t>Rural</t>
  </si>
  <si>
    <t xml:space="preserve">Does not demonstrate that its network providers are credentialed as required by § 438.214;
</t>
  </si>
  <si>
    <t xml:space="preserve">Does not make corrective action if there is a failure to comply by a network provider;
</t>
  </si>
  <si>
    <t>Connecticut</t>
  </si>
  <si>
    <t>Hours of operation</t>
  </si>
  <si>
    <t>Frontier</t>
  </si>
  <si>
    <t xml:space="preserve">Does not demonstrate that its network includes sufficient family planning providers to ensure timely access to covered services;
</t>
  </si>
  <si>
    <t>Dist. of Col.</t>
  </si>
  <si>
    <t>Ease of getting a timely appointment</t>
  </si>
  <si>
    <t>Counties with Extreme Access Considerations (CEAC)</t>
  </si>
  <si>
    <t>Florida</t>
  </si>
  <si>
    <t>Varies by plan</t>
  </si>
  <si>
    <t>Service fulfillment</t>
  </si>
  <si>
    <t>Georgia</t>
  </si>
  <si>
    <t>Hawaii</t>
  </si>
  <si>
    <t>Idaho</t>
  </si>
  <si>
    <t>Illinois</t>
  </si>
  <si>
    <t>Indiana</t>
  </si>
  <si>
    <t>Plan1</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</si>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</sst>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2" x14ac:knownFonts="1">
    <font>
      <sz val="11"/>
      <color theme="1"/>
      <name val="Calibri"/>
      <family val="2"/>
      <scheme val="minor"/>
    </font>
    <font>
      <sz val="14"/>
      <color theme="8"/>
      <name val="Calibri"/>
      <family val="2"/>
      <scheme val="minor"/>
    </font>
    <font>
      <sz val="18"/>
      <color rgb="FF046B5C"/>
      <name val="Arial"/>
      <family val="2"/>
    </font>
    <font>
      <sz val="11"/>
      <color theme="1"/>
      <name val="Arial"/>
      <family val="2"/>
    </font>
    <font>
      <b/>
      <sz val="11"/>
      <color theme="0"/>
      <name val="Arial"/>
      <family val="2"/>
    </font>
    <font>
      <sz val="11"/>
      <name val="Arial"/>
      <family val="2"/>
    </font>
    <font>
      <sz val="11"/>
      <color rgb="FFC00000"/>
      <name val="Arial"/>
      <family val="2"/>
    </font>
    <font>
      <b/>
      <sz val="11"/>
      <color rgb="FFC00000"/>
      <name val="Arial"/>
      <family val="2"/>
    </font>
    <font>
      <sz val="8"/>
      <name val="Calibri"/>
      <family val="2"/>
      <scheme val="minor"/>
    </font>
    <font>
      <sz val="11"/>
      <color rgb="FFFF0000"/>
      <name val="Arial"/>
      <family val="2"/>
    </font>
    <font>
      <b/>
      <sz val="11"/>
      <color theme="1"/>
      <name val="Arial"/>
      <family val="2"/>
    </font>
    <font>
      <b/>
      <sz val="16"/>
      <name val="Arial"/>
      <family val="2"/>
    </font>
    <font>
      <sz val="10"/>
      <name val="Arial"/>
      <family val="2"/>
    </font>
    <font>
      <b/>
      <sz val="11"/>
      <name val="Arial"/>
      <family val="2"/>
    </font>
    <font>
      <i/>
      <sz val="11"/>
      <color theme="1"/>
      <name val="Arial"/>
      <family val="2"/>
    </font>
    <font>
      <sz val="11"/>
      <color theme="0"/>
      <name val="Arial"/>
      <family val="2"/>
    </font>
    <font>
      <u/>
      <sz val="11"/>
      <color theme="10"/>
      <name val="Calibri"/>
      <family val="2"/>
      <scheme val="minor"/>
    </font>
    <font>
      <b/>
      <sz val="11"/>
      <color theme="2" tint="-0.749992370372631"/>
      <name val="Arial"/>
      <family val="2"/>
    </font>
    <font>
      <b/>
      <sz val="14"/>
      <color theme="1"/>
      <name val="Arial"/>
      <family val="2"/>
    </font>
    <font>
      <b/>
      <sz val="16"/>
      <color rgb="FFFFFFFF"/>
      <name val="Arial"/>
      <family val="2"/>
    </font>
    <font>
      <sz val="14"/>
      <color rgb="FFFFFFFF"/>
      <name val="Arial"/>
      <family val="2"/>
    </font>
    <font>
      <sz val="12"/>
      <color rgb="FFFFFFFF"/>
      <name val="Arial"/>
      <family val="2"/>
    </font>
    <font>
      <sz val="12"/>
      <color theme="1"/>
      <name val="Arial"/>
      <family val="2"/>
    </font>
    <font>
      <b/>
      <sz val="12"/>
      <color rgb="FF000000"/>
      <name val="Arial"/>
      <family val="2"/>
    </font>
    <font>
      <sz val="12"/>
      <color theme="1" tint="0.249977111117893"/>
      <name val="Arial"/>
      <family val="2"/>
    </font>
    <font>
      <b/>
      <i/>
      <sz val="14"/>
      <color rgb="FFFF0000"/>
      <name val="Arial"/>
      <family val="2"/>
    </font>
    <font>
      <u/>
      <sz val="12"/>
      <color theme="10"/>
      <name val="Arial"/>
      <family val="2"/>
    </font>
    <font>
      <b/>
      <sz val="12"/>
      <color theme="1"/>
      <name val="Arial"/>
      <family val="2"/>
    </font>
    <font>
      <sz val="12"/>
      <color rgb="FF0070C0"/>
      <name val="Arial"/>
      <family val="2"/>
    </font>
    <font>
      <sz val="12"/>
      <name val="Arial"/>
      <family val="2"/>
    </font>
    <font>
      <b/>
      <sz val="12"/>
      <name val="Arial"/>
      <family val="2"/>
    </font>
    <font>
      <b/>
      <sz val="16"/>
      <color theme="0"/>
      <name val="Arial"/>
      <family val="2"/>
    </font>
    <font>
      <b/>
      <i/>
      <sz val="11"/>
      <color rgb="FFC00000"/>
      <name val="Arial"/>
      <family val="2"/>
    </font>
    <font>
      <b/>
      <sz val="11"/>
      <color rgb="FFFF0000"/>
      <name val="Arial"/>
      <family val="2"/>
    </font>
    <font>
      <b/>
      <i/>
      <sz val="16"/>
      <color theme="2" tint="-0.749992370372631"/>
      <name val="Arial"/>
      <family val="2"/>
    </font>
    <font>
      <sz val="16"/>
      <color theme="1"/>
      <name val="Arial"/>
      <family val="2"/>
    </font>
    <font>
      <sz val="16"/>
      <color theme="0"/>
      <name val="Arial"/>
      <family val="2"/>
    </font>
    <font>
      <i/>
      <sz val="16"/>
      <color theme="0"/>
      <name val="Arial"/>
      <family val="2"/>
    </font>
    <font>
      <i/>
      <sz val="16"/>
      <color theme="1"/>
      <name val="Arial"/>
      <family val="2"/>
    </font>
    <font>
      <b/>
      <u/>
      <sz val="11"/>
      <color theme="10"/>
      <name val="Arial"/>
      <family val="2"/>
    </font>
    <font>
      <sz val="11"/>
      <color theme="2" tint="-0.749992370372631"/>
      <name val="Arial"/>
      <family val="2"/>
    </font>
    <font>
      <u/>
      <sz val="12"/>
      <color rgb="FF0070C0"/>
      <name val="Arial"/>
      <family val="2"/>
    </font>
  </fonts>
  <fills count="17">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gray0625">
        <bgColor rgb="FFFFFF00"/>
      </patternFill>
    </fill>
    <fill>
      <patternFill patternType="solid">
        <fgColor theme="2"/>
        <bgColor indexed="64"/>
      </patternFill>
    </fill>
    <fill>
      <patternFill patternType="solid">
        <fgColor rgb="FF2D486D"/>
        <bgColor rgb="FF2D486D"/>
      </patternFill>
    </fill>
    <fill>
      <patternFill patternType="solid">
        <fgColor rgb="FFD9D9D9"/>
        <bgColor rgb="FFD9D9D9"/>
      </patternFill>
    </fill>
    <fill>
      <patternFill patternType="solid">
        <fgColor theme="0"/>
        <bgColor theme="0"/>
      </patternFill>
    </fill>
    <fill>
      <patternFill patternType="solid">
        <fgColor rgb="FF2D486D"/>
        <bgColor indexed="64"/>
      </patternFill>
    </fill>
    <fill>
      <patternFill patternType="solid">
        <fgColor rgb="FFFFC000"/>
        <bgColor indexed="64"/>
      </patternFill>
    </fill>
    <fill>
      <patternFill patternType="solid">
        <fgColor rgb="FFF2F2F2"/>
        <bgColor indexed="64"/>
      </patternFill>
    </fill>
    <fill>
      <patternFill patternType="solid">
        <fgColor theme="0" tint="-0.14996795556505021"/>
        <bgColor indexed="64"/>
      </patternFill>
    </fill>
  </fills>
  <borders count="53">
    <border>
      <left/>
      <right/>
      <top/>
      <bottom/>
      <diagonal/>
    </border>
    <border>
      <left/>
      <right/>
      <top style="thin">
        <color indexed="64"/>
      </top>
      <bottom/>
      <diagonal/>
    </border>
    <border>
      <left style="medium">
        <color indexed="64"/>
      </left>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theme="0" tint="-0.149967955565050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theme="0" tint="-0.14999847407452621"/>
      </left>
      <right/>
      <top/>
      <bottom style="thin">
        <color theme="0" tint="-0.149998474074526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98474074526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
      <left style="thin">
        <color theme="0" tint="-0.14999847407452621"/>
      </left>
      <right/>
      <top style="thin">
        <color theme="0" tint="-0.14999847407452621"/>
      </top>
      <bottom/>
      <diagonal/>
    </border>
    <border>
      <left/>
      <right style="thin">
        <color theme="0" tint="-0.14996795556505021"/>
      </right>
      <top style="thin">
        <color theme="0" tint="-0.14999847407452621"/>
      </top>
      <bottom style="thin">
        <color theme="0" tint="-0.14999847407452621"/>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4">
    <xf numFmtId="0" fontId="0" fillId="0" borderId="0"/>
    <xf numFmtId="0" fontId="1" fillId="0" borderId="0" applyNumberFormat="0" applyFill="0" applyAlignment="0" applyProtection="0"/>
    <xf numFmtId="0" fontId="12" fillId="0" borderId="0"/>
    <xf numFmtId="0" fontId="16" fillId="0" borderId="0" applyNumberFormat="0" applyFill="0" applyBorder="0" applyAlignment="0" applyProtection="0"/>
  </cellStyleXfs>
  <cellXfs count="311">
    <xf numFmtId="0" fontId="0" fillId="0" borderId="0" xfId="0"/>
    <xf numFmtId="0" fontId="2" fillId="0" borderId="0" xfId="1" applyFont="1" applyAlignment="1" applyProtection="1">
      <alignment vertical="center" wrapText="1"/>
    </xf>
    <xf numFmtId="0" fontId="3" fillId="0" borderId="0" xfId="0" applyFont="1"/>
    <xf numFmtId="0" fontId="3" fillId="2" borderId="0" xfId="0" applyFont="1" applyFill="1" applyAlignment="1">
      <alignment wrapText="1"/>
    </xf>
    <xf numFmtId="0" fontId="3" fillId="3" borderId="0" xfId="0" applyFont="1" applyFill="1" applyAlignment="1">
      <alignment wrapText="1"/>
    </xf>
    <xf numFmtId="0" fontId="3" fillId="0" borderId="0" xfId="0" applyFont="1" applyAlignment="1">
      <alignment wrapText="1"/>
    </xf>
    <xf numFmtId="0" fontId="3" fillId="0" borderId="0" xfId="0" applyFont="1" applyAlignment="1">
      <alignment horizontal="left" vertical="top"/>
    </xf>
    <xf numFmtId="0" fontId="5" fillId="0" borderId="4" xfId="0" applyFont="1" applyBorder="1" applyAlignment="1">
      <alignment horizontal="left" vertical="top" wrapText="1"/>
    </xf>
    <xf numFmtId="0" fontId="5" fillId="0" borderId="4" xfId="0" applyFont="1" applyBorder="1" applyAlignment="1">
      <alignment horizontal="left" vertical="top"/>
    </xf>
    <xf numFmtId="0" fontId="3" fillId="0" borderId="5" xfId="0" applyFont="1" applyBorder="1" applyAlignment="1">
      <alignment vertical="center" wrapText="1"/>
    </xf>
    <xf numFmtId="0" fontId="3" fillId="2" borderId="1" xfId="2" applyFont="1" applyFill="1" applyBorder="1" applyProtection="1">
      <protection hidden="1"/>
    </xf>
    <xf numFmtId="0" fontId="3" fillId="2" borderId="0" xfId="2" applyFont="1" applyFill="1" applyProtection="1">
      <protection hidden="1"/>
    </xf>
    <xf numFmtId="0" fontId="5" fillId="2" borderId="0" xfId="2" applyFont="1" applyFill="1" applyProtection="1">
      <protection hidden="1"/>
    </xf>
    <xf numFmtId="0" fontId="9" fillId="2" borderId="0" xfId="0" applyFont="1" applyFill="1" applyAlignment="1">
      <alignment wrapText="1"/>
    </xf>
    <xf numFmtId="0" fontId="3" fillId="2" borderId="0" xfId="0" applyFont="1" applyFill="1"/>
    <xf numFmtId="0" fontId="5" fillId="0" borderId="5" xfId="0" applyFont="1" applyBorder="1" applyAlignment="1">
      <alignment vertical="center" wrapText="1"/>
    </xf>
    <xf numFmtId="0" fontId="5" fillId="0" borderId="5" xfId="0" applyFont="1" applyBorder="1" applyAlignment="1">
      <alignment vertical="center"/>
    </xf>
    <xf numFmtId="0" fontId="3" fillId="2" borderId="0" xfId="2" applyFont="1" applyFill="1" applyAlignment="1" applyProtection="1">
      <alignment wrapText="1"/>
      <protection hidden="1"/>
    </xf>
    <xf numFmtId="0" fontId="5" fillId="2" borderId="0" xfId="0" applyFont="1" applyFill="1" applyAlignment="1">
      <alignment wrapText="1"/>
    </xf>
    <xf numFmtId="0" fontId="5" fillId="3" borderId="0" xfId="0" applyFont="1" applyFill="1" applyAlignment="1">
      <alignment wrapText="1"/>
    </xf>
    <xf numFmtId="0" fontId="6" fillId="0" borderId="0" xfId="1" applyFont="1" applyAlignment="1" applyProtection="1">
      <alignment vertical="center"/>
    </xf>
    <xf numFmtId="0" fontId="10" fillId="0" borderId="3" xfId="0" applyFont="1" applyBorder="1"/>
    <xf numFmtId="0" fontId="10" fillId="0" borderId="0" xfId="0" applyFont="1"/>
    <xf numFmtId="0" fontId="5" fillId="0" borderId="13" xfId="0" applyFont="1" applyBorder="1" applyAlignment="1">
      <alignment vertical="center" wrapText="1"/>
    </xf>
    <xf numFmtId="0" fontId="11" fillId="0" borderId="0" xfId="0" applyFont="1"/>
    <xf numFmtId="0" fontId="5" fillId="6" borderId="4" xfId="0" applyFont="1" applyFill="1" applyBorder="1" applyAlignment="1">
      <alignment horizontal="left" vertical="top" wrapText="1"/>
    </xf>
    <xf numFmtId="0" fontId="5" fillId="7" borderId="6" xfId="0" applyFont="1" applyFill="1" applyBorder="1" applyAlignment="1">
      <alignment vertical="center"/>
    </xf>
    <xf numFmtId="0" fontId="5" fillId="7" borderId="6" xfId="0" applyFont="1" applyFill="1" applyBorder="1" applyAlignment="1">
      <alignment vertical="center" wrapText="1"/>
    </xf>
    <xf numFmtId="0" fontId="5" fillId="7" borderId="12" xfId="0" applyFont="1" applyFill="1" applyBorder="1" applyAlignment="1">
      <alignment vertical="center" wrapText="1"/>
    </xf>
    <xf numFmtId="0" fontId="5" fillId="7" borderId="15" xfId="1" applyFont="1" applyFill="1" applyBorder="1" applyAlignment="1" applyProtection="1">
      <alignment vertical="center"/>
    </xf>
    <xf numFmtId="0" fontId="3" fillId="0" borderId="5" xfId="0" applyFont="1" applyBorder="1"/>
    <xf numFmtId="0" fontId="3" fillId="0" borderId="5" xfId="0" applyFont="1" applyBorder="1" applyAlignment="1">
      <alignment wrapText="1"/>
    </xf>
    <xf numFmtId="0" fontId="3" fillId="8" borderId="0" xfId="2" applyFont="1" applyFill="1" applyProtection="1">
      <protection hidden="1"/>
    </xf>
    <xf numFmtId="0" fontId="19" fillId="10" borderId="0" xfId="0" applyFont="1" applyFill="1" applyAlignment="1">
      <alignment vertical="center"/>
    </xf>
    <xf numFmtId="0" fontId="20" fillId="10" borderId="19" xfId="0" applyFont="1" applyFill="1" applyBorder="1" applyAlignment="1">
      <alignment vertical="center"/>
    </xf>
    <xf numFmtId="0" fontId="22" fillId="0" borderId="0" xfId="0" applyFont="1" applyAlignment="1">
      <alignment vertical="top"/>
    </xf>
    <xf numFmtId="0" fontId="3" fillId="0" borderId="20" xfId="0" applyFont="1" applyBorder="1"/>
    <xf numFmtId="0" fontId="3" fillId="0" borderId="21" xfId="0" applyFont="1" applyBorder="1"/>
    <xf numFmtId="0" fontId="3" fillId="0" borderId="21" xfId="0" applyFont="1" applyBorder="1" applyAlignment="1">
      <alignment vertical="top"/>
    </xf>
    <xf numFmtId="0" fontId="31" fillId="10" borderId="0" xfId="0" applyFont="1" applyFill="1" applyAlignment="1">
      <alignment vertical="center"/>
    </xf>
    <xf numFmtId="0" fontId="5" fillId="0" borderId="0" xfId="1" applyFont="1" applyAlignment="1" applyProtection="1">
      <alignment horizontal="left" vertical="center" wrapText="1"/>
    </xf>
    <xf numFmtId="0" fontId="3" fillId="5" borderId="0" xfId="0" applyFont="1" applyFill="1" applyAlignment="1">
      <alignment horizontal="left"/>
    </xf>
    <xf numFmtId="0" fontId="32" fillId="0" borderId="0" xfId="0" applyFont="1"/>
    <xf numFmtId="0" fontId="10" fillId="0" borderId="0" xfId="0" applyFont="1" applyAlignment="1">
      <alignment wrapText="1"/>
    </xf>
    <xf numFmtId="0" fontId="10" fillId="0" borderId="3" xfId="0" applyFont="1" applyBorder="1" applyAlignment="1">
      <alignment wrapText="1"/>
    </xf>
    <xf numFmtId="0" fontId="33" fillId="0" borderId="0" xfId="0" applyFont="1" applyAlignment="1">
      <alignment wrapText="1"/>
    </xf>
    <xf numFmtId="0" fontId="4" fillId="13" borderId="0" xfId="0" applyFont="1" applyFill="1" applyAlignment="1">
      <alignment horizontal="left" vertical="center" wrapText="1"/>
    </xf>
    <xf numFmtId="0" fontId="5" fillId="0" borderId="13" xfId="0" applyFont="1" applyBorder="1" applyAlignment="1">
      <alignment vertical="center"/>
    </xf>
    <xf numFmtId="0" fontId="4" fillId="13" borderId="11" xfId="0" applyFont="1" applyFill="1" applyBorder="1" applyAlignment="1">
      <alignment horizontal="left" vertical="center"/>
    </xf>
    <xf numFmtId="0" fontId="3" fillId="9" borderId="8" xfId="0" applyFont="1" applyFill="1" applyBorder="1" applyAlignment="1" applyProtection="1">
      <alignment horizontal="left" wrapText="1"/>
      <protection locked="0"/>
    </xf>
    <xf numFmtId="14" fontId="3" fillId="9" borderId="27" xfId="0" applyNumberFormat="1" applyFont="1" applyFill="1" applyBorder="1" applyAlignment="1" applyProtection="1">
      <alignment horizontal="left" wrapText="1"/>
      <protection locked="0"/>
    </xf>
    <xf numFmtId="0" fontId="3" fillId="9" borderId="27" xfId="0" applyFont="1" applyFill="1" applyBorder="1" applyAlignment="1" applyProtection="1">
      <alignment horizontal="left" wrapText="1"/>
      <protection locked="0"/>
    </xf>
    <xf numFmtId="14" fontId="3" fillId="9" borderId="8" xfId="0" applyNumberFormat="1" applyFont="1" applyFill="1" applyBorder="1" applyAlignment="1" applyProtection="1">
      <alignment horizontal="left" wrapText="1"/>
      <protection locked="0"/>
    </xf>
    <xf numFmtId="0" fontId="5" fillId="9" borderId="8" xfId="0" applyFont="1" applyFill="1" applyBorder="1" applyAlignment="1" applyProtection="1">
      <alignment horizontal="left" wrapText="1"/>
      <protection locked="0"/>
    </xf>
    <xf numFmtId="0" fontId="4" fillId="13" borderId="10" xfId="0" applyFont="1" applyFill="1" applyBorder="1" applyAlignment="1">
      <alignment horizontal="left" vertical="center"/>
    </xf>
    <xf numFmtId="0" fontId="4" fillId="13" borderId="1" xfId="0" applyFont="1" applyFill="1" applyBorder="1" applyAlignment="1">
      <alignment horizontal="left" vertical="center" wrapText="1"/>
    </xf>
    <xf numFmtId="0" fontId="3" fillId="9" borderId="8" xfId="0" applyFont="1" applyFill="1" applyBorder="1" applyAlignment="1" applyProtection="1">
      <alignment wrapText="1"/>
      <protection locked="0"/>
    </xf>
    <xf numFmtId="0" fontId="3" fillId="0" borderId="1" xfId="0" applyFont="1" applyBorder="1" applyAlignment="1">
      <alignment horizontal="left" vertical="center" wrapText="1"/>
    </xf>
    <xf numFmtId="0" fontId="4" fillId="13" borderId="5" xfId="0" applyFont="1" applyFill="1" applyBorder="1" applyAlignment="1">
      <alignment horizontal="left" vertical="center" wrapText="1"/>
    </xf>
    <xf numFmtId="0" fontId="4" fillId="13" borderId="5" xfId="0" applyFont="1" applyFill="1" applyBorder="1" applyAlignment="1">
      <alignment horizontal="center" vertical="center" wrapText="1"/>
    </xf>
    <xf numFmtId="0" fontId="3" fillId="9" borderId="5" xfId="0" applyFont="1" applyFill="1" applyBorder="1" applyAlignment="1" applyProtection="1">
      <alignment wrapText="1"/>
      <protection locked="0"/>
    </xf>
    <xf numFmtId="0" fontId="3" fillId="9" borderId="5" xfId="0" applyFont="1" applyFill="1" applyBorder="1" applyAlignment="1" applyProtection="1">
      <alignment horizontal="left" wrapText="1"/>
      <protection locked="0"/>
    </xf>
    <xf numFmtId="0" fontId="3" fillId="5" borderId="0" xfId="0" applyFont="1" applyFill="1"/>
    <xf numFmtId="0" fontId="5" fillId="0" borderId="0" xfId="0" applyFont="1" applyAlignment="1">
      <alignment vertical="center" wrapText="1"/>
    </xf>
    <xf numFmtId="0" fontId="34" fillId="0" borderId="0" xfId="0" applyFont="1" applyAlignment="1">
      <alignment horizontal="left" indent="2"/>
    </xf>
    <xf numFmtId="0" fontId="3" fillId="0" borderId="17" xfId="0" applyFont="1" applyBorder="1"/>
    <xf numFmtId="0" fontId="3" fillId="0" borderId="0" xfId="0" applyFont="1" applyAlignment="1">
      <alignment vertical="top"/>
    </xf>
    <xf numFmtId="0" fontId="3" fillId="14" borderId="0" xfId="0" applyFont="1" applyFill="1" applyAlignment="1">
      <alignment wrapText="1"/>
    </xf>
    <xf numFmtId="0" fontId="5" fillId="9" borderId="5" xfId="0" applyFont="1" applyFill="1" applyBorder="1" applyAlignment="1" applyProtection="1">
      <alignment wrapText="1"/>
      <protection locked="0"/>
    </xf>
    <xf numFmtId="0" fontId="3" fillId="0" borderId="2" xfId="0" applyFont="1" applyBorder="1" applyAlignment="1">
      <alignment wrapText="1"/>
    </xf>
    <xf numFmtId="0" fontId="25" fillId="0" borderId="0" xfId="0" applyFont="1"/>
    <xf numFmtId="0" fontId="14" fillId="0" borderId="0" xfId="0" applyFont="1"/>
    <xf numFmtId="0" fontId="14" fillId="0" borderId="0" xfId="0" applyFont="1" applyAlignment="1">
      <alignment wrapText="1"/>
    </xf>
    <xf numFmtId="0" fontId="31" fillId="13" borderId="0" xfId="1" applyFont="1" applyFill="1" applyAlignment="1" applyProtection="1">
      <alignment vertical="center"/>
    </xf>
    <xf numFmtId="0" fontId="36" fillId="13" borderId="0" xfId="0" applyFont="1" applyFill="1"/>
    <xf numFmtId="0" fontId="37" fillId="13" borderId="0" xfId="0" applyFont="1" applyFill="1"/>
    <xf numFmtId="0" fontId="35" fillId="0" borderId="0" xfId="0" applyFont="1"/>
    <xf numFmtId="0" fontId="31" fillId="13" borderId="29" xfId="1" applyFont="1" applyFill="1" applyBorder="1" applyAlignment="1" applyProtection="1">
      <alignment vertical="center"/>
    </xf>
    <xf numFmtId="0" fontId="3" fillId="5" borderId="0" xfId="0" applyFont="1" applyFill="1" applyAlignment="1">
      <alignment wrapText="1"/>
    </xf>
    <xf numFmtId="0" fontId="3" fillId="6" borderId="0" xfId="0" applyFont="1" applyFill="1" applyAlignment="1">
      <alignment horizontal="left" vertical="top"/>
    </xf>
    <xf numFmtId="0" fontId="10" fillId="0" borderId="3" xfId="0" applyFont="1" applyBorder="1" applyAlignment="1">
      <alignment vertical="top" wrapText="1"/>
    </xf>
    <xf numFmtId="0" fontId="10" fillId="0" borderId="0" xfId="0" applyFont="1" applyAlignment="1">
      <alignment vertical="top" wrapText="1"/>
    </xf>
    <xf numFmtId="0" fontId="3" fillId="0" borderId="5" xfId="0" applyFont="1" applyBorder="1" applyAlignment="1">
      <alignment horizontal="left" vertical="center" wrapText="1"/>
    </xf>
    <xf numFmtId="0" fontId="4" fillId="13" borderId="30" xfId="0" applyFont="1" applyFill="1" applyBorder="1" applyAlignment="1">
      <alignment horizontal="center" vertical="center" wrapText="1"/>
    </xf>
    <xf numFmtId="0" fontId="3" fillId="9" borderId="30" xfId="0" applyFont="1" applyFill="1" applyBorder="1" applyAlignment="1" applyProtection="1">
      <alignment horizontal="left" wrapText="1"/>
      <protection locked="0"/>
    </xf>
    <xf numFmtId="0" fontId="4" fillId="13" borderId="5" xfId="0" applyFont="1" applyFill="1" applyBorder="1" applyAlignment="1">
      <alignment horizontal="left" vertical="top" wrapText="1"/>
    </xf>
    <xf numFmtId="0" fontId="10" fillId="0" borderId="0" xfId="0" applyFont="1" applyAlignment="1">
      <alignment horizontal="left" vertical="center"/>
    </xf>
    <xf numFmtId="0" fontId="4" fillId="7" borderId="1" xfId="0" applyFont="1" applyFill="1" applyBorder="1" applyAlignment="1">
      <alignment horizontal="left" vertical="center" wrapText="1"/>
    </xf>
    <xf numFmtId="0" fontId="3" fillId="15" borderId="8" xfId="0" applyFont="1" applyFill="1" applyBorder="1" applyAlignment="1" applyProtection="1">
      <alignment wrapText="1"/>
      <protection locked="0"/>
    </xf>
    <xf numFmtId="14" fontId="3" fillId="9" borderId="30" xfId="0" applyNumberFormat="1" applyFont="1" applyFill="1" applyBorder="1" applyAlignment="1" applyProtection="1">
      <alignment horizontal="left" wrapText="1"/>
      <protection locked="0"/>
    </xf>
    <xf numFmtId="14" fontId="3" fillId="9" borderId="5" xfId="0" applyNumberFormat="1" applyFont="1" applyFill="1" applyBorder="1" applyAlignment="1" applyProtection="1">
      <alignment horizontal="left" wrapText="1"/>
      <protection locked="0"/>
    </xf>
    <xf numFmtId="0" fontId="3" fillId="2" borderId="0" xfId="0" applyFont="1" applyFill="1" applyAlignment="1">
      <alignment horizontal="left"/>
    </xf>
    <xf numFmtId="0" fontId="3" fillId="16" borderId="0" xfId="2" applyFont="1" applyFill="1" applyProtection="1">
      <protection hidden="1"/>
    </xf>
    <xf numFmtId="0" fontId="5" fillId="9" borderId="30" xfId="0" applyFont="1" applyFill="1" applyBorder="1" applyAlignment="1" applyProtection="1">
      <alignment wrapText="1"/>
      <protection locked="0"/>
    </xf>
    <xf numFmtId="0" fontId="5" fillId="4" borderId="4" xfId="0" applyFont="1" applyFill="1" applyBorder="1" applyAlignment="1">
      <alignment horizontal="left" vertical="top" wrapText="1"/>
    </xf>
    <xf numFmtId="0" fontId="23" fillId="12" borderId="22" xfId="0" applyFont="1" applyFill="1" applyBorder="1" applyAlignment="1">
      <alignment horizontal="left" vertical="top" wrapText="1"/>
    </xf>
    <xf numFmtId="0" fontId="3" fillId="0" borderId="22" xfId="0" applyFont="1" applyBorder="1"/>
    <xf numFmtId="0" fontId="3" fillId="0" borderId="23" xfId="0" applyFont="1" applyBorder="1"/>
    <xf numFmtId="0" fontId="29" fillId="0" borderId="33" xfId="0" applyFont="1" applyBorder="1" applyAlignment="1">
      <alignment horizontal="left" vertical="top" wrapText="1"/>
    </xf>
    <xf numFmtId="0" fontId="29" fillId="12" borderId="33" xfId="0" applyFont="1" applyFill="1" applyBorder="1" applyAlignment="1">
      <alignment horizontal="left" vertical="top" wrapText="1"/>
    </xf>
    <xf numFmtId="0" fontId="23" fillId="12" borderId="34" xfId="0" applyFont="1" applyFill="1" applyBorder="1" applyAlignment="1">
      <alignment horizontal="left" vertical="top" wrapText="1"/>
    </xf>
    <xf numFmtId="0" fontId="30" fillId="0" borderId="34" xfId="0" applyFont="1" applyBorder="1" applyAlignment="1">
      <alignment horizontal="left" vertical="top" wrapText="1"/>
    </xf>
    <xf numFmtId="0" fontId="27" fillId="0" borderId="35" xfId="0" applyFont="1" applyBorder="1" applyAlignment="1">
      <alignment horizontal="left" vertical="center"/>
    </xf>
    <xf numFmtId="0" fontId="19" fillId="10" borderId="33" xfId="0" applyFont="1" applyFill="1" applyBorder="1"/>
    <xf numFmtId="0" fontId="3" fillId="0" borderId="33" xfId="0" applyFont="1" applyBorder="1"/>
    <xf numFmtId="0" fontId="18" fillId="11" borderId="32" xfId="0" applyFont="1" applyFill="1" applyBorder="1" applyAlignment="1">
      <alignment horizontal="left" vertical="center"/>
    </xf>
    <xf numFmtId="0" fontId="23" fillId="0" borderId="22" xfId="0" applyFont="1" applyBorder="1" applyAlignment="1">
      <alignment horizontal="left" vertical="top" wrapText="1"/>
    </xf>
    <xf numFmtId="0" fontId="27" fillId="0" borderId="22" xfId="0" applyFont="1" applyBorder="1" applyAlignment="1">
      <alignment horizontal="left" vertical="center"/>
    </xf>
    <xf numFmtId="0" fontId="18" fillId="11" borderId="22" xfId="0" applyFont="1" applyFill="1" applyBorder="1" applyAlignment="1">
      <alignment horizontal="left" vertical="center"/>
    </xf>
    <xf numFmtId="0" fontId="27" fillId="11" borderId="22" xfId="0" applyFont="1" applyFill="1" applyBorder="1" applyAlignment="1">
      <alignment horizontal="left" vertical="center"/>
    </xf>
    <xf numFmtId="0" fontId="26" fillId="12" borderId="22" xfId="3" applyFont="1" applyFill="1" applyBorder="1" applyAlignment="1">
      <alignment vertical="top" wrapText="1"/>
    </xf>
    <xf numFmtId="0" fontId="22" fillId="0" borderId="22" xfId="0" applyFont="1" applyBorder="1" applyAlignment="1">
      <alignment horizontal="left" vertical="top" wrapText="1"/>
    </xf>
    <xf numFmtId="0" fontId="27" fillId="12" borderId="22" xfId="0" applyFont="1" applyFill="1" applyBorder="1" applyAlignment="1">
      <alignment horizontal="left" vertical="top" wrapText="1"/>
    </xf>
    <xf numFmtId="0" fontId="24" fillId="12" borderId="33" xfId="0" applyFont="1" applyFill="1" applyBorder="1" applyAlignment="1">
      <alignment horizontal="left" vertical="top" wrapText="1"/>
    </xf>
    <xf numFmtId="0" fontId="27" fillId="0" borderId="33" xfId="0" applyFont="1" applyBorder="1" applyAlignment="1">
      <alignment horizontal="center" vertical="center" wrapText="1"/>
    </xf>
    <xf numFmtId="0" fontId="18" fillId="11" borderId="33" xfId="0" applyFont="1" applyFill="1" applyBorder="1" applyAlignment="1">
      <alignment horizontal="left" vertical="center" wrapText="1"/>
    </xf>
    <xf numFmtId="0" fontId="27" fillId="11" borderId="33" xfId="0" applyFont="1" applyFill="1" applyBorder="1" applyAlignment="1">
      <alignment horizontal="left" vertical="center" wrapText="1"/>
    </xf>
    <xf numFmtId="0" fontId="22" fillId="0" borderId="33" xfId="0" applyFont="1" applyBorder="1" applyAlignment="1">
      <alignment vertical="top" wrapText="1"/>
    </xf>
    <xf numFmtId="0" fontId="19" fillId="10" borderId="36" xfId="0" applyFont="1" applyFill="1" applyBorder="1"/>
    <xf numFmtId="0" fontId="18" fillId="11" borderId="37" xfId="0" applyFont="1" applyFill="1" applyBorder="1" applyAlignment="1">
      <alignment horizontal="center" vertical="center" wrapText="1"/>
    </xf>
    <xf numFmtId="0" fontId="19" fillId="10" borderId="0" xfId="0" applyFont="1" applyFill="1"/>
    <xf numFmtId="0" fontId="21" fillId="10" borderId="1" xfId="0" applyFont="1" applyFill="1" applyBorder="1"/>
    <xf numFmtId="0" fontId="21" fillId="10" borderId="24" xfId="0" applyFont="1" applyFill="1" applyBorder="1"/>
    <xf numFmtId="0" fontId="0" fillId="4" borderId="0" xfId="0" applyFill="1"/>
    <xf numFmtId="0" fontId="0" fillId="4" borderId="0" xfId="0" applyFill="1" applyAlignment="1">
      <alignment wrapText="1"/>
    </xf>
    <xf numFmtId="0" fontId="0" fillId="0" borderId="18" xfId="0" applyBorder="1"/>
    <xf numFmtId="0" fontId="4" fillId="13" borderId="0" xfId="0" applyFont="1" applyFill="1" applyAlignment="1">
      <alignment horizontal="left" vertical="center"/>
    </xf>
    <xf numFmtId="0" fontId="4" fillId="13" borderId="16" xfId="0" applyFont="1" applyFill="1" applyBorder="1" applyAlignment="1">
      <alignment horizontal="center" vertical="center"/>
    </xf>
    <xf numFmtId="0" fontId="3" fillId="0" borderId="7" xfId="0" applyFont="1" applyBorder="1" applyAlignment="1">
      <alignment vertical="center" wrapText="1"/>
    </xf>
    <xf numFmtId="0" fontId="5" fillId="0" borderId="14" xfId="0" applyFont="1" applyBorder="1" applyAlignment="1">
      <alignment horizontal="left" vertical="center" wrapText="1"/>
    </xf>
    <xf numFmtId="0" fontId="3" fillId="4" borderId="8" xfId="0" applyFont="1" applyFill="1" applyBorder="1" applyAlignment="1">
      <alignment horizontal="left"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3" fillId="0" borderId="5" xfId="0" applyFont="1" applyBorder="1" applyAlignment="1">
      <alignment vertical="center"/>
    </xf>
    <xf numFmtId="0" fontId="0" fillId="0" borderId="0" xfId="0" applyAlignment="1">
      <alignment wrapText="1"/>
    </xf>
    <xf numFmtId="0" fontId="0" fillId="0" borderId="17" xfId="0" applyBorder="1" applyAlignment="1">
      <alignment wrapText="1"/>
    </xf>
    <xf numFmtId="0" fontId="6" fillId="0" borderId="18" xfId="0" applyFont="1" applyBorder="1" applyAlignment="1">
      <alignment wrapText="1"/>
    </xf>
    <xf numFmtId="0" fontId="4" fillId="13" borderId="16" xfId="0" applyFont="1" applyFill="1" applyBorder="1" applyAlignment="1">
      <alignment horizontal="center" vertical="center" wrapText="1"/>
    </xf>
    <xf numFmtId="0" fontId="5" fillId="0" borderId="7" xfId="0" applyFont="1" applyBorder="1" applyAlignment="1">
      <alignment vertical="center" wrapText="1"/>
    </xf>
    <xf numFmtId="0" fontId="3" fillId="0" borderId="17" xfId="0" applyFont="1" applyBorder="1" applyAlignment="1">
      <alignment wrapText="1"/>
    </xf>
    <xf numFmtId="0" fontId="3" fillId="0" borderId="18" xfId="0" applyFont="1" applyBorder="1"/>
    <xf numFmtId="0" fontId="4" fillId="13" borderId="28" xfId="0" applyFont="1" applyFill="1" applyBorder="1" applyAlignment="1">
      <alignment horizontal="center" vertical="center" wrapText="1"/>
    </xf>
    <xf numFmtId="0" fontId="3" fillId="0" borderId="1" xfId="0" applyFont="1" applyBorder="1" applyAlignment="1">
      <alignment vertical="center" wrapText="1"/>
    </xf>
    <xf numFmtId="0" fontId="3" fillId="0" borderId="24" xfId="0" applyFont="1" applyBorder="1" applyAlignment="1">
      <alignment vertical="center"/>
    </xf>
    <xf numFmtId="0" fontId="3" fillId="0" borderId="0" xfId="0" applyFont="1" applyAlignment="1">
      <alignment vertical="center"/>
    </xf>
    <xf numFmtId="0" fontId="0" fillId="0" borderId="0" xfId="0" applyAlignment="1">
      <alignment vertical="center"/>
    </xf>
    <xf numFmtId="0" fontId="4" fillId="0" borderId="0" xfId="0" applyFont="1" applyAlignment="1">
      <alignment horizontal="center" vertical="center" wrapText="1"/>
    </xf>
    <xf numFmtId="0" fontId="5" fillId="0" borderId="5" xfId="0" applyFont="1" applyBorder="1" applyAlignment="1">
      <alignment horizontal="left" vertical="center"/>
    </xf>
    <xf numFmtId="0" fontId="3" fillId="0" borderId="1" xfId="0" applyFont="1" applyBorder="1" applyAlignment="1">
      <alignment wrapText="1"/>
    </xf>
    <xf numFmtId="0" fontId="0" fillId="0" borderId="24" xfId="0" applyBorder="1" applyAlignment="1">
      <alignment wrapText="1"/>
    </xf>
    <xf numFmtId="0" fontId="13" fillId="0" borderId="5" xfId="0" applyFont="1" applyBorder="1" applyAlignment="1">
      <alignment horizontal="left" vertical="center"/>
    </xf>
    <xf numFmtId="0" fontId="5" fillId="0" borderId="7" xfId="0" applyFont="1" applyBorder="1" applyAlignment="1">
      <alignment horizontal="left" vertical="center"/>
    </xf>
    <xf numFmtId="0" fontId="5" fillId="4" borderId="7" xfId="0" applyFont="1" applyFill="1" applyBorder="1" applyAlignment="1">
      <alignment vertical="center"/>
    </xf>
    <xf numFmtId="0" fontId="5" fillId="4" borderId="17" xfId="0" applyFont="1" applyFill="1" applyBorder="1" applyAlignment="1">
      <alignment horizontal="right" vertical="center"/>
    </xf>
    <xf numFmtId="0" fontId="5" fillId="4" borderId="17" xfId="0" applyFont="1" applyFill="1" applyBorder="1" applyAlignment="1">
      <alignment vertical="center" wrapText="1"/>
    </xf>
    <xf numFmtId="0" fontId="5" fillId="0" borderId="17" xfId="0" applyFont="1" applyBorder="1" applyAlignment="1">
      <alignment horizontal="left" vertical="center"/>
    </xf>
    <xf numFmtId="0" fontId="3" fillId="4" borderId="18" xfId="0" applyFont="1" applyFill="1" applyBorder="1" applyAlignment="1">
      <alignment horizontal="left" wrapText="1"/>
    </xf>
    <xf numFmtId="0" fontId="5" fillId="0" borderId="9" xfId="0" applyFont="1" applyBorder="1" applyAlignment="1">
      <alignment horizontal="left" vertical="center"/>
    </xf>
    <xf numFmtId="0" fontId="5" fillId="0" borderId="9" xfId="0" applyFont="1" applyBorder="1" applyAlignment="1">
      <alignment vertical="center" wrapText="1"/>
    </xf>
    <xf numFmtId="0" fontId="5" fillId="0" borderId="10" xfId="0" applyFont="1" applyBorder="1" applyAlignment="1">
      <alignment horizontal="left" vertical="center"/>
    </xf>
    <xf numFmtId="0" fontId="5" fillId="4" borderId="17" xfId="0" applyFont="1" applyFill="1" applyBorder="1" applyAlignment="1">
      <alignment horizontal="left" vertical="center"/>
    </xf>
    <xf numFmtId="0" fontId="13" fillId="0" borderId="13" xfId="0" applyFont="1" applyBorder="1" applyAlignment="1">
      <alignment horizontal="left" vertical="center"/>
    </xf>
    <xf numFmtId="0" fontId="5" fillId="0" borderId="14" xfId="0" applyFont="1" applyBorder="1" applyAlignment="1">
      <alignment horizontal="left" vertical="center"/>
    </xf>
    <xf numFmtId="0" fontId="5" fillId="4" borderId="7" xfId="0" applyFont="1" applyFill="1" applyBorder="1"/>
    <xf numFmtId="0" fontId="5" fillId="4" borderId="17" xfId="0" applyFont="1" applyFill="1" applyBorder="1"/>
    <xf numFmtId="0" fontId="5" fillId="4" borderId="17" xfId="0" applyFont="1" applyFill="1" applyBorder="1" applyAlignment="1">
      <alignment wrapText="1"/>
    </xf>
    <xf numFmtId="0" fontId="5" fillId="0" borderId="5" xfId="0" applyFont="1" applyBorder="1" applyAlignment="1">
      <alignment horizontal="left"/>
    </xf>
    <xf numFmtId="0" fontId="5" fillId="0" borderId="9" xfId="0" applyFont="1" applyBorder="1" applyAlignment="1">
      <alignment horizontal="left"/>
    </xf>
    <xf numFmtId="0" fontId="5" fillId="4" borderId="17" xfId="0" applyFont="1" applyFill="1" applyBorder="1" applyAlignment="1">
      <alignment horizontal="left"/>
    </xf>
    <xf numFmtId="0" fontId="5" fillId="0" borderId="13" xfId="0" applyFont="1" applyBorder="1" applyAlignment="1">
      <alignment wrapText="1"/>
    </xf>
    <xf numFmtId="0" fontId="5" fillId="0" borderId="5" xfId="0" applyFont="1" applyBorder="1" applyAlignment="1">
      <alignment wrapText="1"/>
    </xf>
    <xf numFmtId="0" fontId="5" fillId="0" borderId="0" xfId="0" applyFont="1" applyAlignment="1">
      <alignment wrapText="1"/>
    </xf>
    <xf numFmtId="0" fontId="5" fillId="4" borderId="1" xfId="0" applyFont="1" applyFill="1" applyBorder="1"/>
    <xf numFmtId="0" fontId="5" fillId="4" borderId="1" xfId="0" applyFont="1" applyFill="1" applyBorder="1" applyAlignment="1">
      <alignment horizontal="left"/>
    </xf>
    <xf numFmtId="0" fontId="5" fillId="4" borderId="1" xfId="0" applyFont="1" applyFill="1" applyBorder="1" applyAlignment="1">
      <alignment wrapText="1"/>
    </xf>
    <xf numFmtId="0" fontId="5" fillId="0" borderId="1" xfId="0" applyFont="1" applyBorder="1" applyAlignment="1">
      <alignment horizontal="left" vertical="center"/>
    </xf>
    <xf numFmtId="0" fontId="3" fillId="4" borderId="1" xfId="0" applyFont="1" applyFill="1" applyBorder="1" applyAlignment="1">
      <alignment horizontal="left" wrapText="1"/>
    </xf>
    <xf numFmtId="0" fontId="5" fillId="9" borderId="8"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wrapText="1"/>
      <protection locked="0"/>
    </xf>
    <xf numFmtId="0" fontId="38" fillId="13" borderId="0" xfId="0" applyFont="1" applyFill="1"/>
    <xf numFmtId="0" fontId="31" fillId="13" borderId="8" xfId="0" applyFont="1" applyFill="1" applyBorder="1" applyAlignment="1">
      <alignment horizontal="center" vertical="center" wrapText="1"/>
    </xf>
    <xf numFmtId="0" fontId="6" fillId="0" borderId="0" xfId="0" applyFont="1" applyAlignment="1">
      <alignment wrapText="1"/>
    </xf>
    <xf numFmtId="0" fontId="3" fillId="0" borderId="1" xfId="0" applyFont="1" applyBorder="1" applyAlignment="1">
      <alignment horizontal="left" vertical="top" wrapText="1"/>
    </xf>
    <xf numFmtId="0" fontId="6" fillId="0" borderId="17" xfId="0" applyFont="1" applyBorder="1" applyAlignment="1">
      <alignment horizontal="left" vertical="center"/>
    </xf>
    <xf numFmtId="0" fontId="7" fillId="0" borderId="17" xfId="0" applyFont="1" applyBorder="1" applyAlignment="1">
      <alignment horizontal="center" wrapText="1"/>
    </xf>
    <xf numFmtId="0" fontId="7" fillId="0" borderId="18" xfId="0" applyFont="1" applyBorder="1" applyAlignment="1">
      <alignment horizontal="center" wrapText="1"/>
    </xf>
    <xf numFmtId="0" fontId="4" fillId="13" borderId="8" xfId="0" applyFont="1" applyFill="1" applyBorder="1" applyAlignment="1">
      <alignment horizontal="center" vertical="center" wrapText="1"/>
    </xf>
    <xf numFmtId="0" fontId="3" fillId="4" borderId="9" xfId="0" applyFont="1" applyFill="1" applyBorder="1" applyAlignment="1">
      <alignment horizontal="left" wrapText="1"/>
    </xf>
    <xf numFmtId="0" fontId="3" fillId="0" borderId="28" xfId="0" applyFont="1" applyBorder="1" applyAlignment="1">
      <alignment horizontal="left" wrapText="1"/>
    </xf>
    <xf numFmtId="0" fontId="3" fillId="0" borderId="9" xfId="0" applyFont="1" applyBorder="1" applyAlignment="1">
      <alignment horizontal="left" wrapText="1"/>
    </xf>
    <xf numFmtId="0" fontId="5" fillId="0" borderId="13" xfId="0" applyFont="1" applyBorder="1" applyAlignment="1">
      <alignment horizontal="left" vertical="center"/>
    </xf>
    <xf numFmtId="0" fontId="3" fillId="0" borderId="27" xfId="0" applyFont="1" applyBorder="1" applyAlignment="1">
      <alignment wrapText="1"/>
    </xf>
    <xf numFmtId="0" fontId="3" fillId="0" borderId="13" xfId="0" applyFont="1" applyBorder="1" applyAlignment="1">
      <alignment wrapText="1"/>
    </xf>
    <xf numFmtId="0" fontId="5" fillId="0" borderId="0" xfId="0" applyFont="1"/>
    <xf numFmtId="0" fontId="3" fillId="0" borderId="9" xfId="0" applyFont="1" applyBorder="1" applyAlignment="1">
      <alignment vertical="center" wrapText="1"/>
    </xf>
    <xf numFmtId="0" fontId="15" fillId="4" borderId="0" xfId="0" applyFont="1" applyFill="1" applyAlignment="1">
      <alignment vertical="center"/>
    </xf>
    <xf numFmtId="0" fontId="3" fillId="4" borderId="0" xfId="0" applyFont="1" applyFill="1" applyAlignment="1">
      <alignment vertical="center" wrapText="1"/>
    </xf>
    <xf numFmtId="0" fontId="3" fillId="4" borderId="0" xfId="0" applyFont="1" applyFill="1"/>
    <xf numFmtId="0" fontId="15" fillId="0" borderId="0" xfId="0" applyFont="1"/>
    <xf numFmtId="0" fontId="31" fillId="13" borderId="0" xfId="0" applyFont="1" applyFill="1" applyAlignment="1">
      <alignment horizontal="center" vertical="center" wrapText="1"/>
    </xf>
    <xf numFmtId="0" fontId="6" fillId="0" borderId="0" xfId="0" applyFont="1" applyAlignment="1">
      <alignment horizontal="left" vertical="center"/>
    </xf>
    <xf numFmtId="0" fontId="7" fillId="0" borderId="0" xfId="0" applyFont="1" applyAlignment="1">
      <alignment horizontal="center" wrapText="1"/>
    </xf>
    <xf numFmtId="0" fontId="3" fillId="4" borderId="28" xfId="0" applyFont="1" applyFill="1" applyBorder="1" applyAlignment="1">
      <alignment vertical="center" wrapText="1"/>
    </xf>
    <xf numFmtId="0" fontId="3" fillId="4" borderId="9" xfId="0" applyFont="1" applyFill="1" applyBorder="1" applyAlignment="1">
      <alignment vertical="center" wrapText="1"/>
    </xf>
    <xf numFmtId="14" fontId="3" fillId="9" borderId="8" xfId="0" applyNumberFormat="1" applyFont="1" applyFill="1" applyBorder="1" applyAlignment="1" applyProtection="1">
      <alignment wrapText="1"/>
      <protection locked="0"/>
    </xf>
    <xf numFmtId="14" fontId="3" fillId="9" borderId="5" xfId="0" applyNumberFormat="1" applyFont="1" applyFill="1" applyBorder="1" applyAlignment="1" applyProtection="1">
      <alignment wrapText="1"/>
      <protection locked="0"/>
    </xf>
    <xf numFmtId="0" fontId="16" fillId="0" borderId="0" xfId="3" applyFill="1" applyProtection="1"/>
    <xf numFmtId="0" fontId="3" fillId="4" borderId="30" xfId="0" applyFont="1" applyFill="1" applyBorder="1" applyAlignment="1">
      <alignment wrapText="1"/>
    </xf>
    <xf numFmtId="0" fontId="3" fillId="4" borderId="5" xfId="0" applyFont="1" applyFill="1" applyBorder="1" applyAlignment="1">
      <alignment wrapText="1"/>
    </xf>
    <xf numFmtId="14" fontId="3" fillId="7" borderId="31" xfId="0" applyNumberFormat="1" applyFont="1" applyFill="1" applyBorder="1"/>
    <xf numFmtId="14" fontId="3" fillId="7" borderId="5" xfId="0" applyNumberFormat="1" applyFont="1" applyFill="1" applyBorder="1"/>
    <xf numFmtId="0" fontId="3" fillId="0" borderId="0" xfId="0" applyFont="1" applyAlignment="1">
      <alignment vertical="center" wrapText="1"/>
    </xf>
    <xf numFmtId="0" fontId="23" fillId="12" borderId="38" xfId="0" applyFont="1" applyFill="1" applyBorder="1" applyAlignment="1">
      <alignment vertical="top" wrapText="1"/>
    </xf>
    <xf numFmtId="0" fontId="23" fillId="12" borderId="32" xfId="0" applyFont="1" applyFill="1" applyBorder="1" applyAlignment="1">
      <alignment horizontal="left" vertical="top" wrapText="1"/>
    </xf>
    <xf numFmtId="0" fontId="23" fillId="12" borderId="33" xfId="0" applyFont="1" applyFill="1" applyBorder="1" applyAlignment="1">
      <alignment horizontal="left" vertical="top" wrapText="1"/>
    </xf>
    <xf numFmtId="0" fontId="13" fillId="0" borderId="7" xfId="0" applyFont="1" applyBorder="1" applyAlignment="1">
      <alignment horizontal="left" vertical="center"/>
    </xf>
    <xf numFmtId="0" fontId="5" fillId="4" borderId="1" xfId="0" applyFont="1" applyFill="1" applyBorder="1" applyAlignment="1">
      <alignment vertical="center" wrapText="1"/>
    </xf>
    <xf numFmtId="0" fontId="5" fillId="4" borderId="24" xfId="0" applyFont="1" applyFill="1" applyBorder="1" applyAlignment="1">
      <alignment vertical="center" wrapText="1"/>
    </xf>
    <xf numFmtId="0" fontId="0" fillId="4" borderId="17" xfId="0" applyFill="1" applyBorder="1" applyAlignment="1">
      <alignment horizontal="center" wrapText="1"/>
    </xf>
    <xf numFmtId="0" fontId="17" fillId="0" borderId="7" xfId="0" applyFont="1" applyBorder="1" applyAlignment="1">
      <alignment vertical="center" wrapText="1"/>
    </xf>
    <xf numFmtId="0" fontId="3" fillId="0" borderId="26" xfId="0" applyFont="1" applyBorder="1"/>
    <xf numFmtId="0" fontId="29" fillId="0" borderId="33" xfId="0" applyFont="1" applyBorder="1" applyAlignment="1">
      <alignment vertical="top" wrapText="1"/>
    </xf>
    <xf numFmtId="0" fontId="5" fillId="0" borderId="9" xfId="0" applyFont="1" applyBorder="1" applyAlignment="1">
      <alignment vertical="center"/>
    </xf>
    <xf numFmtId="0" fontId="5" fillId="4" borderId="11" xfId="0" applyFont="1" applyFill="1" applyBorder="1" applyAlignment="1">
      <alignment vertical="center"/>
    </xf>
    <xf numFmtId="0" fontId="11" fillId="0" borderId="1" xfId="0" applyFont="1" applyBorder="1"/>
    <xf numFmtId="0" fontId="31" fillId="13" borderId="25" xfId="1" applyFont="1" applyFill="1" applyBorder="1" applyAlignment="1" applyProtection="1">
      <alignment vertical="center"/>
    </xf>
    <xf numFmtId="0" fontId="31" fillId="13" borderId="26" xfId="1" applyFont="1" applyFill="1" applyBorder="1" applyAlignment="1" applyProtection="1">
      <alignment vertical="center"/>
    </xf>
    <xf numFmtId="0" fontId="5" fillId="0" borderId="18" xfId="0" applyFont="1" applyBorder="1" applyAlignment="1">
      <alignment vertical="top" wrapText="1"/>
    </xf>
    <xf numFmtId="0" fontId="11" fillId="0" borderId="18" xfId="0" applyFont="1" applyBorder="1"/>
    <xf numFmtId="0" fontId="34" fillId="0" borderId="7" xfId="0" applyFont="1" applyBorder="1"/>
    <xf numFmtId="0" fontId="34" fillId="0" borderId="17" xfId="0" applyFont="1" applyBorder="1" applyAlignment="1">
      <alignment horizontal="left" indent="2"/>
    </xf>
    <xf numFmtId="0" fontId="40" fillId="0" borderId="7" xfId="0" applyFont="1" applyBorder="1" applyAlignment="1">
      <alignment vertical="center" wrapText="1"/>
    </xf>
    <xf numFmtId="0" fontId="3" fillId="0" borderId="18" xfId="0" applyFont="1" applyBorder="1" applyAlignment="1">
      <alignment vertical="center" wrapText="1"/>
    </xf>
    <xf numFmtId="0" fontId="5" fillId="0" borderId="18" xfId="0" applyFont="1" applyBorder="1" applyAlignment="1">
      <alignment vertical="center"/>
    </xf>
    <xf numFmtId="0" fontId="3" fillId="0" borderId="18" xfId="0" applyFont="1" applyBorder="1" applyAlignment="1">
      <alignment vertical="center"/>
    </xf>
    <xf numFmtId="0" fontId="4" fillId="13" borderId="5" xfId="0" applyFont="1" applyFill="1" applyBorder="1" applyAlignment="1">
      <alignment horizontal="left" vertical="center"/>
    </xf>
    <xf numFmtId="0" fontId="0" fillId="0" borderId="5" xfId="0" applyBorder="1"/>
    <xf numFmtId="0" fontId="4" fillId="13" borderId="18" xfId="0" applyFont="1" applyFill="1" applyBorder="1" applyAlignment="1">
      <alignment horizontal="left" vertical="top" wrapText="1"/>
    </xf>
    <xf numFmtId="0" fontId="3" fillId="9" borderId="18" xfId="0" applyFont="1" applyFill="1" applyBorder="1" applyAlignment="1" applyProtection="1">
      <alignment horizontal="left" wrapText="1"/>
      <protection locked="0"/>
    </xf>
    <xf numFmtId="14" fontId="3" fillId="9" borderId="18" xfId="0" applyNumberFormat="1" applyFont="1" applyFill="1" applyBorder="1" applyAlignment="1" applyProtection="1">
      <alignment horizontal="left" wrapText="1"/>
      <protection locked="0"/>
    </xf>
    <xf numFmtId="0" fontId="3" fillId="9" borderId="26" xfId="0" applyFont="1" applyFill="1" applyBorder="1" applyAlignment="1" applyProtection="1">
      <alignment horizontal="left" wrapText="1"/>
      <protection locked="0"/>
    </xf>
    <xf numFmtId="0" fontId="4" fillId="13" borderId="15" xfId="0" applyFont="1" applyFill="1" applyBorder="1" applyAlignment="1">
      <alignment horizontal="left" vertical="center" wrapText="1"/>
    </xf>
    <xf numFmtId="0" fontId="5" fillId="0" borderId="43" xfId="0" applyFont="1" applyBorder="1" applyAlignment="1">
      <alignment vertical="center" wrapText="1"/>
    </xf>
    <xf numFmtId="0" fontId="5" fillId="0" borderId="42" xfId="0" applyFont="1" applyBorder="1" applyAlignment="1">
      <alignment horizontal="left" wrapText="1"/>
    </xf>
    <xf numFmtId="0" fontId="3" fillId="0" borderId="40" xfId="0" applyFont="1" applyBorder="1" applyAlignment="1" applyProtection="1">
      <alignment horizontal="left" wrapText="1"/>
      <protection locked="0"/>
    </xf>
    <xf numFmtId="0" fontId="3" fillId="0" borderId="28" xfId="0" applyFont="1" applyBorder="1" applyAlignment="1" applyProtection="1">
      <alignment horizontal="left" wrapText="1"/>
      <protection locked="0"/>
    </xf>
    <xf numFmtId="0" fontId="5" fillId="6" borderId="44" xfId="0" applyFont="1" applyFill="1" applyBorder="1" applyAlignment="1">
      <alignment horizontal="left" vertical="top" wrapText="1"/>
    </xf>
    <xf numFmtId="0" fontId="3" fillId="8" borderId="45" xfId="2" applyFont="1" applyFill="1" applyBorder="1" applyProtection="1">
      <protection hidden="1"/>
    </xf>
    <xf numFmtId="0" fontId="3" fillId="5" borderId="46" xfId="2" applyFont="1" applyFill="1" applyBorder="1" applyProtection="1">
      <protection hidden="1"/>
    </xf>
    <xf numFmtId="0" fontId="3" fillId="5" borderId="47" xfId="2" applyFont="1" applyFill="1" applyBorder="1" applyProtection="1">
      <protection hidden="1"/>
    </xf>
    <xf numFmtId="0" fontId="3" fillId="8" borderId="48" xfId="2" applyFont="1" applyFill="1" applyBorder="1" applyProtection="1">
      <protection hidden="1"/>
    </xf>
    <xf numFmtId="0" fontId="3" fillId="5" borderId="0" xfId="2" applyFont="1" applyFill="1" applyProtection="1">
      <protection hidden="1"/>
    </xf>
    <xf numFmtId="0" fontId="3" fillId="5" borderId="49" xfId="2" applyFont="1" applyFill="1" applyBorder="1" applyProtection="1">
      <protection hidden="1"/>
    </xf>
    <xf numFmtId="0" fontId="3" fillId="8" borderId="50" xfId="2" applyFont="1" applyFill="1" applyBorder="1" applyProtection="1">
      <protection hidden="1"/>
    </xf>
    <xf numFmtId="0" fontId="3" fillId="5" borderId="51" xfId="2" applyFont="1" applyFill="1" applyBorder="1" applyProtection="1">
      <protection hidden="1"/>
    </xf>
    <xf numFmtId="0" fontId="3" fillId="5" borderId="52" xfId="2" applyFont="1" applyFill="1" applyBorder="1" applyProtection="1">
      <protection hidden="1"/>
    </xf>
    <xf numFmtId="0" fontId="39" fillId="0" borderId="0" xfId="3" applyFont="1" applyAlignment="1">
      <alignment horizontal="left" vertical="center"/>
    </xf>
    <xf numFmtId="0" fontId="0" fillId="4" borderId="25" xfId="0" applyFill="1" applyBorder="1" applyAlignment="1">
      <alignment wrapText="1"/>
    </xf>
    <xf numFmtId="0" fontId="0" fillId="0" borderId="25" xfId="0" applyBorder="1"/>
    <xf numFmtId="0" fontId="0" fillId="0" borderId="26" xfId="0" applyBorder="1"/>
    <xf numFmtId="0" fontId="13" fillId="0" borderId="0" xfId="0" applyFont="1" applyAlignment="1">
      <alignment horizontal="left" vertical="center"/>
    </xf>
    <xf numFmtId="0" fontId="3" fillId="0" borderId="41" xfId="0" applyFont="1" applyBorder="1" applyAlignment="1" applyProtection="1">
      <alignment horizontal="left" wrapText="1"/>
      <protection locked="0"/>
    </xf>
    <xf numFmtId="0" fontId="3" fillId="0" borderId="27" xfId="0" applyFont="1" applyBorder="1" applyAlignment="1" applyProtection="1">
      <alignment horizontal="left" wrapText="1"/>
      <protection locked="0"/>
    </xf>
    <xf numFmtId="0" fontId="3" fillId="0" borderId="18" xfId="0" applyFont="1" applyBorder="1" applyAlignment="1">
      <alignment horizontal="left" vertical="center" wrapText="1"/>
    </xf>
    <xf numFmtId="0" fontId="39" fillId="0" borderId="0" xfId="3" applyFont="1" applyFill="1" applyAlignment="1" applyProtection="1"/>
    <xf numFmtId="0" fontId="3" fillId="5" borderId="45" xfId="2" applyFont="1" applyFill="1" applyBorder="1" applyProtection="1">
      <protection hidden="1"/>
    </xf>
    <xf numFmtId="0" fontId="3" fillId="5" borderId="48" xfId="2" applyFont="1" applyFill="1" applyBorder="1" applyProtection="1">
      <protection hidden="1"/>
    </xf>
    <xf numFmtId="0" fontId="3" fillId="5" borderId="50" xfId="2" applyFont="1" applyFill="1" applyBorder="1" applyProtection="1">
      <protection hidden="1"/>
    </xf>
    <xf numFmtId="0" fontId="10" fillId="2" borderId="0" xfId="0" applyFont="1" applyFill="1" applyAlignment="1">
      <alignment wrapText="1"/>
    </xf>
    <xf numFmtId="0" fontId="31" fillId="13" borderId="0" xfId="1" applyFont="1" applyFill="1" applyAlignment="1" applyProtection="1">
      <alignment horizontal="center" vertical="center"/>
    </xf>
    <xf numFmtId="0" fontId="22" fillId="0" borderId="33" xfId="0" applyFont="1" applyBorder="1" applyAlignment="1">
      <alignment horizontal="left" vertical="center" wrapText="1"/>
    </xf>
    <xf numFmtId="0" fontId="31" fillId="13" borderId="30" xfId="0" applyFont="1" applyFill="1" applyBorder="1" applyAlignment="1">
      <alignment horizontal="center" vertical="center" wrapText="1"/>
    </xf>
    <xf numFmtId="0" fontId="31" fillId="13" borderId="17" xfId="0" applyFont="1" applyFill="1" applyBorder="1" applyAlignment="1">
      <alignment horizontal="center" vertical="center" wrapText="1"/>
    </xf>
    <xf numFmtId="0" fontId="31" fillId="13" borderId="18" xfId="0" applyFont="1" applyFill="1" applyBorder="1" applyAlignment="1">
      <alignment horizontal="center" vertical="center" wrapText="1"/>
    </xf>
    <xf numFmtId="0" fontId="4" fillId="13" borderId="17" xfId="0" applyFont="1" applyFill="1" applyBorder="1" applyAlignment="1">
      <alignment horizontal="center" vertical="center" wrapText="1"/>
    </xf>
    <xf numFmtId="0" fontId="4" fillId="13" borderId="18" xfId="0" applyFont="1" applyFill="1" applyBorder="1" applyAlignment="1">
      <alignment horizontal="center" vertical="center"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3" fillId="0" borderId="0" xfId="0" applyFont="1" applyAlignment="1">
      <alignment horizontal="left" vertical="center" wrapText="1"/>
    </xf>
    <xf numFmtId="0" fontId="29" fillId="0" borderId="22" xfId="0" applyFont="1" applyBorder="1" applyAlignment="1">
      <alignment horizontal="left" vertical="top" wrapText="1"/>
    </xf>
    <xf numFmtId="0" fontId="29" fillId="0" borderId="39" xfId="0" applyFont="1" applyBorder="1" applyAlignment="1">
      <alignment horizontal="left" vertical="top"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5" fillId="4" borderId="10"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24" xfId="0" applyFont="1" applyFill="1" applyBorder="1" applyAlignment="1">
      <alignment horizontal="left" vertical="center" wrapText="1"/>
    </xf>
    <xf numFmtId="0" fontId="39" fillId="4" borderId="14" xfId="3" applyFont="1" applyFill="1" applyBorder="1" applyAlignment="1" applyProtection="1">
      <alignment horizontal="left" vertical="top" wrapText="1"/>
    </xf>
    <xf numFmtId="0" fontId="39" fillId="4" borderId="25" xfId="3" applyFont="1" applyFill="1" applyBorder="1" applyAlignment="1" applyProtection="1">
      <alignment horizontal="left" vertical="top" wrapText="1"/>
    </xf>
    <xf numFmtId="0" fontId="5" fillId="4" borderId="7"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39" fillId="0" borderId="14" xfId="3" applyFont="1" applyBorder="1" applyAlignment="1" applyProtection="1">
      <alignment horizontal="left" vertical="center" wrapText="1"/>
    </xf>
    <xf numFmtId="0" fontId="39" fillId="0" borderId="26" xfId="3" applyFont="1" applyBorder="1" applyAlignment="1" applyProtection="1">
      <alignment horizontal="left" vertical="center" wrapText="1"/>
    </xf>
    <xf numFmtId="0" fontId="4" fillId="7" borderId="8" xfId="0" applyFont="1" applyFill="1" applyBorder="1" applyAlignment="1">
      <alignment vertical="center" wrapText="1"/>
    </xf>
    <xf numFmtId="0" fontId="4" fillId="7" borderId="5" xfId="0" applyFont="1" applyFill="1" applyBorder="1" applyAlignment="1">
      <alignment vertical="center" wrapText="1"/>
    </xf>
    <xf numFmtId="0" fontId="13" fillId="0" borderId="10" xfId="0" applyFont="1" applyBorder="1" applyAlignment="1">
      <alignment horizontal="left" vertical="center" wrapText="1"/>
    </xf>
    <xf numFmtId="0" fontId="13" fillId="0" borderId="24" xfId="0" applyFont="1" applyBorder="1" applyAlignment="1">
      <alignment horizontal="left" vertical="center" wrapText="1"/>
    </xf>
    <xf numFmtId="0" fontId="3" fillId="0" borderId="7"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0" xfId="0" applyFont="1" applyBorder="1" applyAlignment="1">
      <alignment horizontal="left" vertical="center" wrapText="1"/>
    </xf>
    <xf numFmtId="0" fontId="3" fillId="0" borderId="24" xfId="0" applyFont="1" applyBorder="1" applyAlignment="1">
      <alignment horizontal="left" vertical="center" wrapText="1"/>
    </xf>
    <xf numFmtId="0" fontId="31" fillId="13" borderId="0" xfId="1" applyFont="1" applyFill="1" applyAlignment="1" applyProtection="1">
      <alignment horizontal="left" vertical="center"/>
    </xf>
    <xf numFmtId="0" fontId="3" fillId="0" borderId="7" xfId="0" applyFont="1" applyBorder="1" applyAlignment="1">
      <alignment horizontal="left" wrapText="1"/>
    </xf>
    <xf numFmtId="0" fontId="3" fillId="0" borderId="17" xfId="0" applyFont="1" applyBorder="1" applyAlignment="1">
      <alignment horizontal="left" wrapText="1"/>
    </xf>
    <xf numFmtId="0" fontId="39" fillId="0" borderId="17" xfId="3" applyFont="1" applyBorder="1" applyAlignment="1" applyProtection="1">
      <alignment horizontal="left" vertical="center" wrapText="1"/>
      <protection locked="0"/>
    </xf>
    <xf numFmtId="0" fontId="39" fillId="0" borderId="18" xfId="3" applyFont="1" applyBorder="1" applyAlignment="1" applyProtection="1">
      <alignment horizontal="left" vertical="center" wrapText="1"/>
      <protection locked="0"/>
    </xf>
  </cellXfs>
  <cellStyles count="4">
    <cellStyle name="Heading 2 2" xfId="1" xr:uid="{00000000-0005-0000-0000-000000000000}"/>
    <cellStyle name="Hyperlink" xfId="3" builtinId="8"/>
    <cellStyle name="Normal" xfId="0" builtinId="0"/>
    <cellStyle name="Normal 4" xfId="2" xr:uid="{00000000-0005-0000-0000-000002000000}"/>
  </cellStyles>
  <dxfs count="69">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s>
  <tableStyles count="1" defaultTableStyle="TableStyleMedium2" defaultPivotStyle="PivotStyleLight16">
    <tableStyle name="Table Style 1" pivot="0" count="0" xr9:uid="{8E8AB089-C6E9-4976-9725-B9A67824899C}"/>
  </tableStyles>
  <colors>
    <mruColors>
      <color rgb="FFF2F2F2"/>
      <color rgb="FF2D486D"/>
      <color rgb="FF16D4B5"/>
      <color rgb="FFE8DFCA"/>
      <color rgb="FF046B5C"/>
      <color rgb="FF7FA29A"/>
      <color rgb="FFF2F1E8"/>
      <color rgb="FFE0D4B5"/>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ecfr.gov/current/title-42/chapter-IV/subchapter-C/part-438/subpart-D/section-438.206"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medicaid.gov/medicaid/managed-care/guidance/medicaid-and-chip-managed-care-reportin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57937-8E2B-4C27-B4A2-17C1066A92A0}">
  <sheetPr codeName="Sheet1">
    <tabColor theme="4" tint="-0.249977111117893"/>
  </sheetPr>
  <dimension ref="A1:ADH977"/>
  <sheetViews>
    <sheetView showGridLines="0" tabSelected="1" zoomScale="80" zoomScaleNormal="80" workbookViewId="0">
      <pane ySplit="2" topLeftCell="A16" activePane="bottomLeft" state="frozen"/>
      <selection pane="bottomLeft" activeCell="A23" sqref="A23:XFD23"/>
    </sheetView>
  </sheetViews>
  <sheetFormatPr defaultColWidth="14.42578125" defaultRowHeight="15" customHeight="1" x14ac:dyDescent="0.2"/>
  <cols>
    <col min="1" max="1" width="41.42578125" style="96" customWidth="1"/>
    <col min="2" max="2" width="100.7109375" style="104" customWidth="1"/>
    <col min="3" max="788" width="14.42578125" style="2"/>
    <col min="789" max="16384" width="14.42578125" style="37"/>
  </cols>
  <sheetData>
    <row r="1" spans="1:788" s="2" customFormat="1" ht="64.900000000000006" customHeight="1" x14ac:dyDescent="0.3">
      <c r="A1" s="39" t="s">
        <v>0</v>
      </c>
      <c r="B1" s="118"/>
    </row>
    <row r="2" spans="1:788" s="35" customFormat="1" ht="24" customHeight="1" thickBot="1" x14ac:dyDescent="0.35">
      <c r="A2" s="34" t="s">
        <v>1</v>
      </c>
      <c r="B2" s="120"/>
    </row>
    <row r="3" spans="1:788" s="36" customFormat="1" ht="21" customHeight="1" x14ac:dyDescent="0.2">
      <c r="A3" s="105" t="s">
        <v>2</v>
      </c>
      <c r="B3" s="119"/>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row>
    <row r="4" spans="1:788" ht="272.45" customHeight="1" x14ac:dyDescent="0.2">
      <c r="A4" s="95" t="s">
        <v>3</v>
      </c>
      <c r="B4" s="99" t="s">
        <v>4</v>
      </c>
    </row>
    <row r="5" spans="1:788" ht="198" customHeight="1" x14ac:dyDescent="0.2">
      <c r="A5" s="95" t="s">
        <v>5</v>
      </c>
      <c r="B5" s="98" t="s">
        <v>6</v>
      </c>
    </row>
    <row r="6" spans="1:788" ht="66" customHeight="1" x14ac:dyDescent="0.2">
      <c r="A6" s="212" t="s">
        <v>7</v>
      </c>
      <c r="B6" s="221" t="s">
        <v>8</v>
      </c>
    </row>
    <row r="7" spans="1:788" ht="123.6" customHeight="1" x14ac:dyDescent="0.2">
      <c r="A7" s="214" t="s">
        <v>9</v>
      </c>
      <c r="B7" s="99" t="s">
        <v>10</v>
      </c>
    </row>
    <row r="8" spans="1:788" ht="80.45" customHeight="1" x14ac:dyDescent="0.2">
      <c r="A8" s="213" t="s">
        <v>11</v>
      </c>
      <c r="B8" s="99" t="s">
        <v>12</v>
      </c>
    </row>
    <row r="9" spans="1:788" s="38" customFormat="1" ht="31.5" x14ac:dyDescent="0.25">
      <c r="A9" s="106" t="s">
        <v>13</v>
      </c>
      <c r="B9" s="270" t="s">
        <v>14</v>
      </c>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6"/>
      <c r="CH9" s="66"/>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c r="EO9" s="66"/>
      <c r="EP9" s="66"/>
      <c r="EQ9" s="66"/>
      <c r="ER9" s="66"/>
      <c r="ES9" s="66"/>
      <c r="ET9" s="66"/>
      <c r="EU9" s="66"/>
      <c r="EV9" s="66"/>
      <c r="EW9" s="66"/>
      <c r="EX9" s="66"/>
      <c r="EY9" s="66"/>
      <c r="EZ9" s="66"/>
      <c r="FA9" s="66"/>
      <c r="FB9" s="66"/>
      <c r="FC9" s="66"/>
      <c r="FD9" s="66"/>
      <c r="FE9" s="66"/>
      <c r="FF9" s="66"/>
      <c r="FG9" s="66"/>
      <c r="FH9" s="66"/>
      <c r="FI9" s="66"/>
      <c r="FJ9" s="66"/>
      <c r="FK9" s="66"/>
      <c r="FL9" s="66"/>
      <c r="FM9" s="66"/>
      <c r="FN9" s="66"/>
      <c r="FO9" s="66"/>
      <c r="FP9" s="66"/>
      <c r="FQ9" s="66"/>
      <c r="FR9" s="66"/>
      <c r="FS9" s="66"/>
      <c r="FT9" s="66"/>
      <c r="FU9" s="66"/>
      <c r="FV9" s="66"/>
      <c r="FW9" s="66"/>
      <c r="FX9" s="66"/>
      <c r="FY9" s="66"/>
      <c r="FZ9" s="66"/>
      <c r="GA9" s="66"/>
      <c r="GB9" s="66"/>
      <c r="GC9" s="66"/>
      <c r="GD9" s="66"/>
      <c r="GE9" s="66"/>
      <c r="GF9" s="66"/>
      <c r="GG9" s="66"/>
      <c r="GH9" s="66"/>
      <c r="GI9" s="66"/>
      <c r="GJ9" s="66"/>
      <c r="GK9" s="66"/>
      <c r="GL9" s="66"/>
      <c r="GM9" s="66"/>
      <c r="GN9" s="66"/>
      <c r="GO9" s="66"/>
      <c r="GP9" s="66"/>
      <c r="GQ9" s="66"/>
      <c r="GR9" s="66"/>
      <c r="GS9" s="66"/>
      <c r="GT9" s="66"/>
      <c r="GU9" s="66"/>
      <c r="GV9" s="66"/>
      <c r="GW9" s="66"/>
      <c r="GX9" s="66"/>
      <c r="GY9" s="66"/>
      <c r="GZ9" s="66"/>
      <c r="HA9" s="66"/>
      <c r="HB9" s="66"/>
      <c r="HC9" s="66"/>
      <c r="HD9" s="66"/>
      <c r="HE9" s="66"/>
      <c r="HF9" s="66"/>
      <c r="HG9" s="66"/>
      <c r="HH9" s="66"/>
      <c r="HI9" s="66"/>
      <c r="HJ9" s="66"/>
      <c r="HK9" s="66"/>
      <c r="HL9" s="66"/>
      <c r="HM9" s="66"/>
      <c r="HN9" s="66"/>
      <c r="HO9" s="66"/>
      <c r="HP9" s="66"/>
      <c r="HQ9" s="66"/>
      <c r="HR9" s="66"/>
      <c r="HS9" s="66"/>
      <c r="HT9" s="66"/>
      <c r="HU9" s="66"/>
      <c r="HV9" s="66"/>
      <c r="HW9" s="66"/>
      <c r="HX9" s="66"/>
      <c r="HY9" s="66"/>
      <c r="HZ9" s="66"/>
      <c r="IA9" s="66"/>
      <c r="IB9" s="66"/>
      <c r="IC9" s="66"/>
      <c r="ID9" s="66"/>
      <c r="IE9" s="66"/>
      <c r="IF9" s="66"/>
      <c r="IG9" s="66"/>
      <c r="IH9" s="66"/>
      <c r="II9" s="66"/>
      <c r="IJ9" s="66"/>
      <c r="IK9" s="66"/>
      <c r="IL9" s="66"/>
      <c r="IM9" s="66"/>
      <c r="IN9" s="66"/>
      <c r="IO9" s="66"/>
      <c r="IP9" s="66"/>
      <c r="IQ9" s="66"/>
      <c r="IR9" s="66"/>
      <c r="IS9" s="66"/>
      <c r="IT9" s="66"/>
      <c r="IU9" s="66"/>
      <c r="IV9" s="66"/>
      <c r="IW9" s="66"/>
      <c r="IX9" s="66"/>
      <c r="IY9" s="66"/>
      <c r="IZ9" s="66"/>
      <c r="JA9" s="66"/>
      <c r="JB9" s="66"/>
      <c r="JC9" s="66"/>
      <c r="JD9" s="66"/>
      <c r="JE9" s="66"/>
      <c r="JF9" s="66"/>
      <c r="JG9" s="66"/>
      <c r="JH9" s="66"/>
      <c r="JI9" s="66"/>
      <c r="JJ9" s="66"/>
      <c r="JK9" s="66"/>
      <c r="JL9" s="66"/>
      <c r="JM9" s="66"/>
      <c r="JN9" s="66"/>
      <c r="JO9" s="66"/>
      <c r="JP9" s="66"/>
      <c r="JQ9" s="66"/>
      <c r="JR9" s="66"/>
      <c r="JS9" s="66"/>
      <c r="JT9" s="66"/>
      <c r="JU9" s="66"/>
      <c r="JV9" s="66"/>
      <c r="JW9" s="66"/>
      <c r="JX9" s="66"/>
      <c r="JY9" s="66"/>
      <c r="JZ9" s="66"/>
      <c r="KA9" s="66"/>
      <c r="KB9" s="66"/>
      <c r="KC9" s="66"/>
      <c r="KD9" s="66"/>
      <c r="KE9" s="66"/>
      <c r="KF9" s="66"/>
      <c r="KG9" s="66"/>
      <c r="KH9" s="66"/>
      <c r="KI9" s="66"/>
      <c r="KJ9" s="66"/>
      <c r="KK9" s="66"/>
      <c r="KL9" s="66"/>
      <c r="KM9" s="66"/>
      <c r="KN9" s="66"/>
      <c r="KO9" s="66"/>
      <c r="KP9" s="66"/>
      <c r="KQ9" s="66"/>
      <c r="KR9" s="66"/>
      <c r="KS9" s="66"/>
      <c r="KT9" s="66"/>
      <c r="KU9" s="66"/>
      <c r="KV9" s="66"/>
      <c r="KW9" s="66"/>
      <c r="KX9" s="66"/>
      <c r="KY9" s="66"/>
      <c r="KZ9" s="66"/>
      <c r="LA9" s="66"/>
      <c r="LB9" s="66"/>
      <c r="LC9" s="66"/>
      <c r="LD9" s="66"/>
      <c r="LE9" s="66"/>
      <c r="LF9" s="66"/>
      <c r="LG9" s="66"/>
      <c r="LH9" s="66"/>
      <c r="LI9" s="66"/>
      <c r="LJ9" s="66"/>
      <c r="LK9" s="66"/>
      <c r="LL9" s="66"/>
      <c r="LM9" s="66"/>
      <c r="LN9" s="66"/>
      <c r="LO9" s="66"/>
      <c r="LP9" s="66"/>
      <c r="LQ9" s="66"/>
      <c r="LR9" s="66"/>
      <c r="LS9" s="66"/>
      <c r="LT9" s="66"/>
      <c r="LU9" s="66"/>
      <c r="LV9" s="66"/>
      <c r="LW9" s="66"/>
      <c r="LX9" s="66"/>
      <c r="LY9" s="66"/>
      <c r="LZ9" s="66"/>
      <c r="MA9" s="66"/>
      <c r="MB9" s="66"/>
      <c r="MC9" s="66"/>
      <c r="MD9" s="66"/>
      <c r="ME9" s="66"/>
      <c r="MF9" s="66"/>
      <c r="MG9" s="66"/>
      <c r="MH9" s="66"/>
      <c r="MI9" s="66"/>
      <c r="MJ9" s="66"/>
      <c r="MK9" s="66"/>
      <c r="ML9" s="66"/>
      <c r="MM9" s="66"/>
      <c r="MN9" s="66"/>
      <c r="MO9" s="66"/>
      <c r="MP9" s="66"/>
      <c r="MQ9" s="66"/>
      <c r="MR9" s="66"/>
      <c r="MS9" s="66"/>
      <c r="MT9" s="66"/>
      <c r="MU9" s="66"/>
      <c r="MV9" s="66"/>
      <c r="MW9" s="66"/>
      <c r="MX9" s="66"/>
      <c r="MY9" s="66"/>
      <c r="MZ9" s="66"/>
      <c r="NA9" s="66"/>
      <c r="NB9" s="66"/>
      <c r="NC9" s="66"/>
      <c r="ND9" s="66"/>
      <c r="NE9" s="66"/>
      <c r="NF9" s="66"/>
      <c r="NG9" s="66"/>
      <c r="NH9" s="66"/>
      <c r="NI9" s="66"/>
      <c r="NJ9" s="66"/>
      <c r="NK9" s="66"/>
      <c r="NL9" s="66"/>
      <c r="NM9" s="66"/>
      <c r="NN9" s="66"/>
      <c r="NO9" s="66"/>
      <c r="NP9" s="66"/>
      <c r="NQ9" s="66"/>
      <c r="NR9" s="66"/>
      <c r="NS9" s="66"/>
      <c r="NT9" s="66"/>
      <c r="NU9" s="66"/>
      <c r="NV9" s="66"/>
      <c r="NW9" s="66"/>
      <c r="NX9" s="66"/>
      <c r="NY9" s="66"/>
      <c r="NZ9" s="66"/>
      <c r="OA9" s="66"/>
      <c r="OB9" s="66"/>
      <c r="OC9" s="66"/>
      <c r="OD9" s="66"/>
      <c r="OE9" s="66"/>
      <c r="OF9" s="66"/>
      <c r="OG9" s="66"/>
      <c r="OH9" s="66"/>
      <c r="OI9" s="66"/>
      <c r="OJ9" s="66"/>
      <c r="OK9" s="66"/>
      <c r="OL9" s="66"/>
      <c r="OM9" s="66"/>
      <c r="ON9" s="66"/>
      <c r="OO9" s="66"/>
      <c r="OP9" s="66"/>
      <c r="OQ9" s="66"/>
      <c r="OR9" s="66"/>
      <c r="OS9" s="66"/>
      <c r="OT9" s="66"/>
      <c r="OU9" s="66"/>
      <c r="OV9" s="66"/>
      <c r="OW9" s="66"/>
      <c r="OX9" s="66"/>
      <c r="OY9" s="66"/>
      <c r="OZ9" s="66"/>
      <c r="PA9" s="66"/>
      <c r="PB9" s="66"/>
      <c r="PC9" s="66"/>
      <c r="PD9" s="66"/>
      <c r="PE9" s="66"/>
      <c r="PF9" s="66"/>
      <c r="PG9" s="66"/>
      <c r="PH9" s="66"/>
      <c r="PI9" s="66"/>
      <c r="PJ9" s="66"/>
      <c r="PK9" s="66"/>
      <c r="PL9" s="66"/>
      <c r="PM9" s="66"/>
      <c r="PN9" s="66"/>
      <c r="PO9" s="66"/>
      <c r="PP9" s="66"/>
      <c r="PQ9" s="66"/>
      <c r="PR9" s="66"/>
      <c r="PS9" s="66"/>
      <c r="PT9" s="66"/>
      <c r="PU9" s="66"/>
      <c r="PV9" s="66"/>
      <c r="PW9" s="66"/>
      <c r="PX9" s="66"/>
      <c r="PY9" s="66"/>
      <c r="PZ9" s="66"/>
      <c r="QA9" s="66"/>
      <c r="QB9" s="66"/>
      <c r="QC9" s="66"/>
      <c r="QD9" s="66"/>
      <c r="QE9" s="66"/>
      <c r="QF9" s="66"/>
      <c r="QG9" s="66"/>
      <c r="QH9" s="66"/>
      <c r="QI9" s="66"/>
      <c r="QJ9" s="66"/>
      <c r="QK9" s="66"/>
      <c r="QL9" s="66"/>
      <c r="QM9" s="66"/>
      <c r="QN9" s="66"/>
      <c r="QO9" s="66"/>
      <c r="QP9" s="66"/>
      <c r="QQ9" s="66"/>
      <c r="QR9" s="66"/>
      <c r="QS9" s="66"/>
      <c r="QT9" s="66"/>
      <c r="QU9" s="66"/>
      <c r="QV9" s="66"/>
      <c r="QW9" s="66"/>
      <c r="QX9" s="66"/>
      <c r="QY9" s="66"/>
      <c r="QZ9" s="66"/>
      <c r="RA9" s="66"/>
      <c r="RB9" s="66"/>
      <c r="RC9" s="66"/>
      <c r="RD9" s="66"/>
      <c r="RE9" s="66"/>
      <c r="RF9" s="66"/>
      <c r="RG9" s="66"/>
      <c r="RH9" s="66"/>
      <c r="RI9" s="66"/>
      <c r="RJ9" s="66"/>
      <c r="RK9" s="66"/>
      <c r="RL9" s="66"/>
      <c r="RM9" s="66"/>
      <c r="RN9" s="66"/>
      <c r="RO9" s="66"/>
      <c r="RP9" s="66"/>
      <c r="RQ9" s="66"/>
      <c r="RR9" s="66"/>
      <c r="RS9" s="66"/>
      <c r="RT9" s="66"/>
      <c r="RU9" s="66"/>
      <c r="RV9" s="66"/>
      <c r="RW9" s="66"/>
      <c r="RX9" s="66"/>
      <c r="RY9" s="66"/>
      <c r="RZ9" s="66"/>
      <c r="SA9" s="66"/>
      <c r="SB9" s="66"/>
      <c r="SC9" s="66"/>
      <c r="SD9" s="66"/>
      <c r="SE9" s="66"/>
      <c r="SF9" s="66"/>
      <c r="SG9" s="66"/>
      <c r="SH9" s="66"/>
      <c r="SI9" s="66"/>
      <c r="SJ9" s="66"/>
      <c r="SK9" s="66"/>
      <c r="SL9" s="66"/>
      <c r="SM9" s="66"/>
      <c r="SN9" s="66"/>
      <c r="SO9" s="66"/>
      <c r="SP9" s="66"/>
      <c r="SQ9" s="66"/>
      <c r="SR9" s="66"/>
      <c r="SS9" s="66"/>
      <c r="ST9" s="66"/>
      <c r="SU9" s="66"/>
      <c r="SV9" s="66"/>
      <c r="SW9" s="66"/>
      <c r="SX9" s="66"/>
      <c r="SY9" s="66"/>
      <c r="SZ9" s="66"/>
      <c r="TA9" s="66"/>
      <c r="TB9" s="66"/>
      <c r="TC9" s="66"/>
      <c r="TD9" s="66"/>
      <c r="TE9" s="66"/>
      <c r="TF9" s="66"/>
      <c r="TG9" s="66"/>
      <c r="TH9" s="66"/>
      <c r="TI9" s="66"/>
      <c r="TJ9" s="66"/>
      <c r="TK9" s="66"/>
      <c r="TL9" s="66"/>
      <c r="TM9" s="66"/>
      <c r="TN9" s="66"/>
      <c r="TO9" s="66"/>
      <c r="TP9" s="66"/>
      <c r="TQ9" s="66"/>
      <c r="TR9" s="66"/>
      <c r="TS9" s="66"/>
      <c r="TT9" s="66"/>
      <c r="TU9" s="66"/>
      <c r="TV9" s="66"/>
      <c r="TW9" s="66"/>
      <c r="TX9" s="66"/>
      <c r="TY9" s="66"/>
      <c r="TZ9" s="66"/>
      <c r="UA9" s="66"/>
      <c r="UB9" s="66"/>
      <c r="UC9" s="66"/>
      <c r="UD9" s="66"/>
      <c r="UE9" s="66"/>
      <c r="UF9" s="66"/>
      <c r="UG9" s="66"/>
      <c r="UH9" s="66"/>
      <c r="UI9" s="66"/>
      <c r="UJ9" s="66"/>
      <c r="UK9" s="66"/>
      <c r="UL9" s="66"/>
      <c r="UM9" s="66"/>
      <c r="UN9" s="66"/>
      <c r="UO9" s="66"/>
      <c r="UP9" s="66"/>
      <c r="UQ9" s="66"/>
      <c r="UR9" s="66"/>
      <c r="US9" s="66"/>
      <c r="UT9" s="66"/>
      <c r="UU9" s="66"/>
      <c r="UV9" s="66"/>
      <c r="UW9" s="66"/>
      <c r="UX9" s="66"/>
      <c r="UY9" s="66"/>
      <c r="UZ9" s="66"/>
      <c r="VA9" s="66"/>
      <c r="VB9" s="66"/>
      <c r="VC9" s="66"/>
      <c r="VD9" s="66"/>
      <c r="VE9" s="66"/>
      <c r="VF9" s="66"/>
      <c r="VG9" s="66"/>
      <c r="VH9" s="66"/>
      <c r="VI9" s="66"/>
      <c r="VJ9" s="66"/>
      <c r="VK9" s="66"/>
      <c r="VL9" s="66"/>
      <c r="VM9" s="66"/>
      <c r="VN9" s="66"/>
      <c r="VO9" s="66"/>
      <c r="VP9" s="66"/>
      <c r="VQ9" s="66"/>
      <c r="VR9" s="66"/>
      <c r="VS9" s="66"/>
      <c r="VT9" s="66"/>
      <c r="VU9" s="66"/>
      <c r="VV9" s="66"/>
      <c r="VW9" s="66"/>
      <c r="VX9" s="66"/>
      <c r="VY9" s="66"/>
      <c r="VZ9" s="66"/>
      <c r="WA9" s="66"/>
      <c r="WB9" s="66"/>
      <c r="WC9" s="66"/>
      <c r="WD9" s="66"/>
      <c r="WE9" s="66"/>
      <c r="WF9" s="66"/>
      <c r="WG9" s="66"/>
      <c r="WH9" s="66"/>
      <c r="WI9" s="66"/>
      <c r="WJ9" s="66"/>
      <c r="WK9" s="66"/>
      <c r="WL9" s="66"/>
      <c r="WM9" s="66"/>
      <c r="WN9" s="66"/>
      <c r="WO9" s="66"/>
      <c r="WP9" s="66"/>
      <c r="WQ9" s="66"/>
      <c r="WR9" s="66"/>
      <c r="WS9" s="66"/>
      <c r="WT9" s="66"/>
      <c r="WU9" s="66"/>
      <c r="WV9" s="66"/>
      <c r="WW9" s="66"/>
      <c r="WX9" s="66"/>
      <c r="WY9" s="66"/>
      <c r="WZ9" s="66"/>
      <c r="XA9" s="66"/>
      <c r="XB9" s="66"/>
      <c r="XC9" s="66"/>
      <c r="XD9" s="66"/>
      <c r="XE9" s="66"/>
      <c r="XF9" s="66"/>
      <c r="XG9" s="66"/>
      <c r="XH9" s="66"/>
      <c r="XI9" s="66"/>
      <c r="XJ9" s="66"/>
      <c r="XK9" s="66"/>
      <c r="XL9" s="66"/>
      <c r="XM9" s="66"/>
      <c r="XN9" s="66"/>
      <c r="XO9" s="66"/>
      <c r="XP9" s="66"/>
      <c r="XQ9" s="66"/>
      <c r="XR9" s="66"/>
      <c r="XS9" s="66"/>
      <c r="XT9" s="66"/>
      <c r="XU9" s="66"/>
      <c r="XV9" s="66"/>
      <c r="XW9" s="66"/>
      <c r="XX9" s="66"/>
      <c r="XY9" s="66"/>
      <c r="XZ9" s="66"/>
      <c r="YA9" s="66"/>
      <c r="YB9" s="66"/>
      <c r="YC9" s="66"/>
      <c r="YD9" s="66"/>
      <c r="YE9" s="66"/>
      <c r="YF9" s="66"/>
      <c r="YG9" s="66"/>
      <c r="YH9" s="66"/>
      <c r="YI9" s="66"/>
      <c r="YJ9" s="66"/>
      <c r="YK9" s="66"/>
      <c r="YL9" s="66"/>
      <c r="YM9" s="66"/>
      <c r="YN9" s="66"/>
      <c r="YO9" s="66"/>
      <c r="YP9" s="66"/>
      <c r="YQ9" s="66"/>
      <c r="YR9" s="66"/>
      <c r="YS9" s="66"/>
      <c r="YT9" s="66"/>
      <c r="YU9" s="66"/>
      <c r="YV9" s="66"/>
      <c r="YW9" s="66"/>
      <c r="YX9" s="66"/>
      <c r="YY9" s="66"/>
      <c r="YZ9" s="66"/>
      <c r="ZA9" s="66"/>
      <c r="ZB9" s="66"/>
      <c r="ZC9" s="66"/>
      <c r="ZD9" s="66"/>
      <c r="ZE9" s="66"/>
      <c r="ZF9" s="66"/>
      <c r="ZG9" s="66"/>
      <c r="ZH9" s="66"/>
      <c r="ZI9" s="66"/>
      <c r="ZJ9" s="66"/>
      <c r="ZK9" s="66"/>
      <c r="ZL9" s="66"/>
      <c r="ZM9" s="66"/>
      <c r="ZN9" s="66"/>
      <c r="ZO9" s="66"/>
      <c r="ZP9" s="66"/>
      <c r="ZQ9" s="66"/>
      <c r="ZR9" s="66"/>
      <c r="ZS9" s="66"/>
      <c r="ZT9" s="66"/>
      <c r="ZU9" s="66"/>
      <c r="ZV9" s="66"/>
      <c r="ZW9" s="66"/>
      <c r="ZX9" s="66"/>
      <c r="ZY9" s="66"/>
      <c r="ZZ9" s="66"/>
      <c r="AAA9" s="66"/>
      <c r="AAB9" s="66"/>
      <c r="AAC9" s="66"/>
      <c r="AAD9" s="66"/>
      <c r="AAE9" s="66"/>
      <c r="AAF9" s="66"/>
      <c r="AAG9" s="66"/>
      <c r="AAH9" s="66"/>
      <c r="AAI9" s="66"/>
      <c r="AAJ9" s="66"/>
      <c r="AAK9" s="66"/>
      <c r="AAL9" s="66"/>
      <c r="AAM9" s="66"/>
      <c r="AAN9" s="66"/>
      <c r="AAO9" s="66"/>
      <c r="AAP9" s="66"/>
      <c r="AAQ9" s="66"/>
      <c r="AAR9" s="66"/>
      <c r="AAS9" s="66"/>
      <c r="AAT9" s="66"/>
      <c r="AAU9" s="66"/>
      <c r="AAV9" s="66"/>
      <c r="AAW9" s="66"/>
      <c r="AAX9" s="66"/>
      <c r="AAY9" s="66"/>
      <c r="AAZ9" s="66"/>
      <c r="ABA9" s="66"/>
      <c r="ABB9" s="66"/>
      <c r="ABC9" s="66"/>
      <c r="ABD9" s="66"/>
      <c r="ABE9" s="66"/>
      <c r="ABF9" s="66"/>
      <c r="ABG9" s="66"/>
      <c r="ABH9" s="66"/>
      <c r="ABI9" s="66"/>
      <c r="ABJ9" s="66"/>
      <c r="ABK9" s="66"/>
      <c r="ABL9" s="66"/>
      <c r="ABM9" s="66"/>
      <c r="ABN9" s="66"/>
      <c r="ABO9" s="66"/>
      <c r="ABP9" s="66"/>
      <c r="ABQ9" s="66"/>
      <c r="ABR9" s="66"/>
      <c r="ABS9" s="66"/>
      <c r="ABT9" s="66"/>
      <c r="ABU9" s="66"/>
      <c r="ABV9" s="66"/>
      <c r="ABW9" s="66"/>
      <c r="ABX9" s="66"/>
      <c r="ABY9" s="66"/>
      <c r="ABZ9" s="66"/>
      <c r="ACA9" s="66"/>
      <c r="ACB9" s="66"/>
      <c r="ACC9" s="66"/>
      <c r="ACD9" s="66"/>
      <c r="ACE9" s="66"/>
      <c r="ACF9" s="66"/>
      <c r="ACG9" s="66"/>
      <c r="ACH9" s="66"/>
      <c r="ACI9" s="66"/>
      <c r="ACJ9" s="66"/>
      <c r="ACK9" s="66"/>
      <c r="ACL9" s="66"/>
      <c r="ACM9" s="66"/>
      <c r="ACN9" s="66"/>
      <c r="ACO9" s="66"/>
      <c r="ACP9" s="66"/>
      <c r="ACQ9" s="66"/>
      <c r="ACR9" s="66"/>
      <c r="ACS9" s="66"/>
      <c r="ACT9" s="66"/>
      <c r="ACU9" s="66"/>
      <c r="ACV9" s="66"/>
      <c r="ACW9" s="66"/>
      <c r="ACX9" s="66"/>
      <c r="ACY9" s="66"/>
      <c r="ACZ9" s="66"/>
      <c r="ADA9" s="66"/>
      <c r="ADB9" s="66"/>
      <c r="ADC9" s="66"/>
      <c r="ADD9" s="66"/>
      <c r="ADE9" s="66"/>
      <c r="ADF9" s="66"/>
      <c r="ADG9" s="66"/>
      <c r="ADH9" s="66"/>
    </row>
    <row r="10" spans="1:788" ht="31.5" x14ac:dyDescent="0.2">
      <c r="A10" s="95" t="s">
        <v>15</v>
      </c>
      <c r="B10" s="113" t="s">
        <v>16</v>
      </c>
    </row>
    <row r="11" spans="1:788" ht="26.1" customHeight="1" x14ac:dyDescent="0.2">
      <c r="A11" s="107"/>
      <c r="B11" s="114"/>
    </row>
    <row r="12" spans="1:788" ht="21" customHeight="1" x14ac:dyDescent="0.2">
      <c r="A12" s="108" t="s">
        <v>17</v>
      </c>
      <c r="B12" s="115"/>
    </row>
    <row r="13" spans="1:788" ht="53.45" customHeight="1" x14ac:dyDescent="0.2">
      <c r="A13" s="279" t="s">
        <v>18</v>
      </c>
      <c r="B13" s="280"/>
    </row>
    <row r="14" spans="1:788" ht="24" customHeight="1" x14ac:dyDescent="0.2">
      <c r="A14" s="109" t="s">
        <v>19</v>
      </c>
      <c r="B14" s="116" t="s">
        <v>20</v>
      </c>
    </row>
    <row r="15" spans="1:788" ht="24" customHeight="1" x14ac:dyDescent="0.2">
      <c r="A15" s="110" t="s">
        <v>21</v>
      </c>
      <c r="B15" s="117" t="s">
        <v>22</v>
      </c>
    </row>
    <row r="16" spans="1:788" ht="24" customHeight="1" x14ac:dyDescent="0.2">
      <c r="A16" s="110" t="s">
        <v>23</v>
      </c>
      <c r="B16" s="117" t="s">
        <v>24</v>
      </c>
    </row>
    <row r="17" spans="1:2" ht="24" customHeight="1" x14ac:dyDescent="0.2">
      <c r="A17" s="110" t="s">
        <v>25</v>
      </c>
      <c r="B17" s="117" t="s">
        <v>26</v>
      </c>
    </row>
    <row r="18" spans="1:2" ht="24" customHeight="1" x14ac:dyDescent="0.2">
      <c r="A18" s="110" t="s">
        <v>27</v>
      </c>
      <c r="B18" s="117" t="s">
        <v>28</v>
      </c>
    </row>
    <row r="19" spans="1:2" ht="24" customHeight="1" x14ac:dyDescent="0.2">
      <c r="A19" s="110" t="s">
        <v>29</v>
      </c>
      <c r="B19" s="117" t="s">
        <v>30</v>
      </c>
    </row>
    <row r="20" spans="1:2" ht="21" customHeight="1" x14ac:dyDescent="0.2">
      <c r="A20" s="108" t="s">
        <v>31</v>
      </c>
      <c r="B20" s="115"/>
    </row>
    <row r="21" spans="1:2" ht="148.9" customHeight="1" x14ac:dyDescent="0.2">
      <c r="A21" s="111" t="s">
        <v>32</v>
      </c>
      <c r="B21" s="98" t="s">
        <v>33</v>
      </c>
    </row>
    <row r="22" spans="1:2" ht="42.6" customHeight="1" x14ac:dyDescent="0.2">
      <c r="A22" s="112" t="s">
        <v>34</v>
      </c>
      <c r="B22" s="98" t="s">
        <v>35</v>
      </c>
    </row>
    <row r="23" spans="1:2" ht="15.75" customHeight="1" x14ac:dyDescent="0.2"/>
    <row r="24" spans="1:2" ht="15.75" customHeight="1" x14ac:dyDescent="0.2"/>
    <row r="25" spans="1:2" ht="15.75" customHeight="1" x14ac:dyDescent="0.2"/>
    <row r="26" spans="1:2" ht="15.75" customHeight="1" x14ac:dyDescent="0.2"/>
    <row r="27" spans="1:2" ht="15.75" customHeight="1" x14ac:dyDescent="0.2"/>
    <row r="28" spans="1:2" ht="15.75" customHeight="1" x14ac:dyDescent="0.2"/>
    <row r="29" spans="1:2" ht="15.75" customHeight="1" x14ac:dyDescent="0.2"/>
    <row r="30" spans="1:2" ht="15.75" customHeight="1" x14ac:dyDescent="0.2"/>
    <row r="31" spans="1:2" ht="15.75" customHeight="1" x14ac:dyDescent="0.2"/>
    <row r="32" spans="1: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sheetData>
  <sheetProtection algorithmName="SHA-512" hashValue="TZ7cIxOdWZwfGzJl/vvIDQOzo/4rTaNhgiiy/do3DjRa1v+1auGtTwD5/o7fDVVe/5wMV8BVzCKJWmx+yY3djg==" saltValue="48gtPk0ri6JglgjNaj+ltA==" spinCount="100000" sheet="1" objects="1" scenarios="1"/>
  <mergeCells count="1">
    <mergeCell ref="A13:B13"/>
  </mergeCells>
  <hyperlinks>
    <hyperlink ref="B9" location="Instructions!A1" display="Refer to the Instructions and Glossary tabs." xr:uid="{23DE9244-8CBE-4D03-A5F4-C7693F597B6B}"/>
    <hyperlink ref="A15" location="Instructions!A1" display="Instructions" xr:uid="{D10B24A4-D014-4319-B376-ED420D685E14}"/>
    <hyperlink ref="A16" location="'I_State and program information'!A1" display="I_State and program information" xr:uid="{71332FCF-95DF-4B52-9D23-B46B867037B0}"/>
    <hyperlink ref="A17" location="'II_Program-level standards'!A1" display="II_Program-level standards" xr:uid="{CE349568-A0B0-4984-9FB9-21C8605FA256}"/>
    <hyperlink ref="A19" location="'III_Plan comp 438.206 All plans'!A1" display="III. Plan Compliance [Part B]" xr:uid="{DD1CCC06-1F7B-4299-B4F4-5361C9ED2F40}"/>
    <hyperlink ref="A18" location="'III_Plan comp 438.68 {Plan 1}'!A1" display="III. Plan Compliance [Part A]" xr:uid="{E28E1245-E412-451F-8789-952B0EFDC040}"/>
  </hyperlinks>
  <pageMargins left="0.7" right="0.7" top="0.75" bottom="0.75" header="0" footer="0"/>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1C0A2-0BEE-46ED-8168-EB34A36D04BE}">
  <dimension ref="A1:CZ108"/>
  <sheetViews>
    <sheetView showGridLines="0" zoomScale="70" zoomScaleNormal="70" workbookViewId="0">
      <pane xSplit="4" ySplit="11" topLeftCell="E12" activePane="bottomRight" state="frozen"/>
      <selection pane="topRight" activeCell="D20" sqref="D20"/>
      <selection pane="bottomLeft" activeCell="D20" sqref="D20"/>
      <selection pane="bottomRight"/>
    </sheetView>
  </sheetViews>
  <sheetFormatPr defaultColWidth="9.28515625" defaultRowHeight="14.25" x14ac:dyDescent="0.2"/>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x14ac:dyDescent="0.3">
      <c r="A1" s="73" t="s">
        <v>319</v>
      </c>
      <c r="B1" s="73"/>
      <c r="C1" s="74"/>
      <c r="D1" s="75"/>
      <c r="E1" s="73" t="s">
        <v>169</v>
      </c>
      <c r="F1" s="73" t="s">
        <v>170</v>
      </c>
      <c r="G1" s="73" t="s">
        <v>171</v>
      </c>
      <c r="H1" s="73" t="s">
        <v>172</v>
      </c>
      <c r="I1" s="73" t="s">
        <v>173</v>
      </c>
      <c r="J1" s="73" t="s">
        <v>174</v>
      </c>
      <c r="K1" s="73" t="s">
        <v>175</v>
      </c>
      <c r="L1" s="73" t="s">
        <v>176</v>
      </c>
      <c r="M1" s="73" t="s">
        <v>177</v>
      </c>
      <c r="N1" s="73" t="s">
        <v>178</v>
      </c>
      <c r="O1" s="73" t="s">
        <v>179</v>
      </c>
      <c r="P1" s="73" t="s">
        <v>180</v>
      </c>
      <c r="Q1" s="73" t="s">
        <v>181</v>
      </c>
      <c r="R1" s="73" t="s">
        <v>182</v>
      </c>
      <c r="S1" s="73" t="s">
        <v>183</v>
      </c>
      <c r="T1" s="73" t="s">
        <v>184</v>
      </c>
      <c r="U1" s="73" t="s">
        <v>185</v>
      </c>
      <c r="V1" s="73" t="s">
        <v>186</v>
      </c>
      <c r="W1" s="73" t="s">
        <v>187</v>
      </c>
      <c r="X1" s="73" t="s">
        <v>188</v>
      </c>
      <c r="Y1" s="73" t="s">
        <v>189</v>
      </c>
      <c r="Z1" s="73" t="s">
        <v>190</v>
      </c>
      <c r="AA1" s="73" t="s">
        <v>191</v>
      </c>
      <c r="AB1" s="73" t="s">
        <v>192</v>
      </c>
      <c r="AC1" s="73" t="s">
        <v>193</v>
      </c>
      <c r="AD1" s="73" t="s">
        <v>194</v>
      </c>
      <c r="AE1" s="73" t="s">
        <v>195</v>
      </c>
      <c r="AF1" s="73" t="s">
        <v>196</v>
      </c>
      <c r="AG1" s="73" t="s">
        <v>197</v>
      </c>
      <c r="AH1" s="73" t="s">
        <v>198</v>
      </c>
      <c r="AI1" s="73" t="s">
        <v>199</v>
      </c>
      <c r="AJ1" s="73" t="s">
        <v>200</v>
      </c>
      <c r="AK1" s="73" t="s">
        <v>201</v>
      </c>
      <c r="AL1" s="73" t="s">
        <v>202</v>
      </c>
      <c r="AM1" s="73" t="s">
        <v>203</v>
      </c>
      <c r="AN1" s="73" t="s">
        <v>204</v>
      </c>
      <c r="AO1" s="73" t="s">
        <v>205</v>
      </c>
      <c r="AP1" s="73" t="s">
        <v>206</v>
      </c>
      <c r="AQ1" s="73" t="s">
        <v>207</v>
      </c>
      <c r="AR1" s="73" t="s">
        <v>208</v>
      </c>
      <c r="AS1" s="73" t="s">
        <v>209</v>
      </c>
      <c r="AT1" s="73" t="s">
        <v>210</v>
      </c>
      <c r="AU1" s="73" t="s">
        <v>211</v>
      </c>
      <c r="AV1" s="73" t="s">
        <v>212</v>
      </c>
      <c r="AW1" s="73" t="s">
        <v>213</v>
      </c>
      <c r="AX1" s="73" t="s">
        <v>214</v>
      </c>
      <c r="AY1" s="73" t="s">
        <v>215</v>
      </c>
      <c r="AZ1" s="73" t="s">
        <v>216</v>
      </c>
      <c r="BA1" s="73" t="s">
        <v>217</v>
      </c>
      <c r="BB1" s="73" t="s">
        <v>218</v>
      </c>
      <c r="BC1" s="73" t="s">
        <v>219</v>
      </c>
      <c r="BD1" s="73" t="s">
        <v>220</v>
      </c>
      <c r="BE1" s="73" t="s">
        <v>221</v>
      </c>
      <c r="BF1" s="73" t="s">
        <v>222</v>
      </c>
      <c r="BG1" s="73" t="s">
        <v>223</v>
      </c>
      <c r="BH1" s="73" t="s">
        <v>224</v>
      </c>
      <c r="BI1" s="73" t="s">
        <v>225</v>
      </c>
      <c r="BJ1" s="73" t="s">
        <v>226</v>
      </c>
      <c r="BK1" s="73" t="s">
        <v>227</v>
      </c>
      <c r="BL1" s="73" t="s">
        <v>228</v>
      </c>
      <c r="BM1" s="73" t="s">
        <v>229</v>
      </c>
      <c r="BN1" s="73" t="s">
        <v>230</v>
      </c>
      <c r="BO1" s="73" t="s">
        <v>231</v>
      </c>
      <c r="BP1" s="73" t="s">
        <v>232</v>
      </c>
      <c r="BQ1" s="73" t="s">
        <v>233</v>
      </c>
      <c r="BR1" s="73" t="s">
        <v>234</v>
      </c>
      <c r="BS1" s="73" t="s">
        <v>235</v>
      </c>
      <c r="BT1" s="73" t="s">
        <v>236</v>
      </c>
      <c r="BU1" s="73" t="s">
        <v>237</v>
      </c>
      <c r="BV1" s="73" t="s">
        <v>238</v>
      </c>
      <c r="BW1" s="73" t="s">
        <v>239</v>
      </c>
      <c r="BX1" s="73" t="s">
        <v>240</v>
      </c>
      <c r="BY1" s="73" t="s">
        <v>241</v>
      </c>
      <c r="BZ1" s="73" t="s">
        <v>242</v>
      </c>
      <c r="CA1" s="73" t="s">
        <v>243</v>
      </c>
      <c r="CB1" s="73" t="s">
        <v>244</v>
      </c>
      <c r="CC1" s="73" t="s">
        <v>245</v>
      </c>
      <c r="CD1" s="73" t="s">
        <v>246</v>
      </c>
      <c r="CE1" s="73" t="s">
        <v>247</v>
      </c>
      <c r="CF1" s="73" t="s">
        <v>248</v>
      </c>
      <c r="CG1" s="73" t="s">
        <v>249</v>
      </c>
      <c r="CH1" s="73" t="s">
        <v>250</v>
      </c>
      <c r="CI1" s="73" t="s">
        <v>251</v>
      </c>
      <c r="CJ1" s="73" t="s">
        <v>252</v>
      </c>
      <c r="CK1" s="73" t="s">
        <v>253</v>
      </c>
      <c r="CL1" s="73" t="s">
        <v>254</v>
      </c>
      <c r="CM1" s="73" t="s">
        <v>255</v>
      </c>
      <c r="CN1" s="73" t="s">
        <v>256</v>
      </c>
      <c r="CO1" s="73" t="s">
        <v>257</v>
      </c>
      <c r="CP1" s="73" t="s">
        <v>258</v>
      </c>
      <c r="CQ1" s="73" t="s">
        <v>259</v>
      </c>
      <c r="CR1" s="73" t="s">
        <v>260</v>
      </c>
      <c r="CS1" s="73" t="s">
        <v>261</v>
      </c>
      <c r="CT1" s="73" t="s">
        <v>262</v>
      </c>
      <c r="CU1" s="73" t="s">
        <v>263</v>
      </c>
      <c r="CV1" s="73" t="s">
        <v>264</v>
      </c>
      <c r="CW1" s="73" t="s">
        <v>265</v>
      </c>
      <c r="CX1" s="73" t="s">
        <v>266</v>
      </c>
      <c r="CY1" s="73" t="s">
        <v>267</v>
      </c>
      <c r="CZ1" s="73" t="s">
        <v>268</v>
      </c>
    </row>
    <row r="2" spans="1:104" ht="28.5" customHeight="1" x14ac:dyDescent="0.3">
      <c r="A2" s="24" t="s">
        <v>320</v>
      </c>
      <c r="C2" s="24"/>
      <c r="D2" s="1"/>
    </row>
    <row r="3" spans="1:104" ht="31.15" customHeight="1" x14ac:dyDescent="0.2">
      <c r="A3" s="301" t="s">
        <v>321</v>
      </c>
      <c r="B3" s="302"/>
      <c r="C3" s="302"/>
      <c r="D3" s="57"/>
    </row>
    <row r="4" spans="1:104" ht="15" x14ac:dyDescent="0.2">
      <c r="A4" s="54" t="s">
        <v>51</v>
      </c>
      <c r="B4" s="55" t="s">
        <v>52</v>
      </c>
      <c r="C4" s="55" t="s">
        <v>53</v>
      </c>
      <c r="D4" s="87" t="str">
        <f>IF('I_State and program information'!E30="","[Plan 6]",'I_State and program information'!E30)</f>
        <v>[Plan 6]</v>
      </c>
    </row>
    <row r="5" spans="1:104" ht="57" x14ac:dyDescent="0.2">
      <c r="A5" s="16" t="s">
        <v>322</v>
      </c>
      <c r="B5" s="82" t="s">
        <v>323</v>
      </c>
      <c r="C5" s="15" t="s">
        <v>324</v>
      </c>
      <c r="D5" s="56"/>
    </row>
    <row r="6" spans="1:104" ht="15" customHeight="1" x14ac:dyDescent="0.2">
      <c r="A6" s="278"/>
      <c r="B6" s="278"/>
      <c r="C6" s="278"/>
      <c r="D6" s="278"/>
    </row>
    <row r="7" spans="1:104" ht="15" customHeight="1" x14ac:dyDescent="0.2">
      <c r="A7" s="260" t="s">
        <v>326</v>
      </c>
      <c r="B7" s="278"/>
      <c r="C7" s="278"/>
      <c r="D7" s="278"/>
    </row>
    <row r="8" spans="1:104" ht="15" customHeight="1" x14ac:dyDescent="0.2">
      <c r="A8" s="256" t="s">
        <v>327</v>
      </c>
      <c r="B8" s="278"/>
      <c r="C8" s="278"/>
      <c r="D8" s="278"/>
    </row>
    <row r="9" spans="1:104" ht="35.450000000000003" customHeight="1" x14ac:dyDescent="0.3">
      <c r="A9" s="24" t="s">
        <v>328</v>
      </c>
      <c r="B9" s="24"/>
      <c r="D9" s="2"/>
    </row>
    <row r="10" spans="1:104" ht="39.6" customHeight="1" x14ac:dyDescent="0.2">
      <c r="A10" s="282" t="s">
        <v>329</v>
      </c>
      <c r="B10" s="283"/>
      <c r="C10" s="283"/>
      <c r="D10" s="227"/>
    </row>
    <row r="11" spans="1:104" ht="90" x14ac:dyDescent="0.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Dental; 
Provider to enrollee ratios; 
Adult and Pediatric; 
Large metro</v>
      </c>
      <c r="F11" s="85" t="str">
        <f>"Standard #2:"&amp;CHAR(10)&amp;CHAR(10)&amp;IF('II_Program-level standards'!F7="","",'II_Program-level standards'!F7&amp;"; "&amp;CHAR(10)&amp;'II_Program-level standards'!F9&amp;"; "&amp;CHAR(10)&amp;'II_Program-level standards'!F14&amp;"; "&amp;CHAR(10)&amp;'II_Program-level standards'!F15)</f>
        <v>Standard #2:
Dental; 
Provider to enrollee ratios; 
Adult and Pediatric; 
Large metro</v>
      </c>
      <c r="G11" s="85" t="str">
        <f>"Standard #3:"&amp;CHAR(10)&amp;CHAR(10)&amp;IF('II_Program-level standards'!G7="","",'II_Program-level standards'!G7&amp;"; "&amp;CHAR(10)&amp;'II_Program-level standards'!G9&amp;"; "&amp;CHAR(10)&amp;'II_Program-level standards'!G14&amp;"; "&amp;CHAR(10)&amp;'II_Program-level standards'!G15)</f>
        <v>Standard #3:
Dental; 
Maximum time to travel; 
Adult and Pediatric; 
Large metro</v>
      </c>
      <c r="H11" s="85" t="str">
        <f>"Standard #4:"&amp;CHAR(10)&amp;CHAR(10)&amp;IF('II_Program-level standards'!H7="","",'II_Program-level standards'!H7&amp;"; "&amp;CHAR(10)&amp;'II_Program-level standards'!H9&amp;"; "&amp;CHAR(10)&amp;'II_Program-level standards'!H14&amp;"; "&amp;CHAR(10)&amp;'II_Program-level standards'!H15)</f>
        <v>Standard #4:
Dental; 
Maximum distance to travel; 
Adult and Pediatric; 
Large metro</v>
      </c>
      <c r="I11" s="85" t="str">
        <f>"Standard #5:"&amp;CHAR(10)&amp;CHAR(10)&amp;IF('II_Program-level standards'!I7="","",'II_Program-level standards'!I7&amp;"; "&amp;CHAR(10)&amp;'II_Program-level standards'!I9&amp;"; "&amp;CHAR(10)&amp;'II_Program-level standards'!I14&amp;"; "&amp;CHAR(10)&amp;'II_Program-level standards'!I15)</f>
        <v>Standard #5:
Dental; 
Appointment wait time; 
Adult and Pediatric; 
Large metro</v>
      </c>
      <c r="J11" s="85" t="str">
        <f>"Standard #6:"&amp;CHAR(10)&amp;CHAR(10)&amp;IF('II_Program-level standards'!J7="","",'II_Program-level standards'!J7&amp;"; "&amp;CHAR(10)&amp;'II_Program-level standards'!J9&amp;"; "&amp;CHAR(10)&amp;'II_Program-level standards'!J14&amp;"; "&amp;CHAR(10)&amp;'II_Program-level standards'!J15)</f>
        <v>Standard #6:
Dental; 
Appointment wait time; 
Adult; 
Large metro</v>
      </c>
      <c r="K11" s="85" t="str">
        <f>"Standard #7:"&amp;CHAR(10)&amp;CHAR(10)&amp;IF('II_Program-level standards'!K7="","",'II_Program-level standards'!K7&amp;"; "&amp;CHAR(10)&amp;'II_Program-level standards'!K9&amp;"; "&amp;CHAR(10)&amp;'II_Program-level standards'!K14&amp;"; "&amp;CHAR(10)&amp;'II_Program-level standards'!K15)</f>
        <v>Standard #7:
Dental; 
Appointment wait time; 
Pediatric; 
Large metro</v>
      </c>
      <c r="L11" s="85" t="str">
        <f>"Standard #8:"&amp;CHAR(10)&amp;CHAR(10)&amp;IF('II_Program-level standards'!L7="","",'II_Program-level standards'!L7&amp;"; "&amp;CHAR(10)&amp;'II_Program-level standards'!L9&amp;"; "&amp;CHAR(10)&amp;'II_Program-level standards'!L14&amp;"; "&amp;CHAR(10)&amp;'II_Program-level standards'!L15)</f>
        <v>Standard #8:
Dental; 
Appointment wait time; 
Adult and Pediatric; 
Large metro</v>
      </c>
      <c r="M11" s="85" t="str">
        <f>"Standard #9:"&amp;CHAR(10)&amp;CHAR(10)&amp;IF('II_Program-level standards'!M7="","",'II_Program-level standards'!M7&amp;"; "&amp;CHAR(10)&amp;'II_Program-level standards'!M9&amp;"; "&amp;CHAR(10)&amp;'II_Program-level standards'!M14&amp;"; "&amp;CHAR(10)&amp;'II_Program-level standards'!M15)</f>
        <v xml:space="preserve">Standard #9:
</v>
      </c>
      <c r="N11" s="85" t="str">
        <f>"Standard #10:"&amp;CHAR(10)&amp;CHAR(10)&amp;IF('II_Program-level standards'!N7="","",'II_Program-level standards'!N7&amp;"; "&amp;CHAR(10)&amp;'II_Program-level standards'!N9&amp;"; "&amp;CHAR(10)&amp;'II_Program-level standards'!N14&amp;"; "&amp;CHAR(10)&amp;'II_Program-level standards'!N15)</f>
        <v xml:space="preserve">Standard #10:
</v>
      </c>
      <c r="O11" s="85" t="str">
        <f>"Standard #11:"&amp;CHAR(10)&amp;CHAR(10)&amp;IF('II_Program-level standards'!O7="","",'II_Program-level standards'!O7&amp;"; "&amp;CHAR(10)&amp;'II_Program-level standards'!O9&amp;"; "&amp;CHAR(10)&amp;'II_Program-level standards'!O14&amp;"; "&amp;CHAR(10)&amp;'II_Program-level standards'!O15)</f>
        <v xml:space="preserve">Standard #11:
</v>
      </c>
      <c r="P11" s="85" t="str">
        <f>"Standard #12:"&amp;CHAR(10)&amp;CHAR(10)&amp;IF('II_Program-level standards'!P7="","",'II_Program-level standards'!P7&amp;"; "&amp;CHAR(10)&amp;'II_Program-level standards'!P9&amp;"; "&amp;CHAR(10)&amp;'II_Program-level standards'!P14&amp;"; "&amp;CHAR(10)&amp;'II_Program-level standards'!P15)</f>
        <v xml:space="preserve">Standard #12:
</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x14ac:dyDescent="0.2">
      <c r="A12" s="16" t="s">
        <v>330</v>
      </c>
      <c r="B12" s="9" t="s">
        <v>331</v>
      </c>
      <c r="C12" s="15" t="s">
        <v>332</v>
      </c>
      <c r="D12" s="132" t="s">
        <v>82</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x14ac:dyDescent="0.2">
      <c r="A13" s="222"/>
      <c r="B13" s="304" t="s">
        <v>333</v>
      </c>
      <c r="C13" s="305"/>
      <c r="D13" s="243" t="s">
        <v>162</v>
      </c>
      <c r="E13" s="244" t="s">
        <v>162</v>
      </c>
      <c r="F13" s="244" t="s">
        <v>162</v>
      </c>
      <c r="G13" s="244" t="s">
        <v>162</v>
      </c>
      <c r="H13" s="244" t="s">
        <v>162</v>
      </c>
      <c r="I13" s="244" t="s">
        <v>162</v>
      </c>
      <c r="J13" s="244" t="s">
        <v>162</v>
      </c>
      <c r="K13" s="244" t="s">
        <v>162</v>
      </c>
      <c r="L13" s="244" t="s">
        <v>162</v>
      </c>
      <c r="M13" s="244" t="s">
        <v>162</v>
      </c>
      <c r="N13" s="244" t="s">
        <v>162</v>
      </c>
      <c r="O13" s="244" t="s">
        <v>162</v>
      </c>
      <c r="P13" s="244" t="s">
        <v>162</v>
      </c>
      <c r="Q13" s="244" t="s">
        <v>162</v>
      </c>
      <c r="R13" s="244" t="s">
        <v>162</v>
      </c>
      <c r="S13" s="244" t="s">
        <v>162</v>
      </c>
      <c r="T13" s="244" t="s">
        <v>162</v>
      </c>
      <c r="U13" s="244" t="s">
        <v>162</v>
      </c>
      <c r="V13" s="244" t="s">
        <v>162</v>
      </c>
      <c r="W13" s="244" t="s">
        <v>162</v>
      </c>
      <c r="X13" s="244" t="s">
        <v>162</v>
      </c>
      <c r="Y13" s="244" t="s">
        <v>162</v>
      </c>
      <c r="Z13" s="244" t="s">
        <v>162</v>
      </c>
      <c r="AA13" s="244" t="s">
        <v>162</v>
      </c>
      <c r="AB13" s="244" t="s">
        <v>162</v>
      </c>
      <c r="AC13" s="244" t="s">
        <v>162</v>
      </c>
      <c r="AD13" s="244" t="s">
        <v>162</v>
      </c>
      <c r="AE13" s="244" t="s">
        <v>162</v>
      </c>
      <c r="AF13" s="244" t="s">
        <v>162</v>
      </c>
      <c r="AG13" s="244" t="s">
        <v>162</v>
      </c>
      <c r="AH13" s="244" t="s">
        <v>162</v>
      </c>
      <c r="AI13" s="244" t="s">
        <v>162</v>
      </c>
      <c r="AJ13" s="244" t="s">
        <v>162</v>
      </c>
      <c r="AK13" s="244" t="s">
        <v>162</v>
      </c>
      <c r="AL13" s="244" t="s">
        <v>162</v>
      </c>
      <c r="AM13" s="244" t="s">
        <v>162</v>
      </c>
      <c r="AN13" s="244" t="s">
        <v>162</v>
      </c>
      <c r="AO13" s="244" t="s">
        <v>162</v>
      </c>
      <c r="AP13" s="244" t="s">
        <v>162</v>
      </c>
      <c r="AQ13" s="244" t="s">
        <v>162</v>
      </c>
      <c r="AR13" s="244" t="s">
        <v>162</v>
      </c>
      <c r="AS13" s="244" t="s">
        <v>162</v>
      </c>
      <c r="AT13" s="244" t="s">
        <v>162</v>
      </c>
      <c r="AU13" s="244" t="s">
        <v>162</v>
      </c>
      <c r="AV13" s="244" t="s">
        <v>162</v>
      </c>
      <c r="AW13" s="244" t="s">
        <v>162</v>
      </c>
      <c r="AX13" s="244" t="s">
        <v>162</v>
      </c>
      <c r="AY13" s="244" t="s">
        <v>162</v>
      </c>
      <c r="AZ13" s="244" t="s">
        <v>162</v>
      </c>
      <c r="BA13" s="244" t="s">
        <v>162</v>
      </c>
      <c r="BB13" s="244" t="s">
        <v>162</v>
      </c>
      <c r="BC13" s="244" t="s">
        <v>162</v>
      </c>
      <c r="BD13" s="244" t="s">
        <v>162</v>
      </c>
      <c r="BE13" s="244" t="s">
        <v>162</v>
      </c>
      <c r="BF13" s="244" t="s">
        <v>162</v>
      </c>
      <c r="BG13" s="244" t="s">
        <v>162</v>
      </c>
      <c r="BH13" s="244" t="s">
        <v>162</v>
      </c>
      <c r="BI13" s="244" t="s">
        <v>162</v>
      </c>
      <c r="BJ13" s="244" t="s">
        <v>162</v>
      </c>
      <c r="BK13" s="244" t="s">
        <v>162</v>
      </c>
      <c r="BL13" s="244" t="s">
        <v>162</v>
      </c>
      <c r="BM13" s="244" t="s">
        <v>162</v>
      </c>
      <c r="BN13" s="244" t="s">
        <v>162</v>
      </c>
      <c r="BO13" s="244" t="s">
        <v>162</v>
      </c>
      <c r="BP13" s="244" t="s">
        <v>162</v>
      </c>
      <c r="BQ13" s="244" t="s">
        <v>162</v>
      </c>
      <c r="BR13" s="244" t="s">
        <v>162</v>
      </c>
      <c r="BS13" s="244" t="s">
        <v>162</v>
      </c>
      <c r="BT13" s="244" t="s">
        <v>162</v>
      </c>
      <c r="BU13" s="244" t="s">
        <v>162</v>
      </c>
      <c r="BV13" s="244" t="s">
        <v>162</v>
      </c>
      <c r="BW13" s="244" t="s">
        <v>162</v>
      </c>
      <c r="BX13" s="244" t="s">
        <v>162</v>
      </c>
      <c r="BY13" s="244" t="s">
        <v>162</v>
      </c>
      <c r="BZ13" s="244" t="s">
        <v>162</v>
      </c>
      <c r="CA13" s="244" t="s">
        <v>162</v>
      </c>
      <c r="CB13" s="244" t="s">
        <v>162</v>
      </c>
      <c r="CC13" s="244" t="s">
        <v>162</v>
      </c>
      <c r="CD13" s="244" t="s">
        <v>162</v>
      </c>
      <c r="CE13" s="244" t="s">
        <v>162</v>
      </c>
      <c r="CF13" s="244" t="s">
        <v>162</v>
      </c>
      <c r="CG13" s="244" t="s">
        <v>162</v>
      </c>
      <c r="CH13" s="244" t="s">
        <v>162</v>
      </c>
      <c r="CI13" s="244" t="s">
        <v>162</v>
      </c>
      <c r="CJ13" s="244" t="s">
        <v>162</v>
      </c>
      <c r="CK13" s="244" t="s">
        <v>162</v>
      </c>
      <c r="CL13" s="244" t="s">
        <v>162</v>
      </c>
      <c r="CM13" s="244" t="s">
        <v>162</v>
      </c>
      <c r="CN13" s="244" t="s">
        <v>162</v>
      </c>
      <c r="CO13" s="244" t="s">
        <v>162</v>
      </c>
      <c r="CP13" s="244" t="s">
        <v>162</v>
      </c>
      <c r="CQ13" s="244" t="s">
        <v>162</v>
      </c>
      <c r="CR13" s="244" t="s">
        <v>162</v>
      </c>
      <c r="CS13" s="244" t="s">
        <v>162</v>
      </c>
      <c r="CT13" s="244" t="s">
        <v>162</v>
      </c>
      <c r="CU13" s="244" t="s">
        <v>162</v>
      </c>
      <c r="CV13" s="244" t="s">
        <v>162</v>
      </c>
      <c r="CW13" s="244" t="s">
        <v>162</v>
      </c>
      <c r="CX13" s="244" t="s">
        <v>162</v>
      </c>
      <c r="CY13" s="244" t="s">
        <v>162</v>
      </c>
      <c r="CZ13" s="245" t="s">
        <v>162</v>
      </c>
    </row>
    <row r="14" spans="1:104" ht="29.45" customHeight="1" x14ac:dyDescent="0.2">
      <c r="A14" s="47"/>
      <c r="B14" s="295" t="s">
        <v>301</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x14ac:dyDescent="0.2">
      <c r="A15" s="16" t="s">
        <v>334</v>
      </c>
      <c r="B15" s="9" t="s">
        <v>335</v>
      </c>
      <c r="C15" s="211" t="s">
        <v>336</v>
      </c>
      <c r="D15" s="132" t="s">
        <v>82</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75" x14ac:dyDescent="0.2">
      <c r="A16" s="16" t="s">
        <v>337</v>
      </c>
      <c r="B16" s="9" t="s">
        <v>338</v>
      </c>
      <c r="C16" s="276" t="s">
        <v>339</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8.5" x14ac:dyDescent="0.2">
      <c r="A17" s="16" t="s">
        <v>340</v>
      </c>
      <c r="B17" s="9" t="s">
        <v>341</v>
      </c>
      <c r="C17" s="15" t="s">
        <v>342</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x14ac:dyDescent="0.2">
      <c r="A18" s="16" t="s">
        <v>343</v>
      </c>
      <c r="B18" s="9" t="s">
        <v>344</v>
      </c>
      <c r="C18" s="9" t="s">
        <v>345</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x14ac:dyDescent="0.2">
      <c r="A19" s="16" t="s">
        <v>346</v>
      </c>
      <c r="B19" s="9" t="s">
        <v>347</v>
      </c>
      <c r="C19" s="9" t="s">
        <v>348</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x14ac:dyDescent="0.2">
      <c r="A20" s="16" t="s">
        <v>349</v>
      </c>
      <c r="B20" s="9" t="s">
        <v>350</v>
      </c>
      <c r="C20" s="9" t="s">
        <v>351</v>
      </c>
      <c r="D20" s="132" t="s">
        <v>82</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x14ac:dyDescent="0.2">
      <c r="A21" s="16" t="s">
        <v>352</v>
      </c>
      <c r="B21" s="9" t="s">
        <v>353</v>
      </c>
      <c r="C21" s="9" t="s">
        <v>354</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x14ac:dyDescent="0.2">
      <c r="A22" s="16" t="s">
        <v>355</v>
      </c>
      <c r="B22" s="9" t="s">
        <v>356</v>
      </c>
      <c r="C22" s="9" t="s">
        <v>357</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x14ac:dyDescent="0.3">
      <c r="A23" s="24" t="s">
        <v>358</v>
      </c>
      <c r="B23" s="24"/>
      <c r="D23" s="63"/>
    </row>
    <row r="24" spans="1:104" s="66" customFormat="1" ht="61.9" customHeight="1" x14ac:dyDescent="0.25">
      <c r="A24" s="303" t="s">
        <v>359</v>
      </c>
      <c r="B24" s="303"/>
      <c r="C24" s="303"/>
      <c r="D24" s="303"/>
    </row>
    <row r="25" spans="1:104" s="66" customFormat="1" ht="26.45" customHeight="1" x14ac:dyDescent="0.25">
      <c r="A25" s="86" t="s">
        <v>360</v>
      </c>
      <c r="B25" s="86"/>
      <c r="C25" s="278"/>
      <c r="D25" s="206"/>
    </row>
    <row r="26" spans="1:104" s="66" customFormat="1" ht="15" customHeight="1" x14ac:dyDescent="0.25">
      <c r="A26" s="264" t="s">
        <v>361</v>
      </c>
      <c r="B26" s="86"/>
      <c r="C26" s="278"/>
      <c r="D26" s="206"/>
    </row>
    <row r="27" spans="1:104" ht="23.45" customHeight="1" x14ac:dyDescent="0.2">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x14ac:dyDescent="0.3">
      <c r="A28" s="229"/>
      <c r="B28" s="230" t="s">
        <v>362</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x14ac:dyDescent="0.2">
      <c r="A29" s="47"/>
      <c r="B29" s="219" t="s">
        <v>363</v>
      </c>
      <c r="C29" s="15" t="s">
        <v>364</v>
      </c>
      <c r="D29" s="15" t="s">
        <v>161</v>
      </c>
      <c r="E29" s="207" t="s">
        <v>162</v>
      </c>
      <c r="F29" s="208" t="s">
        <v>162</v>
      </c>
      <c r="G29" s="208" t="s">
        <v>162</v>
      </c>
      <c r="H29" s="208" t="s">
        <v>162</v>
      </c>
      <c r="I29" s="208" t="s">
        <v>162</v>
      </c>
      <c r="J29" s="208" t="s">
        <v>162</v>
      </c>
      <c r="K29" s="208" t="s">
        <v>162</v>
      </c>
      <c r="L29" s="208" t="s">
        <v>162</v>
      </c>
      <c r="M29" s="208" t="s">
        <v>162</v>
      </c>
      <c r="N29" s="208" t="s">
        <v>162</v>
      </c>
      <c r="O29" s="208" t="s">
        <v>162</v>
      </c>
      <c r="P29" s="208" t="s">
        <v>162</v>
      </c>
      <c r="Q29" s="208" t="s">
        <v>162</v>
      </c>
      <c r="R29" s="208" t="s">
        <v>162</v>
      </c>
      <c r="S29" s="208" t="s">
        <v>162</v>
      </c>
      <c r="T29" s="208" t="s">
        <v>162</v>
      </c>
      <c r="U29" s="208" t="s">
        <v>162</v>
      </c>
      <c r="V29" s="208" t="s">
        <v>162</v>
      </c>
      <c r="W29" s="208" t="s">
        <v>162</v>
      </c>
      <c r="X29" s="208" t="s">
        <v>162</v>
      </c>
      <c r="Y29" s="208" t="s">
        <v>162</v>
      </c>
      <c r="Z29" s="208" t="s">
        <v>162</v>
      </c>
      <c r="AA29" s="208" t="s">
        <v>162</v>
      </c>
      <c r="AB29" s="208" t="s">
        <v>162</v>
      </c>
      <c r="AC29" s="208" t="s">
        <v>162</v>
      </c>
      <c r="AD29" s="208" t="s">
        <v>162</v>
      </c>
      <c r="AE29" s="208" t="s">
        <v>162</v>
      </c>
      <c r="AF29" s="208" t="s">
        <v>162</v>
      </c>
      <c r="AG29" s="208" t="s">
        <v>162</v>
      </c>
      <c r="AH29" s="208" t="s">
        <v>162</v>
      </c>
      <c r="AI29" s="208" t="s">
        <v>162</v>
      </c>
      <c r="AJ29" s="208" t="s">
        <v>162</v>
      </c>
      <c r="AK29" s="208" t="s">
        <v>162</v>
      </c>
      <c r="AL29" s="208" t="s">
        <v>162</v>
      </c>
      <c r="AM29" s="208" t="s">
        <v>162</v>
      </c>
      <c r="AN29" s="208" t="s">
        <v>162</v>
      </c>
      <c r="AO29" s="208" t="s">
        <v>162</v>
      </c>
      <c r="AP29" s="208" t="s">
        <v>162</v>
      </c>
      <c r="AQ29" s="208" t="s">
        <v>162</v>
      </c>
      <c r="AR29" s="208" t="s">
        <v>162</v>
      </c>
      <c r="AS29" s="208" t="s">
        <v>162</v>
      </c>
      <c r="AT29" s="208" t="s">
        <v>162</v>
      </c>
      <c r="AU29" s="208" t="s">
        <v>162</v>
      </c>
      <c r="AV29" s="208" t="s">
        <v>162</v>
      </c>
      <c r="AW29" s="208" t="s">
        <v>162</v>
      </c>
      <c r="AX29" s="208" t="s">
        <v>162</v>
      </c>
      <c r="AY29" s="208" t="s">
        <v>162</v>
      </c>
      <c r="AZ29" s="208" t="s">
        <v>162</v>
      </c>
      <c r="BA29" s="208" t="s">
        <v>162</v>
      </c>
      <c r="BB29" s="208" t="s">
        <v>162</v>
      </c>
      <c r="BC29" s="208" t="s">
        <v>162</v>
      </c>
      <c r="BD29" s="208" t="s">
        <v>162</v>
      </c>
      <c r="BE29" s="208" t="s">
        <v>162</v>
      </c>
      <c r="BF29" s="208" t="s">
        <v>162</v>
      </c>
      <c r="BG29" s="208" t="s">
        <v>162</v>
      </c>
      <c r="BH29" s="208" t="s">
        <v>162</v>
      </c>
      <c r="BI29" s="208" t="s">
        <v>162</v>
      </c>
      <c r="BJ29" s="208" t="s">
        <v>162</v>
      </c>
      <c r="BK29" s="208" t="s">
        <v>162</v>
      </c>
      <c r="BL29" s="208" t="s">
        <v>162</v>
      </c>
      <c r="BM29" s="208" t="s">
        <v>162</v>
      </c>
      <c r="BN29" s="208" t="s">
        <v>162</v>
      </c>
      <c r="BO29" s="208" t="s">
        <v>162</v>
      </c>
      <c r="BP29" s="208" t="s">
        <v>162</v>
      </c>
      <c r="BQ29" s="208" t="s">
        <v>162</v>
      </c>
      <c r="BR29" s="208" t="s">
        <v>162</v>
      </c>
      <c r="BS29" s="208" t="s">
        <v>162</v>
      </c>
      <c r="BT29" s="208" t="s">
        <v>162</v>
      </c>
      <c r="BU29" s="208" t="s">
        <v>162</v>
      </c>
      <c r="BV29" s="208" t="s">
        <v>162</v>
      </c>
      <c r="BW29" s="208" t="s">
        <v>162</v>
      </c>
      <c r="BX29" s="208" t="s">
        <v>162</v>
      </c>
      <c r="BY29" s="208" t="s">
        <v>162</v>
      </c>
      <c r="BZ29" s="208" t="s">
        <v>162</v>
      </c>
      <c r="CA29" s="208" t="s">
        <v>162</v>
      </c>
      <c r="CB29" s="208" t="s">
        <v>162</v>
      </c>
      <c r="CC29" s="208" t="s">
        <v>162</v>
      </c>
      <c r="CD29" s="208" t="s">
        <v>162</v>
      </c>
      <c r="CE29" s="208" t="s">
        <v>162</v>
      </c>
      <c r="CF29" s="208" t="s">
        <v>162</v>
      </c>
      <c r="CG29" s="208" t="s">
        <v>162</v>
      </c>
      <c r="CH29" s="208" t="s">
        <v>162</v>
      </c>
      <c r="CI29" s="208" t="s">
        <v>162</v>
      </c>
      <c r="CJ29" s="208" t="s">
        <v>162</v>
      </c>
      <c r="CK29" s="208" t="s">
        <v>162</v>
      </c>
      <c r="CL29" s="208" t="s">
        <v>162</v>
      </c>
      <c r="CM29" s="208" t="s">
        <v>162</v>
      </c>
      <c r="CN29" s="208" t="s">
        <v>162</v>
      </c>
      <c r="CO29" s="208" t="s">
        <v>162</v>
      </c>
      <c r="CP29" s="208" t="s">
        <v>162</v>
      </c>
      <c r="CQ29" s="208" t="s">
        <v>162</v>
      </c>
      <c r="CR29" s="208" t="s">
        <v>162</v>
      </c>
      <c r="CS29" s="208" t="s">
        <v>162</v>
      </c>
      <c r="CT29" s="208" t="s">
        <v>162</v>
      </c>
      <c r="CU29" s="208" t="s">
        <v>162</v>
      </c>
      <c r="CV29" s="208" t="s">
        <v>162</v>
      </c>
      <c r="CW29" s="208" t="s">
        <v>162</v>
      </c>
      <c r="CX29" s="208" t="s">
        <v>162</v>
      </c>
      <c r="CY29" s="208" t="s">
        <v>162</v>
      </c>
      <c r="CZ29" s="208" t="s">
        <v>162</v>
      </c>
    </row>
    <row r="30" spans="1:104" x14ac:dyDescent="0.2">
      <c r="A30" s="16" t="s">
        <v>365</v>
      </c>
      <c r="B30" s="9" t="s">
        <v>366</v>
      </c>
      <c r="C30" s="15" t="s">
        <v>367</v>
      </c>
      <c r="D30" s="15" t="s">
        <v>58</v>
      </c>
      <c r="E30" s="84" t="s">
        <v>167</v>
      </c>
      <c r="F30" s="61" t="s">
        <v>167</v>
      </c>
      <c r="G30" s="61" t="s">
        <v>167</v>
      </c>
      <c r="H30" s="61" t="s">
        <v>167</v>
      </c>
      <c r="I30" s="61" t="s">
        <v>167</v>
      </c>
      <c r="J30" s="61" t="s">
        <v>167</v>
      </c>
      <c r="K30" s="61" t="s">
        <v>167</v>
      </c>
      <c r="L30" s="61" t="s">
        <v>167</v>
      </c>
      <c r="M30" s="61" t="s">
        <v>167</v>
      </c>
      <c r="N30" s="61" t="s">
        <v>167</v>
      </c>
      <c r="O30" s="61" t="s">
        <v>167</v>
      </c>
      <c r="P30" s="61" t="s">
        <v>167</v>
      </c>
      <c r="Q30" s="61" t="s">
        <v>167</v>
      </c>
      <c r="R30" s="61" t="s">
        <v>167</v>
      </c>
      <c r="S30" s="61" t="s">
        <v>167</v>
      </c>
      <c r="T30" s="61" t="s">
        <v>167</v>
      </c>
      <c r="U30" s="61" t="s">
        <v>167</v>
      </c>
      <c r="V30" s="61" t="s">
        <v>167</v>
      </c>
      <c r="W30" s="61" t="s">
        <v>167</v>
      </c>
      <c r="X30" s="61" t="s">
        <v>167</v>
      </c>
      <c r="Y30" s="61" t="s">
        <v>167</v>
      </c>
      <c r="Z30" s="61" t="s">
        <v>167</v>
      </c>
      <c r="AA30" s="61" t="s">
        <v>167</v>
      </c>
      <c r="AB30" s="61" t="s">
        <v>167</v>
      </c>
      <c r="AC30" s="61" t="s">
        <v>167</v>
      </c>
      <c r="AD30" s="61" t="s">
        <v>167</v>
      </c>
      <c r="AE30" s="61" t="s">
        <v>167</v>
      </c>
      <c r="AF30" s="61" t="s">
        <v>167</v>
      </c>
      <c r="AG30" s="61" t="s">
        <v>167</v>
      </c>
      <c r="AH30" s="61" t="s">
        <v>167</v>
      </c>
      <c r="AI30" s="61" t="s">
        <v>167</v>
      </c>
      <c r="AJ30" s="61" t="s">
        <v>167</v>
      </c>
      <c r="AK30" s="61" t="s">
        <v>167</v>
      </c>
      <c r="AL30" s="61" t="s">
        <v>167</v>
      </c>
      <c r="AM30" s="61" t="s">
        <v>167</v>
      </c>
      <c r="AN30" s="61" t="s">
        <v>167</v>
      </c>
      <c r="AO30" s="61" t="s">
        <v>167</v>
      </c>
      <c r="AP30" s="61" t="s">
        <v>167</v>
      </c>
      <c r="AQ30" s="61" t="s">
        <v>167</v>
      </c>
      <c r="AR30" s="61" t="s">
        <v>167</v>
      </c>
      <c r="AS30" s="61" t="s">
        <v>167</v>
      </c>
      <c r="AT30" s="61" t="s">
        <v>167</v>
      </c>
      <c r="AU30" s="61" t="s">
        <v>167</v>
      </c>
      <c r="AV30" s="61" t="s">
        <v>167</v>
      </c>
      <c r="AW30" s="61" t="s">
        <v>167</v>
      </c>
      <c r="AX30" s="61" t="s">
        <v>167</v>
      </c>
      <c r="AY30" s="61" t="s">
        <v>167</v>
      </c>
      <c r="AZ30" s="61" t="s">
        <v>167</v>
      </c>
      <c r="BA30" s="61" t="s">
        <v>167</v>
      </c>
      <c r="BB30" s="61" t="s">
        <v>167</v>
      </c>
      <c r="BC30" s="61" t="s">
        <v>167</v>
      </c>
      <c r="BD30" s="61" t="s">
        <v>167</v>
      </c>
      <c r="BE30" s="61" t="s">
        <v>167</v>
      </c>
      <c r="BF30" s="61" t="s">
        <v>167</v>
      </c>
      <c r="BG30" s="61" t="s">
        <v>167</v>
      </c>
      <c r="BH30" s="61" t="s">
        <v>167</v>
      </c>
      <c r="BI30" s="61" t="s">
        <v>167</v>
      </c>
      <c r="BJ30" s="61" t="s">
        <v>167</v>
      </c>
      <c r="BK30" s="61" t="s">
        <v>167</v>
      </c>
      <c r="BL30" s="61" t="s">
        <v>167</v>
      </c>
      <c r="BM30" s="61" t="s">
        <v>167</v>
      </c>
      <c r="BN30" s="61" t="s">
        <v>167</v>
      </c>
      <c r="BO30" s="61" t="s">
        <v>167</v>
      </c>
      <c r="BP30" s="61" t="s">
        <v>167</v>
      </c>
      <c r="BQ30" s="61" t="s">
        <v>167</v>
      </c>
      <c r="BR30" s="61" t="s">
        <v>167</v>
      </c>
      <c r="BS30" s="61" t="s">
        <v>167</v>
      </c>
      <c r="BT30" s="61" t="s">
        <v>167</v>
      </c>
      <c r="BU30" s="61" t="s">
        <v>167</v>
      </c>
      <c r="BV30" s="61" t="s">
        <v>167</v>
      </c>
      <c r="BW30" s="61" t="s">
        <v>167</v>
      </c>
      <c r="BX30" s="61" t="s">
        <v>167</v>
      </c>
      <c r="BY30" s="61" t="s">
        <v>167</v>
      </c>
      <c r="BZ30" s="61" t="s">
        <v>167</v>
      </c>
      <c r="CA30" s="61" t="s">
        <v>167</v>
      </c>
      <c r="CB30" s="61" t="s">
        <v>167</v>
      </c>
      <c r="CC30" s="61" t="s">
        <v>167</v>
      </c>
      <c r="CD30" s="61" t="s">
        <v>167</v>
      </c>
      <c r="CE30" s="61" t="s">
        <v>167</v>
      </c>
      <c r="CF30" s="61" t="s">
        <v>167</v>
      </c>
      <c r="CG30" s="61" t="s">
        <v>167</v>
      </c>
      <c r="CH30" s="61" t="s">
        <v>167</v>
      </c>
      <c r="CI30" s="61" t="s">
        <v>167</v>
      </c>
      <c r="CJ30" s="61" t="s">
        <v>167</v>
      </c>
      <c r="CK30" s="61" t="s">
        <v>167</v>
      </c>
      <c r="CL30" s="61" t="s">
        <v>167</v>
      </c>
      <c r="CM30" s="61" t="s">
        <v>167</v>
      </c>
      <c r="CN30" s="61" t="s">
        <v>167</v>
      </c>
      <c r="CO30" s="61" t="s">
        <v>167</v>
      </c>
      <c r="CP30" s="61" t="s">
        <v>167</v>
      </c>
      <c r="CQ30" s="61" t="s">
        <v>167</v>
      </c>
      <c r="CR30" s="61" t="s">
        <v>167</v>
      </c>
      <c r="CS30" s="61" t="s">
        <v>167</v>
      </c>
      <c r="CT30" s="61" t="s">
        <v>167</v>
      </c>
      <c r="CU30" s="61" t="s">
        <v>167</v>
      </c>
      <c r="CV30" s="61" t="s">
        <v>167</v>
      </c>
      <c r="CW30" s="61" t="s">
        <v>167</v>
      </c>
      <c r="CX30" s="61" t="s">
        <v>167</v>
      </c>
      <c r="CY30" s="61" t="s">
        <v>167</v>
      </c>
      <c r="CZ30" s="61" t="s">
        <v>167</v>
      </c>
    </row>
    <row r="31" spans="1:104" x14ac:dyDescent="0.2">
      <c r="A31" s="16" t="s">
        <v>368</v>
      </c>
      <c r="B31" s="9" t="s">
        <v>369</v>
      </c>
      <c r="C31" s="15" t="s">
        <v>367</v>
      </c>
      <c r="D31" s="15" t="s">
        <v>58</v>
      </c>
      <c r="E31" s="84" t="s">
        <v>167</v>
      </c>
      <c r="F31" s="61" t="s">
        <v>167</v>
      </c>
      <c r="G31" s="61" t="s">
        <v>167</v>
      </c>
      <c r="H31" s="61" t="s">
        <v>167</v>
      </c>
      <c r="I31" s="61" t="s">
        <v>167</v>
      </c>
      <c r="J31" s="61" t="s">
        <v>167</v>
      </c>
      <c r="K31" s="61" t="s">
        <v>167</v>
      </c>
      <c r="L31" s="61" t="s">
        <v>167</v>
      </c>
      <c r="M31" s="61" t="s">
        <v>167</v>
      </c>
      <c r="N31" s="61" t="s">
        <v>167</v>
      </c>
      <c r="O31" s="61" t="s">
        <v>167</v>
      </c>
      <c r="P31" s="61" t="s">
        <v>167</v>
      </c>
      <c r="Q31" s="61" t="s">
        <v>167</v>
      </c>
      <c r="R31" s="61" t="s">
        <v>167</v>
      </c>
      <c r="S31" s="61" t="s">
        <v>167</v>
      </c>
      <c r="T31" s="61" t="s">
        <v>167</v>
      </c>
      <c r="U31" s="61" t="s">
        <v>167</v>
      </c>
      <c r="V31" s="61" t="s">
        <v>167</v>
      </c>
      <c r="W31" s="61" t="s">
        <v>167</v>
      </c>
      <c r="X31" s="61" t="s">
        <v>167</v>
      </c>
      <c r="Y31" s="61" t="s">
        <v>167</v>
      </c>
      <c r="Z31" s="61" t="s">
        <v>167</v>
      </c>
      <c r="AA31" s="61" t="s">
        <v>167</v>
      </c>
      <c r="AB31" s="61" t="s">
        <v>167</v>
      </c>
      <c r="AC31" s="61" t="s">
        <v>167</v>
      </c>
      <c r="AD31" s="61" t="s">
        <v>167</v>
      </c>
      <c r="AE31" s="61" t="s">
        <v>167</v>
      </c>
      <c r="AF31" s="61" t="s">
        <v>167</v>
      </c>
      <c r="AG31" s="61" t="s">
        <v>167</v>
      </c>
      <c r="AH31" s="61" t="s">
        <v>167</v>
      </c>
      <c r="AI31" s="61" t="s">
        <v>167</v>
      </c>
      <c r="AJ31" s="61" t="s">
        <v>167</v>
      </c>
      <c r="AK31" s="61" t="s">
        <v>167</v>
      </c>
      <c r="AL31" s="61" t="s">
        <v>167</v>
      </c>
      <c r="AM31" s="61" t="s">
        <v>167</v>
      </c>
      <c r="AN31" s="61" t="s">
        <v>167</v>
      </c>
      <c r="AO31" s="61" t="s">
        <v>167</v>
      </c>
      <c r="AP31" s="61" t="s">
        <v>167</v>
      </c>
      <c r="AQ31" s="61" t="s">
        <v>167</v>
      </c>
      <c r="AR31" s="61" t="s">
        <v>167</v>
      </c>
      <c r="AS31" s="61" t="s">
        <v>167</v>
      </c>
      <c r="AT31" s="61" t="s">
        <v>167</v>
      </c>
      <c r="AU31" s="61" t="s">
        <v>167</v>
      </c>
      <c r="AV31" s="61" t="s">
        <v>167</v>
      </c>
      <c r="AW31" s="61" t="s">
        <v>167</v>
      </c>
      <c r="AX31" s="61" t="s">
        <v>167</v>
      </c>
      <c r="AY31" s="61" t="s">
        <v>167</v>
      </c>
      <c r="AZ31" s="61" t="s">
        <v>167</v>
      </c>
      <c r="BA31" s="61" t="s">
        <v>167</v>
      </c>
      <c r="BB31" s="61" t="s">
        <v>167</v>
      </c>
      <c r="BC31" s="61" t="s">
        <v>167</v>
      </c>
      <c r="BD31" s="61" t="s">
        <v>167</v>
      </c>
      <c r="BE31" s="61" t="s">
        <v>167</v>
      </c>
      <c r="BF31" s="61" t="s">
        <v>167</v>
      </c>
      <c r="BG31" s="61" t="s">
        <v>167</v>
      </c>
      <c r="BH31" s="61" t="s">
        <v>167</v>
      </c>
      <c r="BI31" s="61" t="s">
        <v>167</v>
      </c>
      <c r="BJ31" s="61" t="s">
        <v>167</v>
      </c>
      <c r="BK31" s="61" t="s">
        <v>167</v>
      </c>
      <c r="BL31" s="61" t="s">
        <v>167</v>
      </c>
      <c r="BM31" s="61" t="s">
        <v>167</v>
      </c>
      <c r="BN31" s="61" t="s">
        <v>167</v>
      </c>
      <c r="BO31" s="61" t="s">
        <v>167</v>
      </c>
      <c r="BP31" s="61" t="s">
        <v>167</v>
      </c>
      <c r="BQ31" s="61" t="s">
        <v>167</v>
      </c>
      <c r="BR31" s="61" t="s">
        <v>167</v>
      </c>
      <c r="BS31" s="61" t="s">
        <v>167</v>
      </c>
      <c r="BT31" s="61" t="s">
        <v>167</v>
      </c>
      <c r="BU31" s="61" t="s">
        <v>167</v>
      </c>
      <c r="BV31" s="61" t="s">
        <v>167</v>
      </c>
      <c r="BW31" s="61" t="s">
        <v>167</v>
      </c>
      <c r="BX31" s="61" t="s">
        <v>167</v>
      </c>
      <c r="BY31" s="61" t="s">
        <v>167</v>
      </c>
      <c r="BZ31" s="61" t="s">
        <v>167</v>
      </c>
      <c r="CA31" s="61" t="s">
        <v>167</v>
      </c>
      <c r="CB31" s="61" t="s">
        <v>167</v>
      </c>
      <c r="CC31" s="61" t="s">
        <v>167</v>
      </c>
      <c r="CD31" s="61" t="s">
        <v>167</v>
      </c>
      <c r="CE31" s="61" t="s">
        <v>167</v>
      </c>
      <c r="CF31" s="61" t="s">
        <v>167</v>
      </c>
      <c r="CG31" s="61" t="s">
        <v>167</v>
      </c>
      <c r="CH31" s="61" t="s">
        <v>167</v>
      </c>
      <c r="CI31" s="61" t="s">
        <v>167</v>
      </c>
      <c r="CJ31" s="61" t="s">
        <v>167</v>
      </c>
      <c r="CK31" s="61" t="s">
        <v>167</v>
      </c>
      <c r="CL31" s="61" t="s">
        <v>167</v>
      </c>
      <c r="CM31" s="61" t="s">
        <v>167</v>
      </c>
      <c r="CN31" s="61" t="s">
        <v>167</v>
      </c>
      <c r="CO31" s="61" t="s">
        <v>167</v>
      </c>
      <c r="CP31" s="61" t="s">
        <v>167</v>
      </c>
      <c r="CQ31" s="61" t="s">
        <v>167</v>
      </c>
      <c r="CR31" s="61" t="s">
        <v>167</v>
      </c>
      <c r="CS31" s="61" t="s">
        <v>167</v>
      </c>
      <c r="CT31" s="61" t="s">
        <v>167</v>
      </c>
      <c r="CU31" s="61" t="s">
        <v>167</v>
      </c>
      <c r="CV31" s="61" t="s">
        <v>167</v>
      </c>
      <c r="CW31" s="61" t="s">
        <v>167</v>
      </c>
      <c r="CX31" s="61" t="s">
        <v>167</v>
      </c>
      <c r="CY31" s="61" t="s">
        <v>167</v>
      </c>
      <c r="CZ31" s="61" t="s">
        <v>167</v>
      </c>
    </row>
    <row r="32" spans="1:104" x14ac:dyDescent="0.2">
      <c r="A32" s="16" t="s">
        <v>370</v>
      </c>
      <c r="B32" s="9" t="s">
        <v>371</v>
      </c>
      <c r="C32" s="15" t="s">
        <v>367</v>
      </c>
      <c r="D32" s="15" t="s">
        <v>58</v>
      </c>
      <c r="E32" s="84" t="s">
        <v>167</v>
      </c>
      <c r="F32" s="61" t="s">
        <v>167</v>
      </c>
      <c r="G32" s="61" t="s">
        <v>167</v>
      </c>
      <c r="H32" s="61" t="s">
        <v>167</v>
      </c>
      <c r="I32" s="61" t="s">
        <v>167</v>
      </c>
      <c r="J32" s="61" t="s">
        <v>167</v>
      </c>
      <c r="K32" s="61" t="s">
        <v>167</v>
      </c>
      <c r="L32" s="61" t="s">
        <v>167</v>
      </c>
      <c r="M32" s="61" t="s">
        <v>167</v>
      </c>
      <c r="N32" s="61" t="s">
        <v>167</v>
      </c>
      <c r="O32" s="61" t="s">
        <v>167</v>
      </c>
      <c r="P32" s="61" t="s">
        <v>167</v>
      </c>
      <c r="Q32" s="61" t="s">
        <v>167</v>
      </c>
      <c r="R32" s="61" t="s">
        <v>167</v>
      </c>
      <c r="S32" s="61" t="s">
        <v>167</v>
      </c>
      <c r="T32" s="61" t="s">
        <v>167</v>
      </c>
      <c r="U32" s="61" t="s">
        <v>167</v>
      </c>
      <c r="V32" s="61" t="s">
        <v>167</v>
      </c>
      <c r="W32" s="61" t="s">
        <v>167</v>
      </c>
      <c r="X32" s="61" t="s">
        <v>167</v>
      </c>
      <c r="Y32" s="61" t="s">
        <v>167</v>
      </c>
      <c r="Z32" s="61" t="s">
        <v>167</v>
      </c>
      <c r="AA32" s="61" t="s">
        <v>167</v>
      </c>
      <c r="AB32" s="61" t="s">
        <v>167</v>
      </c>
      <c r="AC32" s="61" t="s">
        <v>167</v>
      </c>
      <c r="AD32" s="61" t="s">
        <v>167</v>
      </c>
      <c r="AE32" s="61" t="s">
        <v>167</v>
      </c>
      <c r="AF32" s="61" t="s">
        <v>167</v>
      </c>
      <c r="AG32" s="61" t="s">
        <v>167</v>
      </c>
      <c r="AH32" s="61" t="s">
        <v>167</v>
      </c>
      <c r="AI32" s="61" t="s">
        <v>167</v>
      </c>
      <c r="AJ32" s="61" t="s">
        <v>167</v>
      </c>
      <c r="AK32" s="61" t="s">
        <v>167</v>
      </c>
      <c r="AL32" s="61" t="s">
        <v>167</v>
      </c>
      <c r="AM32" s="61" t="s">
        <v>167</v>
      </c>
      <c r="AN32" s="61" t="s">
        <v>167</v>
      </c>
      <c r="AO32" s="61" t="s">
        <v>167</v>
      </c>
      <c r="AP32" s="61" t="s">
        <v>167</v>
      </c>
      <c r="AQ32" s="61" t="s">
        <v>167</v>
      </c>
      <c r="AR32" s="61" t="s">
        <v>167</v>
      </c>
      <c r="AS32" s="61" t="s">
        <v>167</v>
      </c>
      <c r="AT32" s="61" t="s">
        <v>167</v>
      </c>
      <c r="AU32" s="61" t="s">
        <v>167</v>
      </c>
      <c r="AV32" s="61" t="s">
        <v>167</v>
      </c>
      <c r="AW32" s="61" t="s">
        <v>167</v>
      </c>
      <c r="AX32" s="61" t="s">
        <v>167</v>
      </c>
      <c r="AY32" s="61" t="s">
        <v>167</v>
      </c>
      <c r="AZ32" s="61" t="s">
        <v>167</v>
      </c>
      <c r="BA32" s="61" t="s">
        <v>167</v>
      </c>
      <c r="BB32" s="61" t="s">
        <v>167</v>
      </c>
      <c r="BC32" s="61" t="s">
        <v>167</v>
      </c>
      <c r="BD32" s="61" t="s">
        <v>167</v>
      </c>
      <c r="BE32" s="61" t="s">
        <v>167</v>
      </c>
      <c r="BF32" s="61" t="s">
        <v>167</v>
      </c>
      <c r="BG32" s="61" t="s">
        <v>167</v>
      </c>
      <c r="BH32" s="61" t="s">
        <v>167</v>
      </c>
      <c r="BI32" s="61" t="s">
        <v>167</v>
      </c>
      <c r="BJ32" s="61" t="s">
        <v>167</v>
      </c>
      <c r="BK32" s="61" t="s">
        <v>167</v>
      </c>
      <c r="BL32" s="61" t="s">
        <v>167</v>
      </c>
      <c r="BM32" s="61" t="s">
        <v>167</v>
      </c>
      <c r="BN32" s="61" t="s">
        <v>167</v>
      </c>
      <c r="BO32" s="61" t="s">
        <v>167</v>
      </c>
      <c r="BP32" s="61" t="s">
        <v>167</v>
      </c>
      <c r="BQ32" s="61" t="s">
        <v>167</v>
      </c>
      <c r="BR32" s="61" t="s">
        <v>167</v>
      </c>
      <c r="BS32" s="61" t="s">
        <v>167</v>
      </c>
      <c r="BT32" s="61" t="s">
        <v>167</v>
      </c>
      <c r="BU32" s="61" t="s">
        <v>167</v>
      </c>
      <c r="BV32" s="61" t="s">
        <v>167</v>
      </c>
      <c r="BW32" s="61" t="s">
        <v>167</v>
      </c>
      <c r="BX32" s="61" t="s">
        <v>167</v>
      </c>
      <c r="BY32" s="61" t="s">
        <v>167</v>
      </c>
      <c r="BZ32" s="61" t="s">
        <v>167</v>
      </c>
      <c r="CA32" s="61" t="s">
        <v>167</v>
      </c>
      <c r="CB32" s="61" t="s">
        <v>167</v>
      </c>
      <c r="CC32" s="61" t="s">
        <v>167</v>
      </c>
      <c r="CD32" s="61" t="s">
        <v>167</v>
      </c>
      <c r="CE32" s="61" t="s">
        <v>167</v>
      </c>
      <c r="CF32" s="61" t="s">
        <v>167</v>
      </c>
      <c r="CG32" s="61" t="s">
        <v>167</v>
      </c>
      <c r="CH32" s="61" t="s">
        <v>167</v>
      </c>
      <c r="CI32" s="61" t="s">
        <v>167</v>
      </c>
      <c r="CJ32" s="61" t="s">
        <v>167</v>
      </c>
      <c r="CK32" s="61" t="s">
        <v>167</v>
      </c>
      <c r="CL32" s="61" t="s">
        <v>167</v>
      </c>
      <c r="CM32" s="61" t="s">
        <v>167</v>
      </c>
      <c r="CN32" s="61" t="s">
        <v>167</v>
      </c>
      <c r="CO32" s="61" t="s">
        <v>167</v>
      </c>
      <c r="CP32" s="61" t="s">
        <v>167</v>
      </c>
      <c r="CQ32" s="61" t="s">
        <v>167</v>
      </c>
      <c r="CR32" s="61" t="s">
        <v>167</v>
      </c>
      <c r="CS32" s="61" t="s">
        <v>167</v>
      </c>
      <c r="CT32" s="61" t="s">
        <v>167</v>
      </c>
      <c r="CU32" s="61" t="s">
        <v>167</v>
      </c>
      <c r="CV32" s="61" t="s">
        <v>167</v>
      </c>
      <c r="CW32" s="61" t="s">
        <v>167</v>
      </c>
      <c r="CX32" s="61" t="s">
        <v>167</v>
      </c>
      <c r="CY32" s="61" t="s">
        <v>167</v>
      </c>
      <c r="CZ32" s="61" t="s">
        <v>167</v>
      </c>
    </row>
    <row r="33" spans="1:104" x14ac:dyDescent="0.2">
      <c r="A33" s="16" t="s">
        <v>372</v>
      </c>
      <c r="B33" s="9" t="s">
        <v>373</v>
      </c>
      <c r="C33" s="15" t="s">
        <v>367</v>
      </c>
      <c r="D33" s="15" t="s">
        <v>58</v>
      </c>
      <c r="E33" s="84" t="s">
        <v>167</v>
      </c>
      <c r="F33" s="61" t="s">
        <v>167</v>
      </c>
      <c r="G33" s="61" t="s">
        <v>167</v>
      </c>
      <c r="H33" s="61" t="s">
        <v>167</v>
      </c>
      <c r="I33" s="61" t="s">
        <v>167</v>
      </c>
      <c r="J33" s="61" t="s">
        <v>167</v>
      </c>
      <c r="K33" s="61" t="s">
        <v>167</v>
      </c>
      <c r="L33" s="61" t="s">
        <v>167</v>
      </c>
      <c r="M33" s="61" t="s">
        <v>167</v>
      </c>
      <c r="N33" s="61" t="s">
        <v>167</v>
      </c>
      <c r="O33" s="61" t="s">
        <v>167</v>
      </c>
      <c r="P33" s="61" t="s">
        <v>167</v>
      </c>
      <c r="Q33" s="61" t="s">
        <v>167</v>
      </c>
      <c r="R33" s="61" t="s">
        <v>167</v>
      </c>
      <c r="S33" s="61" t="s">
        <v>167</v>
      </c>
      <c r="T33" s="61" t="s">
        <v>167</v>
      </c>
      <c r="U33" s="61" t="s">
        <v>167</v>
      </c>
      <c r="V33" s="61" t="s">
        <v>167</v>
      </c>
      <c r="W33" s="61" t="s">
        <v>167</v>
      </c>
      <c r="X33" s="61" t="s">
        <v>167</v>
      </c>
      <c r="Y33" s="61" t="s">
        <v>167</v>
      </c>
      <c r="Z33" s="61" t="s">
        <v>167</v>
      </c>
      <c r="AA33" s="61" t="s">
        <v>167</v>
      </c>
      <c r="AB33" s="61" t="s">
        <v>167</v>
      </c>
      <c r="AC33" s="61" t="s">
        <v>167</v>
      </c>
      <c r="AD33" s="61" t="s">
        <v>167</v>
      </c>
      <c r="AE33" s="61" t="s">
        <v>167</v>
      </c>
      <c r="AF33" s="61" t="s">
        <v>167</v>
      </c>
      <c r="AG33" s="61" t="s">
        <v>167</v>
      </c>
      <c r="AH33" s="61" t="s">
        <v>167</v>
      </c>
      <c r="AI33" s="61" t="s">
        <v>167</v>
      </c>
      <c r="AJ33" s="61" t="s">
        <v>167</v>
      </c>
      <c r="AK33" s="61" t="s">
        <v>167</v>
      </c>
      <c r="AL33" s="61" t="s">
        <v>167</v>
      </c>
      <c r="AM33" s="61" t="s">
        <v>167</v>
      </c>
      <c r="AN33" s="61" t="s">
        <v>167</v>
      </c>
      <c r="AO33" s="61" t="s">
        <v>167</v>
      </c>
      <c r="AP33" s="61" t="s">
        <v>167</v>
      </c>
      <c r="AQ33" s="61" t="s">
        <v>167</v>
      </c>
      <c r="AR33" s="61" t="s">
        <v>167</v>
      </c>
      <c r="AS33" s="61" t="s">
        <v>167</v>
      </c>
      <c r="AT33" s="61" t="s">
        <v>167</v>
      </c>
      <c r="AU33" s="61" t="s">
        <v>167</v>
      </c>
      <c r="AV33" s="61" t="s">
        <v>167</v>
      </c>
      <c r="AW33" s="61" t="s">
        <v>167</v>
      </c>
      <c r="AX33" s="61" t="s">
        <v>167</v>
      </c>
      <c r="AY33" s="61" t="s">
        <v>167</v>
      </c>
      <c r="AZ33" s="61" t="s">
        <v>167</v>
      </c>
      <c r="BA33" s="61" t="s">
        <v>167</v>
      </c>
      <c r="BB33" s="61" t="s">
        <v>167</v>
      </c>
      <c r="BC33" s="61" t="s">
        <v>167</v>
      </c>
      <c r="BD33" s="61" t="s">
        <v>167</v>
      </c>
      <c r="BE33" s="61" t="s">
        <v>167</v>
      </c>
      <c r="BF33" s="61" t="s">
        <v>167</v>
      </c>
      <c r="BG33" s="61" t="s">
        <v>167</v>
      </c>
      <c r="BH33" s="61" t="s">
        <v>167</v>
      </c>
      <c r="BI33" s="61" t="s">
        <v>167</v>
      </c>
      <c r="BJ33" s="61" t="s">
        <v>167</v>
      </c>
      <c r="BK33" s="61" t="s">
        <v>167</v>
      </c>
      <c r="BL33" s="61" t="s">
        <v>167</v>
      </c>
      <c r="BM33" s="61" t="s">
        <v>167</v>
      </c>
      <c r="BN33" s="61" t="s">
        <v>167</v>
      </c>
      <c r="BO33" s="61" t="s">
        <v>167</v>
      </c>
      <c r="BP33" s="61" t="s">
        <v>167</v>
      </c>
      <c r="BQ33" s="61" t="s">
        <v>167</v>
      </c>
      <c r="BR33" s="61" t="s">
        <v>167</v>
      </c>
      <c r="BS33" s="61" t="s">
        <v>167</v>
      </c>
      <c r="BT33" s="61" t="s">
        <v>167</v>
      </c>
      <c r="BU33" s="61" t="s">
        <v>167</v>
      </c>
      <c r="BV33" s="61" t="s">
        <v>167</v>
      </c>
      <c r="BW33" s="61" t="s">
        <v>167</v>
      </c>
      <c r="BX33" s="61" t="s">
        <v>167</v>
      </c>
      <c r="BY33" s="61" t="s">
        <v>167</v>
      </c>
      <c r="BZ33" s="61" t="s">
        <v>167</v>
      </c>
      <c r="CA33" s="61" t="s">
        <v>167</v>
      </c>
      <c r="CB33" s="61" t="s">
        <v>167</v>
      </c>
      <c r="CC33" s="61" t="s">
        <v>167</v>
      </c>
      <c r="CD33" s="61" t="s">
        <v>167</v>
      </c>
      <c r="CE33" s="61" t="s">
        <v>167</v>
      </c>
      <c r="CF33" s="61" t="s">
        <v>167</v>
      </c>
      <c r="CG33" s="61" t="s">
        <v>167</v>
      </c>
      <c r="CH33" s="61" t="s">
        <v>167</v>
      </c>
      <c r="CI33" s="61" t="s">
        <v>167</v>
      </c>
      <c r="CJ33" s="61" t="s">
        <v>167</v>
      </c>
      <c r="CK33" s="61" t="s">
        <v>167</v>
      </c>
      <c r="CL33" s="61" t="s">
        <v>167</v>
      </c>
      <c r="CM33" s="61" t="s">
        <v>167</v>
      </c>
      <c r="CN33" s="61" t="s">
        <v>167</v>
      </c>
      <c r="CO33" s="61" t="s">
        <v>167</v>
      </c>
      <c r="CP33" s="61" t="s">
        <v>167</v>
      </c>
      <c r="CQ33" s="61" t="s">
        <v>167</v>
      </c>
      <c r="CR33" s="61" t="s">
        <v>167</v>
      </c>
      <c r="CS33" s="61" t="s">
        <v>167</v>
      </c>
      <c r="CT33" s="61" t="s">
        <v>167</v>
      </c>
      <c r="CU33" s="61" t="s">
        <v>167</v>
      </c>
      <c r="CV33" s="61" t="s">
        <v>167</v>
      </c>
      <c r="CW33" s="61" t="s">
        <v>167</v>
      </c>
      <c r="CX33" s="61" t="s">
        <v>167</v>
      </c>
      <c r="CY33" s="61" t="s">
        <v>167</v>
      </c>
      <c r="CZ33" s="61" t="s">
        <v>167</v>
      </c>
    </row>
    <row r="34" spans="1:104" ht="28.5" x14ac:dyDescent="0.2">
      <c r="A34" s="16" t="s">
        <v>374</v>
      </c>
      <c r="B34" s="9" t="s">
        <v>375</v>
      </c>
      <c r="C34" s="15" t="s">
        <v>376</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x14ac:dyDescent="0.2">
      <c r="A35" s="16" t="s">
        <v>377</v>
      </c>
      <c r="B35" s="9" t="s">
        <v>378</v>
      </c>
      <c r="C35" s="15" t="s">
        <v>379</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x14ac:dyDescent="0.2">
      <c r="A36" s="16"/>
      <c r="B36" s="219" t="s">
        <v>380</v>
      </c>
      <c r="C36" s="15" t="s">
        <v>381</v>
      </c>
      <c r="D36" s="15" t="s">
        <v>161</v>
      </c>
      <c r="E36" s="207" t="s">
        <v>162</v>
      </c>
      <c r="F36" s="208" t="s">
        <v>162</v>
      </c>
      <c r="G36" s="208" t="s">
        <v>162</v>
      </c>
      <c r="H36" s="208" t="s">
        <v>162</v>
      </c>
      <c r="I36" s="208" t="s">
        <v>162</v>
      </c>
      <c r="J36" s="208" t="s">
        <v>162</v>
      </c>
      <c r="K36" s="208" t="s">
        <v>162</v>
      </c>
      <c r="L36" s="208" t="s">
        <v>162</v>
      </c>
      <c r="M36" s="208" t="s">
        <v>162</v>
      </c>
      <c r="N36" s="208" t="s">
        <v>162</v>
      </c>
      <c r="O36" s="208" t="s">
        <v>162</v>
      </c>
      <c r="P36" s="208" t="s">
        <v>162</v>
      </c>
      <c r="Q36" s="208" t="s">
        <v>162</v>
      </c>
      <c r="R36" s="208" t="s">
        <v>162</v>
      </c>
      <c r="S36" s="208" t="s">
        <v>162</v>
      </c>
      <c r="T36" s="208" t="s">
        <v>162</v>
      </c>
      <c r="U36" s="208" t="s">
        <v>162</v>
      </c>
      <c r="V36" s="208" t="s">
        <v>162</v>
      </c>
      <c r="W36" s="208" t="s">
        <v>162</v>
      </c>
      <c r="X36" s="208" t="s">
        <v>162</v>
      </c>
      <c r="Y36" s="208" t="s">
        <v>162</v>
      </c>
      <c r="Z36" s="208" t="s">
        <v>162</v>
      </c>
      <c r="AA36" s="208" t="s">
        <v>162</v>
      </c>
      <c r="AB36" s="208" t="s">
        <v>162</v>
      </c>
      <c r="AC36" s="208" t="s">
        <v>162</v>
      </c>
      <c r="AD36" s="208" t="s">
        <v>162</v>
      </c>
      <c r="AE36" s="208" t="s">
        <v>162</v>
      </c>
      <c r="AF36" s="208" t="s">
        <v>162</v>
      </c>
      <c r="AG36" s="208" t="s">
        <v>162</v>
      </c>
      <c r="AH36" s="208" t="s">
        <v>162</v>
      </c>
      <c r="AI36" s="208" t="s">
        <v>162</v>
      </c>
      <c r="AJ36" s="208" t="s">
        <v>162</v>
      </c>
      <c r="AK36" s="208" t="s">
        <v>162</v>
      </c>
      <c r="AL36" s="208" t="s">
        <v>162</v>
      </c>
      <c r="AM36" s="208" t="s">
        <v>162</v>
      </c>
      <c r="AN36" s="208" t="s">
        <v>162</v>
      </c>
      <c r="AO36" s="208" t="s">
        <v>162</v>
      </c>
      <c r="AP36" s="208" t="s">
        <v>162</v>
      </c>
      <c r="AQ36" s="208" t="s">
        <v>162</v>
      </c>
      <c r="AR36" s="208" t="s">
        <v>162</v>
      </c>
      <c r="AS36" s="208" t="s">
        <v>162</v>
      </c>
      <c r="AT36" s="208" t="s">
        <v>162</v>
      </c>
      <c r="AU36" s="208" t="s">
        <v>162</v>
      </c>
      <c r="AV36" s="208" t="s">
        <v>162</v>
      </c>
      <c r="AW36" s="208" t="s">
        <v>162</v>
      </c>
      <c r="AX36" s="208" t="s">
        <v>162</v>
      </c>
      <c r="AY36" s="208" t="s">
        <v>162</v>
      </c>
      <c r="AZ36" s="208" t="s">
        <v>162</v>
      </c>
      <c r="BA36" s="208" t="s">
        <v>162</v>
      </c>
      <c r="BB36" s="208" t="s">
        <v>162</v>
      </c>
      <c r="BC36" s="208" t="s">
        <v>162</v>
      </c>
      <c r="BD36" s="208" t="s">
        <v>162</v>
      </c>
      <c r="BE36" s="208" t="s">
        <v>162</v>
      </c>
      <c r="BF36" s="208" t="s">
        <v>162</v>
      </c>
      <c r="BG36" s="208" t="s">
        <v>162</v>
      </c>
      <c r="BH36" s="208" t="s">
        <v>162</v>
      </c>
      <c r="BI36" s="208" t="s">
        <v>162</v>
      </c>
      <c r="BJ36" s="208" t="s">
        <v>162</v>
      </c>
      <c r="BK36" s="208" t="s">
        <v>162</v>
      </c>
      <c r="BL36" s="208" t="s">
        <v>162</v>
      </c>
      <c r="BM36" s="208" t="s">
        <v>162</v>
      </c>
      <c r="BN36" s="208" t="s">
        <v>162</v>
      </c>
      <c r="BO36" s="208" t="s">
        <v>162</v>
      </c>
      <c r="BP36" s="208" t="s">
        <v>162</v>
      </c>
      <c r="BQ36" s="208" t="s">
        <v>162</v>
      </c>
      <c r="BR36" s="208" t="s">
        <v>162</v>
      </c>
      <c r="BS36" s="208" t="s">
        <v>162</v>
      </c>
      <c r="BT36" s="208" t="s">
        <v>162</v>
      </c>
      <c r="BU36" s="208" t="s">
        <v>162</v>
      </c>
      <c r="BV36" s="208" t="s">
        <v>162</v>
      </c>
      <c r="BW36" s="208" t="s">
        <v>162</v>
      </c>
      <c r="BX36" s="208" t="s">
        <v>162</v>
      </c>
      <c r="BY36" s="208" t="s">
        <v>162</v>
      </c>
      <c r="BZ36" s="208" t="s">
        <v>162</v>
      </c>
      <c r="CA36" s="208" t="s">
        <v>162</v>
      </c>
      <c r="CB36" s="208" t="s">
        <v>162</v>
      </c>
      <c r="CC36" s="208" t="s">
        <v>162</v>
      </c>
      <c r="CD36" s="208" t="s">
        <v>162</v>
      </c>
      <c r="CE36" s="208" t="s">
        <v>162</v>
      </c>
      <c r="CF36" s="208" t="s">
        <v>162</v>
      </c>
      <c r="CG36" s="208" t="s">
        <v>162</v>
      </c>
      <c r="CH36" s="208" t="s">
        <v>162</v>
      </c>
      <c r="CI36" s="208" t="s">
        <v>162</v>
      </c>
      <c r="CJ36" s="208" t="s">
        <v>162</v>
      </c>
      <c r="CK36" s="208" t="s">
        <v>162</v>
      </c>
      <c r="CL36" s="208" t="s">
        <v>162</v>
      </c>
      <c r="CM36" s="208" t="s">
        <v>162</v>
      </c>
      <c r="CN36" s="208" t="s">
        <v>162</v>
      </c>
      <c r="CO36" s="208" t="s">
        <v>162</v>
      </c>
      <c r="CP36" s="208" t="s">
        <v>162</v>
      </c>
      <c r="CQ36" s="208" t="s">
        <v>162</v>
      </c>
      <c r="CR36" s="208" t="s">
        <v>162</v>
      </c>
      <c r="CS36" s="208" t="s">
        <v>162</v>
      </c>
      <c r="CT36" s="208" t="s">
        <v>162</v>
      </c>
      <c r="CU36" s="208" t="s">
        <v>162</v>
      </c>
      <c r="CV36" s="208" t="s">
        <v>162</v>
      </c>
      <c r="CW36" s="208" t="s">
        <v>162</v>
      </c>
      <c r="CX36" s="208" t="s">
        <v>162</v>
      </c>
      <c r="CY36" s="208" t="s">
        <v>162</v>
      </c>
      <c r="CZ36" s="208" t="s">
        <v>162</v>
      </c>
    </row>
    <row r="37" spans="1:104" x14ac:dyDescent="0.2">
      <c r="A37" s="16" t="s">
        <v>382</v>
      </c>
      <c r="B37" s="9" t="s">
        <v>366</v>
      </c>
      <c r="C37" s="15" t="s">
        <v>367</v>
      </c>
      <c r="D37" s="15" t="s">
        <v>58</v>
      </c>
      <c r="E37" s="84" t="s">
        <v>167</v>
      </c>
      <c r="F37" s="61" t="s">
        <v>167</v>
      </c>
      <c r="G37" s="61" t="s">
        <v>167</v>
      </c>
      <c r="H37" s="61" t="s">
        <v>167</v>
      </c>
      <c r="I37" s="61" t="s">
        <v>167</v>
      </c>
      <c r="J37" s="61" t="s">
        <v>167</v>
      </c>
      <c r="K37" s="61" t="s">
        <v>167</v>
      </c>
      <c r="L37" s="61" t="s">
        <v>167</v>
      </c>
      <c r="M37" s="61" t="s">
        <v>167</v>
      </c>
      <c r="N37" s="61" t="s">
        <v>167</v>
      </c>
      <c r="O37" s="61" t="s">
        <v>167</v>
      </c>
      <c r="P37" s="61" t="s">
        <v>167</v>
      </c>
      <c r="Q37" s="61" t="s">
        <v>167</v>
      </c>
      <c r="R37" s="61" t="s">
        <v>167</v>
      </c>
      <c r="S37" s="61" t="s">
        <v>167</v>
      </c>
      <c r="T37" s="61" t="s">
        <v>167</v>
      </c>
      <c r="U37" s="61" t="s">
        <v>167</v>
      </c>
      <c r="V37" s="61" t="s">
        <v>167</v>
      </c>
      <c r="W37" s="61" t="s">
        <v>167</v>
      </c>
      <c r="X37" s="61" t="s">
        <v>167</v>
      </c>
      <c r="Y37" s="61" t="s">
        <v>167</v>
      </c>
      <c r="Z37" s="61" t="s">
        <v>167</v>
      </c>
      <c r="AA37" s="61" t="s">
        <v>167</v>
      </c>
      <c r="AB37" s="61" t="s">
        <v>167</v>
      </c>
      <c r="AC37" s="61" t="s">
        <v>167</v>
      </c>
      <c r="AD37" s="61" t="s">
        <v>167</v>
      </c>
      <c r="AE37" s="61" t="s">
        <v>167</v>
      </c>
      <c r="AF37" s="61" t="s">
        <v>167</v>
      </c>
      <c r="AG37" s="61" t="s">
        <v>167</v>
      </c>
      <c r="AH37" s="61" t="s">
        <v>167</v>
      </c>
      <c r="AI37" s="61" t="s">
        <v>167</v>
      </c>
      <c r="AJ37" s="61" t="s">
        <v>167</v>
      </c>
      <c r="AK37" s="61" t="s">
        <v>167</v>
      </c>
      <c r="AL37" s="61" t="s">
        <v>167</v>
      </c>
      <c r="AM37" s="61" t="s">
        <v>167</v>
      </c>
      <c r="AN37" s="61" t="s">
        <v>167</v>
      </c>
      <c r="AO37" s="61" t="s">
        <v>167</v>
      </c>
      <c r="AP37" s="61" t="s">
        <v>167</v>
      </c>
      <c r="AQ37" s="61" t="s">
        <v>167</v>
      </c>
      <c r="AR37" s="61" t="s">
        <v>167</v>
      </c>
      <c r="AS37" s="61" t="s">
        <v>167</v>
      </c>
      <c r="AT37" s="61" t="s">
        <v>167</v>
      </c>
      <c r="AU37" s="61" t="s">
        <v>167</v>
      </c>
      <c r="AV37" s="61" t="s">
        <v>167</v>
      </c>
      <c r="AW37" s="61" t="s">
        <v>167</v>
      </c>
      <c r="AX37" s="61" t="s">
        <v>167</v>
      </c>
      <c r="AY37" s="61" t="s">
        <v>167</v>
      </c>
      <c r="AZ37" s="61" t="s">
        <v>167</v>
      </c>
      <c r="BA37" s="61" t="s">
        <v>167</v>
      </c>
      <c r="BB37" s="61" t="s">
        <v>167</v>
      </c>
      <c r="BC37" s="61" t="s">
        <v>167</v>
      </c>
      <c r="BD37" s="61" t="s">
        <v>167</v>
      </c>
      <c r="BE37" s="61" t="s">
        <v>167</v>
      </c>
      <c r="BF37" s="61" t="s">
        <v>167</v>
      </c>
      <c r="BG37" s="61" t="s">
        <v>167</v>
      </c>
      <c r="BH37" s="61" t="s">
        <v>167</v>
      </c>
      <c r="BI37" s="61" t="s">
        <v>167</v>
      </c>
      <c r="BJ37" s="61" t="s">
        <v>167</v>
      </c>
      <c r="BK37" s="61" t="s">
        <v>167</v>
      </c>
      <c r="BL37" s="61" t="s">
        <v>167</v>
      </c>
      <c r="BM37" s="61" t="s">
        <v>167</v>
      </c>
      <c r="BN37" s="61" t="s">
        <v>167</v>
      </c>
      <c r="BO37" s="61" t="s">
        <v>167</v>
      </c>
      <c r="BP37" s="61" t="s">
        <v>167</v>
      </c>
      <c r="BQ37" s="61" t="s">
        <v>167</v>
      </c>
      <c r="BR37" s="61" t="s">
        <v>167</v>
      </c>
      <c r="BS37" s="61" t="s">
        <v>167</v>
      </c>
      <c r="BT37" s="61" t="s">
        <v>167</v>
      </c>
      <c r="BU37" s="61" t="s">
        <v>167</v>
      </c>
      <c r="BV37" s="61" t="s">
        <v>167</v>
      </c>
      <c r="BW37" s="61" t="s">
        <v>167</v>
      </c>
      <c r="BX37" s="61" t="s">
        <v>167</v>
      </c>
      <c r="BY37" s="61" t="s">
        <v>167</v>
      </c>
      <c r="BZ37" s="61" t="s">
        <v>167</v>
      </c>
      <c r="CA37" s="61" t="s">
        <v>167</v>
      </c>
      <c r="CB37" s="61" t="s">
        <v>167</v>
      </c>
      <c r="CC37" s="61" t="s">
        <v>167</v>
      </c>
      <c r="CD37" s="61" t="s">
        <v>167</v>
      </c>
      <c r="CE37" s="61" t="s">
        <v>167</v>
      </c>
      <c r="CF37" s="61" t="s">
        <v>167</v>
      </c>
      <c r="CG37" s="61" t="s">
        <v>167</v>
      </c>
      <c r="CH37" s="61" t="s">
        <v>167</v>
      </c>
      <c r="CI37" s="61" t="s">
        <v>167</v>
      </c>
      <c r="CJ37" s="61" t="s">
        <v>167</v>
      </c>
      <c r="CK37" s="61" t="s">
        <v>167</v>
      </c>
      <c r="CL37" s="61" t="s">
        <v>167</v>
      </c>
      <c r="CM37" s="61" t="s">
        <v>167</v>
      </c>
      <c r="CN37" s="61" t="s">
        <v>167</v>
      </c>
      <c r="CO37" s="61" t="s">
        <v>167</v>
      </c>
      <c r="CP37" s="61" t="s">
        <v>167</v>
      </c>
      <c r="CQ37" s="61" t="s">
        <v>167</v>
      </c>
      <c r="CR37" s="61" t="s">
        <v>167</v>
      </c>
      <c r="CS37" s="61" t="s">
        <v>167</v>
      </c>
      <c r="CT37" s="61" t="s">
        <v>167</v>
      </c>
      <c r="CU37" s="61" t="s">
        <v>167</v>
      </c>
      <c r="CV37" s="61" t="s">
        <v>167</v>
      </c>
      <c r="CW37" s="61" t="s">
        <v>167</v>
      </c>
      <c r="CX37" s="61" t="s">
        <v>167</v>
      </c>
      <c r="CY37" s="61" t="s">
        <v>167</v>
      </c>
      <c r="CZ37" s="61" t="s">
        <v>167</v>
      </c>
    </row>
    <row r="38" spans="1:104" x14ac:dyDescent="0.2">
      <c r="A38" s="16" t="s">
        <v>383</v>
      </c>
      <c r="B38" s="9" t="s">
        <v>369</v>
      </c>
      <c r="C38" s="15" t="s">
        <v>367</v>
      </c>
      <c r="D38" s="15" t="s">
        <v>58</v>
      </c>
      <c r="E38" s="84" t="s">
        <v>167</v>
      </c>
      <c r="F38" s="61" t="s">
        <v>167</v>
      </c>
      <c r="G38" s="61" t="s">
        <v>167</v>
      </c>
      <c r="H38" s="61" t="s">
        <v>167</v>
      </c>
      <c r="I38" s="61" t="s">
        <v>167</v>
      </c>
      <c r="J38" s="61" t="s">
        <v>167</v>
      </c>
      <c r="K38" s="61" t="s">
        <v>167</v>
      </c>
      <c r="L38" s="61" t="s">
        <v>167</v>
      </c>
      <c r="M38" s="61" t="s">
        <v>167</v>
      </c>
      <c r="N38" s="61" t="s">
        <v>167</v>
      </c>
      <c r="O38" s="61" t="s">
        <v>167</v>
      </c>
      <c r="P38" s="61" t="s">
        <v>167</v>
      </c>
      <c r="Q38" s="61" t="s">
        <v>167</v>
      </c>
      <c r="R38" s="61" t="s">
        <v>167</v>
      </c>
      <c r="S38" s="61" t="s">
        <v>167</v>
      </c>
      <c r="T38" s="61" t="s">
        <v>167</v>
      </c>
      <c r="U38" s="61" t="s">
        <v>167</v>
      </c>
      <c r="V38" s="61" t="s">
        <v>167</v>
      </c>
      <c r="W38" s="61" t="s">
        <v>167</v>
      </c>
      <c r="X38" s="61" t="s">
        <v>167</v>
      </c>
      <c r="Y38" s="61" t="s">
        <v>167</v>
      </c>
      <c r="Z38" s="61" t="s">
        <v>167</v>
      </c>
      <c r="AA38" s="61" t="s">
        <v>167</v>
      </c>
      <c r="AB38" s="61" t="s">
        <v>167</v>
      </c>
      <c r="AC38" s="61" t="s">
        <v>167</v>
      </c>
      <c r="AD38" s="61" t="s">
        <v>167</v>
      </c>
      <c r="AE38" s="61" t="s">
        <v>167</v>
      </c>
      <c r="AF38" s="61" t="s">
        <v>167</v>
      </c>
      <c r="AG38" s="61" t="s">
        <v>167</v>
      </c>
      <c r="AH38" s="61" t="s">
        <v>167</v>
      </c>
      <c r="AI38" s="61" t="s">
        <v>167</v>
      </c>
      <c r="AJ38" s="61" t="s">
        <v>167</v>
      </c>
      <c r="AK38" s="61" t="s">
        <v>167</v>
      </c>
      <c r="AL38" s="61" t="s">
        <v>167</v>
      </c>
      <c r="AM38" s="61" t="s">
        <v>167</v>
      </c>
      <c r="AN38" s="61" t="s">
        <v>167</v>
      </c>
      <c r="AO38" s="61" t="s">
        <v>167</v>
      </c>
      <c r="AP38" s="61" t="s">
        <v>167</v>
      </c>
      <c r="AQ38" s="61" t="s">
        <v>167</v>
      </c>
      <c r="AR38" s="61" t="s">
        <v>167</v>
      </c>
      <c r="AS38" s="61" t="s">
        <v>167</v>
      </c>
      <c r="AT38" s="61" t="s">
        <v>167</v>
      </c>
      <c r="AU38" s="61" t="s">
        <v>167</v>
      </c>
      <c r="AV38" s="61" t="s">
        <v>167</v>
      </c>
      <c r="AW38" s="61" t="s">
        <v>167</v>
      </c>
      <c r="AX38" s="61" t="s">
        <v>167</v>
      </c>
      <c r="AY38" s="61" t="s">
        <v>167</v>
      </c>
      <c r="AZ38" s="61" t="s">
        <v>167</v>
      </c>
      <c r="BA38" s="61" t="s">
        <v>167</v>
      </c>
      <c r="BB38" s="61" t="s">
        <v>167</v>
      </c>
      <c r="BC38" s="61" t="s">
        <v>167</v>
      </c>
      <c r="BD38" s="61" t="s">
        <v>167</v>
      </c>
      <c r="BE38" s="61" t="s">
        <v>167</v>
      </c>
      <c r="BF38" s="61" t="s">
        <v>167</v>
      </c>
      <c r="BG38" s="61" t="s">
        <v>167</v>
      </c>
      <c r="BH38" s="61" t="s">
        <v>167</v>
      </c>
      <c r="BI38" s="61" t="s">
        <v>167</v>
      </c>
      <c r="BJ38" s="61" t="s">
        <v>167</v>
      </c>
      <c r="BK38" s="61" t="s">
        <v>167</v>
      </c>
      <c r="BL38" s="61" t="s">
        <v>167</v>
      </c>
      <c r="BM38" s="61" t="s">
        <v>167</v>
      </c>
      <c r="BN38" s="61" t="s">
        <v>167</v>
      </c>
      <c r="BO38" s="61" t="s">
        <v>167</v>
      </c>
      <c r="BP38" s="61" t="s">
        <v>167</v>
      </c>
      <c r="BQ38" s="61" t="s">
        <v>167</v>
      </c>
      <c r="BR38" s="61" t="s">
        <v>167</v>
      </c>
      <c r="BS38" s="61" t="s">
        <v>167</v>
      </c>
      <c r="BT38" s="61" t="s">
        <v>167</v>
      </c>
      <c r="BU38" s="61" t="s">
        <v>167</v>
      </c>
      <c r="BV38" s="61" t="s">
        <v>167</v>
      </c>
      <c r="BW38" s="61" t="s">
        <v>167</v>
      </c>
      <c r="BX38" s="61" t="s">
        <v>167</v>
      </c>
      <c r="BY38" s="61" t="s">
        <v>167</v>
      </c>
      <c r="BZ38" s="61" t="s">
        <v>167</v>
      </c>
      <c r="CA38" s="61" t="s">
        <v>167</v>
      </c>
      <c r="CB38" s="61" t="s">
        <v>167</v>
      </c>
      <c r="CC38" s="61" t="s">
        <v>167</v>
      </c>
      <c r="CD38" s="61" t="s">
        <v>167</v>
      </c>
      <c r="CE38" s="61" t="s">
        <v>167</v>
      </c>
      <c r="CF38" s="61" t="s">
        <v>167</v>
      </c>
      <c r="CG38" s="61" t="s">
        <v>167</v>
      </c>
      <c r="CH38" s="61" t="s">
        <v>167</v>
      </c>
      <c r="CI38" s="61" t="s">
        <v>167</v>
      </c>
      <c r="CJ38" s="61" t="s">
        <v>167</v>
      </c>
      <c r="CK38" s="61" t="s">
        <v>167</v>
      </c>
      <c r="CL38" s="61" t="s">
        <v>167</v>
      </c>
      <c r="CM38" s="61" t="s">
        <v>167</v>
      </c>
      <c r="CN38" s="61" t="s">
        <v>167</v>
      </c>
      <c r="CO38" s="61" t="s">
        <v>167</v>
      </c>
      <c r="CP38" s="61" t="s">
        <v>167</v>
      </c>
      <c r="CQ38" s="61" t="s">
        <v>167</v>
      </c>
      <c r="CR38" s="61" t="s">
        <v>167</v>
      </c>
      <c r="CS38" s="61" t="s">
        <v>167</v>
      </c>
      <c r="CT38" s="61" t="s">
        <v>167</v>
      </c>
      <c r="CU38" s="61" t="s">
        <v>167</v>
      </c>
      <c r="CV38" s="61" t="s">
        <v>167</v>
      </c>
      <c r="CW38" s="61" t="s">
        <v>167</v>
      </c>
      <c r="CX38" s="61" t="s">
        <v>167</v>
      </c>
      <c r="CY38" s="61" t="s">
        <v>167</v>
      </c>
      <c r="CZ38" s="61" t="s">
        <v>167</v>
      </c>
    </row>
    <row r="39" spans="1:104" x14ac:dyDescent="0.2">
      <c r="A39" s="16" t="s">
        <v>384</v>
      </c>
      <c r="B39" s="9" t="s">
        <v>371</v>
      </c>
      <c r="C39" s="15" t="s">
        <v>367</v>
      </c>
      <c r="D39" s="15" t="s">
        <v>58</v>
      </c>
      <c r="E39" s="84" t="s">
        <v>167</v>
      </c>
      <c r="F39" s="61" t="s">
        <v>167</v>
      </c>
      <c r="G39" s="61" t="s">
        <v>167</v>
      </c>
      <c r="H39" s="61" t="s">
        <v>167</v>
      </c>
      <c r="I39" s="61" t="s">
        <v>167</v>
      </c>
      <c r="J39" s="61" t="s">
        <v>167</v>
      </c>
      <c r="K39" s="61" t="s">
        <v>167</v>
      </c>
      <c r="L39" s="61" t="s">
        <v>167</v>
      </c>
      <c r="M39" s="61" t="s">
        <v>167</v>
      </c>
      <c r="N39" s="61" t="s">
        <v>167</v>
      </c>
      <c r="O39" s="61" t="s">
        <v>167</v>
      </c>
      <c r="P39" s="61" t="s">
        <v>167</v>
      </c>
      <c r="Q39" s="61" t="s">
        <v>167</v>
      </c>
      <c r="R39" s="61" t="s">
        <v>167</v>
      </c>
      <c r="S39" s="61" t="s">
        <v>167</v>
      </c>
      <c r="T39" s="61" t="s">
        <v>167</v>
      </c>
      <c r="U39" s="61" t="s">
        <v>167</v>
      </c>
      <c r="V39" s="61" t="s">
        <v>167</v>
      </c>
      <c r="W39" s="61" t="s">
        <v>167</v>
      </c>
      <c r="X39" s="61" t="s">
        <v>167</v>
      </c>
      <c r="Y39" s="61" t="s">
        <v>167</v>
      </c>
      <c r="Z39" s="61" t="s">
        <v>167</v>
      </c>
      <c r="AA39" s="61" t="s">
        <v>167</v>
      </c>
      <c r="AB39" s="61" t="s">
        <v>167</v>
      </c>
      <c r="AC39" s="61" t="s">
        <v>167</v>
      </c>
      <c r="AD39" s="61" t="s">
        <v>167</v>
      </c>
      <c r="AE39" s="61" t="s">
        <v>167</v>
      </c>
      <c r="AF39" s="61" t="s">
        <v>167</v>
      </c>
      <c r="AG39" s="61" t="s">
        <v>167</v>
      </c>
      <c r="AH39" s="61" t="s">
        <v>167</v>
      </c>
      <c r="AI39" s="61" t="s">
        <v>167</v>
      </c>
      <c r="AJ39" s="61" t="s">
        <v>167</v>
      </c>
      <c r="AK39" s="61" t="s">
        <v>167</v>
      </c>
      <c r="AL39" s="61" t="s">
        <v>167</v>
      </c>
      <c r="AM39" s="61" t="s">
        <v>167</v>
      </c>
      <c r="AN39" s="61" t="s">
        <v>167</v>
      </c>
      <c r="AO39" s="61" t="s">
        <v>167</v>
      </c>
      <c r="AP39" s="61" t="s">
        <v>167</v>
      </c>
      <c r="AQ39" s="61" t="s">
        <v>167</v>
      </c>
      <c r="AR39" s="61" t="s">
        <v>167</v>
      </c>
      <c r="AS39" s="61" t="s">
        <v>167</v>
      </c>
      <c r="AT39" s="61" t="s">
        <v>167</v>
      </c>
      <c r="AU39" s="61" t="s">
        <v>167</v>
      </c>
      <c r="AV39" s="61" t="s">
        <v>167</v>
      </c>
      <c r="AW39" s="61" t="s">
        <v>167</v>
      </c>
      <c r="AX39" s="61" t="s">
        <v>167</v>
      </c>
      <c r="AY39" s="61" t="s">
        <v>167</v>
      </c>
      <c r="AZ39" s="61" t="s">
        <v>167</v>
      </c>
      <c r="BA39" s="61" t="s">
        <v>167</v>
      </c>
      <c r="BB39" s="61" t="s">
        <v>167</v>
      </c>
      <c r="BC39" s="61" t="s">
        <v>167</v>
      </c>
      <c r="BD39" s="61" t="s">
        <v>167</v>
      </c>
      <c r="BE39" s="61" t="s">
        <v>167</v>
      </c>
      <c r="BF39" s="61" t="s">
        <v>167</v>
      </c>
      <c r="BG39" s="61" t="s">
        <v>167</v>
      </c>
      <c r="BH39" s="61" t="s">
        <v>167</v>
      </c>
      <c r="BI39" s="61" t="s">
        <v>167</v>
      </c>
      <c r="BJ39" s="61" t="s">
        <v>167</v>
      </c>
      <c r="BK39" s="61" t="s">
        <v>167</v>
      </c>
      <c r="BL39" s="61" t="s">
        <v>167</v>
      </c>
      <c r="BM39" s="61" t="s">
        <v>167</v>
      </c>
      <c r="BN39" s="61" t="s">
        <v>167</v>
      </c>
      <c r="BO39" s="61" t="s">
        <v>167</v>
      </c>
      <c r="BP39" s="61" t="s">
        <v>167</v>
      </c>
      <c r="BQ39" s="61" t="s">
        <v>167</v>
      </c>
      <c r="BR39" s="61" t="s">
        <v>167</v>
      </c>
      <c r="BS39" s="61" t="s">
        <v>167</v>
      </c>
      <c r="BT39" s="61" t="s">
        <v>167</v>
      </c>
      <c r="BU39" s="61" t="s">
        <v>167</v>
      </c>
      <c r="BV39" s="61" t="s">
        <v>167</v>
      </c>
      <c r="BW39" s="61" t="s">
        <v>167</v>
      </c>
      <c r="BX39" s="61" t="s">
        <v>167</v>
      </c>
      <c r="BY39" s="61" t="s">
        <v>167</v>
      </c>
      <c r="BZ39" s="61" t="s">
        <v>167</v>
      </c>
      <c r="CA39" s="61" t="s">
        <v>167</v>
      </c>
      <c r="CB39" s="61" t="s">
        <v>167</v>
      </c>
      <c r="CC39" s="61" t="s">
        <v>167</v>
      </c>
      <c r="CD39" s="61" t="s">
        <v>167</v>
      </c>
      <c r="CE39" s="61" t="s">
        <v>167</v>
      </c>
      <c r="CF39" s="61" t="s">
        <v>167</v>
      </c>
      <c r="CG39" s="61" t="s">
        <v>167</v>
      </c>
      <c r="CH39" s="61" t="s">
        <v>167</v>
      </c>
      <c r="CI39" s="61" t="s">
        <v>167</v>
      </c>
      <c r="CJ39" s="61" t="s">
        <v>167</v>
      </c>
      <c r="CK39" s="61" t="s">
        <v>167</v>
      </c>
      <c r="CL39" s="61" t="s">
        <v>167</v>
      </c>
      <c r="CM39" s="61" t="s">
        <v>167</v>
      </c>
      <c r="CN39" s="61" t="s">
        <v>167</v>
      </c>
      <c r="CO39" s="61" t="s">
        <v>167</v>
      </c>
      <c r="CP39" s="61" t="s">
        <v>167</v>
      </c>
      <c r="CQ39" s="61" t="s">
        <v>167</v>
      </c>
      <c r="CR39" s="61" t="s">
        <v>167</v>
      </c>
      <c r="CS39" s="61" t="s">
        <v>167</v>
      </c>
      <c r="CT39" s="61" t="s">
        <v>167</v>
      </c>
      <c r="CU39" s="61" t="s">
        <v>167</v>
      </c>
      <c r="CV39" s="61" t="s">
        <v>167</v>
      </c>
      <c r="CW39" s="61" t="s">
        <v>167</v>
      </c>
      <c r="CX39" s="61" t="s">
        <v>167</v>
      </c>
      <c r="CY39" s="61" t="s">
        <v>167</v>
      </c>
      <c r="CZ39" s="61" t="s">
        <v>167</v>
      </c>
    </row>
    <row r="40" spans="1:104" x14ac:dyDescent="0.2">
      <c r="A40" s="16" t="s">
        <v>385</v>
      </c>
      <c r="B40" s="9" t="s">
        <v>373</v>
      </c>
      <c r="C40" s="15" t="s">
        <v>367</v>
      </c>
      <c r="D40" s="15" t="s">
        <v>58</v>
      </c>
      <c r="E40" s="84" t="s">
        <v>167</v>
      </c>
      <c r="F40" s="61" t="s">
        <v>167</v>
      </c>
      <c r="G40" s="61" t="s">
        <v>167</v>
      </c>
      <c r="H40" s="61" t="s">
        <v>167</v>
      </c>
      <c r="I40" s="61" t="s">
        <v>167</v>
      </c>
      <c r="J40" s="61" t="s">
        <v>167</v>
      </c>
      <c r="K40" s="61" t="s">
        <v>167</v>
      </c>
      <c r="L40" s="61" t="s">
        <v>167</v>
      </c>
      <c r="M40" s="61" t="s">
        <v>167</v>
      </c>
      <c r="N40" s="61" t="s">
        <v>167</v>
      </c>
      <c r="O40" s="61" t="s">
        <v>167</v>
      </c>
      <c r="P40" s="61" t="s">
        <v>167</v>
      </c>
      <c r="Q40" s="61" t="s">
        <v>167</v>
      </c>
      <c r="R40" s="61" t="s">
        <v>167</v>
      </c>
      <c r="S40" s="61" t="s">
        <v>167</v>
      </c>
      <c r="T40" s="61" t="s">
        <v>167</v>
      </c>
      <c r="U40" s="61" t="s">
        <v>167</v>
      </c>
      <c r="V40" s="61" t="s">
        <v>167</v>
      </c>
      <c r="W40" s="61" t="s">
        <v>167</v>
      </c>
      <c r="X40" s="61" t="s">
        <v>167</v>
      </c>
      <c r="Y40" s="61" t="s">
        <v>167</v>
      </c>
      <c r="Z40" s="61" t="s">
        <v>167</v>
      </c>
      <c r="AA40" s="61" t="s">
        <v>167</v>
      </c>
      <c r="AB40" s="61" t="s">
        <v>167</v>
      </c>
      <c r="AC40" s="61" t="s">
        <v>167</v>
      </c>
      <c r="AD40" s="61" t="s">
        <v>167</v>
      </c>
      <c r="AE40" s="61" t="s">
        <v>167</v>
      </c>
      <c r="AF40" s="61" t="s">
        <v>167</v>
      </c>
      <c r="AG40" s="61" t="s">
        <v>167</v>
      </c>
      <c r="AH40" s="61" t="s">
        <v>167</v>
      </c>
      <c r="AI40" s="61" t="s">
        <v>167</v>
      </c>
      <c r="AJ40" s="61" t="s">
        <v>167</v>
      </c>
      <c r="AK40" s="61" t="s">
        <v>167</v>
      </c>
      <c r="AL40" s="61" t="s">
        <v>167</v>
      </c>
      <c r="AM40" s="61" t="s">
        <v>167</v>
      </c>
      <c r="AN40" s="61" t="s">
        <v>167</v>
      </c>
      <c r="AO40" s="61" t="s">
        <v>167</v>
      </c>
      <c r="AP40" s="61" t="s">
        <v>167</v>
      </c>
      <c r="AQ40" s="61" t="s">
        <v>167</v>
      </c>
      <c r="AR40" s="61" t="s">
        <v>167</v>
      </c>
      <c r="AS40" s="61" t="s">
        <v>167</v>
      </c>
      <c r="AT40" s="61" t="s">
        <v>167</v>
      </c>
      <c r="AU40" s="61" t="s">
        <v>167</v>
      </c>
      <c r="AV40" s="61" t="s">
        <v>167</v>
      </c>
      <c r="AW40" s="61" t="s">
        <v>167</v>
      </c>
      <c r="AX40" s="61" t="s">
        <v>167</v>
      </c>
      <c r="AY40" s="61" t="s">
        <v>167</v>
      </c>
      <c r="AZ40" s="61" t="s">
        <v>167</v>
      </c>
      <c r="BA40" s="61" t="s">
        <v>167</v>
      </c>
      <c r="BB40" s="61" t="s">
        <v>167</v>
      </c>
      <c r="BC40" s="61" t="s">
        <v>167</v>
      </c>
      <c r="BD40" s="61" t="s">
        <v>167</v>
      </c>
      <c r="BE40" s="61" t="s">
        <v>167</v>
      </c>
      <c r="BF40" s="61" t="s">
        <v>167</v>
      </c>
      <c r="BG40" s="61" t="s">
        <v>167</v>
      </c>
      <c r="BH40" s="61" t="s">
        <v>167</v>
      </c>
      <c r="BI40" s="61" t="s">
        <v>167</v>
      </c>
      <c r="BJ40" s="61" t="s">
        <v>167</v>
      </c>
      <c r="BK40" s="61" t="s">
        <v>167</v>
      </c>
      <c r="BL40" s="61" t="s">
        <v>167</v>
      </c>
      <c r="BM40" s="61" t="s">
        <v>167</v>
      </c>
      <c r="BN40" s="61" t="s">
        <v>167</v>
      </c>
      <c r="BO40" s="61" t="s">
        <v>167</v>
      </c>
      <c r="BP40" s="61" t="s">
        <v>167</v>
      </c>
      <c r="BQ40" s="61" t="s">
        <v>167</v>
      </c>
      <c r="BR40" s="61" t="s">
        <v>167</v>
      </c>
      <c r="BS40" s="61" t="s">
        <v>167</v>
      </c>
      <c r="BT40" s="61" t="s">
        <v>167</v>
      </c>
      <c r="BU40" s="61" t="s">
        <v>167</v>
      </c>
      <c r="BV40" s="61" t="s">
        <v>167</v>
      </c>
      <c r="BW40" s="61" t="s">
        <v>167</v>
      </c>
      <c r="BX40" s="61" t="s">
        <v>167</v>
      </c>
      <c r="BY40" s="61" t="s">
        <v>167</v>
      </c>
      <c r="BZ40" s="61" t="s">
        <v>167</v>
      </c>
      <c r="CA40" s="61" t="s">
        <v>167</v>
      </c>
      <c r="CB40" s="61" t="s">
        <v>167</v>
      </c>
      <c r="CC40" s="61" t="s">
        <v>167</v>
      </c>
      <c r="CD40" s="61" t="s">
        <v>167</v>
      </c>
      <c r="CE40" s="61" t="s">
        <v>167</v>
      </c>
      <c r="CF40" s="61" t="s">
        <v>167</v>
      </c>
      <c r="CG40" s="61" t="s">
        <v>167</v>
      </c>
      <c r="CH40" s="61" t="s">
        <v>167</v>
      </c>
      <c r="CI40" s="61" t="s">
        <v>167</v>
      </c>
      <c r="CJ40" s="61" t="s">
        <v>167</v>
      </c>
      <c r="CK40" s="61" t="s">
        <v>167</v>
      </c>
      <c r="CL40" s="61" t="s">
        <v>167</v>
      </c>
      <c r="CM40" s="61" t="s">
        <v>167</v>
      </c>
      <c r="CN40" s="61" t="s">
        <v>167</v>
      </c>
      <c r="CO40" s="61" t="s">
        <v>167</v>
      </c>
      <c r="CP40" s="61" t="s">
        <v>167</v>
      </c>
      <c r="CQ40" s="61" t="s">
        <v>167</v>
      </c>
      <c r="CR40" s="61" t="s">
        <v>167</v>
      </c>
      <c r="CS40" s="61" t="s">
        <v>167</v>
      </c>
      <c r="CT40" s="61" t="s">
        <v>167</v>
      </c>
      <c r="CU40" s="61" t="s">
        <v>167</v>
      </c>
      <c r="CV40" s="61" t="s">
        <v>167</v>
      </c>
      <c r="CW40" s="61" t="s">
        <v>167</v>
      </c>
      <c r="CX40" s="61" t="s">
        <v>167</v>
      </c>
      <c r="CY40" s="61" t="s">
        <v>167</v>
      </c>
      <c r="CZ40" s="61" t="s">
        <v>167</v>
      </c>
    </row>
    <row r="41" spans="1:104" ht="28.5" x14ac:dyDescent="0.2">
      <c r="A41" s="16" t="s">
        <v>386</v>
      </c>
      <c r="B41" s="9" t="s">
        <v>375</v>
      </c>
      <c r="C41" s="15" t="s">
        <v>376</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x14ac:dyDescent="0.2">
      <c r="A42" s="16" t="s">
        <v>387</v>
      </c>
      <c r="B42" s="9" t="s">
        <v>378</v>
      </c>
      <c r="C42" s="15" t="s">
        <v>379</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x14ac:dyDescent="0.2">
      <c r="A43" s="16"/>
      <c r="B43" s="219" t="s">
        <v>388</v>
      </c>
      <c r="C43" s="15" t="s">
        <v>389</v>
      </c>
      <c r="D43" s="15" t="s">
        <v>161</v>
      </c>
      <c r="E43" s="207" t="s">
        <v>162</v>
      </c>
      <c r="F43" s="208" t="s">
        <v>162</v>
      </c>
      <c r="G43" s="208" t="s">
        <v>162</v>
      </c>
      <c r="H43" s="208" t="s">
        <v>162</v>
      </c>
      <c r="I43" s="208" t="s">
        <v>162</v>
      </c>
      <c r="J43" s="208" t="s">
        <v>162</v>
      </c>
      <c r="K43" s="208" t="s">
        <v>162</v>
      </c>
      <c r="L43" s="208" t="s">
        <v>162</v>
      </c>
      <c r="M43" s="208" t="s">
        <v>162</v>
      </c>
      <c r="N43" s="208" t="s">
        <v>162</v>
      </c>
      <c r="O43" s="208" t="s">
        <v>162</v>
      </c>
      <c r="P43" s="208" t="s">
        <v>162</v>
      </c>
      <c r="Q43" s="208" t="s">
        <v>162</v>
      </c>
      <c r="R43" s="208" t="s">
        <v>162</v>
      </c>
      <c r="S43" s="208" t="s">
        <v>162</v>
      </c>
      <c r="T43" s="208" t="s">
        <v>162</v>
      </c>
      <c r="U43" s="208" t="s">
        <v>162</v>
      </c>
      <c r="V43" s="208" t="s">
        <v>162</v>
      </c>
      <c r="W43" s="208" t="s">
        <v>162</v>
      </c>
      <c r="X43" s="208" t="s">
        <v>162</v>
      </c>
      <c r="Y43" s="208" t="s">
        <v>162</v>
      </c>
      <c r="Z43" s="208" t="s">
        <v>162</v>
      </c>
      <c r="AA43" s="208" t="s">
        <v>162</v>
      </c>
      <c r="AB43" s="208" t="s">
        <v>162</v>
      </c>
      <c r="AC43" s="208" t="s">
        <v>162</v>
      </c>
      <c r="AD43" s="208" t="s">
        <v>162</v>
      </c>
      <c r="AE43" s="208" t="s">
        <v>162</v>
      </c>
      <c r="AF43" s="208" t="s">
        <v>162</v>
      </c>
      <c r="AG43" s="208" t="s">
        <v>162</v>
      </c>
      <c r="AH43" s="208" t="s">
        <v>162</v>
      </c>
      <c r="AI43" s="208" t="s">
        <v>162</v>
      </c>
      <c r="AJ43" s="208" t="s">
        <v>162</v>
      </c>
      <c r="AK43" s="208" t="s">
        <v>162</v>
      </c>
      <c r="AL43" s="208" t="s">
        <v>162</v>
      </c>
      <c r="AM43" s="208" t="s">
        <v>162</v>
      </c>
      <c r="AN43" s="208" t="s">
        <v>162</v>
      </c>
      <c r="AO43" s="208" t="s">
        <v>162</v>
      </c>
      <c r="AP43" s="208" t="s">
        <v>162</v>
      </c>
      <c r="AQ43" s="208" t="s">
        <v>162</v>
      </c>
      <c r="AR43" s="208" t="s">
        <v>162</v>
      </c>
      <c r="AS43" s="208" t="s">
        <v>162</v>
      </c>
      <c r="AT43" s="208" t="s">
        <v>162</v>
      </c>
      <c r="AU43" s="208" t="s">
        <v>162</v>
      </c>
      <c r="AV43" s="208" t="s">
        <v>162</v>
      </c>
      <c r="AW43" s="208" t="s">
        <v>162</v>
      </c>
      <c r="AX43" s="208" t="s">
        <v>162</v>
      </c>
      <c r="AY43" s="208" t="s">
        <v>162</v>
      </c>
      <c r="AZ43" s="208" t="s">
        <v>162</v>
      </c>
      <c r="BA43" s="208" t="s">
        <v>162</v>
      </c>
      <c r="BB43" s="208" t="s">
        <v>162</v>
      </c>
      <c r="BC43" s="208" t="s">
        <v>162</v>
      </c>
      <c r="BD43" s="208" t="s">
        <v>162</v>
      </c>
      <c r="BE43" s="208" t="s">
        <v>162</v>
      </c>
      <c r="BF43" s="208" t="s">
        <v>162</v>
      </c>
      <c r="BG43" s="208" t="s">
        <v>162</v>
      </c>
      <c r="BH43" s="208" t="s">
        <v>162</v>
      </c>
      <c r="BI43" s="208" t="s">
        <v>162</v>
      </c>
      <c r="BJ43" s="208" t="s">
        <v>162</v>
      </c>
      <c r="BK43" s="208" t="s">
        <v>162</v>
      </c>
      <c r="BL43" s="208" t="s">
        <v>162</v>
      </c>
      <c r="BM43" s="208" t="s">
        <v>162</v>
      </c>
      <c r="BN43" s="208" t="s">
        <v>162</v>
      </c>
      <c r="BO43" s="208" t="s">
        <v>162</v>
      </c>
      <c r="BP43" s="208" t="s">
        <v>162</v>
      </c>
      <c r="BQ43" s="208" t="s">
        <v>162</v>
      </c>
      <c r="BR43" s="208" t="s">
        <v>162</v>
      </c>
      <c r="BS43" s="208" t="s">
        <v>162</v>
      </c>
      <c r="BT43" s="208" t="s">
        <v>162</v>
      </c>
      <c r="BU43" s="208" t="s">
        <v>162</v>
      </c>
      <c r="BV43" s="208" t="s">
        <v>162</v>
      </c>
      <c r="BW43" s="208" t="s">
        <v>162</v>
      </c>
      <c r="BX43" s="208" t="s">
        <v>162</v>
      </c>
      <c r="BY43" s="208" t="s">
        <v>162</v>
      </c>
      <c r="BZ43" s="208" t="s">
        <v>162</v>
      </c>
      <c r="CA43" s="208" t="s">
        <v>162</v>
      </c>
      <c r="CB43" s="208" t="s">
        <v>162</v>
      </c>
      <c r="CC43" s="208" t="s">
        <v>162</v>
      </c>
      <c r="CD43" s="208" t="s">
        <v>162</v>
      </c>
      <c r="CE43" s="208" t="s">
        <v>162</v>
      </c>
      <c r="CF43" s="208" t="s">
        <v>162</v>
      </c>
      <c r="CG43" s="208" t="s">
        <v>162</v>
      </c>
      <c r="CH43" s="208" t="s">
        <v>162</v>
      </c>
      <c r="CI43" s="208" t="s">
        <v>162</v>
      </c>
      <c r="CJ43" s="208" t="s">
        <v>162</v>
      </c>
      <c r="CK43" s="208" t="s">
        <v>162</v>
      </c>
      <c r="CL43" s="208" t="s">
        <v>162</v>
      </c>
      <c r="CM43" s="208" t="s">
        <v>162</v>
      </c>
      <c r="CN43" s="208" t="s">
        <v>162</v>
      </c>
      <c r="CO43" s="208" t="s">
        <v>162</v>
      </c>
      <c r="CP43" s="208" t="s">
        <v>162</v>
      </c>
      <c r="CQ43" s="208" t="s">
        <v>162</v>
      </c>
      <c r="CR43" s="208" t="s">
        <v>162</v>
      </c>
      <c r="CS43" s="208" t="s">
        <v>162</v>
      </c>
      <c r="CT43" s="208" t="s">
        <v>162</v>
      </c>
      <c r="CU43" s="208" t="s">
        <v>162</v>
      </c>
      <c r="CV43" s="208" t="s">
        <v>162</v>
      </c>
      <c r="CW43" s="208" t="s">
        <v>162</v>
      </c>
      <c r="CX43" s="208" t="s">
        <v>162</v>
      </c>
      <c r="CY43" s="208" t="s">
        <v>162</v>
      </c>
      <c r="CZ43" s="208" t="s">
        <v>162</v>
      </c>
    </row>
    <row r="44" spans="1:104" x14ac:dyDescent="0.2">
      <c r="A44" s="16" t="s">
        <v>390</v>
      </c>
      <c r="B44" s="9" t="s">
        <v>366</v>
      </c>
      <c r="C44" s="15" t="s">
        <v>367</v>
      </c>
      <c r="D44" s="15" t="s">
        <v>58</v>
      </c>
      <c r="E44" s="84" t="s">
        <v>167</v>
      </c>
      <c r="F44" s="61" t="s">
        <v>167</v>
      </c>
      <c r="G44" s="61" t="s">
        <v>167</v>
      </c>
      <c r="H44" s="61" t="s">
        <v>167</v>
      </c>
      <c r="I44" s="61" t="s">
        <v>167</v>
      </c>
      <c r="J44" s="61" t="s">
        <v>167</v>
      </c>
      <c r="K44" s="61" t="s">
        <v>167</v>
      </c>
      <c r="L44" s="61" t="s">
        <v>167</v>
      </c>
      <c r="M44" s="61" t="s">
        <v>167</v>
      </c>
      <c r="N44" s="61" t="s">
        <v>167</v>
      </c>
      <c r="O44" s="61" t="s">
        <v>167</v>
      </c>
      <c r="P44" s="61" t="s">
        <v>167</v>
      </c>
      <c r="Q44" s="61" t="s">
        <v>167</v>
      </c>
      <c r="R44" s="61" t="s">
        <v>167</v>
      </c>
      <c r="S44" s="61" t="s">
        <v>167</v>
      </c>
      <c r="T44" s="61" t="s">
        <v>167</v>
      </c>
      <c r="U44" s="61" t="s">
        <v>167</v>
      </c>
      <c r="V44" s="61" t="s">
        <v>167</v>
      </c>
      <c r="W44" s="61" t="s">
        <v>167</v>
      </c>
      <c r="X44" s="61" t="s">
        <v>167</v>
      </c>
      <c r="Y44" s="61" t="s">
        <v>167</v>
      </c>
      <c r="Z44" s="61" t="s">
        <v>167</v>
      </c>
      <c r="AA44" s="61" t="s">
        <v>167</v>
      </c>
      <c r="AB44" s="61" t="s">
        <v>167</v>
      </c>
      <c r="AC44" s="61" t="s">
        <v>167</v>
      </c>
      <c r="AD44" s="61" t="s">
        <v>167</v>
      </c>
      <c r="AE44" s="61" t="s">
        <v>167</v>
      </c>
      <c r="AF44" s="61" t="s">
        <v>167</v>
      </c>
      <c r="AG44" s="61" t="s">
        <v>167</v>
      </c>
      <c r="AH44" s="61" t="s">
        <v>167</v>
      </c>
      <c r="AI44" s="61" t="s">
        <v>167</v>
      </c>
      <c r="AJ44" s="61" t="s">
        <v>167</v>
      </c>
      <c r="AK44" s="61" t="s">
        <v>167</v>
      </c>
      <c r="AL44" s="61" t="s">
        <v>167</v>
      </c>
      <c r="AM44" s="61" t="s">
        <v>167</v>
      </c>
      <c r="AN44" s="61" t="s">
        <v>167</v>
      </c>
      <c r="AO44" s="61" t="s">
        <v>167</v>
      </c>
      <c r="AP44" s="61" t="s">
        <v>167</v>
      </c>
      <c r="AQ44" s="61" t="s">
        <v>167</v>
      </c>
      <c r="AR44" s="61" t="s">
        <v>167</v>
      </c>
      <c r="AS44" s="61" t="s">
        <v>167</v>
      </c>
      <c r="AT44" s="61" t="s">
        <v>167</v>
      </c>
      <c r="AU44" s="61" t="s">
        <v>167</v>
      </c>
      <c r="AV44" s="61" t="s">
        <v>167</v>
      </c>
      <c r="AW44" s="61" t="s">
        <v>167</v>
      </c>
      <c r="AX44" s="61" t="s">
        <v>167</v>
      </c>
      <c r="AY44" s="61" t="s">
        <v>167</v>
      </c>
      <c r="AZ44" s="61" t="s">
        <v>167</v>
      </c>
      <c r="BA44" s="61" t="s">
        <v>167</v>
      </c>
      <c r="BB44" s="61" t="s">
        <v>167</v>
      </c>
      <c r="BC44" s="61" t="s">
        <v>167</v>
      </c>
      <c r="BD44" s="61" t="s">
        <v>167</v>
      </c>
      <c r="BE44" s="61" t="s">
        <v>167</v>
      </c>
      <c r="BF44" s="61" t="s">
        <v>167</v>
      </c>
      <c r="BG44" s="61" t="s">
        <v>167</v>
      </c>
      <c r="BH44" s="61" t="s">
        <v>167</v>
      </c>
      <c r="BI44" s="61" t="s">
        <v>167</v>
      </c>
      <c r="BJ44" s="61" t="s">
        <v>167</v>
      </c>
      <c r="BK44" s="61" t="s">
        <v>167</v>
      </c>
      <c r="BL44" s="61" t="s">
        <v>167</v>
      </c>
      <c r="BM44" s="61" t="s">
        <v>167</v>
      </c>
      <c r="BN44" s="61" t="s">
        <v>167</v>
      </c>
      <c r="BO44" s="61" t="s">
        <v>167</v>
      </c>
      <c r="BP44" s="61" t="s">
        <v>167</v>
      </c>
      <c r="BQ44" s="61" t="s">
        <v>167</v>
      </c>
      <c r="BR44" s="61" t="s">
        <v>167</v>
      </c>
      <c r="BS44" s="61" t="s">
        <v>167</v>
      </c>
      <c r="BT44" s="61" t="s">
        <v>167</v>
      </c>
      <c r="BU44" s="61" t="s">
        <v>167</v>
      </c>
      <c r="BV44" s="61" t="s">
        <v>167</v>
      </c>
      <c r="BW44" s="61" t="s">
        <v>167</v>
      </c>
      <c r="BX44" s="61" t="s">
        <v>167</v>
      </c>
      <c r="BY44" s="61" t="s">
        <v>167</v>
      </c>
      <c r="BZ44" s="61" t="s">
        <v>167</v>
      </c>
      <c r="CA44" s="61" t="s">
        <v>167</v>
      </c>
      <c r="CB44" s="61" t="s">
        <v>167</v>
      </c>
      <c r="CC44" s="61" t="s">
        <v>167</v>
      </c>
      <c r="CD44" s="61" t="s">
        <v>167</v>
      </c>
      <c r="CE44" s="61" t="s">
        <v>167</v>
      </c>
      <c r="CF44" s="61" t="s">
        <v>167</v>
      </c>
      <c r="CG44" s="61" t="s">
        <v>167</v>
      </c>
      <c r="CH44" s="61" t="s">
        <v>167</v>
      </c>
      <c r="CI44" s="61" t="s">
        <v>167</v>
      </c>
      <c r="CJ44" s="61" t="s">
        <v>167</v>
      </c>
      <c r="CK44" s="61" t="s">
        <v>167</v>
      </c>
      <c r="CL44" s="61" t="s">
        <v>167</v>
      </c>
      <c r="CM44" s="61" t="s">
        <v>167</v>
      </c>
      <c r="CN44" s="61" t="s">
        <v>167</v>
      </c>
      <c r="CO44" s="61" t="s">
        <v>167</v>
      </c>
      <c r="CP44" s="61" t="s">
        <v>167</v>
      </c>
      <c r="CQ44" s="61" t="s">
        <v>167</v>
      </c>
      <c r="CR44" s="61" t="s">
        <v>167</v>
      </c>
      <c r="CS44" s="61" t="s">
        <v>167</v>
      </c>
      <c r="CT44" s="61" t="s">
        <v>167</v>
      </c>
      <c r="CU44" s="61" t="s">
        <v>167</v>
      </c>
      <c r="CV44" s="61" t="s">
        <v>167</v>
      </c>
      <c r="CW44" s="61" t="s">
        <v>167</v>
      </c>
      <c r="CX44" s="61" t="s">
        <v>167</v>
      </c>
      <c r="CY44" s="61" t="s">
        <v>167</v>
      </c>
      <c r="CZ44" s="61" t="s">
        <v>167</v>
      </c>
    </row>
    <row r="45" spans="1:104" x14ac:dyDescent="0.2">
      <c r="A45" s="16" t="s">
        <v>391</v>
      </c>
      <c r="B45" s="9" t="s">
        <v>369</v>
      </c>
      <c r="C45" s="15" t="s">
        <v>367</v>
      </c>
      <c r="D45" s="15" t="s">
        <v>58</v>
      </c>
      <c r="E45" s="84" t="s">
        <v>167</v>
      </c>
      <c r="F45" s="61" t="s">
        <v>167</v>
      </c>
      <c r="G45" s="61" t="s">
        <v>167</v>
      </c>
      <c r="H45" s="61" t="s">
        <v>167</v>
      </c>
      <c r="I45" s="61" t="s">
        <v>167</v>
      </c>
      <c r="J45" s="61" t="s">
        <v>167</v>
      </c>
      <c r="K45" s="61" t="s">
        <v>167</v>
      </c>
      <c r="L45" s="61" t="s">
        <v>167</v>
      </c>
      <c r="M45" s="61" t="s">
        <v>167</v>
      </c>
      <c r="N45" s="61" t="s">
        <v>167</v>
      </c>
      <c r="O45" s="61" t="s">
        <v>167</v>
      </c>
      <c r="P45" s="61" t="s">
        <v>167</v>
      </c>
      <c r="Q45" s="61" t="s">
        <v>167</v>
      </c>
      <c r="R45" s="61" t="s">
        <v>167</v>
      </c>
      <c r="S45" s="61" t="s">
        <v>167</v>
      </c>
      <c r="T45" s="61" t="s">
        <v>167</v>
      </c>
      <c r="U45" s="61" t="s">
        <v>167</v>
      </c>
      <c r="V45" s="61" t="s">
        <v>167</v>
      </c>
      <c r="W45" s="61" t="s">
        <v>167</v>
      </c>
      <c r="X45" s="61" t="s">
        <v>167</v>
      </c>
      <c r="Y45" s="61" t="s">
        <v>167</v>
      </c>
      <c r="Z45" s="61" t="s">
        <v>167</v>
      </c>
      <c r="AA45" s="61" t="s">
        <v>167</v>
      </c>
      <c r="AB45" s="61" t="s">
        <v>167</v>
      </c>
      <c r="AC45" s="61" t="s">
        <v>167</v>
      </c>
      <c r="AD45" s="61" t="s">
        <v>167</v>
      </c>
      <c r="AE45" s="61" t="s">
        <v>167</v>
      </c>
      <c r="AF45" s="61" t="s">
        <v>167</v>
      </c>
      <c r="AG45" s="61" t="s">
        <v>167</v>
      </c>
      <c r="AH45" s="61" t="s">
        <v>167</v>
      </c>
      <c r="AI45" s="61" t="s">
        <v>167</v>
      </c>
      <c r="AJ45" s="61" t="s">
        <v>167</v>
      </c>
      <c r="AK45" s="61" t="s">
        <v>167</v>
      </c>
      <c r="AL45" s="61" t="s">
        <v>167</v>
      </c>
      <c r="AM45" s="61" t="s">
        <v>167</v>
      </c>
      <c r="AN45" s="61" t="s">
        <v>167</v>
      </c>
      <c r="AO45" s="61" t="s">
        <v>167</v>
      </c>
      <c r="AP45" s="61" t="s">
        <v>167</v>
      </c>
      <c r="AQ45" s="61" t="s">
        <v>167</v>
      </c>
      <c r="AR45" s="61" t="s">
        <v>167</v>
      </c>
      <c r="AS45" s="61" t="s">
        <v>167</v>
      </c>
      <c r="AT45" s="61" t="s">
        <v>167</v>
      </c>
      <c r="AU45" s="61" t="s">
        <v>167</v>
      </c>
      <c r="AV45" s="61" t="s">
        <v>167</v>
      </c>
      <c r="AW45" s="61" t="s">
        <v>167</v>
      </c>
      <c r="AX45" s="61" t="s">
        <v>167</v>
      </c>
      <c r="AY45" s="61" t="s">
        <v>167</v>
      </c>
      <c r="AZ45" s="61" t="s">
        <v>167</v>
      </c>
      <c r="BA45" s="61" t="s">
        <v>167</v>
      </c>
      <c r="BB45" s="61" t="s">
        <v>167</v>
      </c>
      <c r="BC45" s="61" t="s">
        <v>167</v>
      </c>
      <c r="BD45" s="61" t="s">
        <v>167</v>
      </c>
      <c r="BE45" s="61" t="s">
        <v>167</v>
      </c>
      <c r="BF45" s="61" t="s">
        <v>167</v>
      </c>
      <c r="BG45" s="61" t="s">
        <v>167</v>
      </c>
      <c r="BH45" s="61" t="s">
        <v>167</v>
      </c>
      <c r="BI45" s="61" t="s">
        <v>167</v>
      </c>
      <c r="BJ45" s="61" t="s">
        <v>167</v>
      </c>
      <c r="BK45" s="61" t="s">
        <v>167</v>
      </c>
      <c r="BL45" s="61" t="s">
        <v>167</v>
      </c>
      <c r="BM45" s="61" t="s">
        <v>167</v>
      </c>
      <c r="BN45" s="61" t="s">
        <v>167</v>
      </c>
      <c r="BO45" s="61" t="s">
        <v>167</v>
      </c>
      <c r="BP45" s="61" t="s">
        <v>167</v>
      </c>
      <c r="BQ45" s="61" t="s">
        <v>167</v>
      </c>
      <c r="BR45" s="61" t="s">
        <v>167</v>
      </c>
      <c r="BS45" s="61" t="s">
        <v>167</v>
      </c>
      <c r="BT45" s="61" t="s">
        <v>167</v>
      </c>
      <c r="BU45" s="61" t="s">
        <v>167</v>
      </c>
      <c r="BV45" s="61" t="s">
        <v>167</v>
      </c>
      <c r="BW45" s="61" t="s">
        <v>167</v>
      </c>
      <c r="BX45" s="61" t="s">
        <v>167</v>
      </c>
      <c r="BY45" s="61" t="s">
        <v>167</v>
      </c>
      <c r="BZ45" s="61" t="s">
        <v>167</v>
      </c>
      <c r="CA45" s="61" t="s">
        <v>167</v>
      </c>
      <c r="CB45" s="61" t="s">
        <v>167</v>
      </c>
      <c r="CC45" s="61" t="s">
        <v>167</v>
      </c>
      <c r="CD45" s="61" t="s">
        <v>167</v>
      </c>
      <c r="CE45" s="61" t="s">
        <v>167</v>
      </c>
      <c r="CF45" s="61" t="s">
        <v>167</v>
      </c>
      <c r="CG45" s="61" t="s">
        <v>167</v>
      </c>
      <c r="CH45" s="61" t="s">
        <v>167</v>
      </c>
      <c r="CI45" s="61" t="s">
        <v>167</v>
      </c>
      <c r="CJ45" s="61" t="s">
        <v>167</v>
      </c>
      <c r="CK45" s="61" t="s">
        <v>167</v>
      </c>
      <c r="CL45" s="61" t="s">
        <v>167</v>
      </c>
      <c r="CM45" s="61" t="s">
        <v>167</v>
      </c>
      <c r="CN45" s="61" t="s">
        <v>167</v>
      </c>
      <c r="CO45" s="61" t="s">
        <v>167</v>
      </c>
      <c r="CP45" s="61" t="s">
        <v>167</v>
      </c>
      <c r="CQ45" s="61" t="s">
        <v>167</v>
      </c>
      <c r="CR45" s="61" t="s">
        <v>167</v>
      </c>
      <c r="CS45" s="61" t="s">
        <v>167</v>
      </c>
      <c r="CT45" s="61" t="s">
        <v>167</v>
      </c>
      <c r="CU45" s="61" t="s">
        <v>167</v>
      </c>
      <c r="CV45" s="61" t="s">
        <v>167</v>
      </c>
      <c r="CW45" s="61" t="s">
        <v>167</v>
      </c>
      <c r="CX45" s="61" t="s">
        <v>167</v>
      </c>
      <c r="CY45" s="61" t="s">
        <v>167</v>
      </c>
      <c r="CZ45" s="61" t="s">
        <v>167</v>
      </c>
    </row>
    <row r="46" spans="1:104" x14ac:dyDescent="0.2">
      <c r="A46" s="16" t="s">
        <v>392</v>
      </c>
      <c r="B46" s="9" t="s">
        <v>371</v>
      </c>
      <c r="C46" s="15" t="s">
        <v>367</v>
      </c>
      <c r="D46" s="15" t="s">
        <v>58</v>
      </c>
      <c r="E46" s="84" t="s">
        <v>167</v>
      </c>
      <c r="F46" s="61" t="s">
        <v>167</v>
      </c>
      <c r="G46" s="61" t="s">
        <v>167</v>
      </c>
      <c r="H46" s="61" t="s">
        <v>167</v>
      </c>
      <c r="I46" s="61" t="s">
        <v>167</v>
      </c>
      <c r="J46" s="61" t="s">
        <v>167</v>
      </c>
      <c r="K46" s="61" t="s">
        <v>167</v>
      </c>
      <c r="L46" s="61" t="s">
        <v>167</v>
      </c>
      <c r="M46" s="61" t="s">
        <v>167</v>
      </c>
      <c r="N46" s="61" t="s">
        <v>167</v>
      </c>
      <c r="O46" s="61" t="s">
        <v>167</v>
      </c>
      <c r="P46" s="61" t="s">
        <v>167</v>
      </c>
      <c r="Q46" s="61" t="s">
        <v>167</v>
      </c>
      <c r="R46" s="61" t="s">
        <v>167</v>
      </c>
      <c r="S46" s="61" t="s">
        <v>167</v>
      </c>
      <c r="T46" s="61" t="s">
        <v>167</v>
      </c>
      <c r="U46" s="61" t="s">
        <v>167</v>
      </c>
      <c r="V46" s="61" t="s">
        <v>167</v>
      </c>
      <c r="W46" s="61" t="s">
        <v>167</v>
      </c>
      <c r="X46" s="61" t="s">
        <v>167</v>
      </c>
      <c r="Y46" s="61" t="s">
        <v>167</v>
      </c>
      <c r="Z46" s="61" t="s">
        <v>167</v>
      </c>
      <c r="AA46" s="61" t="s">
        <v>167</v>
      </c>
      <c r="AB46" s="61" t="s">
        <v>167</v>
      </c>
      <c r="AC46" s="61" t="s">
        <v>167</v>
      </c>
      <c r="AD46" s="61" t="s">
        <v>167</v>
      </c>
      <c r="AE46" s="61" t="s">
        <v>167</v>
      </c>
      <c r="AF46" s="61" t="s">
        <v>167</v>
      </c>
      <c r="AG46" s="61" t="s">
        <v>167</v>
      </c>
      <c r="AH46" s="61" t="s">
        <v>167</v>
      </c>
      <c r="AI46" s="61" t="s">
        <v>167</v>
      </c>
      <c r="AJ46" s="61" t="s">
        <v>167</v>
      </c>
      <c r="AK46" s="61" t="s">
        <v>167</v>
      </c>
      <c r="AL46" s="61" t="s">
        <v>167</v>
      </c>
      <c r="AM46" s="61" t="s">
        <v>167</v>
      </c>
      <c r="AN46" s="61" t="s">
        <v>167</v>
      </c>
      <c r="AO46" s="61" t="s">
        <v>167</v>
      </c>
      <c r="AP46" s="61" t="s">
        <v>167</v>
      </c>
      <c r="AQ46" s="61" t="s">
        <v>167</v>
      </c>
      <c r="AR46" s="61" t="s">
        <v>167</v>
      </c>
      <c r="AS46" s="61" t="s">
        <v>167</v>
      </c>
      <c r="AT46" s="61" t="s">
        <v>167</v>
      </c>
      <c r="AU46" s="61" t="s">
        <v>167</v>
      </c>
      <c r="AV46" s="61" t="s">
        <v>167</v>
      </c>
      <c r="AW46" s="61" t="s">
        <v>167</v>
      </c>
      <c r="AX46" s="61" t="s">
        <v>167</v>
      </c>
      <c r="AY46" s="61" t="s">
        <v>167</v>
      </c>
      <c r="AZ46" s="61" t="s">
        <v>167</v>
      </c>
      <c r="BA46" s="61" t="s">
        <v>167</v>
      </c>
      <c r="BB46" s="61" t="s">
        <v>167</v>
      </c>
      <c r="BC46" s="61" t="s">
        <v>167</v>
      </c>
      <c r="BD46" s="61" t="s">
        <v>167</v>
      </c>
      <c r="BE46" s="61" t="s">
        <v>167</v>
      </c>
      <c r="BF46" s="61" t="s">
        <v>167</v>
      </c>
      <c r="BG46" s="61" t="s">
        <v>167</v>
      </c>
      <c r="BH46" s="61" t="s">
        <v>167</v>
      </c>
      <c r="BI46" s="61" t="s">
        <v>167</v>
      </c>
      <c r="BJ46" s="61" t="s">
        <v>167</v>
      </c>
      <c r="BK46" s="61" t="s">
        <v>167</v>
      </c>
      <c r="BL46" s="61" t="s">
        <v>167</v>
      </c>
      <c r="BM46" s="61" t="s">
        <v>167</v>
      </c>
      <c r="BN46" s="61" t="s">
        <v>167</v>
      </c>
      <c r="BO46" s="61" t="s">
        <v>167</v>
      </c>
      <c r="BP46" s="61" t="s">
        <v>167</v>
      </c>
      <c r="BQ46" s="61" t="s">
        <v>167</v>
      </c>
      <c r="BR46" s="61" t="s">
        <v>167</v>
      </c>
      <c r="BS46" s="61" t="s">
        <v>167</v>
      </c>
      <c r="BT46" s="61" t="s">
        <v>167</v>
      </c>
      <c r="BU46" s="61" t="s">
        <v>167</v>
      </c>
      <c r="BV46" s="61" t="s">
        <v>167</v>
      </c>
      <c r="BW46" s="61" t="s">
        <v>167</v>
      </c>
      <c r="BX46" s="61" t="s">
        <v>167</v>
      </c>
      <c r="BY46" s="61" t="s">
        <v>167</v>
      </c>
      <c r="BZ46" s="61" t="s">
        <v>167</v>
      </c>
      <c r="CA46" s="61" t="s">
        <v>167</v>
      </c>
      <c r="CB46" s="61" t="s">
        <v>167</v>
      </c>
      <c r="CC46" s="61" t="s">
        <v>167</v>
      </c>
      <c r="CD46" s="61" t="s">
        <v>167</v>
      </c>
      <c r="CE46" s="61" t="s">
        <v>167</v>
      </c>
      <c r="CF46" s="61" t="s">
        <v>167</v>
      </c>
      <c r="CG46" s="61" t="s">
        <v>167</v>
      </c>
      <c r="CH46" s="61" t="s">
        <v>167</v>
      </c>
      <c r="CI46" s="61" t="s">
        <v>167</v>
      </c>
      <c r="CJ46" s="61" t="s">
        <v>167</v>
      </c>
      <c r="CK46" s="61" t="s">
        <v>167</v>
      </c>
      <c r="CL46" s="61" t="s">
        <v>167</v>
      </c>
      <c r="CM46" s="61" t="s">
        <v>167</v>
      </c>
      <c r="CN46" s="61" t="s">
        <v>167</v>
      </c>
      <c r="CO46" s="61" t="s">
        <v>167</v>
      </c>
      <c r="CP46" s="61" t="s">
        <v>167</v>
      </c>
      <c r="CQ46" s="61" t="s">
        <v>167</v>
      </c>
      <c r="CR46" s="61" t="s">
        <v>167</v>
      </c>
      <c r="CS46" s="61" t="s">
        <v>167</v>
      </c>
      <c r="CT46" s="61" t="s">
        <v>167</v>
      </c>
      <c r="CU46" s="61" t="s">
        <v>167</v>
      </c>
      <c r="CV46" s="61" t="s">
        <v>167</v>
      </c>
      <c r="CW46" s="61" t="s">
        <v>167</v>
      </c>
      <c r="CX46" s="61" t="s">
        <v>167</v>
      </c>
      <c r="CY46" s="61" t="s">
        <v>167</v>
      </c>
      <c r="CZ46" s="61" t="s">
        <v>167</v>
      </c>
    </row>
    <row r="47" spans="1:104" x14ac:dyDescent="0.2">
      <c r="A47" s="16" t="s">
        <v>393</v>
      </c>
      <c r="B47" s="9" t="s">
        <v>373</v>
      </c>
      <c r="C47" s="15" t="s">
        <v>367</v>
      </c>
      <c r="D47" s="15" t="s">
        <v>58</v>
      </c>
      <c r="E47" s="84" t="s">
        <v>167</v>
      </c>
      <c r="F47" s="61" t="s">
        <v>167</v>
      </c>
      <c r="G47" s="61" t="s">
        <v>167</v>
      </c>
      <c r="H47" s="61" t="s">
        <v>167</v>
      </c>
      <c r="I47" s="61" t="s">
        <v>167</v>
      </c>
      <c r="J47" s="61" t="s">
        <v>167</v>
      </c>
      <c r="K47" s="61" t="s">
        <v>167</v>
      </c>
      <c r="L47" s="61" t="s">
        <v>167</v>
      </c>
      <c r="M47" s="61" t="s">
        <v>167</v>
      </c>
      <c r="N47" s="61" t="s">
        <v>167</v>
      </c>
      <c r="O47" s="61" t="s">
        <v>167</v>
      </c>
      <c r="P47" s="61" t="s">
        <v>167</v>
      </c>
      <c r="Q47" s="61" t="s">
        <v>167</v>
      </c>
      <c r="R47" s="61" t="s">
        <v>167</v>
      </c>
      <c r="S47" s="61" t="s">
        <v>167</v>
      </c>
      <c r="T47" s="61" t="s">
        <v>167</v>
      </c>
      <c r="U47" s="61" t="s">
        <v>167</v>
      </c>
      <c r="V47" s="61" t="s">
        <v>167</v>
      </c>
      <c r="W47" s="61" t="s">
        <v>167</v>
      </c>
      <c r="X47" s="61" t="s">
        <v>167</v>
      </c>
      <c r="Y47" s="61" t="s">
        <v>167</v>
      </c>
      <c r="Z47" s="61" t="s">
        <v>167</v>
      </c>
      <c r="AA47" s="61" t="s">
        <v>167</v>
      </c>
      <c r="AB47" s="61" t="s">
        <v>167</v>
      </c>
      <c r="AC47" s="61" t="s">
        <v>167</v>
      </c>
      <c r="AD47" s="61" t="s">
        <v>167</v>
      </c>
      <c r="AE47" s="61" t="s">
        <v>167</v>
      </c>
      <c r="AF47" s="61" t="s">
        <v>167</v>
      </c>
      <c r="AG47" s="61" t="s">
        <v>167</v>
      </c>
      <c r="AH47" s="61" t="s">
        <v>167</v>
      </c>
      <c r="AI47" s="61" t="s">
        <v>167</v>
      </c>
      <c r="AJ47" s="61" t="s">
        <v>167</v>
      </c>
      <c r="AK47" s="61" t="s">
        <v>167</v>
      </c>
      <c r="AL47" s="61" t="s">
        <v>167</v>
      </c>
      <c r="AM47" s="61" t="s">
        <v>167</v>
      </c>
      <c r="AN47" s="61" t="s">
        <v>167</v>
      </c>
      <c r="AO47" s="61" t="s">
        <v>167</v>
      </c>
      <c r="AP47" s="61" t="s">
        <v>167</v>
      </c>
      <c r="AQ47" s="61" t="s">
        <v>167</v>
      </c>
      <c r="AR47" s="61" t="s">
        <v>167</v>
      </c>
      <c r="AS47" s="61" t="s">
        <v>167</v>
      </c>
      <c r="AT47" s="61" t="s">
        <v>167</v>
      </c>
      <c r="AU47" s="61" t="s">
        <v>167</v>
      </c>
      <c r="AV47" s="61" t="s">
        <v>167</v>
      </c>
      <c r="AW47" s="61" t="s">
        <v>167</v>
      </c>
      <c r="AX47" s="61" t="s">
        <v>167</v>
      </c>
      <c r="AY47" s="61" t="s">
        <v>167</v>
      </c>
      <c r="AZ47" s="61" t="s">
        <v>167</v>
      </c>
      <c r="BA47" s="61" t="s">
        <v>167</v>
      </c>
      <c r="BB47" s="61" t="s">
        <v>167</v>
      </c>
      <c r="BC47" s="61" t="s">
        <v>167</v>
      </c>
      <c r="BD47" s="61" t="s">
        <v>167</v>
      </c>
      <c r="BE47" s="61" t="s">
        <v>167</v>
      </c>
      <c r="BF47" s="61" t="s">
        <v>167</v>
      </c>
      <c r="BG47" s="61" t="s">
        <v>167</v>
      </c>
      <c r="BH47" s="61" t="s">
        <v>167</v>
      </c>
      <c r="BI47" s="61" t="s">
        <v>167</v>
      </c>
      <c r="BJ47" s="61" t="s">
        <v>167</v>
      </c>
      <c r="BK47" s="61" t="s">
        <v>167</v>
      </c>
      <c r="BL47" s="61" t="s">
        <v>167</v>
      </c>
      <c r="BM47" s="61" t="s">
        <v>167</v>
      </c>
      <c r="BN47" s="61" t="s">
        <v>167</v>
      </c>
      <c r="BO47" s="61" t="s">
        <v>167</v>
      </c>
      <c r="BP47" s="61" t="s">
        <v>167</v>
      </c>
      <c r="BQ47" s="61" t="s">
        <v>167</v>
      </c>
      <c r="BR47" s="61" t="s">
        <v>167</v>
      </c>
      <c r="BS47" s="61" t="s">
        <v>167</v>
      </c>
      <c r="BT47" s="61" t="s">
        <v>167</v>
      </c>
      <c r="BU47" s="61" t="s">
        <v>167</v>
      </c>
      <c r="BV47" s="61" t="s">
        <v>167</v>
      </c>
      <c r="BW47" s="61" t="s">
        <v>167</v>
      </c>
      <c r="BX47" s="61" t="s">
        <v>167</v>
      </c>
      <c r="BY47" s="61" t="s">
        <v>167</v>
      </c>
      <c r="BZ47" s="61" t="s">
        <v>167</v>
      </c>
      <c r="CA47" s="61" t="s">
        <v>167</v>
      </c>
      <c r="CB47" s="61" t="s">
        <v>167</v>
      </c>
      <c r="CC47" s="61" t="s">
        <v>167</v>
      </c>
      <c r="CD47" s="61" t="s">
        <v>167</v>
      </c>
      <c r="CE47" s="61" t="s">
        <v>167</v>
      </c>
      <c r="CF47" s="61" t="s">
        <v>167</v>
      </c>
      <c r="CG47" s="61" t="s">
        <v>167</v>
      </c>
      <c r="CH47" s="61" t="s">
        <v>167</v>
      </c>
      <c r="CI47" s="61" t="s">
        <v>167</v>
      </c>
      <c r="CJ47" s="61" t="s">
        <v>167</v>
      </c>
      <c r="CK47" s="61" t="s">
        <v>167</v>
      </c>
      <c r="CL47" s="61" t="s">
        <v>167</v>
      </c>
      <c r="CM47" s="61" t="s">
        <v>167</v>
      </c>
      <c r="CN47" s="61" t="s">
        <v>167</v>
      </c>
      <c r="CO47" s="61" t="s">
        <v>167</v>
      </c>
      <c r="CP47" s="61" t="s">
        <v>167</v>
      </c>
      <c r="CQ47" s="61" t="s">
        <v>167</v>
      </c>
      <c r="CR47" s="61" t="s">
        <v>167</v>
      </c>
      <c r="CS47" s="61" t="s">
        <v>167</v>
      </c>
      <c r="CT47" s="61" t="s">
        <v>167</v>
      </c>
      <c r="CU47" s="61" t="s">
        <v>167</v>
      </c>
      <c r="CV47" s="61" t="s">
        <v>167</v>
      </c>
      <c r="CW47" s="61" t="s">
        <v>167</v>
      </c>
      <c r="CX47" s="61" t="s">
        <v>167</v>
      </c>
      <c r="CY47" s="61" t="s">
        <v>167</v>
      </c>
      <c r="CZ47" s="61" t="s">
        <v>167</v>
      </c>
    </row>
    <row r="48" spans="1:104" ht="28.5" x14ac:dyDescent="0.2">
      <c r="A48" s="16" t="s">
        <v>394</v>
      </c>
      <c r="B48" s="9" t="s">
        <v>375</v>
      </c>
      <c r="C48" s="15" t="s">
        <v>376</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x14ac:dyDescent="0.2">
      <c r="A49" s="16" t="s">
        <v>395</v>
      </c>
      <c r="B49" s="9" t="s">
        <v>378</v>
      </c>
      <c r="C49" s="15" t="s">
        <v>379</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x14ac:dyDescent="0.25">
      <c r="A50" s="26" t="s">
        <v>396</v>
      </c>
      <c r="B50" s="27" t="s">
        <v>397</v>
      </c>
      <c r="C50" s="27" t="s">
        <v>398</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x14ac:dyDescent="0.3">
      <c r="A51" s="64"/>
      <c r="B51" s="64" t="s">
        <v>425</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x14ac:dyDescent="0.2">
      <c r="A52" s="231"/>
      <c r="B52" s="219" t="s">
        <v>399</v>
      </c>
      <c r="C52" s="15" t="s">
        <v>400</v>
      </c>
      <c r="D52" s="15" t="s">
        <v>161</v>
      </c>
      <c r="E52" s="207" t="s">
        <v>162</v>
      </c>
      <c r="F52" s="208" t="s">
        <v>162</v>
      </c>
      <c r="G52" s="208" t="s">
        <v>162</v>
      </c>
      <c r="H52" s="208" t="s">
        <v>162</v>
      </c>
      <c r="I52" s="208" t="s">
        <v>162</v>
      </c>
      <c r="J52" s="208" t="s">
        <v>162</v>
      </c>
      <c r="K52" s="208" t="s">
        <v>162</v>
      </c>
      <c r="L52" s="208" t="s">
        <v>162</v>
      </c>
      <c r="M52" s="208" t="s">
        <v>162</v>
      </c>
      <c r="N52" s="208" t="s">
        <v>162</v>
      </c>
      <c r="O52" s="208" t="s">
        <v>162</v>
      </c>
      <c r="P52" s="208" t="s">
        <v>162</v>
      </c>
      <c r="Q52" s="208" t="s">
        <v>162</v>
      </c>
      <c r="R52" s="208" t="s">
        <v>162</v>
      </c>
      <c r="S52" s="208" t="s">
        <v>162</v>
      </c>
      <c r="T52" s="208" t="s">
        <v>162</v>
      </c>
      <c r="U52" s="208" t="s">
        <v>162</v>
      </c>
      <c r="V52" s="208" t="s">
        <v>162</v>
      </c>
      <c r="W52" s="208" t="s">
        <v>162</v>
      </c>
      <c r="X52" s="208" t="s">
        <v>162</v>
      </c>
      <c r="Y52" s="208" t="s">
        <v>162</v>
      </c>
      <c r="Z52" s="208" t="s">
        <v>162</v>
      </c>
      <c r="AA52" s="208" t="s">
        <v>162</v>
      </c>
      <c r="AB52" s="208" t="s">
        <v>162</v>
      </c>
      <c r="AC52" s="208" t="s">
        <v>162</v>
      </c>
      <c r="AD52" s="208" t="s">
        <v>162</v>
      </c>
      <c r="AE52" s="208" t="s">
        <v>162</v>
      </c>
      <c r="AF52" s="208" t="s">
        <v>162</v>
      </c>
      <c r="AG52" s="208" t="s">
        <v>162</v>
      </c>
      <c r="AH52" s="208" t="s">
        <v>162</v>
      </c>
      <c r="AI52" s="208" t="s">
        <v>162</v>
      </c>
      <c r="AJ52" s="208" t="s">
        <v>162</v>
      </c>
      <c r="AK52" s="208" t="s">
        <v>162</v>
      </c>
      <c r="AL52" s="208" t="s">
        <v>162</v>
      </c>
      <c r="AM52" s="208" t="s">
        <v>162</v>
      </c>
      <c r="AN52" s="208" t="s">
        <v>162</v>
      </c>
      <c r="AO52" s="208" t="s">
        <v>162</v>
      </c>
      <c r="AP52" s="208" t="s">
        <v>162</v>
      </c>
      <c r="AQ52" s="208" t="s">
        <v>162</v>
      </c>
      <c r="AR52" s="208" t="s">
        <v>162</v>
      </c>
      <c r="AS52" s="208" t="s">
        <v>162</v>
      </c>
      <c r="AT52" s="208" t="s">
        <v>162</v>
      </c>
      <c r="AU52" s="208" t="s">
        <v>162</v>
      </c>
      <c r="AV52" s="208" t="s">
        <v>162</v>
      </c>
      <c r="AW52" s="208" t="s">
        <v>162</v>
      </c>
      <c r="AX52" s="208" t="s">
        <v>162</v>
      </c>
      <c r="AY52" s="208" t="s">
        <v>162</v>
      </c>
      <c r="AZ52" s="208" t="s">
        <v>162</v>
      </c>
      <c r="BA52" s="208" t="s">
        <v>162</v>
      </c>
      <c r="BB52" s="208" t="s">
        <v>162</v>
      </c>
      <c r="BC52" s="208" t="s">
        <v>162</v>
      </c>
      <c r="BD52" s="208" t="s">
        <v>162</v>
      </c>
      <c r="BE52" s="208" t="s">
        <v>162</v>
      </c>
      <c r="BF52" s="208" t="s">
        <v>162</v>
      </c>
      <c r="BG52" s="208" t="s">
        <v>162</v>
      </c>
      <c r="BH52" s="208" t="s">
        <v>162</v>
      </c>
      <c r="BI52" s="208" t="s">
        <v>162</v>
      </c>
      <c r="BJ52" s="208" t="s">
        <v>162</v>
      </c>
      <c r="BK52" s="208" t="s">
        <v>162</v>
      </c>
      <c r="BL52" s="208" t="s">
        <v>162</v>
      </c>
      <c r="BM52" s="208" t="s">
        <v>162</v>
      </c>
      <c r="BN52" s="208" t="s">
        <v>162</v>
      </c>
      <c r="BO52" s="208" t="s">
        <v>162</v>
      </c>
      <c r="BP52" s="208" t="s">
        <v>162</v>
      </c>
      <c r="BQ52" s="208" t="s">
        <v>162</v>
      </c>
      <c r="BR52" s="208" t="s">
        <v>162</v>
      </c>
      <c r="BS52" s="208" t="s">
        <v>162</v>
      </c>
      <c r="BT52" s="208" t="s">
        <v>162</v>
      </c>
      <c r="BU52" s="208" t="s">
        <v>162</v>
      </c>
      <c r="BV52" s="208" t="s">
        <v>162</v>
      </c>
      <c r="BW52" s="208" t="s">
        <v>162</v>
      </c>
      <c r="BX52" s="208" t="s">
        <v>162</v>
      </c>
      <c r="BY52" s="208" t="s">
        <v>162</v>
      </c>
      <c r="BZ52" s="208" t="s">
        <v>162</v>
      </c>
      <c r="CA52" s="208" t="s">
        <v>162</v>
      </c>
      <c r="CB52" s="208" t="s">
        <v>162</v>
      </c>
      <c r="CC52" s="208" t="s">
        <v>162</v>
      </c>
      <c r="CD52" s="208" t="s">
        <v>162</v>
      </c>
      <c r="CE52" s="208" t="s">
        <v>162</v>
      </c>
      <c r="CF52" s="208" t="s">
        <v>162</v>
      </c>
      <c r="CG52" s="208" t="s">
        <v>162</v>
      </c>
      <c r="CH52" s="208" t="s">
        <v>162</v>
      </c>
      <c r="CI52" s="208" t="s">
        <v>162</v>
      </c>
      <c r="CJ52" s="208" t="s">
        <v>162</v>
      </c>
      <c r="CK52" s="208" t="s">
        <v>162</v>
      </c>
      <c r="CL52" s="208" t="s">
        <v>162</v>
      </c>
      <c r="CM52" s="208" t="s">
        <v>162</v>
      </c>
      <c r="CN52" s="208" t="s">
        <v>162</v>
      </c>
      <c r="CO52" s="208" t="s">
        <v>162</v>
      </c>
      <c r="CP52" s="208" t="s">
        <v>162</v>
      </c>
      <c r="CQ52" s="208" t="s">
        <v>162</v>
      </c>
      <c r="CR52" s="208" t="s">
        <v>162</v>
      </c>
      <c r="CS52" s="208" t="s">
        <v>162</v>
      </c>
      <c r="CT52" s="208" t="s">
        <v>162</v>
      </c>
      <c r="CU52" s="208" t="s">
        <v>162</v>
      </c>
      <c r="CV52" s="208" t="s">
        <v>162</v>
      </c>
      <c r="CW52" s="208" t="s">
        <v>162</v>
      </c>
      <c r="CX52" s="208" t="s">
        <v>162</v>
      </c>
      <c r="CY52" s="208" t="s">
        <v>162</v>
      </c>
      <c r="CZ52" s="208" t="s">
        <v>162</v>
      </c>
    </row>
    <row r="53" spans="1:104" x14ac:dyDescent="0.2">
      <c r="A53" s="16" t="s">
        <v>401</v>
      </c>
      <c r="B53" s="9" t="s">
        <v>366</v>
      </c>
      <c r="C53" s="15" t="s">
        <v>367</v>
      </c>
      <c r="D53" s="15" t="s">
        <v>58</v>
      </c>
      <c r="E53" s="84" t="s">
        <v>167</v>
      </c>
      <c r="F53" s="61" t="s">
        <v>167</v>
      </c>
      <c r="G53" s="61" t="s">
        <v>167</v>
      </c>
      <c r="H53" s="61" t="s">
        <v>167</v>
      </c>
      <c r="I53" s="61" t="s">
        <v>167</v>
      </c>
      <c r="J53" s="61" t="s">
        <v>167</v>
      </c>
      <c r="K53" s="61" t="s">
        <v>167</v>
      </c>
      <c r="L53" s="61" t="s">
        <v>167</v>
      </c>
      <c r="M53" s="61" t="s">
        <v>167</v>
      </c>
      <c r="N53" s="61" t="s">
        <v>167</v>
      </c>
      <c r="O53" s="61" t="s">
        <v>167</v>
      </c>
      <c r="P53" s="61" t="s">
        <v>167</v>
      </c>
      <c r="Q53" s="61" t="s">
        <v>167</v>
      </c>
      <c r="R53" s="61" t="s">
        <v>167</v>
      </c>
      <c r="S53" s="61" t="s">
        <v>167</v>
      </c>
      <c r="T53" s="61" t="s">
        <v>167</v>
      </c>
      <c r="U53" s="61" t="s">
        <v>167</v>
      </c>
      <c r="V53" s="61" t="s">
        <v>167</v>
      </c>
      <c r="W53" s="61" t="s">
        <v>167</v>
      </c>
      <c r="X53" s="61" t="s">
        <v>167</v>
      </c>
      <c r="Y53" s="61" t="s">
        <v>167</v>
      </c>
      <c r="Z53" s="61" t="s">
        <v>167</v>
      </c>
      <c r="AA53" s="61" t="s">
        <v>167</v>
      </c>
      <c r="AB53" s="61" t="s">
        <v>167</v>
      </c>
      <c r="AC53" s="61" t="s">
        <v>167</v>
      </c>
      <c r="AD53" s="61" t="s">
        <v>167</v>
      </c>
      <c r="AE53" s="61" t="s">
        <v>167</v>
      </c>
      <c r="AF53" s="61" t="s">
        <v>167</v>
      </c>
      <c r="AG53" s="61" t="s">
        <v>167</v>
      </c>
      <c r="AH53" s="61" t="s">
        <v>167</v>
      </c>
      <c r="AI53" s="61" t="s">
        <v>167</v>
      </c>
      <c r="AJ53" s="61" t="s">
        <v>167</v>
      </c>
      <c r="AK53" s="61" t="s">
        <v>167</v>
      </c>
      <c r="AL53" s="61" t="s">
        <v>167</v>
      </c>
      <c r="AM53" s="61" t="s">
        <v>167</v>
      </c>
      <c r="AN53" s="61" t="s">
        <v>167</v>
      </c>
      <c r="AO53" s="61" t="s">
        <v>167</v>
      </c>
      <c r="AP53" s="61" t="s">
        <v>167</v>
      </c>
      <c r="AQ53" s="61" t="s">
        <v>167</v>
      </c>
      <c r="AR53" s="61" t="s">
        <v>167</v>
      </c>
      <c r="AS53" s="61" t="s">
        <v>167</v>
      </c>
      <c r="AT53" s="61" t="s">
        <v>167</v>
      </c>
      <c r="AU53" s="61" t="s">
        <v>167</v>
      </c>
      <c r="AV53" s="61" t="s">
        <v>167</v>
      </c>
      <c r="AW53" s="61" t="s">
        <v>167</v>
      </c>
      <c r="AX53" s="61" t="s">
        <v>167</v>
      </c>
      <c r="AY53" s="61" t="s">
        <v>167</v>
      </c>
      <c r="AZ53" s="61" t="s">
        <v>167</v>
      </c>
      <c r="BA53" s="61" t="s">
        <v>167</v>
      </c>
      <c r="BB53" s="61" t="s">
        <v>167</v>
      </c>
      <c r="BC53" s="61" t="s">
        <v>167</v>
      </c>
      <c r="BD53" s="61" t="s">
        <v>167</v>
      </c>
      <c r="BE53" s="61" t="s">
        <v>167</v>
      </c>
      <c r="BF53" s="61" t="s">
        <v>167</v>
      </c>
      <c r="BG53" s="61" t="s">
        <v>167</v>
      </c>
      <c r="BH53" s="61" t="s">
        <v>167</v>
      </c>
      <c r="BI53" s="61" t="s">
        <v>167</v>
      </c>
      <c r="BJ53" s="61" t="s">
        <v>167</v>
      </c>
      <c r="BK53" s="61" t="s">
        <v>167</v>
      </c>
      <c r="BL53" s="61" t="s">
        <v>167</v>
      </c>
      <c r="BM53" s="61" t="s">
        <v>167</v>
      </c>
      <c r="BN53" s="61" t="s">
        <v>167</v>
      </c>
      <c r="BO53" s="61" t="s">
        <v>167</v>
      </c>
      <c r="BP53" s="61" t="s">
        <v>167</v>
      </c>
      <c r="BQ53" s="61" t="s">
        <v>167</v>
      </c>
      <c r="BR53" s="61" t="s">
        <v>167</v>
      </c>
      <c r="BS53" s="61" t="s">
        <v>167</v>
      </c>
      <c r="BT53" s="61" t="s">
        <v>167</v>
      </c>
      <c r="BU53" s="61" t="s">
        <v>167</v>
      </c>
      <c r="BV53" s="61" t="s">
        <v>167</v>
      </c>
      <c r="BW53" s="61" t="s">
        <v>167</v>
      </c>
      <c r="BX53" s="61" t="s">
        <v>167</v>
      </c>
      <c r="BY53" s="61" t="s">
        <v>167</v>
      </c>
      <c r="BZ53" s="61" t="s">
        <v>167</v>
      </c>
      <c r="CA53" s="61" t="s">
        <v>167</v>
      </c>
      <c r="CB53" s="61" t="s">
        <v>167</v>
      </c>
      <c r="CC53" s="61" t="s">
        <v>167</v>
      </c>
      <c r="CD53" s="61" t="s">
        <v>167</v>
      </c>
      <c r="CE53" s="61" t="s">
        <v>167</v>
      </c>
      <c r="CF53" s="61" t="s">
        <v>167</v>
      </c>
      <c r="CG53" s="61" t="s">
        <v>167</v>
      </c>
      <c r="CH53" s="61" t="s">
        <v>167</v>
      </c>
      <c r="CI53" s="61" t="s">
        <v>167</v>
      </c>
      <c r="CJ53" s="61" t="s">
        <v>167</v>
      </c>
      <c r="CK53" s="61" t="s">
        <v>167</v>
      </c>
      <c r="CL53" s="61" t="s">
        <v>167</v>
      </c>
      <c r="CM53" s="61" t="s">
        <v>167</v>
      </c>
      <c r="CN53" s="61" t="s">
        <v>167</v>
      </c>
      <c r="CO53" s="61" t="s">
        <v>167</v>
      </c>
      <c r="CP53" s="61" t="s">
        <v>167</v>
      </c>
      <c r="CQ53" s="61" t="s">
        <v>167</v>
      </c>
      <c r="CR53" s="61" t="s">
        <v>167</v>
      </c>
      <c r="CS53" s="61" t="s">
        <v>167</v>
      </c>
      <c r="CT53" s="61" t="s">
        <v>167</v>
      </c>
      <c r="CU53" s="61" t="s">
        <v>167</v>
      </c>
      <c r="CV53" s="61" t="s">
        <v>167</v>
      </c>
      <c r="CW53" s="61" t="s">
        <v>167</v>
      </c>
      <c r="CX53" s="61" t="s">
        <v>167</v>
      </c>
      <c r="CY53" s="61" t="s">
        <v>167</v>
      </c>
      <c r="CZ53" s="61" t="s">
        <v>167</v>
      </c>
    </row>
    <row r="54" spans="1:104" x14ac:dyDescent="0.2">
      <c r="A54" s="16" t="s">
        <v>402</v>
      </c>
      <c r="B54" s="9" t="s">
        <v>369</v>
      </c>
      <c r="C54" s="15" t="s">
        <v>367</v>
      </c>
      <c r="D54" s="15" t="s">
        <v>58</v>
      </c>
      <c r="E54" s="84" t="s">
        <v>167</v>
      </c>
      <c r="F54" s="61" t="s">
        <v>167</v>
      </c>
      <c r="G54" s="61" t="s">
        <v>167</v>
      </c>
      <c r="H54" s="61" t="s">
        <v>167</v>
      </c>
      <c r="I54" s="61" t="s">
        <v>167</v>
      </c>
      <c r="J54" s="61" t="s">
        <v>167</v>
      </c>
      <c r="K54" s="61" t="s">
        <v>167</v>
      </c>
      <c r="L54" s="61" t="s">
        <v>167</v>
      </c>
      <c r="M54" s="61" t="s">
        <v>167</v>
      </c>
      <c r="N54" s="61" t="s">
        <v>167</v>
      </c>
      <c r="O54" s="61" t="s">
        <v>167</v>
      </c>
      <c r="P54" s="61" t="s">
        <v>167</v>
      </c>
      <c r="Q54" s="61" t="s">
        <v>167</v>
      </c>
      <c r="R54" s="61" t="s">
        <v>167</v>
      </c>
      <c r="S54" s="61" t="s">
        <v>167</v>
      </c>
      <c r="T54" s="61" t="s">
        <v>167</v>
      </c>
      <c r="U54" s="61" t="s">
        <v>167</v>
      </c>
      <c r="V54" s="61" t="s">
        <v>167</v>
      </c>
      <c r="W54" s="61" t="s">
        <v>167</v>
      </c>
      <c r="X54" s="61" t="s">
        <v>167</v>
      </c>
      <c r="Y54" s="61" t="s">
        <v>167</v>
      </c>
      <c r="Z54" s="61" t="s">
        <v>167</v>
      </c>
      <c r="AA54" s="61" t="s">
        <v>167</v>
      </c>
      <c r="AB54" s="61" t="s">
        <v>167</v>
      </c>
      <c r="AC54" s="61" t="s">
        <v>167</v>
      </c>
      <c r="AD54" s="61" t="s">
        <v>167</v>
      </c>
      <c r="AE54" s="61" t="s">
        <v>167</v>
      </c>
      <c r="AF54" s="61" t="s">
        <v>167</v>
      </c>
      <c r="AG54" s="61" t="s">
        <v>167</v>
      </c>
      <c r="AH54" s="61" t="s">
        <v>167</v>
      </c>
      <c r="AI54" s="61" t="s">
        <v>167</v>
      </c>
      <c r="AJ54" s="61" t="s">
        <v>167</v>
      </c>
      <c r="AK54" s="61" t="s">
        <v>167</v>
      </c>
      <c r="AL54" s="61" t="s">
        <v>167</v>
      </c>
      <c r="AM54" s="61" t="s">
        <v>167</v>
      </c>
      <c r="AN54" s="61" t="s">
        <v>167</v>
      </c>
      <c r="AO54" s="61" t="s">
        <v>167</v>
      </c>
      <c r="AP54" s="61" t="s">
        <v>167</v>
      </c>
      <c r="AQ54" s="61" t="s">
        <v>167</v>
      </c>
      <c r="AR54" s="61" t="s">
        <v>167</v>
      </c>
      <c r="AS54" s="61" t="s">
        <v>167</v>
      </c>
      <c r="AT54" s="61" t="s">
        <v>167</v>
      </c>
      <c r="AU54" s="61" t="s">
        <v>167</v>
      </c>
      <c r="AV54" s="61" t="s">
        <v>167</v>
      </c>
      <c r="AW54" s="61" t="s">
        <v>167</v>
      </c>
      <c r="AX54" s="61" t="s">
        <v>167</v>
      </c>
      <c r="AY54" s="61" t="s">
        <v>167</v>
      </c>
      <c r="AZ54" s="61" t="s">
        <v>167</v>
      </c>
      <c r="BA54" s="61" t="s">
        <v>167</v>
      </c>
      <c r="BB54" s="61" t="s">
        <v>167</v>
      </c>
      <c r="BC54" s="61" t="s">
        <v>167</v>
      </c>
      <c r="BD54" s="61" t="s">
        <v>167</v>
      </c>
      <c r="BE54" s="61" t="s">
        <v>167</v>
      </c>
      <c r="BF54" s="61" t="s">
        <v>167</v>
      </c>
      <c r="BG54" s="61" t="s">
        <v>167</v>
      </c>
      <c r="BH54" s="61" t="s">
        <v>167</v>
      </c>
      <c r="BI54" s="61" t="s">
        <v>167</v>
      </c>
      <c r="BJ54" s="61" t="s">
        <v>167</v>
      </c>
      <c r="BK54" s="61" t="s">
        <v>167</v>
      </c>
      <c r="BL54" s="61" t="s">
        <v>167</v>
      </c>
      <c r="BM54" s="61" t="s">
        <v>167</v>
      </c>
      <c r="BN54" s="61" t="s">
        <v>167</v>
      </c>
      <c r="BO54" s="61" t="s">
        <v>167</v>
      </c>
      <c r="BP54" s="61" t="s">
        <v>167</v>
      </c>
      <c r="BQ54" s="61" t="s">
        <v>167</v>
      </c>
      <c r="BR54" s="61" t="s">
        <v>167</v>
      </c>
      <c r="BS54" s="61" t="s">
        <v>167</v>
      </c>
      <c r="BT54" s="61" t="s">
        <v>167</v>
      </c>
      <c r="BU54" s="61" t="s">
        <v>167</v>
      </c>
      <c r="BV54" s="61" t="s">
        <v>167</v>
      </c>
      <c r="BW54" s="61" t="s">
        <v>167</v>
      </c>
      <c r="BX54" s="61" t="s">
        <v>167</v>
      </c>
      <c r="BY54" s="61" t="s">
        <v>167</v>
      </c>
      <c r="BZ54" s="61" t="s">
        <v>167</v>
      </c>
      <c r="CA54" s="61" t="s">
        <v>167</v>
      </c>
      <c r="CB54" s="61" t="s">
        <v>167</v>
      </c>
      <c r="CC54" s="61" t="s">
        <v>167</v>
      </c>
      <c r="CD54" s="61" t="s">
        <v>167</v>
      </c>
      <c r="CE54" s="61" t="s">
        <v>167</v>
      </c>
      <c r="CF54" s="61" t="s">
        <v>167</v>
      </c>
      <c r="CG54" s="61" t="s">
        <v>167</v>
      </c>
      <c r="CH54" s="61" t="s">
        <v>167</v>
      </c>
      <c r="CI54" s="61" t="s">
        <v>167</v>
      </c>
      <c r="CJ54" s="61" t="s">
        <v>167</v>
      </c>
      <c r="CK54" s="61" t="s">
        <v>167</v>
      </c>
      <c r="CL54" s="61" t="s">
        <v>167</v>
      </c>
      <c r="CM54" s="61" t="s">
        <v>167</v>
      </c>
      <c r="CN54" s="61" t="s">
        <v>167</v>
      </c>
      <c r="CO54" s="61" t="s">
        <v>167</v>
      </c>
      <c r="CP54" s="61" t="s">
        <v>167</v>
      </c>
      <c r="CQ54" s="61" t="s">
        <v>167</v>
      </c>
      <c r="CR54" s="61" t="s">
        <v>167</v>
      </c>
      <c r="CS54" s="61" t="s">
        <v>167</v>
      </c>
      <c r="CT54" s="61" t="s">
        <v>167</v>
      </c>
      <c r="CU54" s="61" t="s">
        <v>167</v>
      </c>
      <c r="CV54" s="61" t="s">
        <v>167</v>
      </c>
      <c r="CW54" s="61" t="s">
        <v>167</v>
      </c>
      <c r="CX54" s="61" t="s">
        <v>167</v>
      </c>
      <c r="CY54" s="61" t="s">
        <v>167</v>
      </c>
      <c r="CZ54" s="61" t="s">
        <v>167</v>
      </c>
    </row>
    <row r="55" spans="1:104" x14ac:dyDescent="0.2">
      <c r="A55" s="16" t="s">
        <v>403</v>
      </c>
      <c r="B55" s="9" t="s">
        <v>371</v>
      </c>
      <c r="C55" s="15" t="s">
        <v>367</v>
      </c>
      <c r="D55" s="15" t="s">
        <v>58</v>
      </c>
      <c r="E55" s="84" t="s">
        <v>167</v>
      </c>
      <c r="F55" s="61" t="s">
        <v>167</v>
      </c>
      <c r="G55" s="61" t="s">
        <v>167</v>
      </c>
      <c r="H55" s="61" t="s">
        <v>167</v>
      </c>
      <c r="I55" s="61" t="s">
        <v>167</v>
      </c>
      <c r="J55" s="61" t="s">
        <v>167</v>
      </c>
      <c r="K55" s="61" t="s">
        <v>167</v>
      </c>
      <c r="L55" s="61" t="s">
        <v>167</v>
      </c>
      <c r="M55" s="61" t="s">
        <v>167</v>
      </c>
      <c r="N55" s="61" t="s">
        <v>167</v>
      </c>
      <c r="O55" s="61" t="s">
        <v>167</v>
      </c>
      <c r="P55" s="61" t="s">
        <v>167</v>
      </c>
      <c r="Q55" s="61" t="s">
        <v>167</v>
      </c>
      <c r="R55" s="61" t="s">
        <v>167</v>
      </c>
      <c r="S55" s="61" t="s">
        <v>167</v>
      </c>
      <c r="T55" s="61" t="s">
        <v>167</v>
      </c>
      <c r="U55" s="61" t="s">
        <v>167</v>
      </c>
      <c r="V55" s="61" t="s">
        <v>167</v>
      </c>
      <c r="W55" s="61" t="s">
        <v>167</v>
      </c>
      <c r="X55" s="61" t="s">
        <v>167</v>
      </c>
      <c r="Y55" s="61" t="s">
        <v>167</v>
      </c>
      <c r="Z55" s="61" t="s">
        <v>167</v>
      </c>
      <c r="AA55" s="61" t="s">
        <v>167</v>
      </c>
      <c r="AB55" s="61" t="s">
        <v>167</v>
      </c>
      <c r="AC55" s="61" t="s">
        <v>167</v>
      </c>
      <c r="AD55" s="61" t="s">
        <v>167</v>
      </c>
      <c r="AE55" s="61" t="s">
        <v>167</v>
      </c>
      <c r="AF55" s="61" t="s">
        <v>167</v>
      </c>
      <c r="AG55" s="61" t="s">
        <v>167</v>
      </c>
      <c r="AH55" s="61" t="s">
        <v>167</v>
      </c>
      <c r="AI55" s="61" t="s">
        <v>167</v>
      </c>
      <c r="AJ55" s="61" t="s">
        <v>167</v>
      </c>
      <c r="AK55" s="61" t="s">
        <v>167</v>
      </c>
      <c r="AL55" s="61" t="s">
        <v>167</v>
      </c>
      <c r="AM55" s="61" t="s">
        <v>167</v>
      </c>
      <c r="AN55" s="61" t="s">
        <v>167</v>
      </c>
      <c r="AO55" s="61" t="s">
        <v>167</v>
      </c>
      <c r="AP55" s="61" t="s">
        <v>167</v>
      </c>
      <c r="AQ55" s="61" t="s">
        <v>167</v>
      </c>
      <c r="AR55" s="61" t="s">
        <v>167</v>
      </c>
      <c r="AS55" s="61" t="s">
        <v>167</v>
      </c>
      <c r="AT55" s="61" t="s">
        <v>167</v>
      </c>
      <c r="AU55" s="61" t="s">
        <v>167</v>
      </c>
      <c r="AV55" s="61" t="s">
        <v>167</v>
      </c>
      <c r="AW55" s="61" t="s">
        <v>167</v>
      </c>
      <c r="AX55" s="61" t="s">
        <v>167</v>
      </c>
      <c r="AY55" s="61" t="s">
        <v>167</v>
      </c>
      <c r="AZ55" s="61" t="s">
        <v>167</v>
      </c>
      <c r="BA55" s="61" t="s">
        <v>167</v>
      </c>
      <c r="BB55" s="61" t="s">
        <v>167</v>
      </c>
      <c r="BC55" s="61" t="s">
        <v>167</v>
      </c>
      <c r="BD55" s="61" t="s">
        <v>167</v>
      </c>
      <c r="BE55" s="61" t="s">
        <v>167</v>
      </c>
      <c r="BF55" s="61" t="s">
        <v>167</v>
      </c>
      <c r="BG55" s="61" t="s">
        <v>167</v>
      </c>
      <c r="BH55" s="61" t="s">
        <v>167</v>
      </c>
      <c r="BI55" s="61" t="s">
        <v>167</v>
      </c>
      <c r="BJ55" s="61" t="s">
        <v>167</v>
      </c>
      <c r="BK55" s="61" t="s">
        <v>167</v>
      </c>
      <c r="BL55" s="61" t="s">
        <v>167</v>
      </c>
      <c r="BM55" s="61" t="s">
        <v>167</v>
      </c>
      <c r="BN55" s="61" t="s">
        <v>167</v>
      </c>
      <c r="BO55" s="61" t="s">
        <v>167</v>
      </c>
      <c r="BP55" s="61" t="s">
        <v>167</v>
      </c>
      <c r="BQ55" s="61" t="s">
        <v>167</v>
      </c>
      <c r="BR55" s="61" t="s">
        <v>167</v>
      </c>
      <c r="BS55" s="61" t="s">
        <v>167</v>
      </c>
      <c r="BT55" s="61" t="s">
        <v>167</v>
      </c>
      <c r="BU55" s="61" t="s">
        <v>167</v>
      </c>
      <c r="BV55" s="61" t="s">
        <v>167</v>
      </c>
      <c r="BW55" s="61" t="s">
        <v>167</v>
      </c>
      <c r="BX55" s="61" t="s">
        <v>167</v>
      </c>
      <c r="BY55" s="61" t="s">
        <v>167</v>
      </c>
      <c r="BZ55" s="61" t="s">
        <v>167</v>
      </c>
      <c r="CA55" s="61" t="s">
        <v>167</v>
      </c>
      <c r="CB55" s="61" t="s">
        <v>167</v>
      </c>
      <c r="CC55" s="61" t="s">
        <v>167</v>
      </c>
      <c r="CD55" s="61" t="s">
        <v>167</v>
      </c>
      <c r="CE55" s="61" t="s">
        <v>167</v>
      </c>
      <c r="CF55" s="61" t="s">
        <v>167</v>
      </c>
      <c r="CG55" s="61" t="s">
        <v>167</v>
      </c>
      <c r="CH55" s="61" t="s">
        <v>167</v>
      </c>
      <c r="CI55" s="61" t="s">
        <v>167</v>
      </c>
      <c r="CJ55" s="61" t="s">
        <v>167</v>
      </c>
      <c r="CK55" s="61" t="s">
        <v>167</v>
      </c>
      <c r="CL55" s="61" t="s">
        <v>167</v>
      </c>
      <c r="CM55" s="61" t="s">
        <v>167</v>
      </c>
      <c r="CN55" s="61" t="s">
        <v>167</v>
      </c>
      <c r="CO55" s="61" t="s">
        <v>167</v>
      </c>
      <c r="CP55" s="61" t="s">
        <v>167</v>
      </c>
      <c r="CQ55" s="61" t="s">
        <v>167</v>
      </c>
      <c r="CR55" s="61" t="s">
        <v>167</v>
      </c>
      <c r="CS55" s="61" t="s">
        <v>167</v>
      </c>
      <c r="CT55" s="61" t="s">
        <v>167</v>
      </c>
      <c r="CU55" s="61" t="s">
        <v>167</v>
      </c>
      <c r="CV55" s="61" t="s">
        <v>167</v>
      </c>
      <c r="CW55" s="61" t="s">
        <v>167</v>
      </c>
      <c r="CX55" s="61" t="s">
        <v>167</v>
      </c>
      <c r="CY55" s="61" t="s">
        <v>167</v>
      </c>
      <c r="CZ55" s="61" t="s">
        <v>167</v>
      </c>
    </row>
    <row r="56" spans="1:104" x14ac:dyDescent="0.2">
      <c r="A56" s="16" t="s">
        <v>404</v>
      </c>
      <c r="B56" s="9" t="s">
        <v>373</v>
      </c>
      <c r="C56" s="15" t="s">
        <v>367</v>
      </c>
      <c r="D56" s="15" t="s">
        <v>58</v>
      </c>
      <c r="E56" s="84" t="s">
        <v>167</v>
      </c>
      <c r="F56" s="61" t="s">
        <v>167</v>
      </c>
      <c r="G56" s="61" t="s">
        <v>167</v>
      </c>
      <c r="H56" s="61" t="s">
        <v>167</v>
      </c>
      <c r="I56" s="61" t="s">
        <v>167</v>
      </c>
      <c r="J56" s="61" t="s">
        <v>167</v>
      </c>
      <c r="K56" s="61" t="s">
        <v>167</v>
      </c>
      <c r="L56" s="61" t="s">
        <v>167</v>
      </c>
      <c r="M56" s="61" t="s">
        <v>167</v>
      </c>
      <c r="N56" s="61" t="s">
        <v>167</v>
      </c>
      <c r="O56" s="61" t="s">
        <v>167</v>
      </c>
      <c r="P56" s="61" t="s">
        <v>167</v>
      </c>
      <c r="Q56" s="61" t="s">
        <v>167</v>
      </c>
      <c r="R56" s="61" t="s">
        <v>167</v>
      </c>
      <c r="S56" s="61" t="s">
        <v>167</v>
      </c>
      <c r="T56" s="61" t="s">
        <v>167</v>
      </c>
      <c r="U56" s="61" t="s">
        <v>167</v>
      </c>
      <c r="V56" s="61" t="s">
        <v>167</v>
      </c>
      <c r="W56" s="61" t="s">
        <v>167</v>
      </c>
      <c r="X56" s="61" t="s">
        <v>167</v>
      </c>
      <c r="Y56" s="61" t="s">
        <v>167</v>
      </c>
      <c r="Z56" s="61" t="s">
        <v>167</v>
      </c>
      <c r="AA56" s="61" t="s">
        <v>167</v>
      </c>
      <c r="AB56" s="61" t="s">
        <v>167</v>
      </c>
      <c r="AC56" s="61" t="s">
        <v>167</v>
      </c>
      <c r="AD56" s="61" t="s">
        <v>167</v>
      </c>
      <c r="AE56" s="61" t="s">
        <v>167</v>
      </c>
      <c r="AF56" s="61" t="s">
        <v>167</v>
      </c>
      <c r="AG56" s="61" t="s">
        <v>167</v>
      </c>
      <c r="AH56" s="61" t="s">
        <v>167</v>
      </c>
      <c r="AI56" s="61" t="s">
        <v>167</v>
      </c>
      <c r="AJ56" s="61" t="s">
        <v>167</v>
      </c>
      <c r="AK56" s="61" t="s">
        <v>167</v>
      </c>
      <c r="AL56" s="61" t="s">
        <v>167</v>
      </c>
      <c r="AM56" s="61" t="s">
        <v>167</v>
      </c>
      <c r="AN56" s="61" t="s">
        <v>167</v>
      </c>
      <c r="AO56" s="61" t="s">
        <v>167</v>
      </c>
      <c r="AP56" s="61" t="s">
        <v>167</v>
      </c>
      <c r="AQ56" s="61" t="s">
        <v>167</v>
      </c>
      <c r="AR56" s="61" t="s">
        <v>167</v>
      </c>
      <c r="AS56" s="61" t="s">
        <v>167</v>
      </c>
      <c r="AT56" s="61" t="s">
        <v>167</v>
      </c>
      <c r="AU56" s="61" t="s">
        <v>167</v>
      </c>
      <c r="AV56" s="61" t="s">
        <v>167</v>
      </c>
      <c r="AW56" s="61" t="s">
        <v>167</v>
      </c>
      <c r="AX56" s="61" t="s">
        <v>167</v>
      </c>
      <c r="AY56" s="61" t="s">
        <v>167</v>
      </c>
      <c r="AZ56" s="61" t="s">
        <v>167</v>
      </c>
      <c r="BA56" s="61" t="s">
        <v>167</v>
      </c>
      <c r="BB56" s="61" t="s">
        <v>167</v>
      </c>
      <c r="BC56" s="61" t="s">
        <v>167</v>
      </c>
      <c r="BD56" s="61" t="s">
        <v>167</v>
      </c>
      <c r="BE56" s="61" t="s">
        <v>167</v>
      </c>
      <c r="BF56" s="61" t="s">
        <v>167</v>
      </c>
      <c r="BG56" s="61" t="s">
        <v>167</v>
      </c>
      <c r="BH56" s="61" t="s">
        <v>167</v>
      </c>
      <c r="BI56" s="61" t="s">
        <v>167</v>
      </c>
      <c r="BJ56" s="61" t="s">
        <v>167</v>
      </c>
      <c r="BK56" s="61" t="s">
        <v>167</v>
      </c>
      <c r="BL56" s="61" t="s">
        <v>167</v>
      </c>
      <c r="BM56" s="61" t="s">
        <v>167</v>
      </c>
      <c r="BN56" s="61" t="s">
        <v>167</v>
      </c>
      <c r="BO56" s="61" t="s">
        <v>167</v>
      </c>
      <c r="BP56" s="61" t="s">
        <v>167</v>
      </c>
      <c r="BQ56" s="61" t="s">
        <v>167</v>
      </c>
      <c r="BR56" s="61" t="s">
        <v>167</v>
      </c>
      <c r="BS56" s="61" t="s">
        <v>167</v>
      </c>
      <c r="BT56" s="61" t="s">
        <v>167</v>
      </c>
      <c r="BU56" s="61" t="s">
        <v>167</v>
      </c>
      <c r="BV56" s="61" t="s">
        <v>167</v>
      </c>
      <c r="BW56" s="61" t="s">
        <v>167</v>
      </c>
      <c r="BX56" s="61" t="s">
        <v>167</v>
      </c>
      <c r="BY56" s="61" t="s">
        <v>167</v>
      </c>
      <c r="BZ56" s="61" t="s">
        <v>167</v>
      </c>
      <c r="CA56" s="61" t="s">
        <v>167</v>
      </c>
      <c r="CB56" s="61" t="s">
        <v>167</v>
      </c>
      <c r="CC56" s="61" t="s">
        <v>167</v>
      </c>
      <c r="CD56" s="61" t="s">
        <v>167</v>
      </c>
      <c r="CE56" s="61" t="s">
        <v>167</v>
      </c>
      <c r="CF56" s="61" t="s">
        <v>167</v>
      </c>
      <c r="CG56" s="61" t="s">
        <v>167</v>
      </c>
      <c r="CH56" s="61" t="s">
        <v>167</v>
      </c>
      <c r="CI56" s="61" t="s">
        <v>167</v>
      </c>
      <c r="CJ56" s="61" t="s">
        <v>167</v>
      </c>
      <c r="CK56" s="61" t="s">
        <v>167</v>
      </c>
      <c r="CL56" s="61" t="s">
        <v>167</v>
      </c>
      <c r="CM56" s="61" t="s">
        <v>167</v>
      </c>
      <c r="CN56" s="61" t="s">
        <v>167</v>
      </c>
      <c r="CO56" s="61" t="s">
        <v>167</v>
      </c>
      <c r="CP56" s="61" t="s">
        <v>167</v>
      </c>
      <c r="CQ56" s="61" t="s">
        <v>167</v>
      </c>
      <c r="CR56" s="61" t="s">
        <v>167</v>
      </c>
      <c r="CS56" s="61" t="s">
        <v>167</v>
      </c>
      <c r="CT56" s="61" t="s">
        <v>167</v>
      </c>
      <c r="CU56" s="61" t="s">
        <v>167</v>
      </c>
      <c r="CV56" s="61" t="s">
        <v>167</v>
      </c>
      <c r="CW56" s="61" t="s">
        <v>167</v>
      </c>
      <c r="CX56" s="61" t="s">
        <v>167</v>
      </c>
      <c r="CY56" s="61" t="s">
        <v>167</v>
      </c>
      <c r="CZ56" s="61" t="s">
        <v>167</v>
      </c>
    </row>
    <row r="57" spans="1:104" ht="28.5" x14ac:dyDescent="0.2">
      <c r="A57" s="16" t="s">
        <v>405</v>
      </c>
      <c r="B57" s="9" t="s">
        <v>375</v>
      </c>
      <c r="C57" s="15" t="s">
        <v>376</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x14ac:dyDescent="0.2">
      <c r="A58" s="16" t="s">
        <v>406</v>
      </c>
      <c r="B58" s="9" t="s">
        <v>378</v>
      </c>
      <c r="C58" s="15" t="s">
        <v>379</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x14ac:dyDescent="0.2">
      <c r="A59" s="219"/>
      <c r="B59" s="219" t="s">
        <v>407</v>
      </c>
      <c r="C59" s="15" t="s">
        <v>408</v>
      </c>
      <c r="D59" s="15" t="s">
        <v>161</v>
      </c>
      <c r="E59" s="207" t="s">
        <v>162</v>
      </c>
      <c r="F59" s="208" t="s">
        <v>162</v>
      </c>
      <c r="G59" s="208" t="s">
        <v>162</v>
      </c>
      <c r="H59" s="208" t="s">
        <v>162</v>
      </c>
      <c r="I59" s="208" t="s">
        <v>162</v>
      </c>
      <c r="J59" s="208" t="s">
        <v>162</v>
      </c>
      <c r="K59" s="208" t="s">
        <v>162</v>
      </c>
      <c r="L59" s="208" t="s">
        <v>162</v>
      </c>
      <c r="M59" s="208" t="s">
        <v>162</v>
      </c>
      <c r="N59" s="208" t="s">
        <v>162</v>
      </c>
      <c r="O59" s="208" t="s">
        <v>162</v>
      </c>
      <c r="P59" s="208" t="s">
        <v>162</v>
      </c>
      <c r="Q59" s="208" t="s">
        <v>162</v>
      </c>
      <c r="R59" s="208" t="s">
        <v>162</v>
      </c>
      <c r="S59" s="208" t="s">
        <v>162</v>
      </c>
      <c r="T59" s="208" t="s">
        <v>162</v>
      </c>
      <c r="U59" s="208" t="s">
        <v>162</v>
      </c>
      <c r="V59" s="208" t="s">
        <v>162</v>
      </c>
      <c r="W59" s="208" t="s">
        <v>162</v>
      </c>
      <c r="X59" s="208" t="s">
        <v>162</v>
      </c>
      <c r="Y59" s="208" t="s">
        <v>162</v>
      </c>
      <c r="Z59" s="208" t="s">
        <v>162</v>
      </c>
      <c r="AA59" s="208" t="s">
        <v>162</v>
      </c>
      <c r="AB59" s="208" t="s">
        <v>162</v>
      </c>
      <c r="AC59" s="208" t="s">
        <v>162</v>
      </c>
      <c r="AD59" s="208" t="s">
        <v>162</v>
      </c>
      <c r="AE59" s="208" t="s">
        <v>162</v>
      </c>
      <c r="AF59" s="208" t="s">
        <v>162</v>
      </c>
      <c r="AG59" s="208" t="s">
        <v>162</v>
      </c>
      <c r="AH59" s="208" t="s">
        <v>162</v>
      </c>
      <c r="AI59" s="208" t="s">
        <v>162</v>
      </c>
      <c r="AJ59" s="208" t="s">
        <v>162</v>
      </c>
      <c r="AK59" s="208" t="s">
        <v>162</v>
      </c>
      <c r="AL59" s="208" t="s">
        <v>162</v>
      </c>
      <c r="AM59" s="208" t="s">
        <v>162</v>
      </c>
      <c r="AN59" s="208" t="s">
        <v>162</v>
      </c>
      <c r="AO59" s="208" t="s">
        <v>162</v>
      </c>
      <c r="AP59" s="208" t="s">
        <v>162</v>
      </c>
      <c r="AQ59" s="208" t="s">
        <v>162</v>
      </c>
      <c r="AR59" s="208" t="s">
        <v>162</v>
      </c>
      <c r="AS59" s="208" t="s">
        <v>162</v>
      </c>
      <c r="AT59" s="208" t="s">
        <v>162</v>
      </c>
      <c r="AU59" s="208" t="s">
        <v>162</v>
      </c>
      <c r="AV59" s="208" t="s">
        <v>162</v>
      </c>
      <c r="AW59" s="208" t="s">
        <v>162</v>
      </c>
      <c r="AX59" s="208" t="s">
        <v>162</v>
      </c>
      <c r="AY59" s="208" t="s">
        <v>162</v>
      </c>
      <c r="AZ59" s="208" t="s">
        <v>162</v>
      </c>
      <c r="BA59" s="208" t="s">
        <v>162</v>
      </c>
      <c r="BB59" s="208" t="s">
        <v>162</v>
      </c>
      <c r="BC59" s="208" t="s">
        <v>162</v>
      </c>
      <c r="BD59" s="208" t="s">
        <v>162</v>
      </c>
      <c r="BE59" s="208" t="s">
        <v>162</v>
      </c>
      <c r="BF59" s="208" t="s">
        <v>162</v>
      </c>
      <c r="BG59" s="208" t="s">
        <v>162</v>
      </c>
      <c r="BH59" s="208" t="s">
        <v>162</v>
      </c>
      <c r="BI59" s="208" t="s">
        <v>162</v>
      </c>
      <c r="BJ59" s="208" t="s">
        <v>162</v>
      </c>
      <c r="BK59" s="208" t="s">
        <v>162</v>
      </c>
      <c r="BL59" s="208" t="s">
        <v>162</v>
      </c>
      <c r="BM59" s="208" t="s">
        <v>162</v>
      </c>
      <c r="BN59" s="208" t="s">
        <v>162</v>
      </c>
      <c r="BO59" s="208" t="s">
        <v>162</v>
      </c>
      <c r="BP59" s="208" t="s">
        <v>162</v>
      </c>
      <c r="BQ59" s="208" t="s">
        <v>162</v>
      </c>
      <c r="BR59" s="208" t="s">
        <v>162</v>
      </c>
      <c r="BS59" s="208" t="s">
        <v>162</v>
      </c>
      <c r="BT59" s="208" t="s">
        <v>162</v>
      </c>
      <c r="BU59" s="208" t="s">
        <v>162</v>
      </c>
      <c r="BV59" s="208" t="s">
        <v>162</v>
      </c>
      <c r="BW59" s="208" t="s">
        <v>162</v>
      </c>
      <c r="BX59" s="208" t="s">
        <v>162</v>
      </c>
      <c r="BY59" s="208" t="s">
        <v>162</v>
      </c>
      <c r="BZ59" s="208" t="s">
        <v>162</v>
      </c>
      <c r="CA59" s="208" t="s">
        <v>162</v>
      </c>
      <c r="CB59" s="208" t="s">
        <v>162</v>
      </c>
      <c r="CC59" s="208" t="s">
        <v>162</v>
      </c>
      <c r="CD59" s="208" t="s">
        <v>162</v>
      </c>
      <c r="CE59" s="208" t="s">
        <v>162</v>
      </c>
      <c r="CF59" s="208" t="s">
        <v>162</v>
      </c>
      <c r="CG59" s="208" t="s">
        <v>162</v>
      </c>
      <c r="CH59" s="208" t="s">
        <v>162</v>
      </c>
      <c r="CI59" s="208" t="s">
        <v>162</v>
      </c>
      <c r="CJ59" s="208" t="s">
        <v>162</v>
      </c>
      <c r="CK59" s="208" t="s">
        <v>162</v>
      </c>
      <c r="CL59" s="208" t="s">
        <v>162</v>
      </c>
      <c r="CM59" s="208" t="s">
        <v>162</v>
      </c>
      <c r="CN59" s="208" t="s">
        <v>162</v>
      </c>
      <c r="CO59" s="208" t="s">
        <v>162</v>
      </c>
      <c r="CP59" s="208" t="s">
        <v>162</v>
      </c>
      <c r="CQ59" s="208" t="s">
        <v>162</v>
      </c>
      <c r="CR59" s="208" t="s">
        <v>162</v>
      </c>
      <c r="CS59" s="208" t="s">
        <v>162</v>
      </c>
      <c r="CT59" s="208" t="s">
        <v>162</v>
      </c>
      <c r="CU59" s="208" t="s">
        <v>162</v>
      </c>
      <c r="CV59" s="208" t="s">
        <v>162</v>
      </c>
      <c r="CW59" s="208" t="s">
        <v>162</v>
      </c>
      <c r="CX59" s="208" t="s">
        <v>162</v>
      </c>
      <c r="CY59" s="208" t="s">
        <v>162</v>
      </c>
      <c r="CZ59" s="208" t="s">
        <v>162</v>
      </c>
    </row>
    <row r="60" spans="1:104" x14ac:dyDescent="0.2">
      <c r="A60" s="16" t="s">
        <v>409</v>
      </c>
      <c r="B60" s="9" t="s">
        <v>366</v>
      </c>
      <c r="C60" s="15" t="s">
        <v>367</v>
      </c>
      <c r="D60" s="15" t="s">
        <v>58</v>
      </c>
      <c r="E60" s="84" t="s">
        <v>167</v>
      </c>
      <c r="F60" s="61" t="s">
        <v>167</v>
      </c>
      <c r="G60" s="61" t="s">
        <v>167</v>
      </c>
      <c r="H60" s="61" t="s">
        <v>167</v>
      </c>
      <c r="I60" s="61" t="s">
        <v>167</v>
      </c>
      <c r="J60" s="61" t="s">
        <v>167</v>
      </c>
      <c r="K60" s="61" t="s">
        <v>167</v>
      </c>
      <c r="L60" s="61" t="s">
        <v>167</v>
      </c>
      <c r="M60" s="61" t="s">
        <v>167</v>
      </c>
      <c r="N60" s="61" t="s">
        <v>167</v>
      </c>
      <c r="O60" s="61" t="s">
        <v>167</v>
      </c>
      <c r="P60" s="61" t="s">
        <v>167</v>
      </c>
      <c r="Q60" s="61" t="s">
        <v>167</v>
      </c>
      <c r="R60" s="61" t="s">
        <v>167</v>
      </c>
      <c r="S60" s="61" t="s">
        <v>167</v>
      </c>
      <c r="T60" s="61" t="s">
        <v>167</v>
      </c>
      <c r="U60" s="61" t="s">
        <v>167</v>
      </c>
      <c r="V60" s="61" t="s">
        <v>167</v>
      </c>
      <c r="W60" s="61" t="s">
        <v>167</v>
      </c>
      <c r="X60" s="61" t="s">
        <v>167</v>
      </c>
      <c r="Y60" s="61" t="s">
        <v>167</v>
      </c>
      <c r="Z60" s="61" t="s">
        <v>167</v>
      </c>
      <c r="AA60" s="61" t="s">
        <v>167</v>
      </c>
      <c r="AB60" s="61" t="s">
        <v>167</v>
      </c>
      <c r="AC60" s="61" t="s">
        <v>167</v>
      </c>
      <c r="AD60" s="61" t="s">
        <v>167</v>
      </c>
      <c r="AE60" s="61" t="s">
        <v>167</v>
      </c>
      <c r="AF60" s="61" t="s">
        <v>167</v>
      </c>
      <c r="AG60" s="61" t="s">
        <v>167</v>
      </c>
      <c r="AH60" s="61" t="s">
        <v>167</v>
      </c>
      <c r="AI60" s="61" t="s">
        <v>167</v>
      </c>
      <c r="AJ60" s="61" t="s">
        <v>167</v>
      </c>
      <c r="AK60" s="61" t="s">
        <v>167</v>
      </c>
      <c r="AL60" s="61" t="s">
        <v>167</v>
      </c>
      <c r="AM60" s="61" t="s">
        <v>167</v>
      </c>
      <c r="AN60" s="61" t="s">
        <v>167</v>
      </c>
      <c r="AO60" s="61" t="s">
        <v>167</v>
      </c>
      <c r="AP60" s="61" t="s">
        <v>167</v>
      </c>
      <c r="AQ60" s="61" t="s">
        <v>167</v>
      </c>
      <c r="AR60" s="61" t="s">
        <v>167</v>
      </c>
      <c r="AS60" s="61" t="s">
        <v>167</v>
      </c>
      <c r="AT60" s="61" t="s">
        <v>167</v>
      </c>
      <c r="AU60" s="61" t="s">
        <v>167</v>
      </c>
      <c r="AV60" s="61" t="s">
        <v>167</v>
      </c>
      <c r="AW60" s="61" t="s">
        <v>167</v>
      </c>
      <c r="AX60" s="61" t="s">
        <v>167</v>
      </c>
      <c r="AY60" s="61" t="s">
        <v>167</v>
      </c>
      <c r="AZ60" s="61" t="s">
        <v>167</v>
      </c>
      <c r="BA60" s="61" t="s">
        <v>167</v>
      </c>
      <c r="BB60" s="61" t="s">
        <v>167</v>
      </c>
      <c r="BC60" s="61" t="s">
        <v>167</v>
      </c>
      <c r="BD60" s="61" t="s">
        <v>167</v>
      </c>
      <c r="BE60" s="61" t="s">
        <v>167</v>
      </c>
      <c r="BF60" s="61" t="s">
        <v>167</v>
      </c>
      <c r="BG60" s="61" t="s">
        <v>167</v>
      </c>
      <c r="BH60" s="61" t="s">
        <v>167</v>
      </c>
      <c r="BI60" s="61" t="s">
        <v>167</v>
      </c>
      <c r="BJ60" s="61" t="s">
        <v>167</v>
      </c>
      <c r="BK60" s="61" t="s">
        <v>167</v>
      </c>
      <c r="BL60" s="61" t="s">
        <v>167</v>
      </c>
      <c r="BM60" s="61" t="s">
        <v>167</v>
      </c>
      <c r="BN60" s="61" t="s">
        <v>167</v>
      </c>
      <c r="BO60" s="61" t="s">
        <v>167</v>
      </c>
      <c r="BP60" s="61" t="s">
        <v>167</v>
      </c>
      <c r="BQ60" s="61" t="s">
        <v>167</v>
      </c>
      <c r="BR60" s="61" t="s">
        <v>167</v>
      </c>
      <c r="BS60" s="61" t="s">
        <v>167</v>
      </c>
      <c r="BT60" s="61" t="s">
        <v>167</v>
      </c>
      <c r="BU60" s="61" t="s">
        <v>167</v>
      </c>
      <c r="BV60" s="61" t="s">
        <v>167</v>
      </c>
      <c r="BW60" s="61" t="s">
        <v>167</v>
      </c>
      <c r="BX60" s="61" t="s">
        <v>167</v>
      </c>
      <c r="BY60" s="61" t="s">
        <v>167</v>
      </c>
      <c r="BZ60" s="61" t="s">
        <v>167</v>
      </c>
      <c r="CA60" s="61" t="s">
        <v>167</v>
      </c>
      <c r="CB60" s="61" t="s">
        <v>167</v>
      </c>
      <c r="CC60" s="61" t="s">
        <v>167</v>
      </c>
      <c r="CD60" s="61" t="s">
        <v>167</v>
      </c>
      <c r="CE60" s="61" t="s">
        <v>167</v>
      </c>
      <c r="CF60" s="61" t="s">
        <v>167</v>
      </c>
      <c r="CG60" s="61" t="s">
        <v>167</v>
      </c>
      <c r="CH60" s="61" t="s">
        <v>167</v>
      </c>
      <c r="CI60" s="61" t="s">
        <v>167</v>
      </c>
      <c r="CJ60" s="61" t="s">
        <v>167</v>
      </c>
      <c r="CK60" s="61" t="s">
        <v>167</v>
      </c>
      <c r="CL60" s="61" t="s">
        <v>167</v>
      </c>
      <c r="CM60" s="61" t="s">
        <v>167</v>
      </c>
      <c r="CN60" s="61" t="s">
        <v>167</v>
      </c>
      <c r="CO60" s="61" t="s">
        <v>167</v>
      </c>
      <c r="CP60" s="61" t="s">
        <v>167</v>
      </c>
      <c r="CQ60" s="61" t="s">
        <v>167</v>
      </c>
      <c r="CR60" s="61" t="s">
        <v>167</v>
      </c>
      <c r="CS60" s="61" t="s">
        <v>167</v>
      </c>
      <c r="CT60" s="61" t="s">
        <v>167</v>
      </c>
      <c r="CU60" s="61" t="s">
        <v>167</v>
      </c>
      <c r="CV60" s="61" t="s">
        <v>167</v>
      </c>
      <c r="CW60" s="61" t="s">
        <v>167</v>
      </c>
      <c r="CX60" s="61" t="s">
        <v>167</v>
      </c>
      <c r="CY60" s="61" t="s">
        <v>167</v>
      </c>
      <c r="CZ60" s="61" t="s">
        <v>167</v>
      </c>
    </row>
    <row r="61" spans="1:104" x14ac:dyDescent="0.2">
      <c r="A61" s="16" t="s">
        <v>410</v>
      </c>
      <c r="B61" s="9" t="s">
        <v>369</v>
      </c>
      <c r="C61" s="15" t="s">
        <v>367</v>
      </c>
      <c r="D61" s="15" t="s">
        <v>58</v>
      </c>
      <c r="E61" s="84" t="s">
        <v>167</v>
      </c>
      <c r="F61" s="61" t="s">
        <v>167</v>
      </c>
      <c r="G61" s="61" t="s">
        <v>167</v>
      </c>
      <c r="H61" s="61" t="s">
        <v>167</v>
      </c>
      <c r="I61" s="61" t="s">
        <v>167</v>
      </c>
      <c r="J61" s="61" t="s">
        <v>167</v>
      </c>
      <c r="K61" s="61" t="s">
        <v>167</v>
      </c>
      <c r="L61" s="61" t="s">
        <v>167</v>
      </c>
      <c r="M61" s="61" t="s">
        <v>167</v>
      </c>
      <c r="N61" s="61" t="s">
        <v>167</v>
      </c>
      <c r="O61" s="61" t="s">
        <v>167</v>
      </c>
      <c r="P61" s="61" t="s">
        <v>167</v>
      </c>
      <c r="Q61" s="61" t="s">
        <v>167</v>
      </c>
      <c r="R61" s="61" t="s">
        <v>167</v>
      </c>
      <c r="S61" s="61" t="s">
        <v>167</v>
      </c>
      <c r="T61" s="61" t="s">
        <v>167</v>
      </c>
      <c r="U61" s="61" t="s">
        <v>167</v>
      </c>
      <c r="V61" s="61" t="s">
        <v>167</v>
      </c>
      <c r="W61" s="61" t="s">
        <v>167</v>
      </c>
      <c r="X61" s="61" t="s">
        <v>167</v>
      </c>
      <c r="Y61" s="61" t="s">
        <v>167</v>
      </c>
      <c r="Z61" s="61" t="s">
        <v>167</v>
      </c>
      <c r="AA61" s="61" t="s">
        <v>167</v>
      </c>
      <c r="AB61" s="61" t="s">
        <v>167</v>
      </c>
      <c r="AC61" s="61" t="s">
        <v>167</v>
      </c>
      <c r="AD61" s="61" t="s">
        <v>167</v>
      </c>
      <c r="AE61" s="61" t="s">
        <v>167</v>
      </c>
      <c r="AF61" s="61" t="s">
        <v>167</v>
      </c>
      <c r="AG61" s="61" t="s">
        <v>167</v>
      </c>
      <c r="AH61" s="61" t="s">
        <v>167</v>
      </c>
      <c r="AI61" s="61" t="s">
        <v>167</v>
      </c>
      <c r="AJ61" s="61" t="s">
        <v>167</v>
      </c>
      <c r="AK61" s="61" t="s">
        <v>167</v>
      </c>
      <c r="AL61" s="61" t="s">
        <v>167</v>
      </c>
      <c r="AM61" s="61" t="s">
        <v>167</v>
      </c>
      <c r="AN61" s="61" t="s">
        <v>167</v>
      </c>
      <c r="AO61" s="61" t="s">
        <v>167</v>
      </c>
      <c r="AP61" s="61" t="s">
        <v>167</v>
      </c>
      <c r="AQ61" s="61" t="s">
        <v>167</v>
      </c>
      <c r="AR61" s="61" t="s">
        <v>167</v>
      </c>
      <c r="AS61" s="61" t="s">
        <v>167</v>
      </c>
      <c r="AT61" s="61" t="s">
        <v>167</v>
      </c>
      <c r="AU61" s="61" t="s">
        <v>167</v>
      </c>
      <c r="AV61" s="61" t="s">
        <v>167</v>
      </c>
      <c r="AW61" s="61" t="s">
        <v>167</v>
      </c>
      <c r="AX61" s="61" t="s">
        <v>167</v>
      </c>
      <c r="AY61" s="61" t="s">
        <v>167</v>
      </c>
      <c r="AZ61" s="61" t="s">
        <v>167</v>
      </c>
      <c r="BA61" s="61" t="s">
        <v>167</v>
      </c>
      <c r="BB61" s="61" t="s">
        <v>167</v>
      </c>
      <c r="BC61" s="61" t="s">
        <v>167</v>
      </c>
      <c r="BD61" s="61" t="s">
        <v>167</v>
      </c>
      <c r="BE61" s="61" t="s">
        <v>167</v>
      </c>
      <c r="BF61" s="61" t="s">
        <v>167</v>
      </c>
      <c r="BG61" s="61" t="s">
        <v>167</v>
      </c>
      <c r="BH61" s="61" t="s">
        <v>167</v>
      </c>
      <c r="BI61" s="61" t="s">
        <v>167</v>
      </c>
      <c r="BJ61" s="61" t="s">
        <v>167</v>
      </c>
      <c r="BK61" s="61" t="s">
        <v>167</v>
      </c>
      <c r="BL61" s="61" t="s">
        <v>167</v>
      </c>
      <c r="BM61" s="61" t="s">
        <v>167</v>
      </c>
      <c r="BN61" s="61" t="s">
        <v>167</v>
      </c>
      <c r="BO61" s="61" t="s">
        <v>167</v>
      </c>
      <c r="BP61" s="61" t="s">
        <v>167</v>
      </c>
      <c r="BQ61" s="61" t="s">
        <v>167</v>
      </c>
      <c r="BR61" s="61" t="s">
        <v>167</v>
      </c>
      <c r="BS61" s="61" t="s">
        <v>167</v>
      </c>
      <c r="BT61" s="61" t="s">
        <v>167</v>
      </c>
      <c r="BU61" s="61" t="s">
        <v>167</v>
      </c>
      <c r="BV61" s="61" t="s">
        <v>167</v>
      </c>
      <c r="BW61" s="61" t="s">
        <v>167</v>
      </c>
      <c r="BX61" s="61" t="s">
        <v>167</v>
      </c>
      <c r="BY61" s="61" t="s">
        <v>167</v>
      </c>
      <c r="BZ61" s="61" t="s">
        <v>167</v>
      </c>
      <c r="CA61" s="61" t="s">
        <v>167</v>
      </c>
      <c r="CB61" s="61" t="s">
        <v>167</v>
      </c>
      <c r="CC61" s="61" t="s">
        <v>167</v>
      </c>
      <c r="CD61" s="61" t="s">
        <v>167</v>
      </c>
      <c r="CE61" s="61" t="s">
        <v>167</v>
      </c>
      <c r="CF61" s="61" t="s">
        <v>167</v>
      </c>
      <c r="CG61" s="61" t="s">
        <v>167</v>
      </c>
      <c r="CH61" s="61" t="s">
        <v>167</v>
      </c>
      <c r="CI61" s="61" t="s">
        <v>167</v>
      </c>
      <c r="CJ61" s="61" t="s">
        <v>167</v>
      </c>
      <c r="CK61" s="61" t="s">
        <v>167</v>
      </c>
      <c r="CL61" s="61" t="s">
        <v>167</v>
      </c>
      <c r="CM61" s="61" t="s">
        <v>167</v>
      </c>
      <c r="CN61" s="61" t="s">
        <v>167</v>
      </c>
      <c r="CO61" s="61" t="s">
        <v>167</v>
      </c>
      <c r="CP61" s="61" t="s">
        <v>167</v>
      </c>
      <c r="CQ61" s="61" t="s">
        <v>167</v>
      </c>
      <c r="CR61" s="61" t="s">
        <v>167</v>
      </c>
      <c r="CS61" s="61" t="s">
        <v>167</v>
      </c>
      <c r="CT61" s="61" t="s">
        <v>167</v>
      </c>
      <c r="CU61" s="61" t="s">
        <v>167</v>
      </c>
      <c r="CV61" s="61" t="s">
        <v>167</v>
      </c>
      <c r="CW61" s="61" t="s">
        <v>167</v>
      </c>
      <c r="CX61" s="61" t="s">
        <v>167</v>
      </c>
      <c r="CY61" s="61" t="s">
        <v>167</v>
      </c>
      <c r="CZ61" s="61" t="s">
        <v>167</v>
      </c>
    </row>
    <row r="62" spans="1:104" x14ac:dyDescent="0.2">
      <c r="A62" s="16" t="s">
        <v>411</v>
      </c>
      <c r="B62" s="9" t="s">
        <v>371</v>
      </c>
      <c r="C62" s="15" t="s">
        <v>367</v>
      </c>
      <c r="D62" s="15" t="s">
        <v>58</v>
      </c>
      <c r="E62" s="84" t="s">
        <v>167</v>
      </c>
      <c r="F62" s="61" t="s">
        <v>167</v>
      </c>
      <c r="G62" s="61" t="s">
        <v>167</v>
      </c>
      <c r="H62" s="61" t="s">
        <v>167</v>
      </c>
      <c r="I62" s="61" t="s">
        <v>167</v>
      </c>
      <c r="J62" s="61" t="s">
        <v>167</v>
      </c>
      <c r="K62" s="61" t="s">
        <v>167</v>
      </c>
      <c r="L62" s="61" t="s">
        <v>167</v>
      </c>
      <c r="M62" s="61" t="s">
        <v>167</v>
      </c>
      <c r="N62" s="61" t="s">
        <v>167</v>
      </c>
      <c r="O62" s="61" t="s">
        <v>167</v>
      </c>
      <c r="P62" s="61" t="s">
        <v>167</v>
      </c>
      <c r="Q62" s="61" t="s">
        <v>167</v>
      </c>
      <c r="R62" s="61" t="s">
        <v>167</v>
      </c>
      <c r="S62" s="61" t="s">
        <v>167</v>
      </c>
      <c r="T62" s="61" t="s">
        <v>167</v>
      </c>
      <c r="U62" s="61" t="s">
        <v>167</v>
      </c>
      <c r="V62" s="61" t="s">
        <v>167</v>
      </c>
      <c r="W62" s="61" t="s">
        <v>167</v>
      </c>
      <c r="X62" s="61" t="s">
        <v>167</v>
      </c>
      <c r="Y62" s="61" t="s">
        <v>167</v>
      </c>
      <c r="Z62" s="61" t="s">
        <v>167</v>
      </c>
      <c r="AA62" s="61" t="s">
        <v>167</v>
      </c>
      <c r="AB62" s="61" t="s">
        <v>167</v>
      </c>
      <c r="AC62" s="61" t="s">
        <v>167</v>
      </c>
      <c r="AD62" s="61" t="s">
        <v>167</v>
      </c>
      <c r="AE62" s="61" t="s">
        <v>167</v>
      </c>
      <c r="AF62" s="61" t="s">
        <v>167</v>
      </c>
      <c r="AG62" s="61" t="s">
        <v>167</v>
      </c>
      <c r="AH62" s="61" t="s">
        <v>167</v>
      </c>
      <c r="AI62" s="61" t="s">
        <v>167</v>
      </c>
      <c r="AJ62" s="61" t="s">
        <v>167</v>
      </c>
      <c r="AK62" s="61" t="s">
        <v>167</v>
      </c>
      <c r="AL62" s="61" t="s">
        <v>167</v>
      </c>
      <c r="AM62" s="61" t="s">
        <v>167</v>
      </c>
      <c r="AN62" s="61" t="s">
        <v>167</v>
      </c>
      <c r="AO62" s="61" t="s">
        <v>167</v>
      </c>
      <c r="AP62" s="61" t="s">
        <v>167</v>
      </c>
      <c r="AQ62" s="61" t="s">
        <v>167</v>
      </c>
      <c r="AR62" s="61" t="s">
        <v>167</v>
      </c>
      <c r="AS62" s="61" t="s">
        <v>167</v>
      </c>
      <c r="AT62" s="61" t="s">
        <v>167</v>
      </c>
      <c r="AU62" s="61" t="s">
        <v>167</v>
      </c>
      <c r="AV62" s="61" t="s">
        <v>167</v>
      </c>
      <c r="AW62" s="61" t="s">
        <v>167</v>
      </c>
      <c r="AX62" s="61" t="s">
        <v>167</v>
      </c>
      <c r="AY62" s="61" t="s">
        <v>167</v>
      </c>
      <c r="AZ62" s="61" t="s">
        <v>167</v>
      </c>
      <c r="BA62" s="61" t="s">
        <v>167</v>
      </c>
      <c r="BB62" s="61" t="s">
        <v>167</v>
      </c>
      <c r="BC62" s="61" t="s">
        <v>167</v>
      </c>
      <c r="BD62" s="61" t="s">
        <v>167</v>
      </c>
      <c r="BE62" s="61" t="s">
        <v>167</v>
      </c>
      <c r="BF62" s="61" t="s">
        <v>167</v>
      </c>
      <c r="BG62" s="61" t="s">
        <v>167</v>
      </c>
      <c r="BH62" s="61" t="s">
        <v>167</v>
      </c>
      <c r="BI62" s="61" t="s">
        <v>167</v>
      </c>
      <c r="BJ62" s="61" t="s">
        <v>167</v>
      </c>
      <c r="BK62" s="61" t="s">
        <v>167</v>
      </c>
      <c r="BL62" s="61" t="s">
        <v>167</v>
      </c>
      <c r="BM62" s="61" t="s">
        <v>167</v>
      </c>
      <c r="BN62" s="61" t="s">
        <v>167</v>
      </c>
      <c r="BO62" s="61" t="s">
        <v>167</v>
      </c>
      <c r="BP62" s="61" t="s">
        <v>167</v>
      </c>
      <c r="BQ62" s="61" t="s">
        <v>167</v>
      </c>
      <c r="BR62" s="61" t="s">
        <v>167</v>
      </c>
      <c r="BS62" s="61" t="s">
        <v>167</v>
      </c>
      <c r="BT62" s="61" t="s">
        <v>167</v>
      </c>
      <c r="BU62" s="61" t="s">
        <v>167</v>
      </c>
      <c r="BV62" s="61" t="s">
        <v>167</v>
      </c>
      <c r="BW62" s="61" t="s">
        <v>167</v>
      </c>
      <c r="BX62" s="61" t="s">
        <v>167</v>
      </c>
      <c r="BY62" s="61" t="s">
        <v>167</v>
      </c>
      <c r="BZ62" s="61" t="s">
        <v>167</v>
      </c>
      <c r="CA62" s="61" t="s">
        <v>167</v>
      </c>
      <c r="CB62" s="61" t="s">
        <v>167</v>
      </c>
      <c r="CC62" s="61" t="s">
        <v>167</v>
      </c>
      <c r="CD62" s="61" t="s">
        <v>167</v>
      </c>
      <c r="CE62" s="61" t="s">
        <v>167</v>
      </c>
      <c r="CF62" s="61" t="s">
        <v>167</v>
      </c>
      <c r="CG62" s="61" t="s">
        <v>167</v>
      </c>
      <c r="CH62" s="61" t="s">
        <v>167</v>
      </c>
      <c r="CI62" s="61" t="s">
        <v>167</v>
      </c>
      <c r="CJ62" s="61" t="s">
        <v>167</v>
      </c>
      <c r="CK62" s="61" t="s">
        <v>167</v>
      </c>
      <c r="CL62" s="61" t="s">
        <v>167</v>
      </c>
      <c r="CM62" s="61" t="s">
        <v>167</v>
      </c>
      <c r="CN62" s="61" t="s">
        <v>167</v>
      </c>
      <c r="CO62" s="61" t="s">
        <v>167</v>
      </c>
      <c r="CP62" s="61" t="s">
        <v>167</v>
      </c>
      <c r="CQ62" s="61" t="s">
        <v>167</v>
      </c>
      <c r="CR62" s="61" t="s">
        <v>167</v>
      </c>
      <c r="CS62" s="61" t="s">
        <v>167</v>
      </c>
      <c r="CT62" s="61" t="s">
        <v>167</v>
      </c>
      <c r="CU62" s="61" t="s">
        <v>167</v>
      </c>
      <c r="CV62" s="61" t="s">
        <v>167</v>
      </c>
      <c r="CW62" s="61" t="s">
        <v>167</v>
      </c>
      <c r="CX62" s="61" t="s">
        <v>167</v>
      </c>
      <c r="CY62" s="61" t="s">
        <v>167</v>
      </c>
      <c r="CZ62" s="61" t="s">
        <v>167</v>
      </c>
    </row>
    <row r="63" spans="1:104" x14ac:dyDescent="0.2">
      <c r="A63" s="16" t="s">
        <v>412</v>
      </c>
      <c r="B63" s="9" t="s">
        <v>373</v>
      </c>
      <c r="C63" s="15" t="s">
        <v>367</v>
      </c>
      <c r="D63" s="15" t="s">
        <v>58</v>
      </c>
      <c r="E63" s="84" t="s">
        <v>167</v>
      </c>
      <c r="F63" s="61" t="s">
        <v>167</v>
      </c>
      <c r="G63" s="61" t="s">
        <v>167</v>
      </c>
      <c r="H63" s="61" t="s">
        <v>167</v>
      </c>
      <c r="I63" s="61" t="s">
        <v>167</v>
      </c>
      <c r="J63" s="61" t="s">
        <v>167</v>
      </c>
      <c r="K63" s="61" t="s">
        <v>167</v>
      </c>
      <c r="L63" s="61" t="s">
        <v>167</v>
      </c>
      <c r="M63" s="61" t="s">
        <v>167</v>
      </c>
      <c r="N63" s="61" t="s">
        <v>167</v>
      </c>
      <c r="O63" s="61" t="s">
        <v>167</v>
      </c>
      <c r="P63" s="61" t="s">
        <v>167</v>
      </c>
      <c r="Q63" s="61" t="s">
        <v>167</v>
      </c>
      <c r="R63" s="61" t="s">
        <v>167</v>
      </c>
      <c r="S63" s="61" t="s">
        <v>167</v>
      </c>
      <c r="T63" s="61" t="s">
        <v>167</v>
      </c>
      <c r="U63" s="61" t="s">
        <v>167</v>
      </c>
      <c r="V63" s="61" t="s">
        <v>167</v>
      </c>
      <c r="W63" s="61" t="s">
        <v>167</v>
      </c>
      <c r="X63" s="61" t="s">
        <v>167</v>
      </c>
      <c r="Y63" s="61" t="s">
        <v>167</v>
      </c>
      <c r="Z63" s="61" t="s">
        <v>167</v>
      </c>
      <c r="AA63" s="61" t="s">
        <v>167</v>
      </c>
      <c r="AB63" s="61" t="s">
        <v>167</v>
      </c>
      <c r="AC63" s="61" t="s">
        <v>167</v>
      </c>
      <c r="AD63" s="61" t="s">
        <v>167</v>
      </c>
      <c r="AE63" s="61" t="s">
        <v>167</v>
      </c>
      <c r="AF63" s="61" t="s">
        <v>167</v>
      </c>
      <c r="AG63" s="61" t="s">
        <v>167</v>
      </c>
      <c r="AH63" s="61" t="s">
        <v>167</v>
      </c>
      <c r="AI63" s="61" t="s">
        <v>167</v>
      </c>
      <c r="AJ63" s="61" t="s">
        <v>167</v>
      </c>
      <c r="AK63" s="61" t="s">
        <v>167</v>
      </c>
      <c r="AL63" s="61" t="s">
        <v>167</v>
      </c>
      <c r="AM63" s="61" t="s">
        <v>167</v>
      </c>
      <c r="AN63" s="61" t="s">
        <v>167</v>
      </c>
      <c r="AO63" s="61" t="s">
        <v>167</v>
      </c>
      <c r="AP63" s="61" t="s">
        <v>167</v>
      </c>
      <c r="AQ63" s="61" t="s">
        <v>167</v>
      </c>
      <c r="AR63" s="61" t="s">
        <v>167</v>
      </c>
      <c r="AS63" s="61" t="s">
        <v>167</v>
      </c>
      <c r="AT63" s="61" t="s">
        <v>167</v>
      </c>
      <c r="AU63" s="61" t="s">
        <v>167</v>
      </c>
      <c r="AV63" s="61" t="s">
        <v>167</v>
      </c>
      <c r="AW63" s="61" t="s">
        <v>167</v>
      </c>
      <c r="AX63" s="61" t="s">
        <v>167</v>
      </c>
      <c r="AY63" s="61" t="s">
        <v>167</v>
      </c>
      <c r="AZ63" s="61" t="s">
        <v>167</v>
      </c>
      <c r="BA63" s="61" t="s">
        <v>167</v>
      </c>
      <c r="BB63" s="61" t="s">
        <v>167</v>
      </c>
      <c r="BC63" s="61" t="s">
        <v>167</v>
      </c>
      <c r="BD63" s="61" t="s">
        <v>167</v>
      </c>
      <c r="BE63" s="61" t="s">
        <v>167</v>
      </c>
      <c r="BF63" s="61" t="s">
        <v>167</v>
      </c>
      <c r="BG63" s="61" t="s">
        <v>167</v>
      </c>
      <c r="BH63" s="61" t="s">
        <v>167</v>
      </c>
      <c r="BI63" s="61" t="s">
        <v>167</v>
      </c>
      <c r="BJ63" s="61" t="s">
        <v>167</v>
      </c>
      <c r="BK63" s="61" t="s">
        <v>167</v>
      </c>
      <c r="BL63" s="61" t="s">
        <v>167</v>
      </c>
      <c r="BM63" s="61" t="s">
        <v>167</v>
      </c>
      <c r="BN63" s="61" t="s">
        <v>167</v>
      </c>
      <c r="BO63" s="61" t="s">
        <v>167</v>
      </c>
      <c r="BP63" s="61" t="s">
        <v>167</v>
      </c>
      <c r="BQ63" s="61" t="s">
        <v>167</v>
      </c>
      <c r="BR63" s="61" t="s">
        <v>167</v>
      </c>
      <c r="BS63" s="61" t="s">
        <v>167</v>
      </c>
      <c r="BT63" s="61" t="s">
        <v>167</v>
      </c>
      <c r="BU63" s="61" t="s">
        <v>167</v>
      </c>
      <c r="BV63" s="61" t="s">
        <v>167</v>
      </c>
      <c r="BW63" s="61" t="s">
        <v>167</v>
      </c>
      <c r="BX63" s="61" t="s">
        <v>167</v>
      </c>
      <c r="BY63" s="61" t="s">
        <v>167</v>
      </c>
      <c r="BZ63" s="61" t="s">
        <v>167</v>
      </c>
      <c r="CA63" s="61" t="s">
        <v>167</v>
      </c>
      <c r="CB63" s="61" t="s">
        <v>167</v>
      </c>
      <c r="CC63" s="61" t="s">
        <v>167</v>
      </c>
      <c r="CD63" s="61" t="s">
        <v>167</v>
      </c>
      <c r="CE63" s="61" t="s">
        <v>167</v>
      </c>
      <c r="CF63" s="61" t="s">
        <v>167</v>
      </c>
      <c r="CG63" s="61" t="s">
        <v>167</v>
      </c>
      <c r="CH63" s="61" t="s">
        <v>167</v>
      </c>
      <c r="CI63" s="61" t="s">
        <v>167</v>
      </c>
      <c r="CJ63" s="61" t="s">
        <v>167</v>
      </c>
      <c r="CK63" s="61" t="s">
        <v>167</v>
      </c>
      <c r="CL63" s="61" t="s">
        <v>167</v>
      </c>
      <c r="CM63" s="61" t="s">
        <v>167</v>
      </c>
      <c r="CN63" s="61" t="s">
        <v>167</v>
      </c>
      <c r="CO63" s="61" t="s">
        <v>167</v>
      </c>
      <c r="CP63" s="61" t="s">
        <v>167</v>
      </c>
      <c r="CQ63" s="61" t="s">
        <v>167</v>
      </c>
      <c r="CR63" s="61" t="s">
        <v>167</v>
      </c>
      <c r="CS63" s="61" t="s">
        <v>167</v>
      </c>
      <c r="CT63" s="61" t="s">
        <v>167</v>
      </c>
      <c r="CU63" s="61" t="s">
        <v>167</v>
      </c>
      <c r="CV63" s="61" t="s">
        <v>167</v>
      </c>
      <c r="CW63" s="61" t="s">
        <v>167</v>
      </c>
      <c r="CX63" s="61" t="s">
        <v>167</v>
      </c>
      <c r="CY63" s="61" t="s">
        <v>167</v>
      </c>
      <c r="CZ63" s="61" t="s">
        <v>167</v>
      </c>
    </row>
    <row r="64" spans="1:104" ht="28.5" x14ac:dyDescent="0.2">
      <c r="A64" s="16" t="s">
        <v>413</v>
      </c>
      <c r="B64" s="9" t="s">
        <v>375</v>
      </c>
      <c r="C64" s="15" t="s">
        <v>414</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x14ac:dyDescent="0.2">
      <c r="A65" s="16" t="s">
        <v>415</v>
      </c>
      <c r="B65" s="9" t="s">
        <v>378</v>
      </c>
      <c r="C65" s="15" t="s">
        <v>379</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x14ac:dyDescent="0.3">
      <c r="A66" s="64"/>
      <c r="B66" s="64" t="s">
        <v>153</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x14ac:dyDescent="0.2">
      <c r="A67" s="219"/>
      <c r="B67" s="219" t="s">
        <v>416</v>
      </c>
      <c r="C67" s="15" t="s">
        <v>417</v>
      </c>
      <c r="D67" s="15" t="s">
        <v>161</v>
      </c>
      <c r="E67" s="207" t="s">
        <v>162</v>
      </c>
      <c r="F67" s="208" t="s">
        <v>162</v>
      </c>
      <c r="G67" s="208" t="s">
        <v>162</v>
      </c>
      <c r="H67" s="208" t="s">
        <v>162</v>
      </c>
      <c r="I67" s="208" t="s">
        <v>162</v>
      </c>
      <c r="J67" s="208" t="s">
        <v>162</v>
      </c>
      <c r="K67" s="208" t="s">
        <v>162</v>
      </c>
      <c r="L67" s="208" t="s">
        <v>162</v>
      </c>
      <c r="M67" s="208" t="s">
        <v>162</v>
      </c>
      <c r="N67" s="208" t="s">
        <v>162</v>
      </c>
      <c r="O67" s="208" t="s">
        <v>162</v>
      </c>
      <c r="P67" s="208" t="s">
        <v>162</v>
      </c>
      <c r="Q67" s="208" t="s">
        <v>162</v>
      </c>
      <c r="R67" s="208" t="s">
        <v>162</v>
      </c>
      <c r="S67" s="208" t="s">
        <v>162</v>
      </c>
      <c r="T67" s="208" t="s">
        <v>162</v>
      </c>
      <c r="U67" s="208" t="s">
        <v>162</v>
      </c>
      <c r="V67" s="208" t="s">
        <v>162</v>
      </c>
      <c r="W67" s="208" t="s">
        <v>162</v>
      </c>
      <c r="X67" s="208" t="s">
        <v>162</v>
      </c>
      <c r="Y67" s="208" t="s">
        <v>162</v>
      </c>
      <c r="Z67" s="208" t="s">
        <v>162</v>
      </c>
      <c r="AA67" s="208" t="s">
        <v>162</v>
      </c>
      <c r="AB67" s="208" t="s">
        <v>162</v>
      </c>
      <c r="AC67" s="208" t="s">
        <v>162</v>
      </c>
      <c r="AD67" s="208" t="s">
        <v>162</v>
      </c>
      <c r="AE67" s="208" t="s">
        <v>162</v>
      </c>
      <c r="AF67" s="208" t="s">
        <v>162</v>
      </c>
      <c r="AG67" s="208" t="s">
        <v>162</v>
      </c>
      <c r="AH67" s="208" t="s">
        <v>162</v>
      </c>
      <c r="AI67" s="208" t="s">
        <v>162</v>
      </c>
      <c r="AJ67" s="208" t="s">
        <v>162</v>
      </c>
      <c r="AK67" s="208" t="s">
        <v>162</v>
      </c>
      <c r="AL67" s="208" t="s">
        <v>162</v>
      </c>
      <c r="AM67" s="208" t="s">
        <v>162</v>
      </c>
      <c r="AN67" s="208" t="s">
        <v>162</v>
      </c>
      <c r="AO67" s="208" t="s">
        <v>162</v>
      </c>
      <c r="AP67" s="208" t="s">
        <v>162</v>
      </c>
      <c r="AQ67" s="208" t="s">
        <v>162</v>
      </c>
      <c r="AR67" s="208" t="s">
        <v>162</v>
      </c>
      <c r="AS67" s="208" t="s">
        <v>162</v>
      </c>
      <c r="AT67" s="208" t="s">
        <v>162</v>
      </c>
      <c r="AU67" s="208" t="s">
        <v>162</v>
      </c>
      <c r="AV67" s="208" t="s">
        <v>162</v>
      </c>
      <c r="AW67" s="208" t="s">
        <v>162</v>
      </c>
      <c r="AX67" s="208" t="s">
        <v>162</v>
      </c>
      <c r="AY67" s="208" t="s">
        <v>162</v>
      </c>
      <c r="AZ67" s="208" t="s">
        <v>162</v>
      </c>
      <c r="BA67" s="208" t="s">
        <v>162</v>
      </c>
      <c r="BB67" s="208" t="s">
        <v>162</v>
      </c>
      <c r="BC67" s="208" t="s">
        <v>162</v>
      </c>
      <c r="BD67" s="208" t="s">
        <v>162</v>
      </c>
      <c r="BE67" s="208" t="s">
        <v>162</v>
      </c>
      <c r="BF67" s="208" t="s">
        <v>162</v>
      </c>
      <c r="BG67" s="208" t="s">
        <v>162</v>
      </c>
      <c r="BH67" s="208" t="s">
        <v>162</v>
      </c>
      <c r="BI67" s="208" t="s">
        <v>162</v>
      </c>
      <c r="BJ67" s="208" t="s">
        <v>162</v>
      </c>
      <c r="BK67" s="208" t="s">
        <v>162</v>
      </c>
      <c r="BL67" s="208" t="s">
        <v>162</v>
      </c>
      <c r="BM67" s="208" t="s">
        <v>162</v>
      </c>
      <c r="BN67" s="208" t="s">
        <v>162</v>
      </c>
      <c r="BO67" s="208" t="s">
        <v>162</v>
      </c>
      <c r="BP67" s="208" t="s">
        <v>162</v>
      </c>
      <c r="BQ67" s="208" t="s">
        <v>162</v>
      </c>
      <c r="BR67" s="208" t="s">
        <v>162</v>
      </c>
      <c r="BS67" s="208" t="s">
        <v>162</v>
      </c>
      <c r="BT67" s="208" t="s">
        <v>162</v>
      </c>
      <c r="BU67" s="208" t="s">
        <v>162</v>
      </c>
      <c r="BV67" s="208" t="s">
        <v>162</v>
      </c>
      <c r="BW67" s="208" t="s">
        <v>162</v>
      </c>
      <c r="BX67" s="208" t="s">
        <v>162</v>
      </c>
      <c r="BY67" s="208" t="s">
        <v>162</v>
      </c>
      <c r="BZ67" s="208" t="s">
        <v>162</v>
      </c>
      <c r="CA67" s="208" t="s">
        <v>162</v>
      </c>
      <c r="CB67" s="208" t="s">
        <v>162</v>
      </c>
      <c r="CC67" s="208" t="s">
        <v>162</v>
      </c>
      <c r="CD67" s="208" t="s">
        <v>162</v>
      </c>
      <c r="CE67" s="208" t="s">
        <v>162</v>
      </c>
      <c r="CF67" s="208" t="s">
        <v>162</v>
      </c>
      <c r="CG67" s="208" t="s">
        <v>162</v>
      </c>
      <c r="CH67" s="208" t="s">
        <v>162</v>
      </c>
      <c r="CI67" s="208" t="s">
        <v>162</v>
      </c>
      <c r="CJ67" s="208" t="s">
        <v>162</v>
      </c>
      <c r="CK67" s="208" t="s">
        <v>162</v>
      </c>
      <c r="CL67" s="208" t="s">
        <v>162</v>
      </c>
      <c r="CM67" s="208" t="s">
        <v>162</v>
      </c>
      <c r="CN67" s="208" t="s">
        <v>162</v>
      </c>
      <c r="CO67" s="208" t="s">
        <v>162</v>
      </c>
      <c r="CP67" s="208" t="s">
        <v>162</v>
      </c>
      <c r="CQ67" s="208" t="s">
        <v>162</v>
      </c>
      <c r="CR67" s="208" t="s">
        <v>162</v>
      </c>
      <c r="CS67" s="208" t="s">
        <v>162</v>
      </c>
      <c r="CT67" s="208" t="s">
        <v>162</v>
      </c>
      <c r="CU67" s="208" t="s">
        <v>162</v>
      </c>
      <c r="CV67" s="208" t="s">
        <v>162</v>
      </c>
      <c r="CW67" s="208" t="s">
        <v>162</v>
      </c>
      <c r="CX67" s="208" t="s">
        <v>162</v>
      </c>
      <c r="CY67" s="208" t="s">
        <v>162</v>
      </c>
      <c r="CZ67" s="208" t="s">
        <v>162</v>
      </c>
    </row>
    <row r="68" spans="1:104" x14ac:dyDescent="0.2">
      <c r="A68" s="16" t="s">
        <v>418</v>
      </c>
      <c r="B68" s="9" t="s">
        <v>366</v>
      </c>
      <c r="C68" s="15" t="s">
        <v>367</v>
      </c>
      <c r="D68" s="15" t="s">
        <v>58</v>
      </c>
      <c r="E68" s="84" t="s">
        <v>167</v>
      </c>
      <c r="F68" s="61" t="s">
        <v>167</v>
      </c>
      <c r="G68" s="61" t="s">
        <v>167</v>
      </c>
      <c r="H68" s="61" t="s">
        <v>167</v>
      </c>
      <c r="I68" s="61" t="s">
        <v>167</v>
      </c>
      <c r="J68" s="61" t="s">
        <v>167</v>
      </c>
      <c r="K68" s="61" t="s">
        <v>167</v>
      </c>
      <c r="L68" s="61" t="s">
        <v>167</v>
      </c>
      <c r="M68" s="61" t="s">
        <v>167</v>
      </c>
      <c r="N68" s="61" t="s">
        <v>167</v>
      </c>
      <c r="O68" s="61" t="s">
        <v>167</v>
      </c>
      <c r="P68" s="61" t="s">
        <v>167</v>
      </c>
      <c r="Q68" s="61" t="s">
        <v>167</v>
      </c>
      <c r="R68" s="61" t="s">
        <v>167</v>
      </c>
      <c r="S68" s="61" t="s">
        <v>167</v>
      </c>
      <c r="T68" s="61" t="s">
        <v>167</v>
      </c>
      <c r="U68" s="61" t="s">
        <v>167</v>
      </c>
      <c r="V68" s="61" t="s">
        <v>167</v>
      </c>
      <c r="W68" s="61" t="s">
        <v>167</v>
      </c>
      <c r="X68" s="61" t="s">
        <v>167</v>
      </c>
      <c r="Y68" s="61" t="s">
        <v>167</v>
      </c>
      <c r="Z68" s="61" t="s">
        <v>167</v>
      </c>
      <c r="AA68" s="61" t="s">
        <v>167</v>
      </c>
      <c r="AB68" s="61" t="s">
        <v>167</v>
      </c>
      <c r="AC68" s="61" t="s">
        <v>167</v>
      </c>
      <c r="AD68" s="61" t="s">
        <v>167</v>
      </c>
      <c r="AE68" s="61" t="s">
        <v>167</v>
      </c>
      <c r="AF68" s="61" t="s">
        <v>167</v>
      </c>
      <c r="AG68" s="61" t="s">
        <v>167</v>
      </c>
      <c r="AH68" s="61" t="s">
        <v>167</v>
      </c>
      <c r="AI68" s="61" t="s">
        <v>167</v>
      </c>
      <c r="AJ68" s="61" t="s">
        <v>167</v>
      </c>
      <c r="AK68" s="61" t="s">
        <v>167</v>
      </c>
      <c r="AL68" s="61" t="s">
        <v>167</v>
      </c>
      <c r="AM68" s="61" t="s">
        <v>167</v>
      </c>
      <c r="AN68" s="61" t="s">
        <v>167</v>
      </c>
      <c r="AO68" s="61" t="s">
        <v>167</v>
      </c>
      <c r="AP68" s="61" t="s">
        <v>167</v>
      </c>
      <c r="AQ68" s="61" t="s">
        <v>167</v>
      </c>
      <c r="AR68" s="61" t="s">
        <v>167</v>
      </c>
      <c r="AS68" s="61" t="s">
        <v>167</v>
      </c>
      <c r="AT68" s="61" t="s">
        <v>167</v>
      </c>
      <c r="AU68" s="61" t="s">
        <v>167</v>
      </c>
      <c r="AV68" s="61" t="s">
        <v>167</v>
      </c>
      <c r="AW68" s="61" t="s">
        <v>167</v>
      </c>
      <c r="AX68" s="61" t="s">
        <v>167</v>
      </c>
      <c r="AY68" s="61" t="s">
        <v>167</v>
      </c>
      <c r="AZ68" s="61" t="s">
        <v>167</v>
      </c>
      <c r="BA68" s="61" t="s">
        <v>167</v>
      </c>
      <c r="BB68" s="61" t="s">
        <v>167</v>
      </c>
      <c r="BC68" s="61" t="s">
        <v>167</v>
      </c>
      <c r="BD68" s="61" t="s">
        <v>167</v>
      </c>
      <c r="BE68" s="61" t="s">
        <v>167</v>
      </c>
      <c r="BF68" s="61" t="s">
        <v>167</v>
      </c>
      <c r="BG68" s="61" t="s">
        <v>167</v>
      </c>
      <c r="BH68" s="61" t="s">
        <v>167</v>
      </c>
      <c r="BI68" s="61" t="s">
        <v>167</v>
      </c>
      <c r="BJ68" s="61" t="s">
        <v>167</v>
      </c>
      <c r="BK68" s="61" t="s">
        <v>167</v>
      </c>
      <c r="BL68" s="61" t="s">
        <v>167</v>
      </c>
      <c r="BM68" s="61" t="s">
        <v>167</v>
      </c>
      <c r="BN68" s="61" t="s">
        <v>167</v>
      </c>
      <c r="BO68" s="61" t="s">
        <v>167</v>
      </c>
      <c r="BP68" s="61" t="s">
        <v>167</v>
      </c>
      <c r="BQ68" s="61" t="s">
        <v>167</v>
      </c>
      <c r="BR68" s="61" t="s">
        <v>167</v>
      </c>
      <c r="BS68" s="61" t="s">
        <v>167</v>
      </c>
      <c r="BT68" s="61" t="s">
        <v>167</v>
      </c>
      <c r="BU68" s="61" t="s">
        <v>167</v>
      </c>
      <c r="BV68" s="61" t="s">
        <v>167</v>
      </c>
      <c r="BW68" s="61" t="s">
        <v>167</v>
      </c>
      <c r="BX68" s="61" t="s">
        <v>167</v>
      </c>
      <c r="BY68" s="61" t="s">
        <v>167</v>
      </c>
      <c r="BZ68" s="61" t="s">
        <v>167</v>
      </c>
      <c r="CA68" s="61" t="s">
        <v>167</v>
      </c>
      <c r="CB68" s="61" t="s">
        <v>167</v>
      </c>
      <c r="CC68" s="61" t="s">
        <v>167</v>
      </c>
      <c r="CD68" s="61" t="s">
        <v>167</v>
      </c>
      <c r="CE68" s="61" t="s">
        <v>167</v>
      </c>
      <c r="CF68" s="61" t="s">
        <v>167</v>
      </c>
      <c r="CG68" s="61" t="s">
        <v>167</v>
      </c>
      <c r="CH68" s="61" t="s">
        <v>167</v>
      </c>
      <c r="CI68" s="61" t="s">
        <v>167</v>
      </c>
      <c r="CJ68" s="61" t="s">
        <v>167</v>
      </c>
      <c r="CK68" s="61" t="s">
        <v>167</v>
      </c>
      <c r="CL68" s="61" t="s">
        <v>167</v>
      </c>
      <c r="CM68" s="61" t="s">
        <v>167</v>
      </c>
      <c r="CN68" s="61" t="s">
        <v>167</v>
      </c>
      <c r="CO68" s="61" t="s">
        <v>167</v>
      </c>
      <c r="CP68" s="61" t="s">
        <v>167</v>
      </c>
      <c r="CQ68" s="61" t="s">
        <v>167</v>
      </c>
      <c r="CR68" s="61" t="s">
        <v>167</v>
      </c>
      <c r="CS68" s="61" t="s">
        <v>167</v>
      </c>
      <c r="CT68" s="61" t="s">
        <v>167</v>
      </c>
      <c r="CU68" s="61" t="s">
        <v>167</v>
      </c>
      <c r="CV68" s="61" t="s">
        <v>167</v>
      </c>
      <c r="CW68" s="61" t="s">
        <v>167</v>
      </c>
      <c r="CX68" s="61" t="s">
        <v>167</v>
      </c>
      <c r="CY68" s="61" t="s">
        <v>167</v>
      </c>
      <c r="CZ68" s="61" t="s">
        <v>167</v>
      </c>
    </row>
    <row r="69" spans="1:104" x14ac:dyDescent="0.2">
      <c r="A69" s="16" t="s">
        <v>419</v>
      </c>
      <c r="B69" s="9" t="s">
        <v>369</v>
      </c>
      <c r="C69" s="15" t="s">
        <v>367</v>
      </c>
      <c r="D69" s="15" t="s">
        <v>58</v>
      </c>
      <c r="E69" s="84" t="s">
        <v>167</v>
      </c>
      <c r="F69" s="61" t="s">
        <v>167</v>
      </c>
      <c r="G69" s="61" t="s">
        <v>167</v>
      </c>
      <c r="H69" s="61" t="s">
        <v>167</v>
      </c>
      <c r="I69" s="61" t="s">
        <v>167</v>
      </c>
      <c r="J69" s="61" t="s">
        <v>167</v>
      </c>
      <c r="K69" s="61" t="s">
        <v>167</v>
      </c>
      <c r="L69" s="61" t="s">
        <v>167</v>
      </c>
      <c r="M69" s="61" t="s">
        <v>167</v>
      </c>
      <c r="N69" s="61" t="s">
        <v>167</v>
      </c>
      <c r="O69" s="61" t="s">
        <v>167</v>
      </c>
      <c r="P69" s="61" t="s">
        <v>167</v>
      </c>
      <c r="Q69" s="61" t="s">
        <v>167</v>
      </c>
      <c r="R69" s="61" t="s">
        <v>167</v>
      </c>
      <c r="S69" s="61" t="s">
        <v>167</v>
      </c>
      <c r="T69" s="61" t="s">
        <v>167</v>
      </c>
      <c r="U69" s="61" t="s">
        <v>167</v>
      </c>
      <c r="V69" s="61" t="s">
        <v>167</v>
      </c>
      <c r="W69" s="61" t="s">
        <v>167</v>
      </c>
      <c r="X69" s="61" t="s">
        <v>167</v>
      </c>
      <c r="Y69" s="61" t="s">
        <v>167</v>
      </c>
      <c r="Z69" s="61" t="s">
        <v>167</v>
      </c>
      <c r="AA69" s="61" t="s">
        <v>167</v>
      </c>
      <c r="AB69" s="61" t="s">
        <v>167</v>
      </c>
      <c r="AC69" s="61" t="s">
        <v>167</v>
      </c>
      <c r="AD69" s="61" t="s">
        <v>167</v>
      </c>
      <c r="AE69" s="61" t="s">
        <v>167</v>
      </c>
      <c r="AF69" s="61" t="s">
        <v>167</v>
      </c>
      <c r="AG69" s="61" t="s">
        <v>167</v>
      </c>
      <c r="AH69" s="61" t="s">
        <v>167</v>
      </c>
      <c r="AI69" s="61" t="s">
        <v>167</v>
      </c>
      <c r="AJ69" s="61" t="s">
        <v>167</v>
      </c>
      <c r="AK69" s="61" t="s">
        <v>167</v>
      </c>
      <c r="AL69" s="61" t="s">
        <v>167</v>
      </c>
      <c r="AM69" s="61" t="s">
        <v>167</v>
      </c>
      <c r="AN69" s="61" t="s">
        <v>167</v>
      </c>
      <c r="AO69" s="61" t="s">
        <v>167</v>
      </c>
      <c r="AP69" s="61" t="s">
        <v>167</v>
      </c>
      <c r="AQ69" s="61" t="s">
        <v>167</v>
      </c>
      <c r="AR69" s="61" t="s">
        <v>167</v>
      </c>
      <c r="AS69" s="61" t="s">
        <v>167</v>
      </c>
      <c r="AT69" s="61" t="s">
        <v>167</v>
      </c>
      <c r="AU69" s="61" t="s">
        <v>167</v>
      </c>
      <c r="AV69" s="61" t="s">
        <v>167</v>
      </c>
      <c r="AW69" s="61" t="s">
        <v>167</v>
      </c>
      <c r="AX69" s="61" t="s">
        <v>167</v>
      </c>
      <c r="AY69" s="61" t="s">
        <v>167</v>
      </c>
      <c r="AZ69" s="61" t="s">
        <v>167</v>
      </c>
      <c r="BA69" s="61" t="s">
        <v>167</v>
      </c>
      <c r="BB69" s="61" t="s">
        <v>167</v>
      </c>
      <c r="BC69" s="61" t="s">
        <v>167</v>
      </c>
      <c r="BD69" s="61" t="s">
        <v>167</v>
      </c>
      <c r="BE69" s="61" t="s">
        <v>167</v>
      </c>
      <c r="BF69" s="61" t="s">
        <v>167</v>
      </c>
      <c r="BG69" s="61" t="s">
        <v>167</v>
      </c>
      <c r="BH69" s="61" t="s">
        <v>167</v>
      </c>
      <c r="BI69" s="61" t="s">
        <v>167</v>
      </c>
      <c r="BJ69" s="61" t="s">
        <v>167</v>
      </c>
      <c r="BK69" s="61" t="s">
        <v>167</v>
      </c>
      <c r="BL69" s="61" t="s">
        <v>167</v>
      </c>
      <c r="BM69" s="61" t="s">
        <v>167</v>
      </c>
      <c r="BN69" s="61" t="s">
        <v>167</v>
      </c>
      <c r="BO69" s="61" t="s">
        <v>167</v>
      </c>
      <c r="BP69" s="61" t="s">
        <v>167</v>
      </c>
      <c r="BQ69" s="61" t="s">
        <v>167</v>
      </c>
      <c r="BR69" s="61" t="s">
        <v>167</v>
      </c>
      <c r="BS69" s="61" t="s">
        <v>167</v>
      </c>
      <c r="BT69" s="61" t="s">
        <v>167</v>
      </c>
      <c r="BU69" s="61" t="s">
        <v>167</v>
      </c>
      <c r="BV69" s="61" t="s">
        <v>167</v>
      </c>
      <c r="BW69" s="61" t="s">
        <v>167</v>
      </c>
      <c r="BX69" s="61" t="s">
        <v>167</v>
      </c>
      <c r="BY69" s="61" t="s">
        <v>167</v>
      </c>
      <c r="BZ69" s="61" t="s">
        <v>167</v>
      </c>
      <c r="CA69" s="61" t="s">
        <v>167</v>
      </c>
      <c r="CB69" s="61" t="s">
        <v>167</v>
      </c>
      <c r="CC69" s="61" t="s">
        <v>167</v>
      </c>
      <c r="CD69" s="61" t="s">
        <v>167</v>
      </c>
      <c r="CE69" s="61" t="s">
        <v>167</v>
      </c>
      <c r="CF69" s="61" t="s">
        <v>167</v>
      </c>
      <c r="CG69" s="61" t="s">
        <v>167</v>
      </c>
      <c r="CH69" s="61" t="s">
        <v>167</v>
      </c>
      <c r="CI69" s="61" t="s">
        <v>167</v>
      </c>
      <c r="CJ69" s="61" t="s">
        <v>167</v>
      </c>
      <c r="CK69" s="61" t="s">
        <v>167</v>
      </c>
      <c r="CL69" s="61" t="s">
        <v>167</v>
      </c>
      <c r="CM69" s="61" t="s">
        <v>167</v>
      </c>
      <c r="CN69" s="61" t="s">
        <v>167</v>
      </c>
      <c r="CO69" s="61" t="s">
        <v>167</v>
      </c>
      <c r="CP69" s="61" t="s">
        <v>167</v>
      </c>
      <c r="CQ69" s="61" t="s">
        <v>167</v>
      </c>
      <c r="CR69" s="61" t="s">
        <v>167</v>
      </c>
      <c r="CS69" s="61" t="s">
        <v>167</v>
      </c>
      <c r="CT69" s="61" t="s">
        <v>167</v>
      </c>
      <c r="CU69" s="61" t="s">
        <v>167</v>
      </c>
      <c r="CV69" s="61" t="s">
        <v>167</v>
      </c>
      <c r="CW69" s="61" t="s">
        <v>167</v>
      </c>
      <c r="CX69" s="61" t="s">
        <v>167</v>
      </c>
      <c r="CY69" s="61" t="s">
        <v>167</v>
      </c>
      <c r="CZ69" s="61" t="s">
        <v>167</v>
      </c>
    </row>
    <row r="70" spans="1:104" x14ac:dyDescent="0.2">
      <c r="A70" s="16" t="s">
        <v>420</v>
      </c>
      <c r="B70" s="9" t="s">
        <v>371</v>
      </c>
      <c r="C70" s="15" t="s">
        <v>367</v>
      </c>
      <c r="D70" s="15" t="s">
        <v>58</v>
      </c>
      <c r="E70" s="84" t="s">
        <v>167</v>
      </c>
      <c r="F70" s="61" t="s">
        <v>167</v>
      </c>
      <c r="G70" s="61" t="s">
        <v>167</v>
      </c>
      <c r="H70" s="61" t="s">
        <v>167</v>
      </c>
      <c r="I70" s="61" t="s">
        <v>167</v>
      </c>
      <c r="J70" s="61" t="s">
        <v>167</v>
      </c>
      <c r="K70" s="61" t="s">
        <v>167</v>
      </c>
      <c r="L70" s="61" t="s">
        <v>167</v>
      </c>
      <c r="M70" s="61" t="s">
        <v>167</v>
      </c>
      <c r="N70" s="61" t="s">
        <v>167</v>
      </c>
      <c r="O70" s="61" t="s">
        <v>167</v>
      </c>
      <c r="P70" s="61" t="s">
        <v>167</v>
      </c>
      <c r="Q70" s="61" t="s">
        <v>167</v>
      </c>
      <c r="R70" s="61" t="s">
        <v>167</v>
      </c>
      <c r="S70" s="61" t="s">
        <v>167</v>
      </c>
      <c r="T70" s="61" t="s">
        <v>167</v>
      </c>
      <c r="U70" s="61" t="s">
        <v>167</v>
      </c>
      <c r="V70" s="61" t="s">
        <v>167</v>
      </c>
      <c r="W70" s="61" t="s">
        <v>167</v>
      </c>
      <c r="X70" s="61" t="s">
        <v>167</v>
      </c>
      <c r="Y70" s="61" t="s">
        <v>167</v>
      </c>
      <c r="Z70" s="61" t="s">
        <v>167</v>
      </c>
      <c r="AA70" s="61" t="s">
        <v>167</v>
      </c>
      <c r="AB70" s="61" t="s">
        <v>167</v>
      </c>
      <c r="AC70" s="61" t="s">
        <v>167</v>
      </c>
      <c r="AD70" s="61" t="s">
        <v>167</v>
      </c>
      <c r="AE70" s="61" t="s">
        <v>167</v>
      </c>
      <c r="AF70" s="61" t="s">
        <v>167</v>
      </c>
      <c r="AG70" s="61" t="s">
        <v>167</v>
      </c>
      <c r="AH70" s="61" t="s">
        <v>167</v>
      </c>
      <c r="AI70" s="61" t="s">
        <v>167</v>
      </c>
      <c r="AJ70" s="61" t="s">
        <v>167</v>
      </c>
      <c r="AK70" s="61" t="s">
        <v>167</v>
      </c>
      <c r="AL70" s="61" t="s">
        <v>167</v>
      </c>
      <c r="AM70" s="61" t="s">
        <v>167</v>
      </c>
      <c r="AN70" s="61" t="s">
        <v>167</v>
      </c>
      <c r="AO70" s="61" t="s">
        <v>167</v>
      </c>
      <c r="AP70" s="61" t="s">
        <v>167</v>
      </c>
      <c r="AQ70" s="61" t="s">
        <v>167</v>
      </c>
      <c r="AR70" s="61" t="s">
        <v>167</v>
      </c>
      <c r="AS70" s="61" t="s">
        <v>167</v>
      </c>
      <c r="AT70" s="61" t="s">
        <v>167</v>
      </c>
      <c r="AU70" s="61" t="s">
        <v>167</v>
      </c>
      <c r="AV70" s="61" t="s">
        <v>167</v>
      </c>
      <c r="AW70" s="61" t="s">
        <v>167</v>
      </c>
      <c r="AX70" s="61" t="s">
        <v>167</v>
      </c>
      <c r="AY70" s="61" t="s">
        <v>167</v>
      </c>
      <c r="AZ70" s="61" t="s">
        <v>167</v>
      </c>
      <c r="BA70" s="61" t="s">
        <v>167</v>
      </c>
      <c r="BB70" s="61" t="s">
        <v>167</v>
      </c>
      <c r="BC70" s="61" t="s">
        <v>167</v>
      </c>
      <c r="BD70" s="61" t="s">
        <v>167</v>
      </c>
      <c r="BE70" s="61" t="s">
        <v>167</v>
      </c>
      <c r="BF70" s="61" t="s">
        <v>167</v>
      </c>
      <c r="BG70" s="61" t="s">
        <v>167</v>
      </c>
      <c r="BH70" s="61" t="s">
        <v>167</v>
      </c>
      <c r="BI70" s="61" t="s">
        <v>167</v>
      </c>
      <c r="BJ70" s="61" t="s">
        <v>167</v>
      </c>
      <c r="BK70" s="61" t="s">
        <v>167</v>
      </c>
      <c r="BL70" s="61" t="s">
        <v>167</v>
      </c>
      <c r="BM70" s="61" t="s">
        <v>167</v>
      </c>
      <c r="BN70" s="61" t="s">
        <v>167</v>
      </c>
      <c r="BO70" s="61" t="s">
        <v>167</v>
      </c>
      <c r="BP70" s="61" t="s">
        <v>167</v>
      </c>
      <c r="BQ70" s="61" t="s">
        <v>167</v>
      </c>
      <c r="BR70" s="61" t="s">
        <v>167</v>
      </c>
      <c r="BS70" s="61" t="s">
        <v>167</v>
      </c>
      <c r="BT70" s="61" t="s">
        <v>167</v>
      </c>
      <c r="BU70" s="61" t="s">
        <v>167</v>
      </c>
      <c r="BV70" s="61" t="s">
        <v>167</v>
      </c>
      <c r="BW70" s="61" t="s">
        <v>167</v>
      </c>
      <c r="BX70" s="61" t="s">
        <v>167</v>
      </c>
      <c r="BY70" s="61" t="s">
        <v>167</v>
      </c>
      <c r="BZ70" s="61" t="s">
        <v>167</v>
      </c>
      <c r="CA70" s="61" t="s">
        <v>167</v>
      </c>
      <c r="CB70" s="61" t="s">
        <v>167</v>
      </c>
      <c r="CC70" s="61" t="s">
        <v>167</v>
      </c>
      <c r="CD70" s="61" t="s">
        <v>167</v>
      </c>
      <c r="CE70" s="61" t="s">
        <v>167</v>
      </c>
      <c r="CF70" s="61" t="s">
        <v>167</v>
      </c>
      <c r="CG70" s="61" t="s">
        <v>167</v>
      </c>
      <c r="CH70" s="61" t="s">
        <v>167</v>
      </c>
      <c r="CI70" s="61" t="s">
        <v>167</v>
      </c>
      <c r="CJ70" s="61" t="s">
        <v>167</v>
      </c>
      <c r="CK70" s="61" t="s">
        <v>167</v>
      </c>
      <c r="CL70" s="61" t="s">
        <v>167</v>
      </c>
      <c r="CM70" s="61" t="s">
        <v>167</v>
      </c>
      <c r="CN70" s="61" t="s">
        <v>167</v>
      </c>
      <c r="CO70" s="61" t="s">
        <v>167</v>
      </c>
      <c r="CP70" s="61" t="s">
        <v>167</v>
      </c>
      <c r="CQ70" s="61" t="s">
        <v>167</v>
      </c>
      <c r="CR70" s="61" t="s">
        <v>167</v>
      </c>
      <c r="CS70" s="61" t="s">
        <v>167</v>
      </c>
      <c r="CT70" s="61" t="s">
        <v>167</v>
      </c>
      <c r="CU70" s="61" t="s">
        <v>167</v>
      </c>
      <c r="CV70" s="61" t="s">
        <v>167</v>
      </c>
      <c r="CW70" s="61" t="s">
        <v>167</v>
      </c>
      <c r="CX70" s="61" t="s">
        <v>167</v>
      </c>
      <c r="CY70" s="61" t="s">
        <v>167</v>
      </c>
      <c r="CZ70" s="61" t="s">
        <v>167</v>
      </c>
    </row>
    <row r="71" spans="1:104" x14ac:dyDescent="0.2">
      <c r="A71" s="16" t="s">
        <v>421</v>
      </c>
      <c r="B71" s="9" t="s">
        <v>373</v>
      </c>
      <c r="C71" s="15" t="s">
        <v>367</v>
      </c>
      <c r="D71" s="15" t="s">
        <v>58</v>
      </c>
      <c r="E71" s="84" t="s">
        <v>167</v>
      </c>
      <c r="F71" s="61" t="s">
        <v>167</v>
      </c>
      <c r="G71" s="61" t="s">
        <v>167</v>
      </c>
      <c r="H71" s="61" t="s">
        <v>167</v>
      </c>
      <c r="I71" s="61" t="s">
        <v>167</v>
      </c>
      <c r="J71" s="61" t="s">
        <v>167</v>
      </c>
      <c r="K71" s="61" t="s">
        <v>167</v>
      </c>
      <c r="L71" s="61" t="s">
        <v>167</v>
      </c>
      <c r="M71" s="61" t="s">
        <v>167</v>
      </c>
      <c r="N71" s="61" t="s">
        <v>167</v>
      </c>
      <c r="O71" s="61" t="s">
        <v>167</v>
      </c>
      <c r="P71" s="61" t="s">
        <v>167</v>
      </c>
      <c r="Q71" s="61" t="s">
        <v>167</v>
      </c>
      <c r="R71" s="61" t="s">
        <v>167</v>
      </c>
      <c r="S71" s="61" t="s">
        <v>167</v>
      </c>
      <c r="T71" s="61" t="s">
        <v>167</v>
      </c>
      <c r="U71" s="61" t="s">
        <v>167</v>
      </c>
      <c r="V71" s="61" t="s">
        <v>167</v>
      </c>
      <c r="W71" s="61" t="s">
        <v>167</v>
      </c>
      <c r="X71" s="61" t="s">
        <v>167</v>
      </c>
      <c r="Y71" s="61" t="s">
        <v>167</v>
      </c>
      <c r="Z71" s="61" t="s">
        <v>167</v>
      </c>
      <c r="AA71" s="61" t="s">
        <v>167</v>
      </c>
      <c r="AB71" s="61" t="s">
        <v>167</v>
      </c>
      <c r="AC71" s="61" t="s">
        <v>167</v>
      </c>
      <c r="AD71" s="61" t="s">
        <v>167</v>
      </c>
      <c r="AE71" s="61" t="s">
        <v>167</v>
      </c>
      <c r="AF71" s="61" t="s">
        <v>167</v>
      </c>
      <c r="AG71" s="61" t="s">
        <v>167</v>
      </c>
      <c r="AH71" s="61" t="s">
        <v>167</v>
      </c>
      <c r="AI71" s="61" t="s">
        <v>167</v>
      </c>
      <c r="AJ71" s="61" t="s">
        <v>167</v>
      </c>
      <c r="AK71" s="61" t="s">
        <v>167</v>
      </c>
      <c r="AL71" s="61" t="s">
        <v>167</v>
      </c>
      <c r="AM71" s="61" t="s">
        <v>167</v>
      </c>
      <c r="AN71" s="61" t="s">
        <v>167</v>
      </c>
      <c r="AO71" s="61" t="s">
        <v>167</v>
      </c>
      <c r="AP71" s="61" t="s">
        <v>167</v>
      </c>
      <c r="AQ71" s="61" t="s">
        <v>167</v>
      </c>
      <c r="AR71" s="61" t="s">
        <v>167</v>
      </c>
      <c r="AS71" s="61" t="s">
        <v>167</v>
      </c>
      <c r="AT71" s="61" t="s">
        <v>167</v>
      </c>
      <c r="AU71" s="61" t="s">
        <v>167</v>
      </c>
      <c r="AV71" s="61" t="s">
        <v>167</v>
      </c>
      <c r="AW71" s="61" t="s">
        <v>167</v>
      </c>
      <c r="AX71" s="61" t="s">
        <v>167</v>
      </c>
      <c r="AY71" s="61" t="s">
        <v>167</v>
      </c>
      <c r="AZ71" s="61" t="s">
        <v>167</v>
      </c>
      <c r="BA71" s="61" t="s">
        <v>167</v>
      </c>
      <c r="BB71" s="61" t="s">
        <v>167</v>
      </c>
      <c r="BC71" s="61" t="s">
        <v>167</v>
      </c>
      <c r="BD71" s="61" t="s">
        <v>167</v>
      </c>
      <c r="BE71" s="61" t="s">
        <v>167</v>
      </c>
      <c r="BF71" s="61" t="s">
        <v>167</v>
      </c>
      <c r="BG71" s="61" t="s">
        <v>167</v>
      </c>
      <c r="BH71" s="61" t="s">
        <v>167</v>
      </c>
      <c r="BI71" s="61" t="s">
        <v>167</v>
      </c>
      <c r="BJ71" s="61" t="s">
        <v>167</v>
      </c>
      <c r="BK71" s="61" t="s">
        <v>167</v>
      </c>
      <c r="BL71" s="61" t="s">
        <v>167</v>
      </c>
      <c r="BM71" s="61" t="s">
        <v>167</v>
      </c>
      <c r="BN71" s="61" t="s">
        <v>167</v>
      </c>
      <c r="BO71" s="61" t="s">
        <v>167</v>
      </c>
      <c r="BP71" s="61" t="s">
        <v>167</v>
      </c>
      <c r="BQ71" s="61" t="s">
        <v>167</v>
      </c>
      <c r="BR71" s="61" t="s">
        <v>167</v>
      </c>
      <c r="BS71" s="61" t="s">
        <v>167</v>
      </c>
      <c r="BT71" s="61" t="s">
        <v>167</v>
      </c>
      <c r="BU71" s="61" t="s">
        <v>167</v>
      </c>
      <c r="BV71" s="61" t="s">
        <v>167</v>
      </c>
      <c r="BW71" s="61" t="s">
        <v>167</v>
      </c>
      <c r="BX71" s="61" t="s">
        <v>167</v>
      </c>
      <c r="BY71" s="61" t="s">
        <v>167</v>
      </c>
      <c r="BZ71" s="61" t="s">
        <v>167</v>
      </c>
      <c r="CA71" s="61" t="s">
        <v>167</v>
      </c>
      <c r="CB71" s="61" t="s">
        <v>167</v>
      </c>
      <c r="CC71" s="61" t="s">
        <v>167</v>
      </c>
      <c r="CD71" s="61" t="s">
        <v>167</v>
      </c>
      <c r="CE71" s="61" t="s">
        <v>167</v>
      </c>
      <c r="CF71" s="61" t="s">
        <v>167</v>
      </c>
      <c r="CG71" s="61" t="s">
        <v>167</v>
      </c>
      <c r="CH71" s="61" t="s">
        <v>167</v>
      </c>
      <c r="CI71" s="61" t="s">
        <v>167</v>
      </c>
      <c r="CJ71" s="61" t="s">
        <v>167</v>
      </c>
      <c r="CK71" s="61" t="s">
        <v>167</v>
      </c>
      <c r="CL71" s="61" t="s">
        <v>167</v>
      </c>
      <c r="CM71" s="61" t="s">
        <v>167</v>
      </c>
      <c r="CN71" s="61" t="s">
        <v>167</v>
      </c>
      <c r="CO71" s="61" t="s">
        <v>167</v>
      </c>
      <c r="CP71" s="61" t="s">
        <v>167</v>
      </c>
      <c r="CQ71" s="61" t="s">
        <v>167</v>
      </c>
      <c r="CR71" s="61" t="s">
        <v>167</v>
      </c>
      <c r="CS71" s="61" t="s">
        <v>167</v>
      </c>
      <c r="CT71" s="61" t="s">
        <v>167</v>
      </c>
      <c r="CU71" s="61" t="s">
        <v>167</v>
      </c>
      <c r="CV71" s="61" t="s">
        <v>167</v>
      </c>
      <c r="CW71" s="61" t="s">
        <v>167</v>
      </c>
      <c r="CX71" s="61" t="s">
        <v>167</v>
      </c>
      <c r="CY71" s="61" t="s">
        <v>167</v>
      </c>
      <c r="CZ71" s="61" t="s">
        <v>167</v>
      </c>
    </row>
    <row r="72" spans="1:104" ht="28.5" x14ac:dyDescent="0.2">
      <c r="A72" s="16" t="s">
        <v>422</v>
      </c>
      <c r="B72" s="9" t="s">
        <v>375</v>
      </c>
      <c r="C72" s="15" t="s">
        <v>376</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x14ac:dyDescent="0.2">
      <c r="A73" s="16" t="s">
        <v>423</v>
      </c>
      <c r="B73" s="9" t="s">
        <v>378</v>
      </c>
      <c r="C73" s="15" t="s">
        <v>424</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x14ac:dyDescent="0.3">
      <c r="A75" s="70"/>
      <c r="C75" s="72"/>
      <c r="D75" s="72"/>
    </row>
    <row r="76" spans="1:104" ht="14.25" customHeight="1" x14ac:dyDescent="0.2"/>
    <row r="77" spans="1:104" ht="14.25" customHeight="1" x14ac:dyDescent="0.2"/>
    <row r="78" spans="1:104" ht="14.25" customHeight="1" x14ac:dyDescent="0.2"/>
    <row r="79" spans="1:104" ht="14.25" customHeight="1" x14ac:dyDescent="0.2"/>
    <row r="80" spans="1:104"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sheetData>
  <sheetProtection algorithmName="SHA-512" hashValue="gGoCbcXB9lMor9TpBWrS/6iBBDJ2/ol2lXN51/4EunL1zCmZAmCwk0lAur9xAoUMYYqrA3AqqSDVgNYqj1gSsg==" saltValue="I9dpOSKF3tto0zUPkKp5Cg==" spinCount="100000" sheet="1" objects="1" scenarios="1"/>
  <mergeCells count="5">
    <mergeCell ref="A3:C3"/>
    <mergeCell ref="A10:C10"/>
    <mergeCell ref="B13:C13"/>
    <mergeCell ref="B14:C14"/>
    <mergeCell ref="A24:D24"/>
  </mergeCells>
  <conditionalFormatting sqref="A9:A26">
    <cfRule type="expression" dxfId="39" priority="2">
      <formula>$D$5="Yes, the plan complies based on all analyses"</formula>
    </cfRule>
  </conditionalFormatting>
  <conditionalFormatting sqref="B9:D9 E9:CZ24 D10 B11:D23 A27:CZ73">
    <cfRule type="expression" dxfId="35" priority="3">
      <formula>$D$5="Yes, the plan complies based on all analyses"</formula>
    </cfRule>
  </conditionalFormatting>
  <conditionalFormatting sqref="B25:CZ26">
    <cfRule type="expression" dxfId="34" priority="1">
      <formula>$D$5="Yes, the plan complies based on all analyses"</formula>
    </cfRule>
  </conditionalFormatting>
  <dataValidations count="2">
    <dataValidation allowBlank="1" sqref="E30:CZ35" xr:uid="{09036B92-91A6-49A9-A675-A01F0785C886}"/>
    <dataValidation allowBlank="1" prompt="To enter free text, select cell and type - do not click into cell" sqref="E37:CZ42 E44:CZ49 E68:CZ73 E60:CZ65 E53:CZ58" xr:uid="{15F0DAF9-E3BC-4AD9-AECA-7E10589A0739}"/>
  </dataValidations>
  <hyperlinks>
    <hyperlink ref="B14" location="SectionE_AnalysisMethods" display="Return to the Analysis Methods section in the &quot;State and program information&quot; tab to change whether a method is used." xr:uid="{CCDAAD11-2827-495C-BD6E-B899881E612D}"/>
    <hyperlink ref="A8" location="'III_Plan comp 438.206 All plans'!A1" display="Click to go to section B: Assurance of plan compliance for 42 C.F.R. § 438.206" xr:uid="{D1FDD66A-4579-4BF2-85CA-0A2069BE73A8}"/>
    <hyperlink ref="A26" location="SectionE_AnalysisMethods" display="Click to return to the Analysis Methods section in the &quot;State and Program Information&quot; tab to change whether a method is used." xr:uid="{39E159DC-E519-4A6A-A76B-D0B2E893DADD}"/>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286FFEF9-F2B5-409B-B71D-F1440C1A11CF}">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0AC9DA36-F373-45AD-BDEB-4C7423632A25}">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705B1196-F18C-463D-B162-4A09E98113A6}">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ABAC3B8-F2B4-4EA9-BCC7-DD37CFA586FB}">
          <x14:formula1>
            <xm:f>'Set Values'!$FG$76:$FG$85</xm:f>
          </x14:formula1>
          <xm:sqref>CZ15</xm:sqref>
        </x14:dataValidation>
        <x14:dataValidation type="list" allowBlank="1" showInputMessage="1" showErrorMessage="1" xr:uid="{A547318D-09B4-4BE6-8149-80F8ED957E68}">
          <x14:formula1>
            <xm:f>'Set Values'!$FF$76:$FF$85</xm:f>
          </x14:formula1>
          <xm:sqref>CY15</xm:sqref>
        </x14:dataValidation>
        <x14:dataValidation type="list" allowBlank="1" showInputMessage="1" showErrorMessage="1" xr:uid="{64511F52-335A-4D79-AD54-2AFE75D0F069}">
          <x14:formula1>
            <xm:f>'Set Values'!$FE$76:$FE$85</xm:f>
          </x14:formula1>
          <xm:sqref>CX15</xm:sqref>
        </x14:dataValidation>
        <x14:dataValidation type="list" allowBlank="1" showInputMessage="1" showErrorMessage="1" xr:uid="{1AE842A7-B09E-4E53-9136-5EC2CFDCDAAA}">
          <x14:formula1>
            <xm:f>'Set Values'!$FD$76:$FD$85</xm:f>
          </x14:formula1>
          <xm:sqref>CW15</xm:sqref>
        </x14:dataValidation>
        <x14:dataValidation type="list" allowBlank="1" showInputMessage="1" showErrorMessage="1" xr:uid="{42C3C4B7-40A8-48EC-8F6B-B1DD01464448}">
          <x14:formula1>
            <xm:f>'Set Values'!$FC$76:$FC$85</xm:f>
          </x14:formula1>
          <xm:sqref>CV15</xm:sqref>
        </x14:dataValidation>
        <x14:dataValidation type="list" allowBlank="1" showInputMessage="1" showErrorMessage="1" xr:uid="{736C1D77-8586-420B-95BD-29199C7097C0}">
          <x14:formula1>
            <xm:f>'Set Values'!$FA$76:$FA$85</xm:f>
          </x14:formula1>
          <xm:sqref>CT15</xm:sqref>
        </x14:dataValidation>
        <x14:dataValidation type="list" allowBlank="1" showInputMessage="1" showErrorMessage="1" xr:uid="{F2160F79-F97C-4073-AD2A-0DB712A1A5EB}">
          <x14:formula1>
            <xm:f>'Set Values'!$EZ$76:$EZ$85</xm:f>
          </x14:formula1>
          <xm:sqref>CS15</xm:sqref>
        </x14:dataValidation>
        <x14:dataValidation type="list" allowBlank="1" showInputMessage="1" showErrorMessage="1" xr:uid="{CABB9510-91CE-4981-8285-D689A8C703C7}">
          <x14:formula1>
            <xm:f>'Set Values'!$EY$76:$EY$85</xm:f>
          </x14:formula1>
          <xm:sqref>CR15</xm:sqref>
        </x14:dataValidation>
        <x14:dataValidation type="list" allowBlank="1" showInputMessage="1" showErrorMessage="1" xr:uid="{B8A93A8D-06E6-4F08-8A89-9B477AF8FB99}">
          <x14:formula1>
            <xm:f>'Set Values'!$EX$76:$EX$85</xm:f>
          </x14:formula1>
          <xm:sqref>CQ15</xm:sqref>
        </x14:dataValidation>
        <x14:dataValidation type="list" allowBlank="1" showInputMessage="1" showErrorMessage="1" xr:uid="{192D7A3F-74A6-44F5-B021-9804F6E7C265}">
          <x14:formula1>
            <xm:f>'Set Values'!$EW$76:$EW$85</xm:f>
          </x14:formula1>
          <xm:sqref>CP15</xm:sqref>
        </x14:dataValidation>
        <x14:dataValidation type="list" allowBlank="1" showInputMessage="1" showErrorMessage="1" xr:uid="{C955D27F-E25C-46ED-85C9-ED32022B3BD6}">
          <x14:formula1>
            <xm:f>'Set Values'!$EV$76:$EV$85</xm:f>
          </x14:formula1>
          <xm:sqref>CO15</xm:sqref>
        </x14:dataValidation>
        <x14:dataValidation type="list" allowBlank="1" showInputMessage="1" showErrorMessage="1" xr:uid="{6E010AE1-EDF6-476F-BBBF-165E8EA756A6}">
          <x14:formula1>
            <xm:f>'Set Values'!$EU$76:$EU$85</xm:f>
          </x14:formula1>
          <xm:sqref>CN15</xm:sqref>
        </x14:dataValidation>
        <x14:dataValidation type="list" allowBlank="1" showInputMessage="1" showErrorMessage="1" xr:uid="{A067772E-7B63-472F-8973-80BCE4CE8025}">
          <x14:formula1>
            <xm:f>'Set Values'!$ET$76:$ET$85</xm:f>
          </x14:formula1>
          <xm:sqref>CM15</xm:sqref>
        </x14:dataValidation>
        <x14:dataValidation type="list" allowBlank="1" showInputMessage="1" showErrorMessage="1" xr:uid="{1A2970C1-712E-4BB8-8161-7D5E5552A05F}">
          <x14:formula1>
            <xm:f>'Set Values'!$ES$76:$ES$85</xm:f>
          </x14:formula1>
          <xm:sqref>CL15</xm:sqref>
        </x14:dataValidation>
        <x14:dataValidation type="list" allowBlank="1" showInputMessage="1" showErrorMessage="1" xr:uid="{4709C1F9-14A4-4938-98F4-8827D6429623}">
          <x14:formula1>
            <xm:f>'Set Values'!$ER$76:$ER$85</xm:f>
          </x14:formula1>
          <xm:sqref>CK15</xm:sqref>
        </x14:dataValidation>
        <x14:dataValidation type="list" allowBlank="1" showInputMessage="1" showErrorMessage="1" xr:uid="{B079CCC0-562B-4616-8E48-E6FF19390A4A}">
          <x14:formula1>
            <xm:f>'Set Values'!$EQ$76:$EQ$85</xm:f>
          </x14:formula1>
          <xm:sqref>CJ15</xm:sqref>
        </x14:dataValidation>
        <x14:dataValidation type="list" allowBlank="1" showInputMessage="1" showErrorMessage="1" xr:uid="{A542DA5C-E6C5-43B3-A35C-710EA9F81C41}">
          <x14:formula1>
            <xm:f>'Set Values'!$EP$76:$EP$85</xm:f>
          </x14:formula1>
          <xm:sqref>CI15</xm:sqref>
        </x14:dataValidation>
        <x14:dataValidation type="list" allowBlank="1" showInputMessage="1" showErrorMessage="1" xr:uid="{85469D07-BA55-48F3-8E45-68EDFF8B17AE}">
          <x14:formula1>
            <xm:f>'Set Values'!$EO$76:$EO$85</xm:f>
          </x14:formula1>
          <xm:sqref>CH15</xm:sqref>
        </x14:dataValidation>
        <x14:dataValidation type="list" allowBlank="1" showInputMessage="1" showErrorMessage="1" xr:uid="{40D010B3-7849-4DE7-B329-64A478E00C33}">
          <x14:formula1>
            <xm:f>'Set Values'!$EN$76:$EN$85</xm:f>
          </x14:formula1>
          <xm:sqref>CG15</xm:sqref>
        </x14:dataValidation>
        <x14:dataValidation type="list" allowBlank="1" showInputMessage="1" showErrorMessage="1" xr:uid="{E241DA1F-661C-42FF-86D5-7B13557957EF}">
          <x14:formula1>
            <xm:f>'Set Values'!$EM$76:$EM$85</xm:f>
          </x14:formula1>
          <xm:sqref>CF15</xm:sqref>
        </x14:dataValidation>
        <x14:dataValidation type="list" allowBlank="1" showInputMessage="1" showErrorMessage="1" xr:uid="{446932BF-31F3-47D3-B37D-D7590E5D3B39}">
          <x14:formula1>
            <xm:f>'Set Values'!$EL$76:$EL$85</xm:f>
          </x14:formula1>
          <xm:sqref>CE15</xm:sqref>
        </x14:dataValidation>
        <x14:dataValidation type="list" allowBlank="1" showInputMessage="1" showErrorMessage="1" xr:uid="{9B199AF3-FACC-46C4-A6E8-10547F518A0B}">
          <x14:formula1>
            <xm:f>'Set Values'!$EK$76:$EK$85</xm:f>
          </x14:formula1>
          <xm:sqref>CD15</xm:sqref>
        </x14:dataValidation>
        <x14:dataValidation type="list" allowBlank="1" showInputMessage="1" showErrorMessage="1" xr:uid="{620B9058-EEC4-4DF7-B269-49EA9967A1E2}">
          <x14:formula1>
            <xm:f>'Set Values'!$EJ$76:$EJ$85</xm:f>
          </x14:formula1>
          <xm:sqref>CC15</xm:sqref>
        </x14:dataValidation>
        <x14:dataValidation type="list" allowBlank="1" showInputMessage="1" showErrorMessage="1" xr:uid="{7E188265-0DFA-48F3-AEB1-A4242BF76A4E}">
          <x14:formula1>
            <xm:f>'Set Values'!$EI$76:$EI$85</xm:f>
          </x14:formula1>
          <xm:sqref>CB15</xm:sqref>
        </x14:dataValidation>
        <x14:dataValidation type="list" allowBlank="1" showInputMessage="1" showErrorMessage="1" xr:uid="{C4EC0674-3C16-4846-9BEE-5BD386EFE5CE}">
          <x14:formula1>
            <xm:f>'Set Values'!$EH$76:$EH$85</xm:f>
          </x14:formula1>
          <xm:sqref>CA15</xm:sqref>
        </x14:dataValidation>
        <x14:dataValidation type="list" allowBlank="1" showInputMessage="1" showErrorMessage="1" xr:uid="{302DE124-8844-4B0D-98F6-B2C757F67249}">
          <x14:formula1>
            <xm:f>'Set Values'!$EG$76:$EG$85</xm:f>
          </x14:formula1>
          <xm:sqref>BZ15</xm:sqref>
        </x14:dataValidation>
        <x14:dataValidation type="list" allowBlank="1" showInputMessage="1" showErrorMessage="1" xr:uid="{7E059AB8-DEEA-4A4A-A2E1-FBF0459F0164}">
          <x14:formula1>
            <xm:f>'Set Values'!$EF$76:$EF$85</xm:f>
          </x14:formula1>
          <xm:sqref>BY15</xm:sqref>
        </x14:dataValidation>
        <x14:dataValidation type="list" allowBlank="1" showInputMessage="1" showErrorMessage="1" xr:uid="{8F86624A-A845-4CB4-9983-0D9EC5F7C7EF}">
          <x14:formula1>
            <xm:f>'Set Values'!$EE$76:$EE$85</xm:f>
          </x14:formula1>
          <xm:sqref>BX15</xm:sqref>
        </x14:dataValidation>
        <x14:dataValidation type="list" allowBlank="1" showInputMessage="1" showErrorMessage="1" xr:uid="{F9ADADC8-1211-4B83-A892-CA70FF63F444}">
          <x14:formula1>
            <xm:f>'Set Values'!$ED$76:$ED$85</xm:f>
          </x14:formula1>
          <xm:sqref>BW15</xm:sqref>
        </x14:dataValidation>
        <x14:dataValidation type="list" allowBlank="1" showInputMessage="1" showErrorMessage="1" xr:uid="{9AC6F0F2-6F6D-4210-A8EA-40373287DC00}">
          <x14:formula1>
            <xm:f>'Set Values'!$EC$76:$EC$85</xm:f>
          </x14:formula1>
          <xm:sqref>BV15</xm:sqref>
        </x14:dataValidation>
        <x14:dataValidation type="list" allowBlank="1" showInputMessage="1" showErrorMessage="1" xr:uid="{AEDF0A39-BF49-4CA4-9A99-3877E79F565F}">
          <x14:formula1>
            <xm:f>'Set Values'!$EB$76:$EB$85</xm:f>
          </x14:formula1>
          <xm:sqref>BU15</xm:sqref>
        </x14:dataValidation>
        <x14:dataValidation type="list" allowBlank="1" showInputMessage="1" showErrorMessage="1" xr:uid="{71871EB9-B127-4603-A3CE-8B98EAD8134B}">
          <x14:formula1>
            <xm:f>'Set Values'!$EA$76:$EA$85</xm:f>
          </x14:formula1>
          <xm:sqref>BT15</xm:sqref>
        </x14:dataValidation>
        <x14:dataValidation type="list" allowBlank="1" showInputMessage="1" showErrorMessage="1" xr:uid="{EBEF61DA-71CE-4940-AD52-16CB3F8657B2}">
          <x14:formula1>
            <xm:f>'Set Values'!$DZ$76:$DZ$85</xm:f>
          </x14:formula1>
          <xm:sqref>BS15</xm:sqref>
        </x14:dataValidation>
        <x14:dataValidation type="list" allowBlank="1" showInputMessage="1" showErrorMessage="1" xr:uid="{A40FF7D3-2B56-40A8-A2BC-6FF490EABC50}">
          <x14:formula1>
            <xm:f>'Set Values'!$DY$76:$DY$85</xm:f>
          </x14:formula1>
          <xm:sqref>BR15</xm:sqref>
        </x14:dataValidation>
        <x14:dataValidation type="list" allowBlank="1" showInputMessage="1" showErrorMessage="1" xr:uid="{664BE438-CCA6-4D17-B429-D17B680D792B}">
          <x14:formula1>
            <xm:f>'Set Values'!$DX$76:$DX$85</xm:f>
          </x14:formula1>
          <xm:sqref>BQ15</xm:sqref>
        </x14:dataValidation>
        <x14:dataValidation type="list" allowBlank="1" showInputMessage="1" showErrorMessage="1" xr:uid="{5CD2897B-04D6-4CDE-9C65-71E1C7EE48A0}">
          <x14:formula1>
            <xm:f>'Set Values'!$DW$76:$DW$85</xm:f>
          </x14:formula1>
          <xm:sqref>BP15</xm:sqref>
        </x14:dataValidation>
        <x14:dataValidation type="list" allowBlank="1" showInputMessage="1" showErrorMessage="1" xr:uid="{F2E871FE-CB08-4C19-8C84-29D6CD94373F}">
          <x14:formula1>
            <xm:f>'Set Values'!$DV$76:$DV$85</xm:f>
          </x14:formula1>
          <xm:sqref>BO15</xm:sqref>
        </x14:dataValidation>
        <x14:dataValidation type="list" allowBlank="1" showInputMessage="1" showErrorMessage="1" xr:uid="{F922C365-CA39-4282-AA4B-10F42254CCBE}">
          <x14:formula1>
            <xm:f>'Set Values'!$DU$76:$DU$85</xm:f>
          </x14:formula1>
          <xm:sqref>BN15</xm:sqref>
        </x14:dataValidation>
        <x14:dataValidation type="list" allowBlank="1" showInputMessage="1" showErrorMessage="1" xr:uid="{53FB6DA2-41CB-4CCC-9AF2-223A86444759}">
          <x14:formula1>
            <xm:f>'Set Values'!$DT$76:$DT$85</xm:f>
          </x14:formula1>
          <xm:sqref>BM15</xm:sqref>
        </x14:dataValidation>
        <x14:dataValidation type="list" allowBlank="1" showInputMessage="1" showErrorMessage="1" xr:uid="{11C078E2-E12E-46DB-837A-1B2AF9480FB6}">
          <x14:formula1>
            <xm:f>'Set Values'!$DS$76:$DS$85</xm:f>
          </x14:formula1>
          <xm:sqref>BL15</xm:sqref>
        </x14:dataValidation>
        <x14:dataValidation type="list" allowBlank="1" showInputMessage="1" showErrorMessage="1" xr:uid="{3FD0D7F7-0654-48B9-A2F5-5AF4866B251F}">
          <x14:formula1>
            <xm:f>'Set Values'!$DR$76:$DR$85</xm:f>
          </x14:formula1>
          <xm:sqref>BK15</xm:sqref>
        </x14:dataValidation>
        <x14:dataValidation type="list" allowBlank="1" showInputMessage="1" showErrorMessage="1" xr:uid="{5B0EED23-C597-40EF-B546-086269DF2B93}">
          <x14:formula1>
            <xm:f>'Set Values'!$DQ$76:$DQ$85</xm:f>
          </x14:formula1>
          <xm:sqref>BJ15</xm:sqref>
        </x14:dataValidation>
        <x14:dataValidation type="list" allowBlank="1" showInputMessage="1" showErrorMessage="1" xr:uid="{50DD87A4-46F2-4B0C-8A88-9F9AEB48B358}">
          <x14:formula1>
            <xm:f>'Set Values'!$DP$76:$DP$85</xm:f>
          </x14:formula1>
          <xm:sqref>BI15</xm:sqref>
        </x14:dataValidation>
        <x14:dataValidation type="list" allowBlank="1" showInputMessage="1" showErrorMessage="1" xr:uid="{846FC1D8-BC95-42A1-B8B4-EEDE1644FA57}">
          <x14:formula1>
            <xm:f>'Set Values'!$DO$76:$DO$85</xm:f>
          </x14:formula1>
          <xm:sqref>BH15</xm:sqref>
        </x14:dataValidation>
        <x14:dataValidation type="list" allowBlank="1" showInputMessage="1" showErrorMessage="1" xr:uid="{88413957-69C1-4231-80B2-5E1A499AB9DA}">
          <x14:formula1>
            <xm:f>'Set Values'!$DN$76:$DN$85</xm:f>
          </x14:formula1>
          <xm:sqref>BG15</xm:sqref>
        </x14:dataValidation>
        <x14:dataValidation type="list" allowBlank="1" showInputMessage="1" showErrorMessage="1" xr:uid="{2C30B4CB-C1BD-49EE-BC92-1DAAFC386B4B}">
          <x14:formula1>
            <xm:f>'Set Values'!$DM$76:$DM$85</xm:f>
          </x14:formula1>
          <xm:sqref>BF15</xm:sqref>
        </x14:dataValidation>
        <x14:dataValidation type="list" allowBlank="1" showInputMessage="1" showErrorMessage="1" xr:uid="{56202510-6DD2-448E-A779-9B89423978F9}">
          <x14:formula1>
            <xm:f>'Set Values'!$DL$76:$DL$85</xm:f>
          </x14:formula1>
          <xm:sqref>BE15</xm:sqref>
        </x14:dataValidation>
        <x14:dataValidation type="list" allowBlank="1" showInputMessage="1" showErrorMessage="1" xr:uid="{2F34A782-5439-4741-BAB4-D34D541A4386}">
          <x14:formula1>
            <xm:f>'Set Values'!$DK$76:$DK$85</xm:f>
          </x14:formula1>
          <xm:sqref>BD15</xm:sqref>
        </x14:dataValidation>
        <x14:dataValidation type="list" allowBlank="1" showInputMessage="1" showErrorMessage="1" xr:uid="{4A448AB9-BF40-4A0C-96BB-E559E4EA2E9D}">
          <x14:formula1>
            <xm:f>'Set Values'!$DJ$76:$DJ$85</xm:f>
          </x14:formula1>
          <xm:sqref>BC15</xm:sqref>
        </x14:dataValidation>
        <x14:dataValidation type="list" allowBlank="1" showInputMessage="1" showErrorMessage="1" xr:uid="{30C8E61F-81B3-46B6-AA13-415C8BDB2CAD}">
          <x14:formula1>
            <xm:f>'Set Values'!$DI$76:$DI$85</xm:f>
          </x14:formula1>
          <xm:sqref>BB15</xm:sqref>
        </x14:dataValidation>
        <x14:dataValidation type="list" allowBlank="1" showInputMessage="1" showErrorMessage="1" xr:uid="{421B1A48-D417-4DED-987B-19D81E59DA7D}">
          <x14:formula1>
            <xm:f>'Set Values'!$DH$76:$DH$85</xm:f>
          </x14:formula1>
          <xm:sqref>BA15</xm:sqref>
        </x14:dataValidation>
        <x14:dataValidation type="list" allowBlank="1" showInputMessage="1" showErrorMessage="1" xr:uid="{0152593C-B0CD-4F49-A3AD-4BF59E096940}">
          <x14:formula1>
            <xm:f>'Set Values'!$DG$76:$DG$85</xm:f>
          </x14:formula1>
          <xm:sqref>AZ15</xm:sqref>
        </x14:dataValidation>
        <x14:dataValidation type="list" allowBlank="1" showInputMessage="1" showErrorMessage="1" xr:uid="{EA7F8D81-94B8-42D7-BC5D-63C05AE157D1}">
          <x14:formula1>
            <xm:f>'Set Values'!$DF$76:$DF$85</xm:f>
          </x14:formula1>
          <xm:sqref>AY15</xm:sqref>
        </x14:dataValidation>
        <x14:dataValidation type="list" allowBlank="1" showInputMessage="1" showErrorMessage="1" xr:uid="{BE13758C-A336-484D-BB28-B6081A67DB12}">
          <x14:formula1>
            <xm:f>'Set Values'!$DE$76:$DE$85</xm:f>
          </x14:formula1>
          <xm:sqref>AX15</xm:sqref>
        </x14:dataValidation>
        <x14:dataValidation type="list" allowBlank="1" showInputMessage="1" showErrorMessage="1" xr:uid="{3B7A2F7B-43DF-448C-9756-B115750450C2}">
          <x14:formula1>
            <xm:f>'Set Values'!$DD$76:$DD$85</xm:f>
          </x14:formula1>
          <xm:sqref>AW15</xm:sqref>
        </x14:dataValidation>
        <x14:dataValidation type="list" allowBlank="1" showInputMessage="1" showErrorMessage="1" xr:uid="{1E327602-5819-40B3-8813-E82A335ED1CE}">
          <x14:formula1>
            <xm:f>'Set Values'!$DC$76:$DC$85</xm:f>
          </x14:formula1>
          <xm:sqref>AV15</xm:sqref>
        </x14:dataValidation>
        <x14:dataValidation type="list" allowBlank="1" showInputMessage="1" showErrorMessage="1" xr:uid="{BDF69096-597B-431F-A325-E171E5BA5348}">
          <x14:formula1>
            <xm:f>'Set Values'!$DB$76:$DB$85</xm:f>
          </x14:formula1>
          <xm:sqref>AU15</xm:sqref>
        </x14:dataValidation>
        <x14:dataValidation type="list" allowBlank="1" showInputMessage="1" showErrorMessage="1" xr:uid="{0127E4D2-B5ED-4DB8-843C-CC3545D64FBE}">
          <x14:formula1>
            <xm:f>'Set Values'!$DA$76:$DA$85</xm:f>
          </x14:formula1>
          <xm:sqref>AT15</xm:sqref>
        </x14:dataValidation>
        <x14:dataValidation type="list" allowBlank="1" showInputMessage="1" showErrorMessage="1" xr:uid="{C8A4AC2D-CCA1-41CF-BFF6-BA03279A61DB}">
          <x14:formula1>
            <xm:f>'Set Values'!$CZ$76:$CZ$85</xm:f>
          </x14:formula1>
          <xm:sqref>AS15</xm:sqref>
        </x14:dataValidation>
        <x14:dataValidation type="list" allowBlank="1" showInputMessage="1" showErrorMessage="1" xr:uid="{BC507A87-76F4-4873-A0BC-B01B69663E2A}">
          <x14:formula1>
            <xm:f>'Set Values'!$CY$76:$CY$85</xm:f>
          </x14:formula1>
          <xm:sqref>AR15</xm:sqref>
        </x14:dataValidation>
        <x14:dataValidation type="list" allowBlank="1" showInputMessage="1" showErrorMessage="1" xr:uid="{FC13C69D-937E-4356-BF40-ACD14637EB74}">
          <x14:formula1>
            <xm:f>'Set Values'!$CX$76:$CX$85</xm:f>
          </x14:formula1>
          <xm:sqref>AQ15</xm:sqref>
        </x14:dataValidation>
        <x14:dataValidation type="list" allowBlank="1" showInputMessage="1" showErrorMessage="1" xr:uid="{7410E006-27AD-4885-A439-84DE118BAFBD}">
          <x14:formula1>
            <xm:f>'Set Values'!$CW$76:$CW$85</xm:f>
          </x14:formula1>
          <xm:sqref>AP15</xm:sqref>
        </x14:dataValidation>
        <x14:dataValidation type="list" allowBlank="1" showInputMessage="1" showErrorMessage="1" xr:uid="{33D88146-4FB6-4F5C-98B5-B45A3ADA8956}">
          <x14:formula1>
            <xm:f>'Set Values'!$CV$76:$CV$85</xm:f>
          </x14:formula1>
          <xm:sqref>AO15</xm:sqref>
        </x14:dataValidation>
        <x14:dataValidation type="list" allowBlank="1" showInputMessage="1" showErrorMessage="1" xr:uid="{561B4ADC-CDDD-4271-876F-FABC3674051E}">
          <x14:formula1>
            <xm:f>'Set Values'!$CU$76:$CU$85</xm:f>
          </x14:formula1>
          <xm:sqref>AN15</xm:sqref>
        </x14:dataValidation>
        <x14:dataValidation type="list" allowBlank="1" showInputMessage="1" showErrorMessage="1" xr:uid="{FA1DA450-4E5E-4886-ABBE-18F4679F7940}">
          <x14:formula1>
            <xm:f>'Set Values'!$CT$76:$CT$85</xm:f>
          </x14:formula1>
          <xm:sqref>AM15</xm:sqref>
        </x14:dataValidation>
        <x14:dataValidation type="list" allowBlank="1" showInputMessage="1" showErrorMessage="1" xr:uid="{5D9B5D23-AC6A-44B8-9406-88B73A7D8261}">
          <x14:formula1>
            <xm:f>'Set Values'!$CS$76:$CS$85</xm:f>
          </x14:formula1>
          <xm:sqref>AL15</xm:sqref>
        </x14:dataValidation>
        <x14:dataValidation type="list" allowBlank="1" showInputMessage="1" showErrorMessage="1" xr:uid="{A1FFF541-6593-4646-BF2C-2654FBAB6F72}">
          <x14:formula1>
            <xm:f>'Set Values'!$CR$76:$CR$85</xm:f>
          </x14:formula1>
          <xm:sqref>AK15</xm:sqref>
        </x14:dataValidation>
        <x14:dataValidation type="list" allowBlank="1" showInputMessage="1" showErrorMessage="1" xr:uid="{E57D5FC4-AA1D-4B42-9045-9AC39FD2CD1D}">
          <x14:formula1>
            <xm:f>'Set Values'!$CQ$76:$CQ$85</xm:f>
          </x14:formula1>
          <xm:sqref>AJ15</xm:sqref>
        </x14:dataValidation>
        <x14:dataValidation type="list" allowBlank="1" showInputMessage="1" showErrorMessage="1" xr:uid="{7E379373-BA5B-401D-8024-ADF23B09EEC6}">
          <x14:formula1>
            <xm:f>'Set Values'!$CP$76:$CP$85</xm:f>
          </x14:formula1>
          <xm:sqref>AI15</xm:sqref>
        </x14:dataValidation>
        <x14:dataValidation type="list" allowBlank="1" showInputMessage="1" showErrorMessage="1" xr:uid="{44C80C84-EA32-4DBF-8A16-8A6297729C9A}">
          <x14:formula1>
            <xm:f>'Set Values'!$CO$76:$CO$85</xm:f>
          </x14:formula1>
          <xm:sqref>AH15</xm:sqref>
        </x14:dataValidation>
        <x14:dataValidation type="list" allowBlank="1" showInputMessage="1" showErrorMessage="1" xr:uid="{38A85520-D044-428F-8B6A-E13D91E6E5A2}">
          <x14:formula1>
            <xm:f>'Set Values'!$CN$76:$CN$85</xm:f>
          </x14:formula1>
          <xm:sqref>AG15</xm:sqref>
        </x14:dataValidation>
        <x14:dataValidation type="list" allowBlank="1" showInputMessage="1" showErrorMessage="1" xr:uid="{747F143E-7847-440B-BC0D-AB12A7138B8B}">
          <x14:formula1>
            <xm:f>'Set Values'!$CM$76:$CM$85</xm:f>
          </x14:formula1>
          <xm:sqref>AF15</xm:sqref>
        </x14:dataValidation>
        <x14:dataValidation type="list" allowBlank="1" showInputMessage="1" showErrorMessage="1" xr:uid="{69BC0FAF-6CAF-499C-9865-7189C0EACBEB}">
          <x14:formula1>
            <xm:f>'Set Values'!$CL$76:$CL$85</xm:f>
          </x14:formula1>
          <xm:sqref>AE15</xm:sqref>
        </x14:dataValidation>
        <x14:dataValidation type="list" allowBlank="1" showInputMessage="1" showErrorMessage="1" xr:uid="{07E461A5-1D36-49C8-963D-D45E82800AF7}">
          <x14:formula1>
            <xm:f>'Set Values'!$CK$76:$CK$85</xm:f>
          </x14:formula1>
          <xm:sqref>AD15</xm:sqref>
        </x14:dataValidation>
        <x14:dataValidation type="list" allowBlank="1" showInputMessage="1" showErrorMessage="1" xr:uid="{565D99A8-27E5-4112-BC15-19B7BC666468}">
          <x14:formula1>
            <xm:f>'Set Values'!$CJ$76:$CJ$85</xm:f>
          </x14:formula1>
          <xm:sqref>AC15</xm:sqref>
        </x14:dataValidation>
        <x14:dataValidation type="list" allowBlank="1" showInputMessage="1" showErrorMessage="1" xr:uid="{9E475AA3-49FF-4A7F-9F88-7864DD68F369}">
          <x14:formula1>
            <xm:f>'Set Values'!$CI$76:$CI$85</xm:f>
          </x14:formula1>
          <xm:sqref>AB15</xm:sqref>
        </x14:dataValidation>
        <x14:dataValidation type="list" allowBlank="1" showInputMessage="1" showErrorMessage="1" xr:uid="{965007A9-0895-4F57-9CF2-FC1C75067EA5}">
          <x14:formula1>
            <xm:f>'Set Values'!$CH$76:$CH$85</xm:f>
          </x14:formula1>
          <xm:sqref>AA15</xm:sqref>
        </x14:dataValidation>
        <x14:dataValidation type="list" allowBlank="1" showInputMessage="1" showErrorMessage="1" xr:uid="{78FE92C0-CF62-43F9-BA9F-A3ADE658B533}">
          <x14:formula1>
            <xm:f>'Set Values'!$CG$76:$CG$85</xm:f>
          </x14:formula1>
          <xm:sqref>Z15</xm:sqref>
        </x14:dataValidation>
        <x14:dataValidation type="list" allowBlank="1" showInputMessage="1" showErrorMessage="1" xr:uid="{C9EC6D4A-87FD-4D6B-92C2-A7F637780559}">
          <x14:formula1>
            <xm:f>'Set Values'!$CF$76:$CF$85</xm:f>
          </x14:formula1>
          <xm:sqref>Y15</xm:sqref>
        </x14:dataValidation>
        <x14:dataValidation type="list" allowBlank="1" showInputMessage="1" showErrorMessage="1" xr:uid="{2858ADD7-68DD-496D-B280-2174E2FD3BB5}">
          <x14:formula1>
            <xm:f>'Set Values'!$CE$76:$CE$85</xm:f>
          </x14:formula1>
          <xm:sqref>X15</xm:sqref>
        </x14:dataValidation>
        <x14:dataValidation type="list" allowBlank="1" showInputMessage="1" showErrorMessage="1" xr:uid="{B9A5DCA4-C56A-4185-AD15-92B2DF5CF2E3}">
          <x14:formula1>
            <xm:f>'Set Values'!$AA$3</xm:f>
          </x14:formula1>
          <xm:sqref>E12:CZ12</xm:sqref>
        </x14:dataValidation>
        <x14:dataValidation type="list" allowBlank="1" showInputMessage="1" showErrorMessage="1" xr:uid="{443C57DF-7F96-4F57-AE87-C00847B7CB6C}">
          <x14:formula1>
            <xm:f>'Set Values'!$CD$76:$CD$85</xm:f>
          </x14:formula1>
          <xm:sqref>W15</xm:sqref>
        </x14:dataValidation>
        <x14:dataValidation type="list" allowBlank="1" showInputMessage="1" showErrorMessage="1" xr:uid="{33754F9C-0E6C-4B33-A3D2-EDEDBF1BE994}">
          <x14:formula1>
            <xm:f>'Set Values'!$CC$76:$CC$85</xm:f>
          </x14:formula1>
          <xm:sqref>V15</xm:sqref>
        </x14:dataValidation>
        <x14:dataValidation type="list" allowBlank="1" showInputMessage="1" showErrorMessage="1" xr:uid="{2F7E3C75-F0D9-4A10-9A2B-F668BCE6B5FE}">
          <x14:formula1>
            <xm:f>'Set Values'!$CB$76:$CB$85</xm:f>
          </x14:formula1>
          <xm:sqref>U15</xm:sqref>
        </x14:dataValidation>
        <x14:dataValidation type="list" allowBlank="1" showInputMessage="1" showErrorMessage="1" xr:uid="{83C98BF3-E6CF-4907-AB50-8EC90EBDCCA3}">
          <x14:formula1>
            <xm:f>'Set Values'!$CA$76:$CA$85</xm:f>
          </x14:formula1>
          <xm:sqref>T15</xm:sqref>
        </x14:dataValidation>
        <x14:dataValidation type="list" allowBlank="1" showInputMessage="1" showErrorMessage="1" xr:uid="{9D07581D-2711-4821-A459-CC47DAAA3B64}">
          <x14:formula1>
            <xm:f>'Set Values'!$BZ$76:$BZ$85</xm:f>
          </x14:formula1>
          <xm:sqref>S15</xm:sqref>
        </x14:dataValidation>
        <x14:dataValidation type="list" allowBlank="1" showInputMessage="1" showErrorMessage="1" xr:uid="{0B1C1AB7-1DD0-4180-96EA-82E47E753E68}">
          <x14:formula1>
            <xm:f>'Set Values'!$BY$76:$BY$85</xm:f>
          </x14:formula1>
          <xm:sqref>R15</xm:sqref>
        </x14:dataValidation>
        <x14:dataValidation type="list" allowBlank="1" showInputMessage="1" showErrorMessage="1" xr:uid="{901B5C27-DCEB-4B63-8CC1-78F09C11E432}">
          <x14:formula1>
            <xm:f>'Set Values'!$BX$76:$BX$85</xm:f>
          </x14:formula1>
          <xm:sqref>Q15</xm:sqref>
        </x14:dataValidation>
        <x14:dataValidation type="list" allowBlank="1" showInputMessage="1" showErrorMessage="1" xr:uid="{A0687E0E-E98B-484C-91C6-EF6041761664}">
          <x14:formula1>
            <xm:f>'Set Values'!$BW$76:$BW$85</xm:f>
          </x14:formula1>
          <xm:sqref>P15</xm:sqref>
        </x14:dataValidation>
        <x14:dataValidation type="list" allowBlank="1" showInputMessage="1" showErrorMessage="1" xr:uid="{876A3C8E-A716-4665-877A-B69EF133ACF3}">
          <x14:formula1>
            <xm:f>'Set Values'!$BV$76:$BV$85</xm:f>
          </x14:formula1>
          <xm:sqref>O15</xm:sqref>
        </x14:dataValidation>
        <x14:dataValidation type="list" allowBlank="1" showInputMessage="1" showErrorMessage="1" xr:uid="{B45138A8-26E2-4D14-87B2-654605695585}">
          <x14:formula1>
            <xm:f>'Set Values'!$BU$76:$BU$85</xm:f>
          </x14:formula1>
          <xm:sqref>N15</xm:sqref>
        </x14:dataValidation>
        <x14:dataValidation type="list" allowBlank="1" showInputMessage="1" showErrorMessage="1" xr:uid="{140B4002-1987-4B6F-BF21-D28B74619C8A}">
          <x14:formula1>
            <xm:f>'Set Values'!$BT$76:$BT$853</xm:f>
          </x14:formula1>
          <xm:sqref>M15</xm:sqref>
        </x14:dataValidation>
        <x14:dataValidation type="list" allowBlank="1" showInputMessage="1" showErrorMessage="1" xr:uid="{6591B895-A2C1-4F4D-AC93-F3F3DCF205C7}">
          <x14:formula1>
            <xm:f>'Set Values'!$BS$76:$BS$85</xm:f>
          </x14:formula1>
          <xm:sqref>L15</xm:sqref>
        </x14:dataValidation>
        <x14:dataValidation type="list" allowBlank="1" showInputMessage="1" showErrorMessage="1" xr:uid="{AAEB6AD3-C3F2-41C1-B671-83512F70350C}">
          <x14:formula1>
            <xm:f>'Set Values'!$BR$76:$BR$85</xm:f>
          </x14:formula1>
          <xm:sqref>K15</xm:sqref>
        </x14:dataValidation>
        <x14:dataValidation type="list" allowBlank="1" showInputMessage="1" showErrorMessage="1" xr:uid="{6CA1F144-0BA7-442D-A192-43129CFA4809}">
          <x14:formula1>
            <xm:f>'Set Values'!$BQ$76:$BQ$85</xm:f>
          </x14:formula1>
          <xm:sqref>J15</xm:sqref>
        </x14:dataValidation>
        <x14:dataValidation type="list" allowBlank="1" showInputMessage="1" showErrorMessage="1" xr:uid="{97B41F65-C6F8-430F-99AF-90DCBBABFCF4}">
          <x14:formula1>
            <xm:f>'Set Values'!$BP$76:$BP$85</xm:f>
          </x14:formula1>
          <xm:sqref>I15</xm:sqref>
        </x14:dataValidation>
        <x14:dataValidation type="list" allowBlank="1" showInputMessage="1" showErrorMessage="1" xr:uid="{0BF371A2-06A1-498B-B089-5535877269F6}">
          <x14:formula1>
            <xm:f>'Set Values'!$BO$76:$BO$85</xm:f>
          </x14:formula1>
          <xm:sqref>H15</xm:sqref>
        </x14:dataValidation>
        <x14:dataValidation type="list" allowBlank="1" showInputMessage="1" showErrorMessage="1" xr:uid="{565563C8-6DEA-47FF-BCEA-9BA28917CDF9}">
          <x14:formula1>
            <xm:f>'Set Values'!$BN$76:$BN$85</xm:f>
          </x14:formula1>
          <xm:sqref>G15</xm:sqref>
        </x14:dataValidation>
        <x14:dataValidation type="list" allowBlank="1" showInputMessage="1" showErrorMessage="1" xr:uid="{8106A702-5F7A-4054-8791-98863C3CD87D}">
          <x14:formula1>
            <xm:f>'Set Values'!$BL$76:$BL$85</xm:f>
          </x14:formula1>
          <xm:sqref>E15</xm:sqref>
        </x14:dataValidation>
        <x14:dataValidation type="list" allowBlank="1" showInputMessage="1" showErrorMessage="1" xr:uid="{2E8B3BAF-B496-420E-8B5F-966819DBBDE0}">
          <x14:formula1>
            <xm:f>'Set Values'!$BM$76:$BM$85</xm:f>
          </x14:formula1>
          <xm:sqref>F15</xm:sqref>
        </x14:dataValidation>
        <x14:dataValidation type="list" allowBlank="1" showInputMessage="1" showErrorMessage="1" xr:uid="{8EE5AB18-C2F0-41AE-B790-1CF986BCDCD5}">
          <x14:formula1>
            <xm:f>'Set Values'!$Z$3:$Z$4</xm:f>
          </x14:formula1>
          <xm:sqref>D5</xm:sqref>
        </x14:dataValidation>
        <x14:dataValidation type="list" allowBlank="1" showInputMessage="1" showErrorMessage="1" xr:uid="{B36E5678-8743-4E2D-878D-D150F7031E1E}">
          <x14:formula1>
            <xm:f>'Set Values'!$AB$3:$AB$4</xm:f>
          </x14:formula1>
          <xm:sqref>E20:CZ20</xm:sqref>
        </x14:dataValidation>
        <x14:dataValidation type="list" allowBlank="1" showInputMessage="1" showErrorMessage="1" xr:uid="{930838A9-14E7-45EF-AB41-FEC38BD11879}">
          <x14:formula1>
            <xm:f>'Set Values'!$FB$76:$FB$85</xm:f>
          </x14:formula1>
          <xm:sqref>CU15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94F87-BCE6-4AC1-B08F-47EEC3C564BA}">
  <dimension ref="A1:CZ108"/>
  <sheetViews>
    <sheetView showGridLines="0" zoomScale="70" zoomScaleNormal="70" workbookViewId="0">
      <pane xSplit="4" ySplit="11" topLeftCell="E12" activePane="bottomRight" state="frozen"/>
      <selection pane="topRight" activeCell="D20" sqref="D20"/>
      <selection pane="bottomLeft" activeCell="D20" sqref="D20"/>
      <selection pane="bottomRight"/>
    </sheetView>
  </sheetViews>
  <sheetFormatPr defaultColWidth="9.28515625" defaultRowHeight="14.25" x14ac:dyDescent="0.2"/>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x14ac:dyDescent="0.3">
      <c r="A1" s="73" t="s">
        <v>319</v>
      </c>
      <c r="B1" s="73"/>
      <c r="C1" s="74"/>
      <c r="D1" s="75"/>
      <c r="E1" s="73" t="s">
        <v>169</v>
      </c>
      <c r="F1" s="73" t="s">
        <v>170</v>
      </c>
      <c r="G1" s="73" t="s">
        <v>171</v>
      </c>
      <c r="H1" s="73" t="s">
        <v>172</v>
      </c>
      <c r="I1" s="73" t="s">
        <v>173</v>
      </c>
      <c r="J1" s="73" t="s">
        <v>174</v>
      </c>
      <c r="K1" s="73" t="s">
        <v>175</v>
      </c>
      <c r="L1" s="73" t="s">
        <v>176</v>
      </c>
      <c r="M1" s="73" t="s">
        <v>177</v>
      </c>
      <c r="N1" s="73" t="s">
        <v>178</v>
      </c>
      <c r="O1" s="73" t="s">
        <v>179</v>
      </c>
      <c r="P1" s="73" t="s">
        <v>180</v>
      </c>
      <c r="Q1" s="73" t="s">
        <v>181</v>
      </c>
      <c r="R1" s="73" t="s">
        <v>182</v>
      </c>
      <c r="S1" s="73" t="s">
        <v>183</v>
      </c>
      <c r="T1" s="73" t="s">
        <v>184</v>
      </c>
      <c r="U1" s="73" t="s">
        <v>185</v>
      </c>
      <c r="V1" s="73" t="s">
        <v>186</v>
      </c>
      <c r="W1" s="73" t="s">
        <v>187</v>
      </c>
      <c r="X1" s="73" t="s">
        <v>188</v>
      </c>
      <c r="Y1" s="73" t="s">
        <v>189</v>
      </c>
      <c r="Z1" s="73" t="s">
        <v>190</v>
      </c>
      <c r="AA1" s="73" t="s">
        <v>191</v>
      </c>
      <c r="AB1" s="73" t="s">
        <v>192</v>
      </c>
      <c r="AC1" s="73" t="s">
        <v>193</v>
      </c>
      <c r="AD1" s="73" t="s">
        <v>194</v>
      </c>
      <c r="AE1" s="73" t="s">
        <v>195</v>
      </c>
      <c r="AF1" s="73" t="s">
        <v>196</v>
      </c>
      <c r="AG1" s="73" t="s">
        <v>197</v>
      </c>
      <c r="AH1" s="73" t="s">
        <v>198</v>
      </c>
      <c r="AI1" s="73" t="s">
        <v>199</v>
      </c>
      <c r="AJ1" s="73" t="s">
        <v>200</v>
      </c>
      <c r="AK1" s="73" t="s">
        <v>201</v>
      </c>
      <c r="AL1" s="73" t="s">
        <v>202</v>
      </c>
      <c r="AM1" s="73" t="s">
        <v>203</v>
      </c>
      <c r="AN1" s="73" t="s">
        <v>204</v>
      </c>
      <c r="AO1" s="73" t="s">
        <v>205</v>
      </c>
      <c r="AP1" s="73" t="s">
        <v>206</v>
      </c>
      <c r="AQ1" s="73" t="s">
        <v>207</v>
      </c>
      <c r="AR1" s="73" t="s">
        <v>208</v>
      </c>
      <c r="AS1" s="73" t="s">
        <v>209</v>
      </c>
      <c r="AT1" s="73" t="s">
        <v>210</v>
      </c>
      <c r="AU1" s="73" t="s">
        <v>211</v>
      </c>
      <c r="AV1" s="73" t="s">
        <v>212</v>
      </c>
      <c r="AW1" s="73" t="s">
        <v>213</v>
      </c>
      <c r="AX1" s="73" t="s">
        <v>214</v>
      </c>
      <c r="AY1" s="73" t="s">
        <v>215</v>
      </c>
      <c r="AZ1" s="73" t="s">
        <v>216</v>
      </c>
      <c r="BA1" s="73" t="s">
        <v>217</v>
      </c>
      <c r="BB1" s="73" t="s">
        <v>218</v>
      </c>
      <c r="BC1" s="73" t="s">
        <v>219</v>
      </c>
      <c r="BD1" s="73" t="s">
        <v>220</v>
      </c>
      <c r="BE1" s="73" t="s">
        <v>221</v>
      </c>
      <c r="BF1" s="73" t="s">
        <v>222</v>
      </c>
      <c r="BG1" s="73" t="s">
        <v>223</v>
      </c>
      <c r="BH1" s="73" t="s">
        <v>224</v>
      </c>
      <c r="BI1" s="73" t="s">
        <v>225</v>
      </c>
      <c r="BJ1" s="73" t="s">
        <v>226</v>
      </c>
      <c r="BK1" s="73" t="s">
        <v>227</v>
      </c>
      <c r="BL1" s="73" t="s">
        <v>228</v>
      </c>
      <c r="BM1" s="73" t="s">
        <v>229</v>
      </c>
      <c r="BN1" s="73" t="s">
        <v>230</v>
      </c>
      <c r="BO1" s="73" t="s">
        <v>231</v>
      </c>
      <c r="BP1" s="73" t="s">
        <v>232</v>
      </c>
      <c r="BQ1" s="73" t="s">
        <v>233</v>
      </c>
      <c r="BR1" s="73" t="s">
        <v>234</v>
      </c>
      <c r="BS1" s="73" t="s">
        <v>235</v>
      </c>
      <c r="BT1" s="73" t="s">
        <v>236</v>
      </c>
      <c r="BU1" s="73" t="s">
        <v>237</v>
      </c>
      <c r="BV1" s="73" t="s">
        <v>238</v>
      </c>
      <c r="BW1" s="73" t="s">
        <v>239</v>
      </c>
      <c r="BX1" s="73" t="s">
        <v>240</v>
      </c>
      <c r="BY1" s="73" t="s">
        <v>241</v>
      </c>
      <c r="BZ1" s="73" t="s">
        <v>242</v>
      </c>
      <c r="CA1" s="73" t="s">
        <v>243</v>
      </c>
      <c r="CB1" s="73" t="s">
        <v>244</v>
      </c>
      <c r="CC1" s="73" t="s">
        <v>245</v>
      </c>
      <c r="CD1" s="73" t="s">
        <v>246</v>
      </c>
      <c r="CE1" s="73" t="s">
        <v>247</v>
      </c>
      <c r="CF1" s="73" t="s">
        <v>248</v>
      </c>
      <c r="CG1" s="73" t="s">
        <v>249</v>
      </c>
      <c r="CH1" s="73" t="s">
        <v>250</v>
      </c>
      <c r="CI1" s="73" t="s">
        <v>251</v>
      </c>
      <c r="CJ1" s="73" t="s">
        <v>252</v>
      </c>
      <c r="CK1" s="73" t="s">
        <v>253</v>
      </c>
      <c r="CL1" s="73" t="s">
        <v>254</v>
      </c>
      <c r="CM1" s="73" t="s">
        <v>255</v>
      </c>
      <c r="CN1" s="73" t="s">
        <v>256</v>
      </c>
      <c r="CO1" s="73" t="s">
        <v>257</v>
      </c>
      <c r="CP1" s="73" t="s">
        <v>258</v>
      </c>
      <c r="CQ1" s="73" t="s">
        <v>259</v>
      </c>
      <c r="CR1" s="73" t="s">
        <v>260</v>
      </c>
      <c r="CS1" s="73" t="s">
        <v>261</v>
      </c>
      <c r="CT1" s="73" t="s">
        <v>262</v>
      </c>
      <c r="CU1" s="73" t="s">
        <v>263</v>
      </c>
      <c r="CV1" s="73" t="s">
        <v>264</v>
      </c>
      <c r="CW1" s="73" t="s">
        <v>265</v>
      </c>
      <c r="CX1" s="73" t="s">
        <v>266</v>
      </c>
      <c r="CY1" s="73" t="s">
        <v>267</v>
      </c>
      <c r="CZ1" s="73" t="s">
        <v>268</v>
      </c>
    </row>
    <row r="2" spans="1:104" ht="28.5" customHeight="1" x14ac:dyDescent="0.3">
      <c r="A2" s="24" t="s">
        <v>320</v>
      </c>
      <c r="C2" s="24"/>
      <c r="D2" s="1"/>
    </row>
    <row r="3" spans="1:104" ht="31.15" customHeight="1" x14ac:dyDescent="0.2">
      <c r="A3" s="301" t="s">
        <v>321</v>
      </c>
      <c r="B3" s="302"/>
      <c r="C3" s="302"/>
      <c r="D3" s="57"/>
    </row>
    <row r="4" spans="1:104" ht="15" x14ac:dyDescent="0.2">
      <c r="A4" s="54" t="s">
        <v>51</v>
      </c>
      <c r="B4" s="55" t="s">
        <v>52</v>
      </c>
      <c r="C4" s="55" t="s">
        <v>53</v>
      </c>
      <c r="D4" s="87" t="str">
        <f>IF('I_State and program information'!E31="","[Plan 7]",'I_State and program information'!E31)</f>
        <v>[Plan 7]</v>
      </c>
    </row>
    <row r="5" spans="1:104" ht="57" x14ac:dyDescent="0.2">
      <c r="A5" s="16" t="s">
        <v>322</v>
      </c>
      <c r="B5" s="82" t="s">
        <v>323</v>
      </c>
      <c r="C5" s="15" t="s">
        <v>324</v>
      </c>
      <c r="D5" s="56"/>
    </row>
    <row r="6" spans="1:104" ht="15" customHeight="1" x14ac:dyDescent="0.2">
      <c r="A6" s="278"/>
      <c r="B6" s="278"/>
      <c r="C6" s="278"/>
      <c r="D6" s="278"/>
    </row>
    <row r="7" spans="1:104" ht="15" customHeight="1" x14ac:dyDescent="0.2">
      <c r="A7" s="260" t="s">
        <v>326</v>
      </c>
      <c r="B7" s="278"/>
      <c r="C7" s="278"/>
      <c r="D7" s="278"/>
    </row>
    <row r="8" spans="1:104" ht="15" customHeight="1" x14ac:dyDescent="0.2">
      <c r="A8" s="256" t="s">
        <v>327</v>
      </c>
      <c r="B8" s="278"/>
      <c r="C8" s="278"/>
      <c r="D8" s="278"/>
    </row>
    <row r="9" spans="1:104" ht="35.450000000000003" customHeight="1" x14ac:dyDescent="0.3">
      <c r="A9" s="24" t="s">
        <v>328</v>
      </c>
      <c r="B9" s="24"/>
      <c r="D9" s="2"/>
    </row>
    <row r="10" spans="1:104" ht="39.6" customHeight="1" x14ac:dyDescent="0.2">
      <c r="A10" s="282" t="s">
        <v>329</v>
      </c>
      <c r="B10" s="283"/>
      <c r="C10" s="283"/>
      <c r="D10" s="227"/>
    </row>
    <row r="11" spans="1:104" ht="90" x14ac:dyDescent="0.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Dental; 
Provider to enrollee ratios; 
Adult and Pediatric; 
Large metro</v>
      </c>
      <c r="F11" s="85" t="str">
        <f>"Standard #2:"&amp;CHAR(10)&amp;CHAR(10)&amp;IF('II_Program-level standards'!F7="","",'II_Program-level standards'!F7&amp;"; "&amp;CHAR(10)&amp;'II_Program-level standards'!F9&amp;"; "&amp;CHAR(10)&amp;'II_Program-level standards'!F14&amp;"; "&amp;CHAR(10)&amp;'II_Program-level standards'!F15)</f>
        <v>Standard #2:
Dental; 
Provider to enrollee ratios; 
Adult and Pediatric; 
Large metro</v>
      </c>
      <c r="G11" s="85" t="str">
        <f>"Standard #3:"&amp;CHAR(10)&amp;CHAR(10)&amp;IF('II_Program-level standards'!G7="","",'II_Program-level standards'!G7&amp;"; "&amp;CHAR(10)&amp;'II_Program-level standards'!G9&amp;"; "&amp;CHAR(10)&amp;'II_Program-level standards'!G14&amp;"; "&amp;CHAR(10)&amp;'II_Program-level standards'!G15)</f>
        <v>Standard #3:
Dental; 
Maximum time to travel; 
Adult and Pediatric; 
Large metro</v>
      </c>
      <c r="H11" s="85" t="str">
        <f>"Standard #4:"&amp;CHAR(10)&amp;CHAR(10)&amp;IF('II_Program-level standards'!H7="","",'II_Program-level standards'!H7&amp;"; "&amp;CHAR(10)&amp;'II_Program-level standards'!H9&amp;"; "&amp;CHAR(10)&amp;'II_Program-level standards'!H14&amp;"; "&amp;CHAR(10)&amp;'II_Program-level standards'!H15)</f>
        <v>Standard #4:
Dental; 
Maximum distance to travel; 
Adult and Pediatric; 
Large metro</v>
      </c>
      <c r="I11" s="85" t="str">
        <f>"Standard #5:"&amp;CHAR(10)&amp;CHAR(10)&amp;IF('II_Program-level standards'!I7="","",'II_Program-level standards'!I7&amp;"; "&amp;CHAR(10)&amp;'II_Program-level standards'!I9&amp;"; "&amp;CHAR(10)&amp;'II_Program-level standards'!I14&amp;"; "&amp;CHAR(10)&amp;'II_Program-level standards'!I15)</f>
        <v>Standard #5:
Dental; 
Appointment wait time; 
Adult and Pediatric; 
Large metro</v>
      </c>
      <c r="J11" s="85" t="str">
        <f>"Standard #6:"&amp;CHAR(10)&amp;CHAR(10)&amp;IF('II_Program-level standards'!J7="","",'II_Program-level standards'!J7&amp;"; "&amp;CHAR(10)&amp;'II_Program-level standards'!J9&amp;"; "&amp;CHAR(10)&amp;'II_Program-level standards'!J14&amp;"; "&amp;CHAR(10)&amp;'II_Program-level standards'!J15)</f>
        <v>Standard #6:
Dental; 
Appointment wait time; 
Adult; 
Large metro</v>
      </c>
      <c r="K11" s="85" t="str">
        <f>"Standard #7:"&amp;CHAR(10)&amp;CHAR(10)&amp;IF('II_Program-level standards'!K7="","",'II_Program-level standards'!K7&amp;"; "&amp;CHAR(10)&amp;'II_Program-level standards'!K9&amp;"; "&amp;CHAR(10)&amp;'II_Program-level standards'!K14&amp;"; "&amp;CHAR(10)&amp;'II_Program-level standards'!K15)</f>
        <v>Standard #7:
Dental; 
Appointment wait time; 
Pediatric; 
Large metro</v>
      </c>
      <c r="L11" s="85" t="str">
        <f>"Standard #8:"&amp;CHAR(10)&amp;CHAR(10)&amp;IF('II_Program-level standards'!L7="","",'II_Program-level standards'!L7&amp;"; "&amp;CHAR(10)&amp;'II_Program-level standards'!L9&amp;"; "&amp;CHAR(10)&amp;'II_Program-level standards'!L14&amp;"; "&amp;CHAR(10)&amp;'II_Program-level standards'!L15)</f>
        <v>Standard #8:
Dental; 
Appointment wait time; 
Adult and Pediatric; 
Large metro</v>
      </c>
      <c r="M11" s="85" t="str">
        <f>"Standard #9:"&amp;CHAR(10)&amp;CHAR(10)&amp;IF('II_Program-level standards'!M7="","",'II_Program-level standards'!M7&amp;"; "&amp;CHAR(10)&amp;'II_Program-level standards'!M9&amp;"; "&amp;CHAR(10)&amp;'II_Program-level standards'!M14&amp;"; "&amp;CHAR(10)&amp;'II_Program-level standards'!M15)</f>
        <v xml:space="preserve">Standard #9:
</v>
      </c>
      <c r="N11" s="85" t="str">
        <f>"Standard #10:"&amp;CHAR(10)&amp;CHAR(10)&amp;IF('II_Program-level standards'!N7="","",'II_Program-level standards'!N7&amp;"; "&amp;CHAR(10)&amp;'II_Program-level standards'!N9&amp;"; "&amp;CHAR(10)&amp;'II_Program-level standards'!N14&amp;"; "&amp;CHAR(10)&amp;'II_Program-level standards'!N15)</f>
        <v xml:space="preserve">Standard #10:
</v>
      </c>
      <c r="O11" s="85" t="str">
        <f>"Standard #11:"&amp;CHAR(10)&amp;CHAR(10)&amp;IF('II_Program-level standards'!O7="","",'II_Program-level standards'!O7&amp;"; "&amp;CHAR(10)&amp;'II_Program-level standards'!O9&amp;"; "&amp;CHAR(10)&amp;'II_Program-level standards'!O14&amp;"; "&amp;CHAR(10)&amp;'II_Program-level standards'!O15)</f>
        <v xml:space="preserve">Standard #11:
</v>
      </c>
      <c r="P11" s="85" t="str">
        <f>"Standard #12:"&amp;CHAR(10)&amp;CHAR(10)&amp;IF('II_Program-level standards'!P7="","",'II_Program-level standards'!P7&amp;"; "&amp;CHAR(10)&amp;'II_Program-level standards'!P9&amp;"; "&amp;CHAR(10)&amp;'II_Program-level standards'!P14&amp;"; "&amp;CHAR(10)&amp;'II_Program-level standards'!P15)</f>
        <v xml:space="preserve">Standard #12:
</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x14ac:dyDescent="0.2">
      <c r="A12" s="16" t="s">
        <v>330</v>
      </c>
      <c r="B12" s="9" t="s">
        <v>331</v>
      </c>
      <c r="C12" s="15" t="s">
        <v>332</v>
      </c>
      <c r="D12" s="132" t="s">
        <v>82</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x14ac:dyDescent="0.2">
      <c r="A13" s="222"/>
      <c r="B13" s="304" t="s">
        <v>333</v>
      </c>
      <c r="C13" s="305"/>
      <c r="D13" s="243" t="s">
        <v>162</v>
      </c>
      <c r="E13" s="244" t="s">
        <v>162</v>
      </c>
      <c r="F13" s="244" t="s">
        <v>162</v>
      </c>
      <c r="G13" s="244" t="s">
        <v>162</v>
      </c>
      <c r="H13" s="244" t="s">
        <v>162</v>
      </c>
      <c r="I13" s="244" t="s">
        <v>162</v>
      </c>
      <c r="J13" s="244" t="s">
        <v>162</v>
      </c>
      <c r="K13" s="244" t="s">
        <v>162</v>
      </c>
      <c r="L13" s="244" t="s">
        <v>162</v>
      </c>
      <c r="M13" s="244" t="s">
        <v>162</v>
      </c>
      <c r="N13" s="244" t="s">
        <v>162</v>
      </c>
      <c r="O13" s="244" t="s">
        <v>162</v>
      </c>
      <c r="P13" s="244" t="s">
        <v>162</v>
      </c>
      <c r="Q13" s="244" t="s">
        <v>162</v>
      </c>
      <c r="R13" s="244" t="s">
        <v>162</v>
      </c>
      <c r="S13" s="244" t="s">
        <v>162</v>
      </c>
      <c r="T13" s="244" t="s">
        <v>162</v>
      </c>
      <c r="U13" s="244" t="s">
        <v>162</v>
      </c>
      <c r="V13" s="244" t="s">
        <v>162</v>
      </c>
      <c r="W13" s="244" t="s">
        <v>162</v>
      </c>
      <c r="X13" s="244" t="s">
        <v>162</v>
      </c>
      <c r="Y13" s="244" t="s">
        <v>162</v>
      </c>
      <c r="Z13" s="244" t="s">
        <v>162</v>
      </c>
      <c r="AA13" s="244" t="s">
        <v>162</v>
      </c>
      <c r="AB13" s="244" t="s">
        <v>162</v>
      </c>
      <c r="AC13" s="244" t="s">
        <v>162</v>
      </c>
      <c r="AD13" s="244" t="s">
        <v>162</v>
      </c>
      <c r="AE13" s="244" t="s">
        <v>162</v>
      </c>
      <c r="AF13" s="244" t="s">
        <v>162</v>
      </c>
      <c r="AG13" s="244" t="s">
        <v>162</v>
      </c>
      <c r="AH13" s="244" t="s">
        <v>162</v>
      </c>
      <c r="AI13" s="244" t="s">
        <v>162</v>
      </c>
      <c r="AJ13" s="244" t="s">
        <v>162</v>
      </c>
      <c r="AK13" s="244" t="s">
        <v>162</v>
      </c>
      <c r="AL13" s="244" t="s">
        <v>162</v>
      </c>
      <c r="AM13" s="244" t="s">
        <v>162</v>
      </c>
      <c r="AN13" s="244" t="s">
        <v>162</v>
      </c>
      <c r="AO13" s="244" t="s">
        <v>162</v>
      </c>
      <c r="AP13" s="244" t="s">
        <v>162</v>
      </c>
      <c r="AQ13" s="244" t="s">
        <v>162</v>
      </c>
      <c r="AR13" s="244" t="s">
        <v>162</v>
      </c>
      <c r="AS13" s="244" t="s">
        <v>162</v>
      </c>
      <c r="AT13" s="244" t="s">
        <v>162</v>
      </c>
      <c r="AU13" s="244" t="s">
        <v>162</v>
      </c>
      <c r="AV13" s="244" t="s">
        <v>162</v>
      </c>
      <c r="AW13" s="244" t="s">
        <v>162</v>
      </c>
      <c r="AX13" s="244" t="s">
        <v>162</v>
      </c>
      <c r="AY13" s="244" t="s">
        <v>162</v>
      </c>
      <c r="AZ13" s="244" t="s">
        <v>162</v>
      </c>
      <c r="BA13" s="244" t="s">
        <v>162</v>
      </c>
      <c r="BB13" s="244" t="s">
        <v>162</v>
      </c>
      <c r="BC13" s="244" t="s">
        <v>162</v>
      </c>
      <c r="BD13" s="244" t="s">
        <v>162</v>
      </c>
      <c r="BE13" s="244" t="s">
        <v>162</v>
      </c>
      <c r="BF13" s="244" t="s">
        <v>162</v>
      </c>
      <c r="BG13" s="244" t="s">
        <v>162</v>
      </c>
      <c r="BH13" s="244" t="s">
        <v>162</v>
      </c>
      <c r="BI13" s="244" t="s">
        <v>162</v>
      </c>
      <c r="BJ13" s="244" t="s">
        <v>162</v>
      </c>
      <c r="BK13" s="244" t="s">
        <v>162</v>
      </c>
      <c r="BL13" s="244" t="s">
        <v>162</v>
      </c>
      <c r="BM13" s="244" t="s">
        <v>162</v>
      </c>
      <c r="BN13" s="244" t="s">
        <v>162</v>
      </c>
      <c r="BO13" s="244" t="s">
        <v>162</v>
      </c>
      <c r="BP13" s="244" t="s">
        <v>162</v>
      </c>
      <c r="BQ13" s="244" t="s">
        <v>162</v>
      </c>
      <c r="BR13" s="244" t="s">
        <v>162</v>
      </c>
      <c r="BS13" s="244" t="s">
        <v>162</v>
      </c>
      <c r="BT13" s="244" t="s">
        <v>162</v>
      </c>
      <c r="BU13" s="244" t="s">
        <v>162</v>
      </c>
      <c r="BV13" s="244" t="s">
        <v>162</v>
      </c>
      <c r="BW13" s="244" t="s">
        <v>162</v>
      </c>
      <c r="BX13" s="244" t="s">
        <v>162</v>
      </c>
      <c r="BY13" s="244" t="s">
        <v>162</v>
      </c>
      <c r="BZ13" s="244" t="s">
        <v>162</v>
      </c>
      <c r="CA13" s="244" t="s">
        <v>162</v>
      </c>
      <c r="CB13" s="244" t="s">
        <v>162</v>
      </c>
      <c r="CC13" s="244" t="s">
        <v>162</v>
      </c>
      <c r="CD13" s="244" t="s">
        <v>162</v>
      </c>
      <c r="CE13" s="244" t="s">
        <v>162</v>
      </c>
      <c r="CF13" s="244" t="s">
        <v>162</v>
      </c>
      <c r="CG13" s="244" t="s">
        <v>162</v>
      </c>
      <c r="CH13" s="244" t="s">
        <v>162</v>
      </c>
      <c r="CI13" s="244" t="s">
        <v>162</v>
      </c>
      <c r="CJ13" s="244" t="s">
        <v>162</v>
      </c>
      <c r="CK13" s="244" t="s">
        <v>162</v>
      </c>
      <c r="CL13" s="244" t="s">
        <v>162</v>
      </c>
      <c r="CM13" s="244" t="s">
        <v>162</v>
      </c>
      <c r="CN13" s="244" t="s">
        <v>162</v>
      </c>
      <c r="CO13" s="244" t="s">
        <v>162</v>
      </c>
      <c r="CP13" s="244" t="s">
        <v>162</v>
      </c>
      <c r="CQ13" s="244" t="s">
        <v>162</v>
      </c>
      <c r="CR13" s="244" t="s">
        <v>162</v>
      </c>
      <c r="CS13" s="244" t="s">
        <v>162</v>
      </c>
      <c r="CT13" s="244" t="s">
        <v>162</v>
      </c>
      <c r="CU13" s="244" t="s">
        <v>162</v>
      </c>
      <c r="CV13" s="244" t="s">
        <v>162</v>
      </c>
      <c r="CW13" s="244" t="s">
        <v>162</v>
      </c>
      <c r="CX13" s="244" t="s">
        <v>162</v>
      </c>
      <c r="CY13" s="244" t="s">
        <v>162</v>
      </c>
      <c r="CZ13" s="245" t="s">
        <v>162</v>
      </c>
    </row>
    <row r="14" spans="1:104" ht="29.45" customHeight="1" x14ac:dyDescent="0.2">
      <c r="A14" s="47"/>
      <c r="B14" s="295" t="s">
        <v>301</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x14ac:dyDescent="0.2">
      <c r="A15" s="16" t="s">
        <v>334</v>
      </c>
      <c r="B15" s="9" t="s">
        <v>335</v>
      </c>
      <c r="C15" s="211" t="s">
        <v>336</v>
      </c>
      <c r="D15" s="132" t="s">
        <v>82</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75" x14ac:dyDescent="0.2">
      <c r="A16" s="16" t="s">
        <v>337</v>
      </c>
      <c r="B16" s="9" t="s">
        <v>338</v>
      </c>
      <c r="C16" s="276" t="s">
        <v>339</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8.5" x14ac:dyDescent="0.2">
      <c r="A17" s="16" t="s">
        <v>340</v>
      </c>
      <c r="B17" s="9" t="s">
        <v>341</v>
      </c>
      <c r="C17" s="15" t="s">
        <v>342</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x14ac:dyDescent="0.2">
      <c r="A18" s="16" t="s">
        <v>343</v>
      </c>
      <c r="B18" s="9" t="s">
        <v>344</v>
      </c>
      <c r="C18" s="9" t="s">
        <v>345</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x14ac:dyDescent="0.2">
      <c r="A19" s="16" t="s">
        <v>346</v>
      </c>
      <c r="B19" s="9" t="s">
        <v>347</v>
      </c>
      <c r="C19" s="9" t="s">
        <v>348</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x14ac:dyDescent="0.2">
      <c r="A20" s="16" t="s">
        <v>349</v>
      </c>
      <c r="B20" s="9" t="s">
        <v>350</v>
      </c>
      <c r="C20" s="9" t="s">
        <v>351</v>
      </c>
      <c r="D20" s="132" t="s">
        <v>82</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x14ac:dyDescent="0.2">
      <c r="A21" s="16" t="s">
        <v>352</v>
      </c>
      <c r="B21" s="9" t="s">
        <v>353</v>
      </c>
      <c r="C21" s="9" t="s">
        <v>354</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x14ac:dyDescent="0.2">
      <c r="A22" s="16" t="s">
        <v>355</v>
      </c>
      <c r="B22" s="9" t="s">
        <v>356</v>
      </c>
      <c r="C22" s="9" t="s">
        <v>357</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x14ac:dyDescent="0.3">
      <c r="A23" s="24" t="s">
        <v>358</v>
      </c>
      <c r="B23" s="24"/>
      <c r="D23" s="63"/>
    </row>
    <row r="24" spans="1:104" s="66" customFormat="1" ht="61.9" customHeight="1" x14ac:dyDescent="0.25">
      <c r="A24" s="303" t="s">
        <v>359</v>
      </c>
      <c r="B24" s="303"/>
      <c r="C24" s="303"/>
      <c r="D24" s="303"/>
    </row>
    <row r="25" spans="1:104" s="66" customFormat="1" ht="26.45" customHeight="1" x14ac:dyDescent="0.25">
      <c r="A25" s="86" t="s">
        <v>360</v>
      </c>
      <c r="B25" s="86"/>
      <c r="C25" s="278"/>
      <c r="D25" s="206"/>
    </row>
    <row r="26" spans="1:104" s="66" customFormat="1" ht="15" customHeight="1" x14ac:dyDescent="0.25">
      <c r="A26" s="264" t="s">
        <v>361</v>
      </c>
      <c r="B26" s="86"/>
      <c r="C26" s="278"/>
      <c r="D26" s="206"/>
    </row>
    <row r="27" spans="1:104" ht="23.45" customHeight="1" x14ac:dyDescent="0.2">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x14ac:dyDescent="0.3">
      <c r="A28" s="229"/>
      <c r="B28" s="230" t="s">
        <v>362</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x14ac:dyDescent="0.2">
      <c r="A29" s="47"/>
      <c r="B29" s="219" t="s">
        <v>363</v>
      </c>
      <c r="C29" s="15" t="s">
        <v>364</v>
      </c>
      <c r="D29" s="15" t="s">
        <v>161</v>
      </c>
      <c r="E29" s="207" t="s">
        <v>162</v>
      </c>
      <c r="F29" s="208" t="s">
        <v>162</v>
      </c>
      <c r="G29" s="208" t="s">
        <v>162</v>
      </c>
      <c r="H29" s="208" t="s">
        <v>162</v>
      </c>
      <c r="I29" s="208" t="s">
        <v>162</v>
      </c>
      <c r="J29" s="208" t="s">
        <v>162</v>
      </c>
      <c r="K29" s="208" t="s">
        <v>162</v>
      </c>
      <c r="L29" s="208" t="s">
        <v>162</v>
      </c>
      <c r="M29" s="208" t="s">
        <v>162</v>
      </c>
      <c r="N29" s="208" t="s">
        <v>162</v>
      </c>
      <c r="O29" s="208" t="s">
        <v>162</v>
      </c>
      <c r="P29" s="208" t="s">
        <v>162</v>
      </c>
      <c r="Q29" s="208" t="s">
        <v>162</v>
      </c>
      <c r="R29" s="208" t="s">
        <v>162</v>
      </c>
      <c r="S29" s="208" t="s">
        <v>162</v>
      </c>
      <c r="T29" s="208" t="s">
        <v>162</v>
      </c>
      <c r="U29" s="208" t="s">
        <v>162</v>
      </c>
      <c r="V29" s="208" t="s">
        <v>162</v>
      </c>
      <c r="W29" s="208" t="s">
        <v>162</v>
      </c>
      <c r="X29" s="208" t="s">
        <v>162</v>
      </c>
      <c r="Y29" s="208" t="s">
        <v>162</v>
      </c>
      <c r="Z29" s="208" t="s">
        <v>162</v>
      </c>
      <c r="AA29" s="208" t="s">
        <v>162</v>
      </c>
      <c r="AB29" s="208" t="s">
        <v>162</v>
      </c>
      <c r="AC29" s="208" t="s">
        <v>162</v>
      </c>
      <c r="AD29" s="208" t="s">
        <v>162</v>
      </c>
      <c r="AE29" s="208" t="s">
        <v>162</v>
      </c>
      <c r="AF29" s="208" t="s">
        <v>162</v>
      </c>
      <c r="AG29" s="208" t="s">
        <v>162</v>
      </c>
      <c r="AH29" s="208" t="s">
        <v>162</v>
      </c>
      <c r="AI29" s="208" t="s">
        <v>162</v>
      </c>
      <c r="AJ29" s="208" t="s">
        <v>162</v>
      </c>
      <c r="AK29" s="208" t="s">
        <v>162</v>
      </c>
      <c r="AL29" s="208" t="s">
        <v>162</v>
      </c>
      <c r="AM29" s="208" t="s">
        <v>162</v>
      </c>
      <c r="AN29" s="208" t="s">
        <v>162</v>
      </c>
      <c r="AO29" s="208" t="s">
        <v>162</v>
      </c>
      <c r="AP29" s="208" t="s">
        <v>162</v>
      </c>
      <c r="AQ29" s="208" t="s">
        <v>162</v>
      </c>
      <c r="AR29" s="208" t="s">
        <v>162</v>
      </c>
      <c r="AS29" s="208" t="s">
        <v>162</v>
      </c>
      <c r="AT29" s="208" t="s">
        <v>162</v>
      </c>
      <c r="AU29" s="208" t="s">
        <v>162</v>
      </c>
      <c r="AV29" s="208" t="s">
        <v>162</v>
      </c>
      <c r="AW29" s="208" t="s">
        <v>162</v>
      </c>
      <c r="AX29" s="208" t="s">
        <v>162</v>
      </c>
      <c r="AY29" s="208" t="s">
        <v>162</v>
      </c>
      <c r="AZ29" s="208" t="s">
        <v>162</v>
      </c>
      <c r="BA29" s="208" t="s">
        <v>162</v>
      </c>
      <c r="BB29" s="208" t="s">
        <v>162</v>
      </c>
      <c r="BC29" s="208" t="s">
        <v>162</v>
      </c>
      <c r="BD29" s="208" t="s">
        <v>162</v>
      </c>
      <c r="BE29" s="208" t="s">
        <v>162</v>
      </c>
      <c r="BF29" s="208" t="s">
        <v>162</v>
      </c>
      <c r="BG29" s="208" t="s">
        <v>162</v>
      </c>
      <c r="BH29" s="208" t="s">
        <v>162</v>
      </c>
      <c r="BI29" s="208" t="s">
        <v>162</v>
      </c>
      <c r="BJ29" s="208" t="s">
        <v>162</v>
      </c>
      <c r="BK29" s="208" t="s">
        <v>162</v>
      </c>
      <c r="BL29" s="208" t="s">
        <v>162</v>
      </c>
      <c r="BM29" s="208" t="s">
        <v>162</v>
      </c>
      <c r="BN29" s="208" t="s">
        <v>162</v>
      </c>
      <c r="BO29" s="208" t="s">
        <v>162</v>
      </c>
      <c r="BP29" s="208" t="s">
        <v>162</v>
      </c>
      <c r="BQ29" s="208" t="s">
        <v>162</v>
      </c>
      <c r="BR29" s="208" t="s">
        <v>162</v>
      </c>
      <c r="BS29" s="208" t="s">
        <v>162</v>
      </c>
      <c r="BT29" s="208" t="s">
        <v>162</v>
      </c>
      <c r="BU29" s="208" t="s">
        <v>162</v>
      </c>
      <c r="BV29" s="208" t="s">
        <v>162</v>
      </c>
      <c r="BW29" s="208" t="s">
        <v>162</v>
      </c>
      <c r="BX29" s="208" t="s">
        <v>162</v>
      </c>
      <c r="BY29" s="208" t="s">
        <v>162</v>
      </c>
      <c r="BZ29" s="208" t="s">
        <v>162</v>
      </c>
      <c r="CA29" s="208" t="s">
        <v>162</v>
      </c>
      <c r="CB29" s="208" t="s">
        <v>162</v>
      </c>
      <c r="CC29" s="208" t="s">
        <v>162</v>
      </c>
      <c r="CD29" s="208" t="s">
        <v>162</v>
      </c>
      <c r="CE29" s="208" t="s">
        <v>162</v>
      </c>
      <c r="CF29" s="208" t="s">
        <v>162</v>
      </c>
      <c r="CG29" s="208" t="s">
        <v>162</v>
      </c>
      <c r="CH29" s="208" t="s">
        <v>162</v>
      </c>
      <c r="CI29" s="208" t="s">
        <v>162</v>
      </c>
      <c r="CJ29" s="208" t="s">
        <v>162</v>
      </c>
      <c r="CK29" s="208" t="s">
        <v>162</v>
      </c>
      <c r="CL29" s="208" t="s">
        <v>162</v>
      </c>
      <c r="CM29" s="208" t="s">
        <v>162</v>
      </c>
      <c r="CN29" s="208" t="s">
        <v>162</v>
      </c>
      <c r="CO29" s="208" t="s">
        <v>162</v>
      </c>
      <c r="CP29" s="208" t="s">
        <v>162</v>
      </c>
      <c r="CQ29" s="208" t="s">
        <v>162</v>
      </c>
      <c r="CR29" s="208" t="s">
        <v>162</v>
      </c>
      <c r="CS29" s="208" t="s">
        <v>162</v>
      </c>
      <c r="CT29" s="208" t="s">
        <v>162</v>
      </c>
      <c r="CU29" s="208" t="s">
        <v>162</v>
      </c>
      <c r="CV29" s="208" t="s">
        <v>162</v>
      </c>
      <c r="CW29" s="208" t="s">
        <v>162</v>
      </c>
      <c r="CX29" s="208" t="s">
        <v>162</v>
      </c>
      <c r="CY29" s="208" t="s">
        <v>162</v>
      </c>
      <c r="CZ29" s="208" t="s">
        <v>162</v>
      </c>
    </row>
    <row r="30" spans="1:104" x14ac:dyDescent="0.2">
      <c r="A30" s="16" t="s">
        <v>365</v>
      </c>
      <c r="B30" s="9" t="s">
        <v>366</v>
      </c>
      <c r="C30" s="15" t="s">
        <v>367</v>
      </c>
      <c r="D30" s="15" t="s">
        <v>58</v>
      </c>
      <c r="E30" s="84" t="s">
        <v>167</v>
      </c>
      <c r="F30" s="61" t="s">
        <v>167</v>
      </c>
      <c r="G30" s="61" t="s">
        <v>167</v>
      </c>
      <c r="H30" s="61" t="s">
        <v>167</v>
      </c>
      <c r="I30" s="61" t="s">
        <v>167</v>
      </c>
      <c r="J30" s="61" t="s">
        <v>167</v>
      </c>
      <c r="K30" s="61" t="s">
        <v>167</v>
      </c>
      <c r="L30" s="61" t="s">
        <v>167</v>
      </c>
      <c r="M30" s="61" t="s">
        <v>167</v>
      </c>
      <c r="N30" s="61" t="s">
        <v>167</v>
      </c>
      <c r="O30" s="61" t="s">
        <v>167</v>
      </c>
      <c r="P30" s="61" t="s">
        <v>167</v>
      </c>
      <c r="Q30" s="61" t="s">
        <v>167</v>
      </c>
      <c r="R30" s="61" t="s">
        <v>167</v>
      </c>
      <c r="S30" s="61" t="s">
        <v>167</v>
      </c>
      <c r="T30" s="61" t="s">
        <v>167</v>
      </c>
      <c r="U30" s="61" t="s">
        <v>167</v>
      </c>
      <c r="V30" s="61" t="s">
        <v>167</v>
      </c>
      <c r="W30" s="61" t="s">
        <v>167</v>
      </c>
      <c r="X30" s="61" t="s">
        <v>167</v>
      </c>
      <c r="Y30" s="61" t="s">
        <v>167</v>
      </c>
      <c r="Z30" s="61" t="s">
        <v>167</v>
      </c>
      <c r="AA30" s="61" t="s">
        <v>167</v>
      </c>
      <c r="AB30" s="61" t="s">
        <v>167</v>
      </c>
      <c r="AC30" s="61" t="s">
        <v>167</v>
      </c>
      <c r="AD30" s="61" t="s">
        <v>167</v>
      </c>
      <c r="AE30" s="61" t="s">
        <v>167</v>
      </c>
      <c r="AF30" s="61" t="s">
        <v>167</v>
      </c>
      <c r="AG30" s="61" t="s">
        <v>167</v>
      </c>
      <c r="AH30" s="61" t="s">
        <v>167</v>
      </c>
      <c r="AI30" s="61" t="s">
        <v>167</v>
      </c>
      <c r="AJ30" s="61" t="s">
        <v>167</v>
      </c>
      <c r="AK30" s="61" t="s">
        <v>167</v>
      </c>
      <c r="AL30" s="61" t="s">
        <v>167</v>
      </c>
      <c r="AM30" s="61" t="s">
        <v>167</v>
      </c>
      <c r="AN30" s="61" t="s">
        <v>167</v>
      </c>
      <c r="AO30" s="61" t="s">
        <v>167</v>
      </c>
      <c r="AP30" s="61" t="s">
        <v>167</v>
      </c>
      <c r="AQ30" s="61" t="s">
        <v>167</v>
      </c>
      <c r="AR30" s="61" t="s">
        <v>167</v>
      </c>
      <c r="AS30" s="61" t="s">
        <v>167</v>
      </c>
      <c r="AT30" s="61" t="s">
        <v>167</v>
      </c>
      <c r="AU30" s="61" t="s">
        <v>167</v>
      </c>
      <c r="AV30" s="61" t="s">
        <v>167</v>
      </c>
      <c r="AW30" s="61" t="s">
        <v>167</v>
      </c>
      <c r="AX30" s="61" t="s">
        <v>167</v>
      </c>
      <c r="AY30" s="61" t="s">
        <v>167</v>
      </c>
      <c r="AZ30" s="61" t="s">
        <v>167</v>
      </c>
      <c r="BA30" s="61" t="s">
        <v>167</v>
      </c>
      <c r="BB30" s="61" t="s">
        <v>167</v>
      </c>
      <c r="BC30" s="61" t="s">
        <v>167</v>
      </c>
      <c r="BD30" s="61" t="s">
        <v>167</v>
      </c>
      <c r="BE30" s="61" t="s">
        <v>167</v>
      </c>
      <c r="BF30" s="61" t="s">
        <v>167</v>
      </c>
      <c r="BG30" s="61" t="s">
        <v>167</v>
      </c>
      <c r="BH30" s="61" t="s">
        <v>167</v>
      </c>
      <c r="BI30" s="61" t="s">
        <v>167</v>
      </c>
      <c r="BJ30" s="61" t="s">
        <v>167</v>
      </c>
      <c r="BK30" s="61" t="s">
        <v>167</v>
      </c>
      <c r="BL30" s="61" t="s">
        <v>167</v>
      </c>
      <c r="BM30" s="61" t="s">
        <v>167</v>
      </c>
      <c r="BN30" s="61" t="s">
        <v>167</v>
      </c>
      <c r="BO30" s="61" t="s">
        <v>167</v>
      </c>
      <c r="BP30" s="61" t="s">
        <v>167</v>
      </c>
      <c r="BQ30" s="61" t="s">
        <v>167</v>
      </c>
      <c r="BR30" s="61" t="s">
        <v>167</v>
      </c>
      <c r="BS30" s="61" t="s">
        <v>167</v>
      </c>
      <c r="BT30" s="61" t="s">
        <v>167</v>
      </c>
      <c r="BU30" s="61" t="s">
        <v>167</v>
      </c>
      <c r="BV30" s="61" t="s">
        <v>167</v>
      </c>
      <c r="BW30" s="61" t="s">
        <v>167</v>
      </c>
      <c r="BX30" s="61" t="s">
        <v>167</v>
      </c>
      <c r="BY30" s="61" t="s">
        <v>167</v>
      </c>
      <c r="BZ30" s="61" t="s">
        <v>167</v>
      </c>
      <c r="CA30" s="61" t="s">
        <v>167</v>
      </c>
      <c r="CB30" s="61" t="s">
        <v>167</v>
      </c>
      <c r="CC30" s="61" t="s">
        <v>167</v>
      </c>
      <c r="CD30" s="61" t="s">
        <v>167</v>
      </c>
      <c r="CE30" s="61" t="s">
        <v>167</v>
      </c>
      <c r="CF30" s="61" t="s">
        <v>167</v>
      </c>
      <c r="CG30" s="61" t="s">
        <v>167</v>
      </c>
      <c r="CH30" s="61" t="s">
        <v>167</v>
      </c>
      <c r="CI30" s="61" t="s">
        <v>167</v>
      </c>
      <c r="CJ30" s="61" t="s">
        <v>167</v>
      </c>
      <c r="CK30" s="61" t="s">
        <v>167</v>
      </c>
      <c r="CL30" s="61" t="s">
        <v>167</v>
      </c>
      <c r="CM30" s="61" t="s">
        <v>167</v>
      </c>
      <c r="CN30" s="61" t="s">
        <v>167</v>
      </c>
      <c r="CO30" s="61" t="s">
        <v>167</v>
      </c>
      <c r="CP30" s="61" t="s">
        <v>167</v>
      </c>
      <c r="CQ30" s="61" t="s">
        <v>167</v>
      </c>
      <c r="CR30" s="61" t="s">
        <v>167</v>
      </c>
      <c r="CS30" s="61" t="s">
        <v>167</v>
      </c>
      <c r="CT30" s="61" t="s">
        <v>167</v>
      </c>
      <c r="CU30" s="61" t="s">
        <v>167</v>
      </c>
      <c r="CV30" s="61" t="s">
        <v>167</v>
      </c>
      <c r="CW30" s="61" t="s">
        <v>167</v>
      </c>
      <c r="CX30" s="61" t="s">
        <v>167</v>
      </c>
      <c r="CY30" s="61" t="s">
        <v>167</v>
      </c>
      <c r="CZ30" s="61" t="s">
        <v>167</v>
      </c>
    </row>
    <row r="31" spans="1:104" x14ac:dyDescent="0.2">
      <c r="A31" s="16" t="s">
        <v>368</v>
      </c>
      <c r="B31" s="9" t="s">
        <v>369</v>
      </c>
      <c r="C31" s="15" t="s">
        <v>367</v>
      </c>
      <c r="D31" s="15" t="s">
        <v>58</v>
      </c>
      <c r="E31" s="84" t="s">
        <v>167</v>
      </c>
      <c r="F31" s="61" t="s">
        <v>167</v>
      </c>
      <c r="G31" s="61" t="s">
        <v>167</v>
      </c>
      <c r="H31" s="61" t="s">
        <v>167</v>
      </c>
      <c r="I31" s="61" t="s">
        <v>167</v>
      </c>
      <c r="J31" s="61" t="s">
        <v>167</v>
      </c>
      <c r="K31" s="61" t="s">
        <v>167</v>
      </c>
      <c r="L31" s="61" t="s">
        <v>167</v>
      </c>
      <c r="M31" s="61" t="s">
        <v>167</v>
      </c>
      <c r="N31" s="61" t="s">
        <v>167</v>
      </c>
      <c r="O31" s="61" t="s">
        <v>167</v>
      </c>
      <c r="P31" s="61" t="s">
        <v>167</v>
      </c>
      <c r="Q31" s="61" t="s">
        <v>167</v>
      </c>
      <c r="R31" s="61" t="s">
        <v>167</v>
      </c>
      <c r="S31" s="61" t="s">
        <v>167</v>
      </c>
      <c r="T31" s="61" t="s">
        <v>167</v>
      </c>
      <c r="U31" s="61" t="s">
        <v>167</v>
      </c>
      <c r="V31" s="61" t="s">
        <v>167</v>
      </c>
      <c r="W31" s="61" t="s">
        <v>167</v>
      </c>
      <c r="X31" s="61" t="s">
        <v>167</v>
      </c>
      <c r="Y31" s="61" t="s">
        <v>167</v>
      </c>
      <c r="Z31" s="61" t="s">
        <v>167</v>
      </c>
      <c r="AA31" s="61" t="s">
        <v>167</v>
      </c>
      <c r="AB31" s="61" t="s">
        <v>167</v>
      </c>
      <c r="AC31" s="61" t="s">
        <v>167</v>
      </c>
      <c r="AD31" s="61" t="s">
        <v>167</v>
      </c>
      <c r="AE31" s="61" t="s">
        <v>167</v>
      </c>
      <c r="AF31" s="61" t="s">
        <v>167</v>
      </c>
      <c r="AG31" s="61" t="s">
        <v>167</v>
      </c>
      <c r="AH31" s="61" t="s">
        <v>167</v>
      </c>
      <c r="AI31" s="61" t="s">
        <v>167</v>
      </c>
      <c r="AJ31" s="61" t="s">
        <v>167</v>
      </c>
      <c r="AK31" s="61" t="s">
        <v>167</v>
      </c>
      <c r="AL31" s="61" t="s">
        <v>167</v>
      </c>
      <c r="AM31" s="61" t="s">
        <v>167</v>
      </c>
      <c r="AN31" s="61" t="s">
        <v>167</v>
      </c>
      <c r="AO31" s="61" t="s">
        <v>167</v>
      </c>
      <c r="AP31" s="61" t="s">
        <v>167</v>
      </c>
      <c r="AQ31" s="61" t="s">
        <v>167</v>
      </c>
      <c r="AR31" s="61" t="s">
        <v>167</v>
      </c>
      <c r="AS31" s="61" t="s">
        <v>167</v>
      </c>
      <c r="AT31" s="61" t="s">
        <v>167</v>
      </c>
      <c r="AU31" s="61" t="s">
        <v>167</v>
      </c>
      <c r="AV31" s="61" t="s">
        <v>167</v>
      </c>
      <c r="AW31" s="61" t="s">
        <v>167</v>
      </c>
      <c r="AX31" s="61" t="s">
        <v>167</v>
      </c>
      <c r="AY31" s="61" t="s">
        <v>167</v>
      </c>
      <c r="AZ31" s="61" t="s">
        <v>167</v>
      </c>
      <c r="BA31" s="61" t="s">
        <v>167</v>
      </c>
      <c r="BB31" s="61" t="s">
        <v>167</v>
      </c>
      <c r="BC31" s="61" t="s">
        <v>167</v>
      </c>
      <c r="BD31" s="61" t="s">
        <v>167</v>
      </c>
      <c r="BE31" s="61" t="s">
        <v>167</v>
      </c>
      <c r="BF31" s="61" t="s">
        <v>167</v>
      </c>
      <c r="BG31" s="61" t="s">
        <v>167</v>
      </c>
      <c r="BH31" s="61" t="s">
        <v>167</v>
      </c>
      <c r="BI31" s="61" t="s">
        <v>167</v>
      </c>
      <c r="BJ31" s="61" t="s">
        <v>167</v>
      </c>
      <c r="BK31" s="61" t="s">
        <v>167</v>
      </c>
      <c r="BL31" s="61" t="s">
        <v>167</v>
      </c>
      <c r="BM31" s="61" t="s">
        <v>167</v>
      </c>
      <c r="BN31" s="61" t="s">
        <v>167</v>
      </c>
      <c r="BO31" s="61" t="s">
        <v>167</v>
      </c>
      <c r="BP31" s="61" t="s">
        <v>167</v>
      </c>
      <c r="BQ31" s="61" t="s">
        <v>167</v>
      </c>
      <c r="BR31" s="61" t="s">
        <v>167</v>
      </c>
      <c r="BS31" s="61" t="s">
        <v>167</v>
      </c>
      <c r="BT31" s="61" t="s">
        <v>167</v>
      </c>
      <c r="BU31" s="61" t="s">
        <v>167</v>
      </c>
      <c r="BV31" s="61" t="s">
        <v>167</v>
      </c>
      <c r="BW31" s="61" t="s">
        <v>167</v>
      </c>
      <c r="BX31" s="61" t="s">
        <v>167</v>
      </c>
      <c r="BY31" s="61" t="s">
        <v>167</v>
      </c>
      <c r="BZ31" s="61" t="s">
        <v>167</v>
      </c>
      <c r="CA31" s="61" t="s">
        <v>167</v>
      </c>
      <c r="CB31" s="61" t="s">
        <v>167</v>
      </c>
      <c r="CC31" s="61" t="s">
        <v>167</v>
      </c>
      <c r="CD31" s="61" t="s">
        <v>167</v>
      </c>
      <c r="CE31" s="61" t="s">
        <v>167</v>
      </c>
      <c r="CF31" s="61" t="s">
        <v>167</v>
      </c>
      <c r="CG31" s="61" t="s">
        <v>167</v>
      </c>
      <c r="CH31" s="61" t="s">
        <v>167</v>
      </c>
      <c r="CI31" s="61" t="s">
        <v>167</v>
      </c>
      <c r="CJ31" s="61" t="s">
        <v>167</v>
      </c>
      <c r="CK31" s="61" t="s">
        <v>167</v>
      </c>
      <c r="CL31" s="61" t="s">
        <v>167</v>
      </c>
      <c r="CM31" s="61" t="s">
        <v>167</v>
      </c>
      <c r="CN31" s="61" t="s">
        <v>167</v>
      </c>
      <c r="CO31" s="61" t="s">
        <v>167</v>
      </c>
      <c r="CP31" s="61" t="s">
        <v>167</v>
      </c>
      <c r="CQ31" s="61" t="s">
        <v>167</v>
      </c>
      <c r="CR31" s="61" t="s">
        <v>167</v>
      </c>
      <c r="CS31" s="61" t="s">
        <v>167</v>
      </c>
      <c r="CT31" s="61" t="s">
        <v>167</v>
      </c>
      <c r="CU31" s="61" t="s">
        <v>167</v>
      </c>
      <c r="CV31" s="61" t="s">
        <v>167</v>
      </c>
      <c r="CW31" s="61" t="s">
        <v>167</v>
      </c>
      <c r="CX31" s="61" t="s">
        <v>167</v>
      </c>
      <c r="CY31" s="61" t="s">
        <v>167</v>
      </c>
      <c r="CZ31" s="61" t="s">
        <v>167</v>
      </c>
    </row>
    <row r="32" spans="1:104" x14ac:dyDescent="0.2">
      <c r="A32" s="16" t="s">
        <v>370</v>
      </c>
      <c r="B32" s="9" t="s">
        <v>371</v>
      </c>
      <c r="C32" s="15" t="s">
        <v>367</v>
      </c>
      <c r="D32" s="15" t="s">
        <v>58</v>
      </c>
      <c r="E32" s="84" t="s">
        <v>167</v>
      </c>
      <c r="F32" s="61" t="s">
        <v>167</v>
      </c>
      <c r="G32" s="61" t="s">
        <v>167</v>
      </c>
      <c r="H32" s="61" t="s">
        <v>167</v>
      </c>
      <c r="I32" s="61" t="s">
        <v>167</v>
      </c>
      <c r="J32" s="61" t="s">
        <v>167</v>
      </c>
      <c r="K32" s="61" t="s">
        <v>167</v>
      </c>
      <c r="L32" s="61" t="s">
        <v>167</v>
      </c>
      <c r="M32" s="61" t="s">
        <v>167</v>
      </c>
      <c r="N32" s="61" t="s">
        <v>167</v>
      </c>
      <c r="O32" s="61" t="s">
        <v>167</v>
      </c>
      <c r="P32" s="61" t="s">
        <v>167</v>
      </c>
      <c r="Q32" s="61" t="s">
        <v>167</v>
      </c>
      <c r="R32" s="61" t="s">
        <v>167</v>
      </c>
      <c r="S32" s="61" t="s">
        <v>167</v>
      </c>
      <c r="T32" s="61" t="s">
        <v>167</v>
      </c>
      <c r="U32" s="61" t="s">
        <v>167</v>
      </c>
      <c r="V32" s="61" t="s">
        <v>167</v>
      </c>
      <c r="W32" s="61" t="s">
        <v>167</v>
      </c>
      <c r="X32" s="61" t="s">
        <v>167</v>
      </c>
      <c r="Y32" s="61" t="s">
        <v>167</v>
      </c>
      <c r="Z32" s="61" t="s">
        <v>167</v>
      </c>
      <c r="AA32" s="61" t="s">
        <v>167</v>
      </c>
      <c r="AB32" s="61" t="s">
        <v>167</v>
      </c>
      <c r="AC32" s="61" t="s">
        <v>167</v>
      </c>
      <c r="AD32" s="61" t="s">
        <v>167</v>
      </c>
      <c r="AE32" s="61" t="s">
        <v>167</v>
      </c>
      <c r="AF32" s="61" t="s">
        <v>167</v>
      </c>
      <c r="AG32" s="61" t="s">
        <v>167</v>
      </c>
      <c r="AH32" s="61" t="s">
        <v>167</v>
      </c>
      <c r="AI32" s="61" t="s">
        <v>167</v>
      </c>
      <c r="AJ32" s="61" t="s">
        <v>167</v>
      </c>
      <c r="AK32" s="61" t="s">
        <v>167</v>
      </c>
      <c r="AL32" s="61" t="s">
        <v>167</v>
      </c>
      <c r="AM32" s="61" t="s">
        <v>167</v>
      </c>
      <c r="AN32" s="61" t="s">
        <v>167</v>
      </c>
      <c r="AO32" s="61" t="s">
        <v>167</v>
      </c>
      <c r="AP32" s="61" t="s">
        <v>167</v>
      </c>
      <c r="AQ32" s="61" t="s">
        <v>167</v>
      </c>
      <c r="AR32" s="61" t="s">
        <v>167</v>
      </c>
      <c r="AS32" s="61" t="s">
        <v>167</v>
      </c>
      <c r="AT32" s="61" t="s">
        <v>167</v>
      </c>
      <c r="AU32" s="61" t="s">
        <v>167</v>
      </c>
      <c r="AV32" s="61" t="s">
        <v>167</v>
      </c>
      <c r="AW32" s="61" t="s">
        <v>167</v>
      </c>
      <c r="AX32" s="61" t="s">
        <v>167</v>
      </c>
      <c r="AY32" s="61" t="s">
        <v>167</v>
      </c>
      <c r="AZ32" s="61" t="s">
        <v>167</v>
      </c>
      <c r="BA32" s="61" t="s">
        <v>167</v>
      </c>
      <c r="BB32" s="61" t="s">
        <v>167</v>
      </c>
      <c r="BC32" s="61" t="s">
        <v>167</v>
      </c>
      <c r="BD32" s="61" t="s">
        <v>167</v>
      </c>
      <c r="BE32" s="61" t="s">
        <v>167</v>
      </c>
      <c r="BF32" s="61" t="s">
        <v>167</v>
      </c>
      <c r="BG32" s="61" t="s">
        <v>167</v>
      </c>
      <c r="BH32" s="61" t="s">
        <v>167</v>
      </c>
      <c r="BI32" s="61" t="s">
        <v>167</v>
      </c>
      <c r="BJ32" s="61" t="s">
        <v>167</v>
      </c>
      <c r="BK32" s="61" t="s">
        <v>167</v>
      </c>
      <c r="BL32" s="61" t="s">
        <v>167</v>
      </c>
      <c r="BM32" s="61" t="s">
        <v>167</v>
      </c>
      <c r="BN32" s="61" t="s">
        <v>167</v>
      </c>
      <c r="BO32" s="61" t="s">
        <v>167</v>
      </c>
      <c r="BP32" s="61" t="s">
        <v>167</v>
      </c>
      <c r="BQ32" s="61" t="s">
        <v>167</v>
      </c>
      <c r="BR32" s="61" t="s">
        <v>167</v>
      </c>
      <c r="BS32" s="61" t="s">
        <v>167</v>
      </c>
      <c r="BT32" s="61" t="s">
        <v>167</v>
      </c>
      <c r="BU32" s="61" t="s">
        <v>167</v>
      </c>
      <c r="BV32" s="61" t="s">
        <v>167</v>
      </c>
      <c r="BW32" s="61" t="s">
        <v>167</v>
      </c>
      <c r="BX32" s="61" t="s">
        <v>167</v>
      </c>
      <c r="BY32" s="61" t="s">
        <v>167</v>
      </c>
      <c r="BZ32" s="61" t="s">
        <v>167</v>
      </c>
      <c r="CA32" s="61" t="s">
        <v>167</v>
      </c>
      <c r="CB32" s="61" t="s">
        <v>167</v>
      </c>
      <c r="CC32" s="61" t="s">
        <v>167</v>
      </c>
      <c r="CD32" s="61" t="s">
        <v>167</v>
      </c>
      <c r="CE32" s="61" t="s">
        <v>167</v>
      </c>
      <c r="CF32" s="61" t="s">
        <v>167</v>
      </c>
      <c r="CG32" s="61" t="s">
        <v>167</v>
      </c>
      <c r="CH32" s="61" t="s">
        <v>167</v>
      </c>
      <c r="CI32" s="61" t="s">
        <v>167</v>
      </c>
      <c r="CJ32" s="61" t="s">
        <v>167</v>
      </c>
      <c r="CK32" s="61" t="s">
        <v>167</v>
      </c>
      <c r="CL32" s="61" t="s">
        <v>167</v>
      </c>
      <c r="CM32" s="61" t="s">
        <v>167</v>
      </c>
      <c r="CN32" s="61" t="s">
        <v>167</v>
      </c>
      <c r="CO32" s="61" t="s">
        <v>167</v>
      </c>
      <c r="CP32" s="61" t="s">
        <v>167</v>
      </c>
      <c r="CQ32" s="61" t="s">
        <v>167</v>
      </c>
      <c r="CR32" s="61" t="s">
        <v>167</v>
      </c>
      <c r="CS32" s="61" t="s">
        <v>167</v>
      </c>
      <c r="CT32" s="61" t="s">
        <v>167</v>
      </c>
      <c r="CU32" s="61" t="s">
        <v>167</v>
      </c>
      <c r="CV32" s="61" t="s">
        <v>167</v>
      </c>
      <c r="CW32" s="61" t="s">
        <v>167</v>
      </c>
      <c r="CX32" s="61" t="s">
        <v>167</v>
      </c>
      <c r="CY32" s="61" t="s">
        <v>167</v>
      </c>
      <c r="CZ32" s="61" t="s">
        <v>167</v>
      </c>
    </row>
    <row r="33" spans="1:104" x14ac:dyDescent="0.2">
      <c r="A33" s="16" t="s">
        <v>372</v>
      </c>
      <c r="B33" s="9" t="s">
        <v>373</v>
      </c>
      <c r="C33" s="15" t="s">
        <v>367</v>
      </c>
      <c r="D33" s="15" t="s">
        <v>58</v>
      </c>
      <c r="E33" s="84" t="s">
        <v>167</v>
      </c>
      <c r="F33" s="61" t="s">
        <v>167</v>
      </c>
      <c r="G33" s="61" t="s">
        <v>167</v>
      </c>
      <c r="H33" s="61" t="s">
        <v>167</v>
      </c>
      <c r="I33" s="61" t="s">
        <v>167</v>
      </c>
      <c r="J33" s="61" t="s">
        <v>167</v>
      </c>
      <c r="K33" s="61" t="s">
        <v>167</v>
      </c>
      <c r="L33" s="61" t="s">
        <v>167</v>
      </c>
      <c r="M33" s="61" t="s">
        <v>167</v>
      </c>
      <c r="N33" s="61" t="s">
        <v>167</v>
      </c>
      <c r="O33" s="61" t="s">
        <v>167</v>
      </c>
      <c r="P33" s="61" t="s">
        <v>167</v>
      </c>
      <c r="Q33" s="61" t="s">
        <v>167</v>
      </c>
      <c r="R33" s="61" t="s">
        <v>167</v>
      </c>
      <c r="S33" s="61" t="s">
        <v>167</v>
      </c>
      <c r="T33" s="61" t="s">
        <v>167</v>
      </c>
      <c r="U33" s="61" t="s">
        <v>167</v>
      </c>
      <c r="V33" s="61" t="s">
        <v>167</v>
      </c>
      <c r="W33" s="61" t="s">
        <v>167</v>
      </c>
      <c r="X33" s="61" t="s">
        <v>167</v>
      </c>
      <c r="Y33" s="61" t="s">
        <v>167</v>
      </c>
      <c r="Z33" s="61" t="s">
        <v>167</v>
      </c>
      <c r="AA33" s="61" t="s">
        <v>167</v>
      </c>
      <c r="AB33" s="61" t="s">
        <v>167</v>
      </c>
      <c r="AC33" s="61" t="s">
        <v>167</v>
      </c>
      <c r="AD33" s="61" t="s">
        <v>167</v>
      </c>
      <c r="AE33" s="61" t="s">
        <v>167</v>
      </c>
      <c r="AF33" s="61" t="s">
        <v>167</v>
      </c>
      <c r="AG33" s="61" t="s">
        <v>167</v>
      </c>
      <c r="AH33" s="61" t="s">
        <v>167</v>
      </c>
      <c r="AI33" s="61" t="s">
        <v>167</v>
      </c>
      <c r="AJ33" s="61" t="s">
        <v>167</v>
      </c>
      <c r="AK33" s="61" t="s">
        <v>167</v>
      </c>
      <c r="AL33" s="61" t="s">
        <v>167</v>
      </c>
      <c r="AM33" s="61" t="s">
        <v>167</v>
      </c>
      <c r="AN33" s="61" t="s">
        <v>167</v>
      </c>
      <c r="AO33" s="61" t="s">
        <v>167</v>
      </c>
      <c r="AP33" s="61" t="s">
        <v>167</v>
      </c>
      <c r="AQ33" s="61" t="s">
        <v>167</v>
      </c>
      <c r="AR33" s="61" t="s">
        <v>167</v>
      </c>
      <c r="AS33" s="61" t="s">
        <v>167</v>
      </c>
      <c r="AT33" s="61" t="s">
        <v>167</v>
      </c>
      <c r="AU33" s="61" t="s">
        <v>167</v>
      </c>
      <c r="AV33" s="61" t="s">
        <v>167</v>
      </c>
      <c r="AW33" s="61" t="s">
        <v>167</v>
      </c>
      <c r="AX33" s="61" t="s">
        <v>167</v>
      </c>
      <c r="AY33" s="61" t="s">
        <v>167</v>
      </c>
      <c r="AZ33" s="61" t="s">
        <v>167</v>
      </c>
      <c r="BA33" s="61" t="s">
        <v>167</v>
      </c>
      <c r="BB33" s="61" t="s">
        <v>167</v>
      </c>
      <c r="BC33" s="61" t="s">
        <v>167</v>
      </c>
      <c r="BD33" s="61" t="s">
        <v>167</v>
      </c>
      <c r="BE33" s="61" t="s">
        <v>167</v>
      </c>
      <c r="BF33" s="61" t="s">
        <v>167</v>
      </c>
      <c r="BG33" s="61" t="s">
        <v>167</v>
      </c>
      <c r="BH33" s="61" t="s">
        <v>167</v>
      </c>
      <c r="BI33" s="61" t="s">
        <v>167</v>
      </c>
      <c r="BJ33" s="61" t="s">
        <v>167</v>
      </c>
      <c r="BK33" s="61" t="s">
        <v>167</v>
      </c>
      <c r="BL33" s="61" t="s">
        <v>167</v>
      </c>
      <c r="BM33" s="61" t="s">
        <v>167</v>
      </c>
      <c r="BN33" s="61" t="s">
        <v>167</v>
      </c>
      <c r="BO33" s="61" t="s">
        <v>167</v>
      </c>
      <c r="BP33" s="61" t="s">
        <v>167</v>
      </c>
      <c r="BQ33" s="61" t="s">
        <v>167</v>
      </c>
      <c r="BR33" s="61" t="s">
        <v>167</v>
      </c>
      <c r="BS33" s="61" t="s">
        <v>167</v>
      </c>
      <c r="BT33" s="61" t="s">
        <v>167</v>
      </c>
      <c r="BU33" s="61" t="s">
        <v>167</v>
      </c>
      <c r="BV33" s="61" t="s">
        <v>167</v>
      </c>
      <c r="BW33" s="61" t="s">
        <v>167</v>
      </c>
      <c r="BX33" s="61" t="s">
        <v>167</v>
      </c>
      <c r="BY33" s="61" t="s">
        <v>167</v>
      </c>
      <c r="BZ33" s="61" t="s">
        <v>167</v>
      </c>
      <c r="CA33" s="61" t="s">
        <v>167</v>
      </c>
      <c r="CB33" s="61" t="s">
        <v>167</v>
      </c>
      <c r="CC33" s="61" t="s">
        <v>167</v>
      </c>
      <c r="CD33" s="61" t="s">
        <v>167</v>
      </c>
      <c r="CE33" s="61" t="s">
        <v>167</v>
      </c>
      <c r="CF33" s="61" t="s">
        <v>167</v>
      </c>
      <c r="CG33" s="61" t="s">
        <v>167</v>
      </c>
      <c r="CH33" s="61" t="s">
        <v>167</v>
      </c>
      <c r="CI33" s="61" t="s">
        <v>167</v>
      </c>
      <c r="CJ33" s="61" t="s">
        <v>167</v>
      </c>
      <c r="CK33" s="61" t="s">
        <v>167</v>
      </c>
      <c r="CL33" s="61" t="s">
        <v>167</v>
      </c>
      <c r="CM33" s="61" t="s">
        <v>167</v>
      </c>
      <c r="CN33" s="61" t="s">
        <v>167</v>
      </c>
      <c r="CO33" s="61" t="s">
        <v>167</v>
      </c>
      <c r="CP33" s="61" t="s">
        <v>167</v>
      </c>
      <c r="CQ33" s="61" t="s">
        <v>167</v>
      </c>
      <c r="CR33" s="61" t="s">
        <v>167</v>
      </c>
      <c r="CS33" s="61" t="s">
        <v>167</v>
      </c>
      <c r="CT33" s="61" t="s">
        <v>167</v>
      </c>
      <c r="CU33" s="61" t="s">
        <v>167</v>
      </c>
      <c r="CV33" s="61" t="s">
        <v>167</v>
      </c>
      <c r="CW33" s="61" t="s">
        <v>167</v>
      </c>
      <c r="CX33" s="61" t="s">
        <v>167</v>
      </c>
      <c r="CY33" s="61" t="s">
        <v>167</v>
      </c>
      <c r="CZ33" s="61" t="s">
        <v>167</v>
      </c>
    </row>
    <row r="34" spans="1:104" ht="28.5" x14ac:dyDescent="0.2">
      <c r="A34" s="16" t="s">
        <v>374</v>
      </c>
      <c r="B34" s="9" t="s">
        <v>375</v>
      </c>
      <c r="C34" s="15" t="s">
        <v>376</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x14ac:dyDescent="0.2">
      <c r="A35" s="16" t="s">
        <v>377</v>
      </c>
      <c r="B35" s="9" t="s">
        <v>378</v>
      </c>
      <c r="C35" s="15" t="s">
        <v>379</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x14ac:dyDescent="0.2">
      <c r="A36" s="16"/>
      <c r="B36" s="219" t="s">
        <v>380</v>
      </c>
      <c r="C36" s="15" t="s">
        <v>381</v>
      </c>
      <c r="D36" s="15" t="s">
        <v>161</v>
      </c>
      <c r="E36" s="207" t="s">
        <v>162</v>
      </c>
      <c r="F36" s="208" t="s">
        <v>162</v>
      </c>
      <c r="G36" s="208" t="s">
        <v>162</v>
      </c>
      <c r="H36" s="208" t="s">
        <v>162</v>
      </c>
      <c r="I36" s="208" t="s">
        <v>162</v>
      </c>
      <c r="J36" s="208" t="s">
        <v>162</v>
      </c>
      <c r="K36" s="208" t="s">
        <v>162</v>
      </c>
      <c r="L36" s="208" t="s">
        <v>162</v>
      </c>
      <c r="M36" s="208" t="s">
        <v>162</v>
      </c>
      <c r="N36" s="208" t="s">
        <v>162</v>
      </c>
      <c r="O36" s="208" t="s">
        <v>162</v>
      </c>
      <c r="P36" s="208" t="s">
        <v>162</v>
      </c>
      <c r="Q36" s="208" t="s">
        <v>162</v>
      </c>
      <c r="R36" s="208" t="s">
        <v>162</v>
      </c>
      <c r="S36" s="208" t="s">
        <v>162</v>
      </c>
      <c r="T36" s="208" t="s">
        <v>162</v>
      </c>
      <c r="U36" s="208" t="s">
        <v>162</v>
      </c>
      <c r="V36" s="208" t="s">
        <v>162</v>
      </c>
      <c r="W36" s="208" t="s">
        <v>162</v>
      </c>
      <c r="X36" s="208" t="s">
        <v>162</v>
      </c>
      <c r="Y36" s="208" t="s">
        <v>162</v>
      </c>
      <c r="Z36" s="208" t="s">
        <v>162</v>
      </c>
      <c r="AA36" s="208" t="s">
        <v>162</v>
      </c>
      <c r="AB36" s="208" t="s">
        <v>162</v>
      </c>
      <c r="AC36" s="208" t="s">
        <v>162</v>
      </c>
      <c r="AD36" s="208" t="s">
        <v>162</v>
      </c>
      <c r="AE36" s="208" t="s">
        <v>162</v>
      </c>
      <c r="AF36" s="208" t="s">
        <v>162</v>
      </c>
      <c r="AG36" s="208" t="s">
        <v>162</v>
      </c>
      <c r="AH36" s="208" t="s">
        <v>162</v>
      </c>
      <c r="AI36" s="208" t="s">
        <v>162</v>
      </c>
      <c r="AJ36" s="208" t="s">
        <v>162</v>
      </c>
      <c r="AK36" s="208" t="s">
        <v>162</v>
      </c>
      <c r="AL36" s="208" t="s">
        <v>162</v>
      </c>
      <c r="AM36" s="208" t="s">
        <v>162</v>
      </c>
      <c r="AN36" s="208" t="s">
        <v>162</v>
      </c>
      <c r="AO36" s="208" t="s">
        <v>162</v>
      </c>
      <c r="AP36" s="208" t="s">
        <v>162</v>
      </c>
      <c r="AQ36" s="208" t="s">
        <v>162</v>
      </c>
      <c r="AR36" s="208" t="s">
        <v>162</v>
      </c>
      <c r="AS36" s="208" t="s">
        <v>162</v>
      </c>
      <c r="AT36" s="208" t="s">
        <v>162</v>
      </c>
      <c r="AU36" s="208" t="s">
        <v>162</v>
      </c>
      <c r="AV36" s="208" t="s">
        <v>162</v>
      </c>
      <c r="AW36" s="208" t="s">
        <v>162</v>
      </c>
      <c r="AX36" s="208" t="s">
        <v>162</v>
      </c>
      <c r="AY36" s="208" t="s">
        <v>162</v>
      </c>
      <c r="AZ36" s="208" t="s">
        <v>162</v>
      </c>
      <c r="BA36" s="208" t="s">
        <v>162</v>
      </c>
      <c r="BB36" s="208" t="s">
        <v>162</v>
      </c>
      <c r="BC36" s="208" t="s">
        <v>162</v>
      </c>
      <c r="BD36" s="208" t="s">
        <v>162</v>
      </c>
      <c r="BE36" s="208" t="s">
        <v>162</v>
      </c>
      <c r="BF36" s="208" t="s">
        <v>162</v>
      </c>
      <c r="BG36" s="208" t="s">
        <v>162</v>
      </c>
      <c r="BH36" s="208" t="s">
        <v>162</v>
      </c>
      <c r="BI36" s="208" t="s">
        <v>162</v>
      </c>
      <c r="BJ36" s="208" t="s">
        <v>162</v>
      </c>
      <c r="BK36" s="208" t="s">
        <v>162</v>
      </c>
      <c r="BL36" s="208" t="s">
        <v>162</v>
      </c>
      <c r="BM36" s="208" t="s">
        <v>162</v>
      </c>
      <c r="BN36" s="208" t="s">
        <v>162</v>
      </c>
      <c r="BO36" s="208" t="s">
        <v>162</v>
      </c>
      <c r="BP36" s="208" t="s">
        <v>162</v>
      </c>
      <c r="BQ36" s="208" t="s">
        <v>162</v>
      </c>
      <c r="BR36" s="208" t="s">
        <v>162</v>
      </c>
      <c r="BS36" s="208" t="s">
        <v>162</v>
      </c>
      <c r="BT36" s="208" t="s">
        <v>162</v>
      </c>
      <c r="BU36" s="208" t="s">
        <v>162</v>
      </c>
      <c r="BV36" s="208" t="s">
        <v>162</v>
      </c>
      <c r="BW36" s="208" t="s">
        <v>162</v>
      </c>
      <c r="BX36" s="208" t="s">
        <v>162</v>
      </c>
      <c r="BY36" s="208" t="s">
        <v>162</v>
      </c>
      <c r="BZ36" s="208" t="s">
        <v>162</v>
      </c>
      <c r="CA36" s="208" t="s">
        <v>162</v>
      </c>
      <c r="CB36" s="208" t="s">
        <v>162</v>
      </c>
      <c r="CC36" s="208" t="s">
        <v>162</v>
      </c>
      <c r="CD36" s="208" t="s">
        <v>162</v>
      </c>
      <c r="CE36" s="208" t="s">
        <v>162</v>
      </c>
      <c r="CF36" s="208" t="s">
        <v>162</v>
      </c>
      <c r="CG36" s="208" t="s">
        <v>162</v>
      </c>
      <c r="CH36" s="208" t="s">
        <v>162</v>
      </c>
      <c r="CI36" s="208" t="s">
        <v>162</v>
      </c>
      <c r="CJ36" s="208" t="s">
        <v>162</v>
      </c>
      <c r="CK36" s="208" t="s">
        <v>162</v>
      </c>
      <c r="CL36" s="208" t="s">
        <v>162</v>
      </c>
      <c r="CM36" s="208" t="s">
        <v>162</v>
      </c>
      <c r="CN36" s="208" t="s">
        <v>162</v>
      </c>
      <c r="CO36" s="208" t="s">
        <v>162</v>
      </c>
      <c r="CP36" s="208" t="s">
        <v>162</v>
      </c>
      <c r="CQ36" s="208" t="s">
        <v>162</v>
      </c>
      <c r="CR36" s="208" t="s">
        <v>162</v>
      </c>
      <c r="CS36" s="208" t="s">
        <v>162</v>
      </c>
      <c r="CT36" s="208" t="s">
        <v>162</v>
      </c>
      <c r="CU36" s="208" t="s">
        <v>162</v>
      </c>
      <c r="CV36" s="208" t="s">
        <v>162</v>
      </c>
      <c r="CW36" s="208" t="s">
        <v>162</v>
      </c>
      <c r="CX36" s="208" t="s">
        <v>162</v>
      </c>
      <c r="CY36" s="208" t="s">
        <v>162</v>
      </c>
      <c r="CZ36" s="208" t="s">
        <v>162</v>
      </c>
    </row>
    <row r="37" spans="1:104" x14ac:dyDescent="0.2">
      <c r="A37" s="16" t="s">
        <v>382</v>
      </c>
      <c r="B37" s="9" t="s">
        <v>366</v>
      </c>
      <c r="C37" s="15" t="s">
        <v>367</v>
      </c>
      <c r="D37" s="15" t="s">
        <v>58</v>
      </c>
      <c r="E37" s="84" t="s">
        <v>167</v>
      </c>
      <c r="F37" s="61" t="s">
        <v>167</v>
      </c>
      <c r="G37" s="61" t="s">
        <v>167</v>
      </c>
      <c r="H37" s="61" t="s">
        <v>167</v>
      </c>
      <c r="I37" s="61" t="s">
        <v>167</v>
      </c>
      <c r="J37" s="61" t="s">
        <v>167</v>
      </c>
      <c r="K37" s="61" t="s">
        <v>167</v>
      </c>
      <c r="L37" s="61" t="s">
        <v>167</v>
      </c>
      <c r="M37" s="61" t="s">
        <v>167</v>
      </c>
      <c r="N37" s="61" t="s">
        <v>167</v>
      </c>
      <c r="O37" s="61" t="s">
        <v>167</v>
      </c>
      <c r="P37" s="61" t="s">
        <v>167</v>
      </c>
      <c r="Q37" s="61" t="s">
        <v>167</v>
      </c>
      <c r="R37" s="61" t="s">
        <v>167</v>
      </c>
      <c r="S37" s="61" t="s">
        <v>167</v>
      </c>
      <c r="T37" s="61" t="s">
        <v>167</v>
      </c>
      <c r="U37" s="61" t="s">
        <v>167</v>
      </c>
      <c r="V37" s="61" t="s">
        <v>167</v>
      </c>
      <c r="W37" s="61" t="s">
        <v>167</v>
      </c>
      <c r="X37" s="61" t="s">
        <v>167</v>
      </c>
      <c r="Y37" s="61" t="s">
        <v>167</v>
      </c>
      <c r="Z37" s="61" t="s">
        <v>167</v>
      </c>
      <c r="AA37" s="61" t="s">
        <v>167</v>
      </c>
      <c r="AB37" s="61" t="s">
        <v>167</v>
      </c>
      <c r="AC37" s="61" t="s">
        <v>167</v>
      </c>
      <c r="AD37" s="61" t="s">
        <v>167</v>
      </c>
      <c r="AE37" s="61" t="s">
        <v>167</v>
      </c>
      <c r="AF37" s="61" t="s">
        <v>167</v>
      </c>
      <c r="AG37" s="61" t="s">
        <v>167</v>
      </c>
      <c r="AH37" s="61" t="s">
        <v>167</v>
      </c>
      <c r="AI37" s="61" t="s">
        <v>167</v>
      </c>
      <c r="AJ37" s="61" t="s">
        <v>167</v>
      </c>
      <c r="AK37" s="61" t="s">
        <v>167</v>
      </c>
      <c r="AL37" s="61" t="s">
        <v>167</v>
      </c>
      <c r="AM37" s="61" t="s">
        <v>167</v>
      </c>
      <c r="AN37" s="61" t="s">
        <v>167</v>
      </c>
      <c r="AO37" s="61" t="s">
        <v>167</v>
      </c>
      <c r="AP37" s="61" t="s">
        <v>167</v>
      </c>
      <c r="AQ37" s="61" t="s">
        <v>167</v>
      </c>
      <c r="AR37" s="61" t="s">
        <v>167</v>
      </c>
      <c r="AS37" s="61" t="s">
        <v>167</v>
      </c>
      <c r="AT37" s="61" t="s">
        <v>167</v>
      </c>
      <c r="AU37" s="61" t="s">
        <v>167</v>
      </c>
      <c r="AV37" s="61" t="s">
        <v>167</v>
      </c>
      <c r="AW37" s="61" t="s">
        <v>167</v>
      </c>
      <c r="AX37" s="61" t="s">
        <v>167</v>
      </c>
      <c r="AY37" s="61" t="s">
        <v>167</v>
      </c>
      <c r="AZ37" s="61" t="s">
        <v>167</v>
      </c>
      <c r="BA37" s="61" t="s">
        <v>167</v>
      </c>
      <c r="BB37" s="61" t="s">
        <v>167</v>
      </c>
      <c r="BC37" s="61" t="s">
        <v>167</v>
      </c>
      <c r="BD37" s="61" t="s">
        <v>167</v>
      </c>
      <c r="BE37" s="61" t="s">
        <v>167</v>
      </c>
      <c r="BF37" s="61" t="s">
        <v>167</v>
      </c>
      <c r="BG37" s="61" t="s">
        <v>167</v>
      </c>
      <c r="BH37" s="61" t="s">
        <v>167</v>
      </c>
      <c r="BI37" s="61" t="s">
        <v>167</v>
      </c>
      <c r="BJ37" s="61" t="s">
        <v>167</v>
      </c>
      <c r="BK37" s="61" t="s">
        <v>167</v>
      </c>
      <c r="BL37" s="61" t="s">
        <v>167</v>
      </c>
      <c r="BM37" s="61" t="s">
        <v>167</v>
      </c>
      <c r="BN37" s="61" t="s">
        <v>167</v>
      </c>
      <c r="BO37" s="61" t="s">
        <v>167</v>
      </c>
      <c r="BP37" s="61" t="s">
        <v>167</v>
      </c>
      <c r="BQ37" s="61" t="s">
        <v>167</v>
      </c>
      <c r="BR37" s="61" t="s">
        <v>167</v>
      </c>
      <c r="BS37" s="61" t="s">
        <v>167</v>
      </c>
      <c r="BT37" s="61" t="s">
        <v>167</v>
      </c>
      <c r="BU37" s="61" t="s">
        <v>167</v>
      </c>
      <c r="BV37" s="61" t="s">
        <v>167</v>
      </c>
      <c r="BW37" s="61" t="s">
        <v>167</v>
      </c>
      <c r="BX37" s="61" t="s">
        <v>167</v>
      </c>
      <c r="BY37" s="61" t="s">
        <v>167</v>
      </c>
      <c r="BZ37" s="61" t="s">
        <v>167</v>
      </c>
      <c r="CA37" s="61" t="s">
        <v>167</v>
      </c>
      <c r="CB37" s="61" t="s">
        <v>167</v>
      </c>
      <c r="CC37" s="61" t="s">
        <v>167</v>
      </c>
      <c r="CD37" s="61" t="s">
        <v>167</v>
      </c>
      <c r="CE37" s="61" t="s">
        <v>167</v>
      </c>
      <c r="CF37" s="61" t="s">
        <v>167</v>
      </c>
      <c r="CG37" s="61" t="s">
        <v>167</v>
      </c>
      <c r="CH37" s="61" t="s">
        <v>167</v>
      </c>
      <c r="CI37" s="61" t="s">
        <v>167</v>
      </c>
      <c r="CJ37" s="61" t="s">
        <v>167</v>
      </c>
      <c r="CK37" s="61" t="s">
        <v>167</v>
      </c>
      <c r="CL37" s="61" t="s">
        <v>167</v>
      </c>
      <c r="CM37" s="61" t="s">
        <v>167</v>
      </c>
      <c r="CN37" s="61" t="s">
        <v>167</v>
      </c>
      <c r="CO37" s="61" t="s">
        <v>167</v>
      </c>
      <c r="CP37" s="61" t="s">
        <v>167</v>
      </c>
      <c r="CQ37" s="61" t="s">
        <v>167</v>
      </c>
      <c r="CR37" s="61" t="s">
        <v>167</v>
      </c>
      <c r="CS37" s="61" t="s">
        <v>167</v>
      </c>
      <c r="CT37" s="61" t="s">
        <v>167</v>
      </c>
      <c r="CU37" s="61" t="s">
        <v>167</v>
      </c>
      <c r="CV37" s="61" t="s">
        <v>167</v>
      </c>
      <c r="CW37" s="61" t="s">
        <v>167</v>
      </c>
      <c r="CX37" s="61" t="s">
        <v>167</v>
      </c>
      <c r="CY37" s="61" t="s">
        <v>167</v>
      </c>
      <c r="CZ37" s="61" t="s">
        <v>167</v>
      </c>
    </row>
    <row r="38" spans="1:104" x14ac:dyDescent="0.2">
      <c r="A38" s="16" t="s">
        <v>383</v>
      </c>
      <c r="B38" s="9" t="s">
        <v>369</v>
      </c>
      <c r="C38" s="15" t="s">
        <v>367</v>
      </c>
      <c r="D38" s="15" t="s">
        <v>58</v>
      </c>
      <c r="E38" s="84" t="s">
        <v>167</v>
      </c>
      <c r="F38" s="61" t="s">
        <v>167</v>
      </c>
      <c r="G38" s="61" t="s">
        <v>167</v>
      </c>
      <c r="H38" s="61" t="s">
        <v>167</v>
      </c>
      <c r="I38" s="61" t="s">
        <v>167</v>
      </c>
      <c r="J38" s="61" t="s">
        <v>167</v>
      </c>
      <c r="K38" s="61" t="s">
        <v>167</v>
      </c>
      <c r="L38" s="61" t="s">
        <v>167</v>
      </c>
      <c r="M38" s="61" t="s">
        <v>167</v>
      </c>
      <c r="N38" s="61" t="s">
        <v>167</v>
      </c>
      <c r="O38" s="61" t="s">
        <v>167</v>
      </c>
      <c r="P38" s="61" t="s">
        <v>167</v>
      </c>
      <c r="Q38" s="61" t="s">
        <v>167</v>
      </c>
      <c r="R38" s="61" t="s">
        <v>167</v>
      </c>
      <c r="S38" s="61" t="s">
        <v>167</v>
      </c>
      <c r="T38" s="61" t="s">
        <v>167</v>
      </c>
      <c r="U38" s="61" t="s">
        <v>167</v>
      </c>
      <c r="V38" s="61" t="s">
        <v>167</v>
      </c>
      <c r="W38" s="61" t="s">
        <v>167</v>
      </c>
      <c r="X38" s="61" t="s">
        <v>167</v>
      </c>
      <c r="Y38" s="61" t="s">
        <v>167</v>
      </c>
      <c r="Z38" s="61" t="s">
        <v>167</v>
      </c>
      <c r="AA38" s="61" t="s">
        <v>167</v>
      </c>
      <c r="AB38" s="61" t="s">
        <v>167</v>
      </c>
      <c r="AC38" s="61" t="s">
        <v>167</v>
      </c>
      <c r="AD38" s="61" t="s">
        <v>167</v>
      </c>
      <c r="AE38" s="61" t="s">
        <v>167</v>
      </c>
      <c r="AF38" s="61" t="s">
        <v>167</v>
      </c>
      <c r="AG38" s="61" t="s">
        <v>167</v>
      </c>
      <c r="AH38" s="61" t="s">
        <v>167</v>
      </c>
      <c r="AI38" s="61" t="s">
        <v>167</v>
      </c>
      <c r="AJ38" s="61" t="s">
        <v>167</v>
      </c>
      <c r="AK38" s="61" t="s">
        <v>167</v>
      </c>
      <c r="AL38" s="61" t="s">
        <v>167</v>
      </c>
      <c r="AM38" s="61" t="s">
        <v>167</v>
      </c>
      <c r="AN38" s="61" t="s">
        <v>167</v>
      </c>
      <c r="AO38" s="61" t="s">
        <v>167</v>
      </c>
      <c r="AP38" s="61" t="s">
        <v>167</v>
      </c>
      <c r="AQ38" s="61" t="s">
        <v>167</v>
      </c>
      <c r="AR38" s="61" t="s">
        <v>167</v>
      </c>
      <c r="AS38" s="61" t="s">
        <v>167</v>
      </c>
      <c r="AT38" s="61" t="s">
        <v>167</v>
      </c>
      <c r="AU38" s="61" t="s">
        <v>167</v>
      </c>
      <c r="AV38" s="61" t="s">
        <v>167</v>
      </c>
      <c r="AW38" s="61" t="s">
        <v>167</v>
      </c>
      <c r="AX38" s="61" t="s">
        <v>167</v>
      </c>
      <c r="AY38" s="61" t="s">
        <v>167</v>
      </c>
      <c r="AZ38" s="61" t="s">
        <v>167</v>
      </c>
      <c r="BA38" s="61" t="s">
        <v>167</v>
      </c>
      <c r="BB38" s="61" t="s">
        <v>167</v>
      </c>
      <c r="BC38" s="61" t="s">
        <v>167</v>
      </c>
      <c r="BD38" s="61" t="s">
        <v>167</v>
      </c>
      <c r="BE38" s="61" t="s">
        <v>167</v>
      </c>
      <c r="BF38" s="61" t="s">
        <v>167</v>
      </c>
      <c r="BG38" s="61" t="s">
        <v>167</v>
      </c>
      <c r="BH38" s="61" t="s">
        <v>167</v>
      </c>
      <c r="BI38" s="61" t="s">
        <v>167</v>
      </c>
      <c r="BJ38" s="61" t="s">
        <v>167</v>
      </c>
      <c r="BK38" s="61" t="s">
        <v>167</v>
      </c>
      <c r="BL38" s="61" t="s">
        <v>167</v>
      </c>
      <c r="BM38" s="61" t="s">
        <v>167</v>
      </c>
      <c r="BN38" s="61" t="s">
        <v>167</v>
      </c>
      <c r="BO38" s="61" t="s">
        <v>167</v>
      </c>
      <c r="BP38" s="61" t="s">
        <v>167</v>
      </c>
      <c r="BQ38" s="61" t="s">
        <v>167</v>
      </c>
      <c r="BR38" s="61" t="s">
        <v>167</v>
      </c>
      <c r="BS38" s="61" t="s">
        <v>167</v>
      </c>
      <c r="BT38" s="61" t="s">
        <v>167</v>
      </c>
      <c r="BU38" s="61" t="s">
        <v>167</v>
      </c>
      <c r="BV38" s="61" t="s">
        <v>167</v>
      </c>
      <c r="BW38" s="61" t="s">
        <v>167</v>
      </c>
      <c r="BX38" s="61" t="s">
        <v>167</v>
      </c>
      <c r="BY38" s="61" t="s">
        <v>167</v>
      </c>
      <c r="BZ38" s="61" t="s">
        <v>167</v>
      </c>
      <c r="CA38" s="61" t="s">
        <v>167</v>
      </c>
      <c r="CB38" s="61" t="s">
        <v>167</v>
      </c>
      <c r="CC38" s="61" t="s">
        <v>167</v>
      </c>
      <c r="CD38" s="61" t="s">
        <v>167</v>
      </c>
      <c r="CE38" s="61" t="s">
        <v>167</v>
      </c>
      <c r="CF38" s="61" t="s">
        <v>167</v>
      </c>
      <c r="CG38" s="61" t="s">
        <v>167</v>
      </c>
      <c r="CH38" s="61" t="s">
        <v>167</v>
      </c>
      <c r="CI38" s="61" t="s">
        <v>167</v>
      </c>
      <c r="CJ38" s="61" t="s">
        <v>167</v>
      </c>
      <c r="CK38" s="61" t="s">
        <v>167</v>
      </c>
      <c r="CL38" s="61" t="s">
        <v>167</v>
      </c>
      <c r="CM38" s="61" t="s">
        <v>167</v>
      </c>
      <c r="CN38" s="61" t="s">
        <v>167</v>
      </c>
      <c r="CO38" s="61" t="s">
        <v>167</v>
      </c>
      <c r="CP38" s="61" t="s">
        <v>167</v>
      </c>
      <c r="CQ38" s="61" t="s">
        <v>167</v>
      </c>
      <c r="CR38" s="61" t="s">
        <v>167</v>
      </c>
      <c r="CS38" s="61" t="s">
        <v>167</v>
      </c>
      <c r="CT38" s="61" t="s">
        <v>167</v>
      </c>
      <c r="CU38" s="61" t="s">
        <v>167</v>
      </c>
      <c r="CV38" s="61" t="s">
        <v>167</v>
      </c>
      <c r="CW38" s="61" t="s">
        <v>167</v>
      </c>
      <c r="CX38" s="61" t="s">
        <v>167</v>
      </c>
      <c r="CY38" s="61" t="s">
        <v>167</v>
      </c>
      <c r="CZ38" s="61" t="s">
        <v>167</v>
      </c>
    </row>
    <row r="39" spans="1:104" x14ac:dyDescent="0.2">
      <c r="A39" s="16" t="s">
        <v>384</v>
      </c>
      <c r="B39" s="9" t="s">
        <v>371</v>
      </c>
      <c r="C39" s="15" t="s">
        <v>367</v>
      </c>
      <c r="D39" s="15" t="s">
        <v>58</v>
      </c>
      <c r="E39" s="84" t="s">
        <v>167</v>
      </c>
      <c r="F39" s="61" t="s">
        <v>167</v>
      </c>
      <c r="G39" s="61" t="s">
        <v>167</v>
      </c>
      <c r="H39" s="61" t="s">
        <v>167</v>
      </c>
      <c r="I39" s="61" t="s">
        <v>167</v>
      </c>
      <c r="J39" s="61" t="s">
        <v>167</v>
      </c>
      <c r="K39" s="61" t="s">
        <v>167</v>
      </c>
      <c r="L39" s="61" t="s">
        <v>167</v>
      </c>
      <c r="M39" s="61" t="s">
        <v>167</v>
      </c>
      <c r="N39" s="61" t="s">
        <v>167</v>
      </c>
      <c r="O39" s="61" t="s">
        <v>167</v>
      </c>
      <c r="P39" s="61" t="s">
        <v>167</v>
      </c>
      <c r="Q39" s="61" t="s">
        <v>167</v>
      </c>
      <c r="R39" s="61" t="s">
        <v>167</v>
      </c>
      <c r="S39" s="61" t="s">
        <v>167</v>
      </c>
      <c r="T39" s="61" t="s">
        <v>167</v>
      </c>
      <c r="U39" s="61" t="s">
        <v>167</v>
      </c>
      <c r="V39" s="61" t="s">
        <v>167</v>
      </c>
      <c r="W39" s="61" t="s">
        <v>167</v>
      </c>
      <c r="X39" s="61" t="s">
        <v>167</v>
      </c>
      <c r="Y39" s="61" t="s">
        <v>167</v>
      </c>
      <c r="Z39" s="61" t="s">
        <v>167</v>
      </c>
      <c r="AA39" s="61" t="s">
        <v>167</v>
      </c>
      <c r="AB39" s="61" t="s">
        <v>167</v>
      </c>
      <c r="AC39" s="61" t="s">
        <v>167</v>
      </c>
      <c r="AD39" s="61" t="s">
        <v>167</v>
      </c>
      <c r="AE39" s="61" t="s">
        <v>167</v>
      </c>
      <c r="AF39" s="61" t="s">
        <v>167</v>
      </c>
      <c r="AG39" s="61" t="s">
        <v>167</v>
      </c>
      <c r="AH39" s="61" t="s">
        <v>167</v>
      </c>
      <c r="AI39" s="61" t="s">
        <v>167</v>
      </c>
      <c r="AJ39" s="61" t="s">
        <v>167</v>
      </c>
      <c r="AK39" s="61" t="s">
        <v>167</v>
      </c>
      <c r="AL39" s="61" t="s">
        <v>167</v>
      </c>
      <c r="AM39" s="61" t="s">
        <v>167</v>
      </c>
      <c r="AN39" s="61" t="s">
        <v>167</v>
      </c>
      <c r="AO39" s="61" t="s">
        <v>167</v>
      </c>
      <c r="AP39" s="61" t="s">
        <v>167</v>
      </c>
      <c r="AQ39" s="61" t="s">
        <v>167</v>
      </c>
      <c r="AR39" s="61" t="s">
        <v>167</v>
      </c>
      <c r="AS39" s="61" t="s">
        <v>167</v>
      </c>
      <c r="AT39" s="61" t="s">
        <v>167</v>
      </c>
      <c r="AU39" s="61" t="s">
        <v>167</v>
      </c>
      <c r="AV39" s="61" t="s">
        <v>167</v>
      </c>
      <c r="AW39" s="61" t="s">
        <v>167</v>
      </c>
      <c r="AX39" s="61" t="s">
        <v>167</v>
      </c>
      <c r="AY39" s="61" t="s">
        <v>167</v>
      </c>
      <c r="AZ39" s="61" t="s">
        <v>167</v>
      </c>
      <c r="BA39" s="61" t="s">
        <v>167</v>
      </c>
      <c r="BB39" s="61" t="s">
        <v>167</v>
      </c>
      <c r="BC39" s="61" t="s">
        <v>167</v>
      </c>
      <c r="BD39" s="61" t="s">
        <v>167</v>
      </c>
      <c r="BE39" s="61" t="s">
        <v>167</v>
      </c>
      <c r="BF39" s="61" t="s">
        <v>167</v>
      </c>
      <c r="BG39" s="61" t="s">
        <v>167</v>
      </c>
      <c r="BH39" s="61" t="s">
        <v>167</v>
      </c>
      <c r="BI39" s="61" t="s">
        <v>167</v>
      </c>
      <c r="BJ39" s="61" t="s">
        <v>167</v>
      </c>
      <c r="BK39" s="61" t="s">
        <v>167</v>
      </c>
      <c r="BL39" s="61" t="s">
        <v>167</v>
      </c>
      <c r="BM39" s="61" t="s">
        <v>167</v>
      </c>
      <c r="BN39" s="61" t="s">
        <v>167</v>
      </c>
      <c r="BO39" s="61" t="s">
        <v>167</v>
      </c>
      <c r="BP39" s="61" t="s">
        <v>167</v>
      </c>
      <c r="BQ39" s="61" t="s">
        <v>167</v>
      </c>
      <c r="BR39" s="61" t="s">
        <v>167</v>
      </c>
      <c r="BS39" s="61" t="s">
        <v>167</v>
      </c>
      <c r="BT39" s="61" t="s">
        <v>167</v>
      </c>
      <c r="BU39" s="61" t="s">
        <v>167</v>
      </c>
      <c r="BV39" s="61" t="s">
        <v>167</v>
      </c>
      <c r="BW39" s="61" t="s">
        <v>167</v>
      </c>
      <c r="BX39" s="61" t="s">
        <v>167</v>
      </c>
      <c r="BY39" s="61" t="s">
        <v>167</v>
      </c>
      <c r="BZ39" s="61" t="s">
        <v>167</v>
      </c>
      <c r="CA39" s="61" t="s">
        <v>167</v>
      </c>
      <c r="CB39" s="61" t="s">
        <v>167</v>
      </c>
      <c r="CC39" s="61" t="s">
        <v>167</v>
      </c>
      <c r="CD39" s="61" t="s">
        <v>167</v>
      </c>
      <c r="CE39" s="61" t="s">
        <v>167</v>
      </c>
      <c r="CF39" s="61" t="s">
        <v>167</v>
      </c>
      <c r="CG39" s="61" t="s">
        <v>167</v>
      </c>
      <c r="CH39" s="61" t="s">
        <v>167</v>
      </c>
      <c r="CI39" s="61" t="s">
        <v>167</v>
      </c>
      <c r="CJ39" s="61" t="s">
        <v>167</v>
      </c>
      <c r="CK39" s="61" t="s">
        <v>167</v>
      </c>
      <c r="CL39" s="61" t="s">
        <v>167</v>
      </c>
      <c r="CM39" s="61" t="s">
        <v>167</v>
      </c>
      <c r="CN39" s="61" t="s">
        <v>167</v>
      </c>
      <c r="CO39" s="61" t="s">
        <v>167</v>
      </c>
      <c r="CP39" s="61" t="s">
        <v>167</v>
      </c>
      <c r="CQ39" s="61" t="s">
        <v>167</v>
      </c>
      <c r="CR39" s="61" t="s">
        <v>167</v>
      </c>
      <c r="CS39" s="61" t="s">
        <v>167</v>
      </c>
      <c r="CT39" s="61" t="s">
        <v>167</v>
      </c>
      <c r="CU39" s="61" t="s">
        <v>167</v>
      </c>
      <c r="CV39" s="61" t="s">
        <v>167</v>
      </c>
      <c r="CW39" s="61" t="s">
        <v>167</v>
      </c>
      <c r="CX39" s="61" t="s">
        <v>167</v>
      </c>
      <c r="CY39" s="61" t="s">
        <v>167</v>
      </c>
      <c r="CZ39" s="61" t="s">
        <v>167</v>
      </c>
    </row>
    <row r="40" spans="1:104" x14ac:dyDescent="0.2">
      <c r="A40" s="16" t="s">
        <v>385</v>
      </c>
      <c r="B40" s="9" t="s">
        <v>373</v>
      </c>
      <c r="C40" s="15" t="s">
        <v>367</v>
      </c>
      <c r="D40" s="15" t="s">
        <v>58</v>
      </c>
      <c r="E40" s="84" t="s">
        <v>167</v>
      </c>
      <c r="F40" s="61" t="s">
        <v>167</v>
      </c>
      <c r="G40" s="61" t="s">
        <v>167</v>
      </c>
      <c r="H40" s="61" t="s">
        <v>167</v>
      </c>
      <c r="I40" s="61" t="s">
        <v>167</v>
      </c>
      <c r="J40" s="61" t="s">
        <v>167</v>
      </c>
      <c r="K40" s="61" t="s">
        <v>167</v>
      </c>
      <c r="L40" s="61" t="s">
        <v>167</v>
      </c>
      <c r="M40" s="61" t="s">
        <v>167</v>
      </c>
      <c r="N40" s="61" t="s">
        <v>167</v>
      </c>
      <c r="O40" s="61" t="s">
        <v>167</v>
      </c>
      <c r="P40" s="61" t="s">
        <v>167</v>
      </c>
      <c r="Q40" s="61" t="s">
        <v>167</v>
      </c>
      <c r="R40" s="61" t="s">
        <v>167</v>
      </c>
      <c r="S40" s="61" t="s">
        <v>167</v>
      </c>
      <c r="T40" s="61" t="s">
        <v>167</v>
      </c>
      <c r="U40" s="61" t="s">
        <v>167</v>
      </c>
      <c r="V40" s="61" t="s">
        <v>167</v>
      </c>
      <c r="W40" s="61" t="s">
        <v>167</v>
      </c>
      <c r="X40" s="61" t="s">
        <v>167</v>
      </c>
      <c r="Y40" s="61" t="s">
        <v>167</v>
      </c>
      <c r="Z40" s="61" t="s">
        <v>167</v>
      </c>
      <c r="AA40" s="61" t="s">
        <v>167</v>
      </c>
      <c r="AB40" s="61" t="s">
        <v>167</v>
      </c>
      <c r="AC40" s="61" t="s">
        <v>167</v>
      </c>
      <c r="AD40" s="61" t="s">
        <v>167</v>
      </c>
      <c r="AE40" s="61" t="s">
        <v>167</v>
      </c>
      <c r="AF40" s="61" t="s">
        <v>167</v>
      </c>
      <c r="AG40" s="61" t="s">
        <v>167</v>
      </c>
      <c r="AH40" s="61" t="s">
        <v>167</v>
      </c>
      <c r="AI40" s="61" t="s">
        <v>167</v>
      </c>
      <c r="AJ40" s="61" t="s">
        <v>167</v>
      </c>
      <c r="AK40" s="61" t="s">
        <v>167</v>
      </c>
      <c r="AL40" s="61" t="s">
        <v>167</v>
      </c>
      <c r="AM40" s="61" t="s">
        <v>167</v>
      </c>
      <c r="AN40" s="61" t="s">
        <v>167</v>
      </c>
      <c r="AO40" s="61" t="s">
        <v>167</v>
      </c>
      <c r="AP40" s="61" t="s">
        <v>167</v>
      </c>
      <c r="AQ40" s="61" t="s">
        <v>167</v>
      </c>
      <c r="AR40" s="61" t="s">
        <v>167</v>
      </c>
      <c r="AS40" s="61" t="s">
        <v>167</v>
      </c>
      <c r="AT40" s="61" t="s">
        <v>167</v>
      </c>
      <c r="AU40" s="61" t="s">
        <v>167</v>
      </c>
      <c r="AV40" s="61" t="s">
        <v>167</v>
      </c>
      <c r="AW40" s="61" t="s">
        <v>167</v>
      </c>
      <c r="AX40" s="61" t="s">
        <v>167</v>
      </c>
      <c r="AY40" s="61" t="s">
        <v>167</v>
      </c>
      <c r="AZ40" s="61" t="s">
        <v>167</v>
      </c>
      <c r="BA40" s="61" t="s">
        <v>167</v>
      </c>
      <c r="BB40" s="61" t="s">
        <v>167</v>
      </c>
      <c r="BC40" s="61" t="s">
        <v>167</v>
      </c>
      <c r="BD40" s="61" t="s">
        <v>167</v>
      </c>
      <c r="BE40" s="61" t="s">
        <v>167</v>
      </c>
      <c r="BF40" s="61" t="s">
        <v>167</v>
      </c>
      <c r="BG40" s="61" t="s">
        <v>167</v>
      </c>
      <c r="BH40" s="61" t="s">
        <v>167</v>
      </c>
      <c r="BI40" s="61" t="s">
        <v>167</v>
      </c>
      <c r="BJ40" s="61" t="s">
        <v>167</v>
      </c>
      <c r="BK40" s="61" t="s">
        <v>167</v>
      </c>
      <c r="BL40" s="61" t="s">
        <v>167</v>
      </c>
      <c r="BM40" s="61" t="s">
        <v>167</v>
      </c>
      <c r="BN40" s="61" t="s">
        <v>167</v>
      </c>
      <c r="BO40" s="61" t="s">
        <v>167</v>
      </c>
      <c r="BP40" s="61" t="s">
        <v>167</v>
      </c>
      <c r="BQ40" s="61" t="s">
        <v>167</v>
      </c>
      <c r="BR40" s="61" t="s">
        <v>167</v>
      </c>
      <c r="BS40" s="61" t="s">
        <v>167</v>
      </c>
      <c r="BT40" s="61" t="s">
        <v>167</v>
      </c>
      <c r="BU40" s="61" t="s">
        <v>167</v>
      </c>
      <c r="BV40" s="61" t="s">
        <v>167</v>
      </c>
      <c r="BW40" s="61" t="s">
        <v>167</v>
      </c>
      <c r="BX40" s="61" t="s">
        <v>167</v>
      </c>
      <c r="BY40" s="61" t="s">
        <v>167</v>
      </c>
      <c r="BZ40" s="61" t="s">
        <v>167</v>
      </c>
      <c r="CA40" s="61" t="s">
        <v>167</v>
      </c>
      <c r="CB40" s="61" t="s">
        <v>167</v>
      </c>
      <c r="CC40" s="61" t="s">
        <v>167</v>
      </c>
      <c r="CD40" s="61" t="s">
        <v>167</v>
      </c>
      <c r="CE40" s="61" t="s">
        <v>167</v>
      </c>
      <c r="CF40" s="61" t="s">
        <v>167</v>
      </c>
      <c r="CG40" s="61" t="s">
        <v>167</v>
      </c>
      <c r="CH40" s="61" t="s">
        <v>167</v>
      </c>
      <c r="CI40" s="61" t="s">
        <v>167</v>
      </c>
      <c r="CJ40" s="61" t="s">
        <v>167</v>
      </c>
      <c r="CK40" s="61" t="s">
        <v>167</v>
      </c>
      <c r="CL40" s="61" t="s">
        <v>167</v>
      </c>
      <c r="CM40" s="61" t="s">
        <v>167</v>
      </c>
      <c r="CN40" s="61" t="s">
        <v>167</v>
      </c>
      <c r="CO40" s="61" t="s">
        <v>167</v>
      </c>
      <c r="CP40" s="61" t="s">
        <v>167</v>
      </c>
      <c r="CQ40" s="61" t="s">
        <v>167</v>
      </c>
      <c r="CR40" s="61" t="s">
        <v>167</v>
      </c>
      <c r="CS40" s="61" t="s">
        <v>167</v>
      </c>
      <c r="CT40" s="61" t="s">
        <v>167</v>
      </c>
      <c r="CU40" s="61" t="s">
        <v>167</v>
      </c>
      <c r="CV40" s="61" t="s">
        <v>167</v>
      </c>
      <c r="CW40" s="61" t="s">
        <v>167</v>
      </c>
      <c r="CX40" s="61" t="s">
        <v>167</v>
      </c>
      <c r="CY40" s="61" t="s">
        <v>167</v>
      </c>
      <c r="CZ40" s="61" t="s">
        <v>167</v>
      </c>
    </row>
    <row r="41" spans="1:104" ht="28.5" x14ac:dyDescent="0.2">
      <c r="A41" s="16" t="s">
        <v>386</v>
      </c>
      <c r="B41" s="9" t="s">
        <v>375</v>
      </c>
      <c r="C41" s="15" t="s">
        <v>376</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x14ac:dyDescent="0.2">
      <c r="A42" s="16" t="s">
        <v>387</v>
      </c>
      <c r="B42" s="9" t="s">
        <v>378</v>
      </c>
      <c r="C42" s="15" t="s">
        <v>379</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x14ac:dyDescent="0.2">
      <c r="A43" s="16"/>
      <c r="B43" s="219" t="s">
        <v>388</v>
      </c>
      <c r="C43" s="15" t="s">
        <v>389</v>
      </c>
      <c r="D43" s="15" t="s">
        <v>161</v>
      </c>
      <c r="E43" s="207" t="s">
        <v>162</v>
      </c>
      <c r="F43" s="208" t="s">
        <v>162</v>
      </c>
      <c r="G43" s="208" t="s">
        <v>162</v>
      </c>
      <c r="H43" s="208" t="s">
        <v>162</v>
      </c>
      <c r="I43" s="208" t="s">
        <v>162</v>
      </c>
      <c r="J43" s="208" t="s">
        <v>162</v>
      </c>
      <c r="K43" s="208" t="s">
        <v>162</v>
      </c>
      <c r="L43" s="208" t="s">
        <v>162</v>
      </c>
      <c r="M43" s="208" t="s">
        <v>162</v>
      </c>
      <c r="N43" s="208" t="s">
        <v>162</v>
      </c>
      <c r="O43" s="208" t="s">
        <v>162</v>
      </c>
      <c r="P43" s="208" t="s">
        <v>162</v>
      </c>
      <c r="Q43" s="208" t="s">
        <v>162</v>
      </c>
      <c r="R43" s="208" t="s">
        <v>162</v>
      </c>
      <c r="S43" s="208" t="s">
        <v>162</v>
      </c>
      <c r="T43" s="208" t="s">
        <v>162</v>
      </c>
      <c r="U43" s="208" t="s">
        <v>162</v>
      </c>
      <c r="V43" s="208" t="s">
        <v>162</v>
      </c>
      <c r="W43" s="208" t="s">
        <v>162</v>
      </c>
      <c r="X43" s="208" t="s">
        <v>162</v>
      </c>
      <c r="Y43" s="208" t="s">
        <v>162</v>
      </c>
      <c r="Z43" s="208" t="s">
        <v>162</v>
      </c>
      <c r="AA43" s="208" t="s">
        <v>162</v>
      </c>
      <c r="AB43" s="208" t="s">
        <v>162</v>
      </c>
      <c r="AC43" s="208" t="s">
        <v>162</v>
      </c>
      <c r="AD43" s="208" t="s">
        <v>162</v>
      </c>
      <c r="AE43" s="208" t="s">
        <v>162</v>
      </c>
      <c r="AF43" s="208" t="s">
        <v>162</v>
      </c>
      <c r="AG43" s="208" t="s">
        <v>162</v>
      </c>
      <c r="AH43" s="208" t="s">
        <v>162</v>
      </c>
      <c r="AI43" s="208" t="s">
        <v>162</v>
      </c>
      <c r="AJ43" s="208" t="s">
        <v>162</v>
      </c>
      <c r="AK43" s="208" t="s">
        <v>162</v>
      </c>
      <c r="AL43" s="208" t="s">
        <v>162</v>
      </c>
      <c r="AM43" s="208" t="s">
        <v>162</v>
      </c>
      <c r="AN43" s="208" t="s">
        <v>162</v>
      </c>
      <c r="AO43" s="208" t="s">
        <v>162</v>
      </c>
      <c r="AP43" s="208" t="s">
        <v>162</v>
      </c>
      <c r="AQ43" s="208" t="s">
        <v>162</v>
      </c>
      <c r="AR43" s="208" t="s">
        <v>162</v>
      </c>
      <c r="AS43" s="208" t="s">
        <v>162</v>
      </c>
      <c r="AT43" s="208" t="s">
        <v>162</v>
      </c>
      <c r="AU43" s="208" t="s">
        <v>162</v>
      </c>
      <c r="AV43" s="208" t="s">
        <v>162</v>
      </c>
      <c r="AW43" s="208" t="s">
        <v>162</v>
      </c>
      <c r="AX43" s="208" t="s">
        <v>162</v>
      </c>
      <c r="AY43" s="208" t="s">
        <v>162</v>
      </c>
      <c r="AZ43" s="208" t="s">
        <v>162</v>
      </c>
      <c r="BA43" s="208" t="s">
        <v>162</v>
      </c>
      <c r="BB43" s="208" t="s">
        <v>162</v>
      </c>
      <c r="BC43" s="208" t="s">
        <v>162</v>
      </c>
      <c r="BD43" s="208" t="s">
        <v>162</v>
      </c>
      <c r="BE43" s="208" t="s">
        <v>162</v>
      </c>
      <c r="BF43" s="208" t="s">
        <v>162</v>
      </c>
      <c r="BG43" s="208" t="s">
        <v>162</v>
      </c>
      <c r="BH43" s="208" t="s">
        <v>162</v>
      </c>
      <c r="BI43" s="208" t="s">
        <v>162</v>
      </c>
      <c r="BJ43" s="208" t="s">
        <v>162</v>
      </c>
      <c r="BK43" s="208" t="s">
        <v>162</v>
      </c>
      <c r="BL43" s="208" t="s">
        <v>162</v>
      </c>
      <c r="BM43" s="208" t="s">
        <v>162</v>
      </c>
      <c r="BN43" s="208" t="s">
        <v>162</v>
      </c>
      <c r="BO43" s="208" t="s">
        <v>162</v>
      </c>
      <c r="BP43" s="208" t="s">
        <v>162</v>
      </c>
      <c r="BQ43" s="208" t="s">
        <v>162</v>
      </c>
      <c r="BR43" s="208" t="s">
        <v>162</v>
      </c>
      <c r="BS43" s="208" t="s">
        <v>162</v>
      </c>
      <c r="BT43" s="208" t="s">
        <v>162</v>
      </c>
      <c r="BU43" s="208" t="s">
        <v>162</v>
      </c>
      <c r="BV43" s="208" t="s">
        <v>162</v>
      </c>
      <c r="BW43" s="208" t="s">
        <v>162</v>
      </c>
      <c r="BX43" s="208" t="s">
        <v>162</v>
      </c>
      <c r="BY43" s="208" t="s">
        <v>162</v>
      </c>
      <c r="BZ43" s="208" t="s">
        <v>162</v>
      </c>
      <c r="CA43" s="208" t="s">
        <v>162</v>
      </c>
      <c r="CB43" s="208" t="s">
        <v>162</v>
      </c>
      <c r="CC43" s="208" t="s">
        <v>162</v>
      </c>
      <c r="CD43" s="208" t="s">
        <v>162</v>
      </c>
      <c r="CE43" s="208" t="s">
        <v>162</v>
      </c>
      <c r="CF43" s="208" t="s">
        <v>162</v>
      </c>
      <c r="CG43" s="208" t="s">
        <v>162</v>
      </c>
      <c r="CH43" s="208" t="s">
        <v>162</v>
      </c>
      <c r="CI43" s="208" t="s">
        <v>162</v>
      </c>
      <c r="CJ43" s="208" t="s">
        <v>162</v>
      </c>
      <c r="CK43" s="208" t="s">
        <v>162</v>
      </c>
      <c r="CL43" s="208" t="s">
        <v>162</v>
      </c>
      <c r="CM43" s="208" t="s">
        <v>162</v>
      </c>
      <c r="CN43" s="208" t="s">
        <v>162</v>
      </c>
      <c r="CO43" s="208" t="s">
        <v>162</v>
      </c>
      <c r="CP43" s="208" t="s">
        <v>162</v>
      </c>
      <c r="CQ43" s="208" t="s">
        <v>162</v>
      </c>
      <c r="CR43" s="208" t="s">
        <v>162</v>
      </c>
      <c r="CS43" s="208" t="s">
        <v>162</v>
      </c>
      <c r="CT43" s="208" t="s">
        <v>162</v>
      </c>
      <c r="CU43" s="208" t="s">
        <v>162</v>
      </c>
      <c r="CV43" s="208" t="s">
        <v>162</v>
      </c>
      <c r="CW43" s="208" t="s">
        <v>162</v>
      </c>
      <c r="CX43" s="208" t="s">
        <v>162</v>
      </c>
      <c r="CY43" s="208" t="s">
        <v>162</v>
      </c>
      <c r="CZ43" s="208" t="s">
        <v>162</v>
      </c>
    </row>
    <row r="44" spans="1:104" x14ac:dyDescent="0.2">
      <c r="A44" s="16" t="s">
        <v>390</v>
      </c>
      <c r="B44" s="9" t="s">
        <v>366</v>
      </c>
      <c r="C44" s="15" t="s">
        <v>367</v>
      </c>
      <c r="D44" s="15" t="s">
        <v>58</v>
      </c>
      <c r="E44" s="84" t="s">
        <v>167</v>
      </c>
      <c r="F44" s="61" t="s">
        <v>167</v>
      </c>
      <c r="G44" s="61" t="s">
        <v>167</v>
      </c>
      <c r="H44" s="61" t="s">
        <v>167</v>
      </c>
      <c r="I44" s="61" t="s">
        <v>167</v>
      </c>
      <c r="J44" s="61" t="s">
        <v>167</v>
      </c>
      <c r="K44" s="61" t="s">
        <v>167</v>
      </c>
      <c r="L44" s="61" t="s">
        <v>167</v>
      </c>
      <c r="M44" s="61" t="s">
        <v>167</v>
      </c>
      <c r="N44" s="61" t="s">
        <v>167</v>
      </c>
      <c r="O44" s="61" t="s">
        <v>167</v>
      </c>
      <c r="P44" s="61" t="s">
        <v>167</v>
      </c>
      <c r="Q44" s="61" t="s">
        <v>167</v>
      </c>
      <c r="R44" s="61" t="s">
        <v>167</v>
      </c>
      <c r="S44" s="61" t="s">
        <v>167</v>
      </c>
      <c r="T44" s="61" t="s">
        <v>167</v>
      </c>
      <c r="U44" s="61" t="s">
        <v>167</v>
      </c>
      <c r="V44" s="61" t="s">
        <v>167</v>
      </c>
      <c r="W44" s="61" t="s">
        <v>167</v>
      </c>
      <c r="X44" s="61" t="s">
        <v>167</v>
      </c>
      <c r="Y44" s="61" t="s">
        <v>167</v>
      </c>
      <c r="Z44" s="61" t="s">
        <v>167</v>
      </c>
      <c r="AA44" s="61" t="s">
        <v>167</v>
      </c>
      <c r="AB44" s="61" t="s">
        <v>167</v>
      </c>
      <c r="AC44" s="61" t="s">
        <v>167</v>
      </c>
      <c r="AD44" s="61" t="s">
        <v>167</v>
      </c>
      <c r="AE44" s="61" t="s">
        <v>167</v>
      </c>
      <c r="AF44" s="61" t="s">
        <v>167</v>
      </c>
      <c r="AG44" s="61" t="s">
        <v>167</v>
      </c>
      <c r="AH44" s="61" t="s">
        <v>167</v>
      </c>
      <c r="AI44" s="61" t="s">
        <v>167</v>
      </c>
      <c r="AJ44" s="61" t="s">
        <v>167</v>
      </c>
      <c r="AK44" s="61" t="s">
        <v>167</v>
      </c>
      <c r="AL44" s="61" t="s">
        <v>167</v>
      </c>
      <c r="AM44" s="61" t="s">
        <v>167</v>
      </c>
      <c r="AN44" s="61" t="s">
        <v>167</v>
      </c>
      <c r="AO44" s="61" t="s">
        <v>167</v>
      </c>
      <c r="AP44" s="61" t="s">
        <v>167</v>
      </c>
      <c r="AQ44" s="61" t="s">
        <v>167</v>
      </c>
      <c r="AR44" s="61" t="s">
        <v>167</v>
      </c>
      <c r="AS44" s="61" t="s">
        <v>167</v>
      </c>
      <c r="AT44" s="61" t="s">
        <v>167</v>
      </c>
      <c r="AU44" s="61" t="s">
        <v>167</v>
      </c>
      <c r="AV44" s="61" t="s">
        <v>167</v>
      </c>
      <c r="AW44" s="61" t="s">
        <v>167</v>
      </c>
      <c r="AX44" s="61" t="s">
        <v>167</v>
      </c>
      <c r="AY44" s="61" t="s">
        <v>167</v>
      </c>
      <c r="AZ44" s="61" t="s">
        <v>167</v>
      </c>
      <c r="BA44" s="61" t="s">
        <v>167</v>
      </c>
      <c r="BB44" s="61" t="s">
        <v>167</v>
      </c>
      <c r="BC44" s="61" t="s">
        <v>167</v>
      </c>
      <c r="BD44" s="61" t="s">
        <v>167</v>
      </c>
      <c r="BE44" s="61" t="s">
        <v>167</v>
      </c>
      <c r="BF44" s="61" t="s">
        <v>167</v>
      </c>
      <c r="BG44" s="61" t="s">
        <v>167</v>
      </c>
      <c r="BH44" s="61" t="s">
        <v>167</v>
      </c>
      <c r="BI44" s="61" t="s">
        <v>167</v>
      </c>
      <c r="BJ44" s="61" t="s">
        <v>167</v>
      </c>
      <c r="BK44" s="61" t="s">
        <v>167</v>
      </c>
      <c r="BL44" s="61" t="s">
        <v>167</v>
      </c>
      <c r="BM44" s="61" t="s">
        <v>167</v>
      </c>
      <c r="BN44" s="61" t="s">
        <v>167</v>
      </c>
      <c r="BO44" s="61" t="s">
        <v>167</v>
      </c>
      <c r="BP44" s="61" t="s">
        <v>167</v>
      </c>
      <c r="BQ44" s="61" t="s">
        <v>167</v>
      </c>
      <c r="BR44" s="61" t="s">
        <v>167</v>
      </c>
      <c r="BS44" s="61" t="s">
        <v>167</v>
      </c>
      <c r="BT44" s="61" t="s">
        <v>167</v>
      </c>
      <c r="BU44" s="61" t="s">
        <v>167</v>
      </c>
      <c r="BV44" s="61" t="s">
        <v>167</v>
      </c>
      <c r="BW44" s="61" t="s">
        <v>167</v>
      </c>
      <c r="BX44" s="61" t="s">
        <v>167</v>
      </c>
      <c r="BY44" s="61" t="s">
        <v>167</v>
      </c>
      <c r="BZ44" s="61" t="s">
        <v>167</v>
      </c>
      <c r="CA44" s="61" t="s">
        <v>167</v>
      </c>
      <c r="CB44" s="61" t="s">
        <v>167</v>
      </c>
      <c r="CC44" s="61" t="s">
        <v>167</v>
      </c>
      <c r="CD44" s="61" t="s">
        <v>167</v>
      </c>
      <c r="CE44" s="61" t="s">
        <v>167</v>
      </c>
      <c r="CF44" s="61" t="s">
        <v>167</v>
      </c>
      <c r="CG44" s="61" t="s">
        <v>167</v>
      </c>
      <c r="CH44" s="61" t="s">
        <v>167</v>
      </c>
      <c r="CI44" s="61" t="s">
        <v>167</v>
      </c>
      <c r="CJ44" s="61" t="s">
        <v>167</v>
      </c>
      <c r="CK44" s="61" t="s">
        <v>167</v>
      </c>
      <c r="CL44" s="61" t="s">
        <v>167</v>
      </c>
      <c r="CM44" s="61" t="s">
        <v>167</v>
      </c>
      <c r="CN44" s="61" t="s">
        <v>167</v>
      </c>
      <c r="CO44" s="61" t="s">
        <v>167</v>
      </c>
      <c r="CP44" s="61" t="s">
        <v>167</v>
      </c>
      <c r="CQ44" s="61" t="s">
        <v>167</v>
      </c>
      <c r="CR44" s="61" t="s">
        <v>167</v>
      </c>
      <c r="CS44" s="61" t="s">
        <v>167</v>
      </c>
      <c r="CT44" s="61" t="s">
        <v>167</v>
      </c>
      <c r="CU44" s="61" t="s">
        <v>167</v>
      </c>
      <c r="CV44" s="61" t="s">
        <v>167</v>
      </c>
      <c r="CW44" s="61" t="s">
        <v>167</v>
      </c>
      <c r="CX44" s="61" t="s">
        <v>167</v>
      </c>
      <c r="CY44" s="61" t="s">
        <v>167</v>
      </c>
      <c r="CZ44" s="61" t="s">
        <v>167</v>
      </c>
    </row>
    <row r="45" spans="1:104" x14ac:dyDescent="0.2">
      <c r="A45" s="16" t="s">
        <v>391</v>
      </c>
      <c r="B45" s="9" t="s">
        <v>369</v>
      </c>
      <c r="C45" s="15" t="s">
        <v>367</v>
      </c>
      <c r="D45" s="15" t="s">
        <v>58</v>
      </c>
      <c r="E45" s="84" t="s">
        <v>167</v>
      </c>
      <c r="F45" s="61" t="s">
        <v>167</v>
      </c>
      <c r="G45" s="61" t="s">
        <v>167</v>
      </c>
      <c r="H45" s="61" t="s">
        <v>167</v>
      </c>
      <c r="I45" s="61" t="s">
        <v>167</v>
      </c>
      <c r="J45" s="61" t="s">
        <v>167</v>
      </c>
      <c r="K45" s="61" t="s">
        <v>167</v>
      </c>
      <c r="L45" s="61" t="s">
        <v>167</v>
      </c>
      <c r="M45" s="61" t="s">
        <v>167</v>
      </c>
      <c r="N45" s="61" t="s">
        <v>167</v>
      </c>
      <c r="O45" s="61" t="s">
        <v>167</v>
      </c>
      <c r="P45" s="61" t="s">
        <v>167</v>
      </c>
      <c r="Q45" s="61" t="s">
        <v>167</v>
      </c>
      <c r="R45" s="61" t="s">
        <v>167</v>
      </c>
      <c r="S45" s="61" t="s">
        <v>167</v>
      </c>
      <c r="T45" s="61" t="s">
        <v>167</v>
      </c>
      <c r="U45" s="61" t="s">
        <v>167</v>
      </c>
      <c r="V45" s="61" t="s">
        <v>167</v>
      </c>
      <c r="W45" s="61" t="s">
        <v>167</v>
      </c>
      <c r="X45" s="61" t="s">
        <v>167</v>
      </c>
      <c r="Y45" s="61" t="s">
        <v>167</v>
      </c>
      <c r="Z45" s="61" t="s">
        <v>167</v>
      </c>
      <c r="AA45" s="61" t="s">
        <v>167</v>
      </c>
      <c r="AB45" s="61" t="s">
        <v>167</v>
      </c>
      <c r="AC45" s="61" t="s">
        <v>167</v>
      </c>
      <c r="AD45" s="61" t="s">
        <v>167</v>
      </c>
      <c r="AE45" s="61" t="s">
        <v>167</v>
      </c>
      <c r="AF45" s="61" t="s">
        <v>167</v>
      </c>
      <c r="AG45" s="61" t="s">
        <v>167</v>
      </c>
      <c r="AH45" s="61" t="s">
        <v>167</v>
      </c>
      <c r="AI45" s="61" t="s">
        <v>167</v>
      </c>
      <c r="AJ45" s="61" t="s">
        <v>167</v>
      </c>
      <c r="AK45" s="61" t="s">
        <v>167</v>
      </c>
      <c r="AL45" s="61" t="s">
        <v>167</v>
      </c>
      <c r="AM45" s="61" t="s">
        <v>167</v>
      </c>
      <c r="AN45" s="61" t="s">
        <v>167</v>
      </c>
      <c r="AO45" s="61" t="s">
        <v>167</v>
      </c>
      <c r="AP45" s="61" t="s">
        <v>167</v>
      </c>
      <c r="AQ45" s="61" t="s">
        <v>167</v>
      </c>
      <c r="AR45" s="61" t="s">
        <v>167</v>
      </c>
      <c r="AS45" s="61" t="s">
        <v>167</v>
      </c>
      <c r="AT45" s="61" t="s">
        <v>167</v>
      </c>
      <c r="AU45" s="61" t="s">
        <v>167</v>
      </c>
      <c r="AV45" s="61" t="s">
        <v>167</v>
      </c>
      <c r="AW45" s="61" t="s">
        <v>167</v>
      </c>
      <c r="AX45" s="61" t="s">
        <v>167</v>
      </c>
      <c r="AY45" s="61" t="s">
        <v>167</v>
      </c>
      <c r="AZ45" s="61" t="s">
        <v>167</v>
      </c>
      <c r="BA45" s="61" t="s">
        <v>167</v>
      </c>
      <c r="BB45" s="61" t="s">
        <v>167</v>
      </c>
      <c r="BC45" s="61" t="s">
        <v>167</v>
      </c>
      <c r="BD45" s="61" t="s">
        <v>167</v>
      </c>
      <c r="BE45" s="61" t="s">
        <v>167</v>
      </c>
      <c r="BF45" s="61" t="s">
        <v>167</v>
      </c>
      <c r="BG45" s="61" t="s">
        <v>167</v>
      </c>
      <c r="BH45" s="61" t="s">
        <v>167</v>
      </c>
      <c r="BI45" s="61" t="s">
        <v>167</v>
      </c>
      <c r="BJ45" s="61" t="s">
        <v>167</v>
      </c>
      <c r="BK45" s="61" t="s">
        <v>167</v>
      </c>
      <c r="BL45" s="61" t="s">
        <v>167</v>
      </c>
      <c r="BM45" s="61" t="s">
        <v>167</v>
      </c>
      <c r="BN45" s="61" t="s">
        <v>167</v>
      </c>
      <c r="BO45" s="61" t="s">
        <v>167</v>
      </c>
      <c r="BP45" s="61" t="s">
        <v>167</v>
      </c>
      <c r="BQ45" s="61" t="s">
        <v>167</v>
      </c>
      <c r="BR45" s="61" t="s">
        <v>167</v>
      </c>
      <c r="BS45" s="61" t="s">
        <v>167</v>
      </c>
      <c r="BT45" s="61" t="s">
        <v>167</v>
      </c>
      <c r="BU45" s="61" t="s">
        <v>167</v>
      </c>
      <c r="BV45" s="61" t="s">
        <v>167</v>
      </c>
      <c r="BW45" s="61" t="s">
        <v>167</v>
      </c>
      <c r="BX45" s="61" t="s">
        <v>167</v>
      </c>
      <c r="BY45" s="61" t="s">
        <v>167</v>
      </c>
      <c r="BZ45" s="61" t="s">
        <v>167</v>
      </c>
      <c r="CA45" s="61" t="s">
        <v>167</v>
      </c>
      <c r="CB45" s="61" t="s">
        <v>167</v>
      </c>
      <c r="CC45" s="61" t="s">
        <v>167</v>
      </c>
      <c r="CD45" s="61" t="s">
        <v>167</v>
      </c>
      <c r="CE45" s="61" t="s">
        <v>167</v>
      </c>
      <c r="CF45" s="61" t="s">
        <v>167</v>
      </c>
      <c r="CG45" s="61" t="s">
        <v>167</v>
      </c>
      <c r="CH45" s="61" t="s">
        <v>167</v>
      </c>
      <c r="CI45" s="61" t="s">
        <v>167</v>
      </c>
      <c r="CJ45" s="61" t="s">
        <v>167</v>
      </c>
      <c r="CK45" s="61" t="s">
        <v>167</v>
      </c>
      <c r="CL45" s="61" t="s">
        <v>167</v>
      </c>
      <c r="CM45" s="61" t="s">
        <v>167</v>
      </c>
      <c r="CN45" s="61" t="s">
        <v>167</v>
      </c>
      <c r="CO45" s="61" t="s">
        <v>167</v>
      </c>
      <c r="CP45" s="61" t="s">
        <v>167</v>
      </c>
      <c r="CQ45" s="61" t="s">
        <v>167</v>
      </c>
      <c r="CR45" s="61" t="s">
        <v>167</v>
      </c>
      <c r="CS45" s="61" t="s">
        <v>167</v>
      </c>
      <c r="CT45" s="61" t="s">
        <v>167</v>
      </c>
      <c r="CU45" s="61" t="s">
        <v>167</v>
      </c>
      <c r="CV45" s="61" t="s">
        <v>167</v>
      </c>
      <c r="CW45" s="61" t="s">
        <v>167</v>
      </c>
      <c r="CX45" s="61" t="s">
        <v>167</v>
      </c>
      <c r="CY45" s="61" t="s">
        <v>167</v>
      </c>
      <c r="CZ45" s="61" t="s">
        <v>167</v>
      </c>
    </row>
    <row r="46" spans="1:104" x14ac:dyDescent="0.2">
      <c r="A46" s="16" t="s">
        <v>392</v>
      </c>
      <c r="B46" s="9" t="s">
        <v>371</v>
      </c>
      <c r="C46" s="15" t="s">
        <v>367</v>
      </c>
      <c r="D46" s="15" t="s">
        <v>58</v>
      </c>
      <c r="E46" s="84" t="s">
        <v>167</v>
      </c>
      <c r="F46" s="61" t="s">
        <v>167</v>
      </c>
      <c r="G46" s="61" t="s">
        <v>167</v>
      </c>
      <c r="H46" s="61" t="s">
        <v>167</v>
      </c>
      <c r="I46" s="61" t="s">
        <v>167</v>
      </c>
      <c r="J46" s="61" t="s">
        <v>167</v>
      </c>
      <c r="K46" s="61" t="s">
        <v>167</v>
      </c>
      <c r="L46" s="61" t="s">
        <v>167</v>
      </c>
      <c r="M46" s="61" t="s">
        <v>167</v>
      </c>
      <c r="N46" s="61" t="s">
        <v>167</v>
      </c>
      <c r="O46" s="61" t="s">
        <v>167</v>
      </c>
      <c r="P46" s="61" t="s">
        <v>167</v>
      </c>
      <c r="Q46" s="61" t="s">
        <v>167</v>
      </c>
      <c r="R46" s="61" t="s">
        <v>167</v>
      </c>
      <c r="S46" s="61" t="s">
        <v>167</v>
      </c>
      <c r="T46" s="61" t="s">
        <v>167</v>
      </c>
      <c r="U46" s="61" t="s">
        <v>167</v>
      </c>
      <c r="V46" s="61" t="s">
        <v>167</v>
      </c>
      <c r="W46" s="61" t="s">
        <v>167</v>
      </c>
      <c r="X46" s="61" t="s">
        <v>167</v>
      </c>
      <c r="Y46" s="61" t="s">
        <v>167</v>
      </c>
      <c r="Z46" s="61" t="s">
        <v>167</v>
      </c>
      <c r="AA46" s="61" t="s">
        <v>167</v>
      </c>
      <c r="AB46" s="61" t="s">
        <v>167</v>
      </c>
      <c r="AC46" s="61" t="s">
        <v>167</v>
      </c>
      <c r="AD46" s="61" t="s">
        <v>167</v>
      </c>
      <c r="AE46" s="61" t="s">
        <v>167</v>
      </c>
      <c r="AF46" s="61" t="s">
        <v>167</v>
      </c>
      <c r="AG46" s="61" t="s">
        <v>167</v>
      </c>
      <c r="AH46" s="61" t="s">
        <v>167</v>
      </c>
      <c r="AI46" s="61" t="s">
        <v>167</v>
      </c>
      <c r="AJ46" s="61" t="s">
        <v>167</v>
      </c>
      <c r="AK46" s="61" t="s">
        <v>167</v>
      </c>
      <c r="AL46" s="61" t="s">
        <v>167</v>
      </c>
      <c r="AM46" s="61" t="s">
        <v>167</v>
      </c>
      <c r="AN46" s="61" t="s">
        <v>167</v>
      </c>
      <c r="AO46" s="61" t="s">
        <v>167</v>
      </c>
      <c r="AP46" s="61" t="s">
        <v>167</v>
      </c>
      <c r="AQ46" s="61" t="s">
        <v>167</v>
      </c>
      <c r="AR46" s="61" t="s">
        <v>167</v>
      </c>
      <c r="AS46" s="61" t="s">
        <v>167</v>
      </c>
      <c r="AT46" s="61" t="s">
        <v>167</v>
      </c>
      <c r="AU46" s="61" t="s">
        <v>167</v>
      </c>
      <c r="AV46" s="61" t="s">
        <v>167</v>
      </c>
      <c r="AW46" s="61" t="s">
        <v>167</v>
      </c>
      <c r="AX46" s="61" t="s">
        <v>167</v>
      </c>
      <c r="AY46" s="61" t="s">
        <v>167</v>
      </c>
      <c r="AZ46" s="61" t="s">
        <v>167</v>
      </c>
      <c r="BA46" s="61" t="s">
        <v>167</v>
      </c>
      <c r="BB46" s="61" t="s">
        <v>167</v>
      </c>
      <c r="BC46" s="61" t="s">
        <v>167</v>
      </c>
      <c r="BD46" s="61" t="s">
        <v>167</v>
      </c>
      <c r="BE46" s="61" t="s">
        <v>167</v>
      </c>
      <c r="BF46" s="61" t="s">
        <v>167</v>
      </c>
      <c r="BG46" s="61" t="s">
        <v>167</v>
      </c>
      <c r="BH46" s="61" t="s">
        <v>167</v>
      </c>
      <c r="BI46" s="61" t="s">
        <v>167</v>
      </c>
      <c r="BJ46" s="61" t="s">
        <v>167</v>
      </c>
      <c r="BK46" s="61" t="s">
        <v>167</v>
      </c>
      <c r="BL46" s="61" t="s">
        <v>167</v>
      </c>
      <c r="BM46" s="61" t="s">
        <v>167</v>
      </c>
      <c r="BN46" s="61" t="s">
        <v>167</v>
      </c>
      <c r="BO46" s="61" t="s">
        <v>167</v>
      </c>
      <c r="BP46" s="61" t="s">
        <v>167</v>
      </c>
      <c r="BQ46" s="61" t="s">
        <v>167</v>
      </c>
      <c r="BR46" s="61" t="s">
        <v>167</v>
      </c>
      <c r="BS46" s="61" t="s">
        <v>167</v>
      </c>
      <c r="BT46" s="61" t="s">
        <v>167</v>
      </c>
      <c r="BU46" s="61" t="s">
        <v>167</v>
      </c>
      <c r="BV46" s="61" t="s">
        <v>167</v>
      </c>
      <c r="BW46" s="61" t="s">
        <v>167</v>
      </c>
      <c r="BX46" s="61" t="s">
        <v>167</v>
      </c>
      <c r="BY46" s="61" t="s">
        <v>167</v>
      </c>
      <c r="BZ46" s="61" t="s">
        <v>167</v>
      </c>
      <c r="CA46" s="61" t="s">
        <v>167</v>
      </c>
      <c r="CB46" s="61" t="s">
        <v>167</v>
      </c>
      <c r="CC46" s="61" t="s">
        <v>167</v>
      </c>
      <c r="CD46" s="61" t="s">
        <v>167</v>
      </c>
      <c r="CE46" s="61" t="s">
        <v>167</v>
      </c>
      <c r="CF46" s="61" t="s">
        <v>167</v>
      </c>
      <c r="CG46" s="61" t="s">
        <v>167</v>
      </c>
      <c r="CH46" s="61" t="s">
        <v>167</v>
      </c>
      <c r="CI46" s="61" t="s">
        <v>167</v>
      </c>
      <c r="CJ46" s="61" t="s">
        <v>167</v>
      </c>
      <c r="CK46" s="61" t="s">
        <v>167</v>
      </c>
      <c r="CL46" s="61" t="s">
        <v>167</v>
      </c>
      <c r="CM46" s="61" t="s">
        <v>167</v>
      </c>
      <c r="CN46" s="61" t="s">
        <v>167</v>
      </c>
      <c r="CO46" s="61" t="s">
        <v>167</v>
      </c>
      <c r="CP46" s="61" t="s">
        <v>167</v>
      </c>
      <c r="CQ46" s="61" t="s">
        <v>167</v>
      </c>
      <c r="CR46" s="61" t="s">
        <v>167</v>
      </c>
      <c r="CS46" s="61" t="s">
        <v>167</v>
      </c>
      <c r="CT46" s="61" t="s">
        <v>167</v>
      </c>
      <c r="CU46" s="61" t="s">
        <v>167</v>
      </c>
      <c r="CV46" s="61" t="s">
        <v>167</v>
      </c>
      <c r="CW46" s="61" t="s">
        <v>167</v>
      </c>
      <c r="CX46" s="61" t="s">
        <v>167</v>
      </c>
      <c r="CY46" s="61" t="s">
        <v>167</v>
      </c>
      <c r="CZ46" s="61" t="s">
        <v>167</v>
      </c>
    </row>
    <row r="47" spans="1:104" x14ac:dyDescent="0.2">
      <c r="A47" s="16" t="s">
        <v>393</v>
      </c>
      <c r="B47" s="9" t="s">
        <v>373</v>
      </c>
      <c r="C47" s="15" t="s">
        <v>367</v>
      </c>
      <c r="D47" s="15" t="s">
        <v>58</v>
      </c>
      <c r="E47" s="84" t="s">
        <v>167</v>
      </c>
      <c r="F47" s="61" t="s">
        <v>167</v>
      </c>
      <c r="G47" s="61" t="s">
        <v>167</v>
      </c>
      <c r="H47" s="61" t="s">
        <v>167</v>
      </c>
      <c r="I47" s="61" t="s">
        <v>167</v>
      </c>
      <c r="J47" s="61" t="s">
        <v>167</v>
      </c>
      <c r="K47" s="61" t="s">
        <v>167</v>
      </c>
      <c r="L47" s="61" t="s">
        <v>167</v>
      </c>
      <c r="M47" s="61" t="s">
        <v>167</v>
      </c>
      <c r="N47" s="61" t="s">
        <v>167</v>
      </c>
      <c r="O47" s="61" t="s">
        <v>167</v>
      </c>
      <c r="P47" s="61" t="s">
        <v>167</v>
      </c>
      <c r="Q47" s="61" t="s">
        <v>167</v>
      </c>
      <c r="R47" s="61" t="s">
        <v>167</v>
      </c>
      <c r="S47" s="61" t="s">
        <v>167</v>
      </c>
      <c r="T47" s="61" t="s">
        <v>167</v>
      </c>
      <c r="U47" s="61" t="s">
        <v>167</v>
      </c>
      <c r="V47" s="61" t="s">
        <v>167</v>
      </c>
      <c r="W47" s="61" t="s">
        <v>167</v>
      </c>
      <c r="X47" s="61" t="s">
        <v>167</v>
      </c>
      <c r="Y47" s="61" t="s">
        <v>167</v>
      </c>
      <c r="Z47" s="61" t="s">
        <v>167</v>
      </c>
      <c r="AA47" s="61" t="s">
        <v>167</v>
      </c>
      <c r="AB47" s="61" t="s">
        <v>167</v>
      </c>
      <c r="AC47" s="61" t="s">
        <v>167</v>
      </c>
      <c r="AD47" s="61" t="s">
        <v>167</v>
      </c>
      <c r="AE47" s="61" t="s">
        <v>167</v>
      </c>
      <c r="AF47" s="61" t="s">
        <v>167</v>
      </c>
      <c r="AG47" s="61" t="s">
        <v>167</v>
      </c>
      <c r="AH47" s="61" t="s">
        <v>167</v>
      </c>
      <c r="AI47" s="61" t="s">
        <v>167</v>
      </c>
      <c r="AJ47" s="61" t="s">
        <v>167</v>
      </c>
      <c r="AK47" s="61" t="s">
        <v>167</v>
      </c>
      <c r="AL47" s="61" t="s">
        <v>167</v>
      </c>
      <c r="AM47" s="61" t="s">
        <v>167</v>
      </c>
      <c r="AN47" s="61" t="s">
        <v>167</v>
      </c>
      <c r="AO47" s="61" t="s">
        <v>167</v>
      </c>
      <c r="AP47" s="61" t="s">
        <v>167</v>
      </c>
      <c r="AQ47" s="61" t="s">
        <v>167</v>
      </c>
      <c r="AR47" s="61" t="s">
        <v>167</v>
      </c>
      <c r="AS47" s="61" t="s">
        <v>167</v>
      </c>
      <c r="AT47" s="61" t="s">
        <v>167</v>
      </c>
      <c r="AU47" s="61" t="s">
        <v>167</v>
      </c>
      <c r="AV47" s="61" t="s">
        <v>167</v>
      </c>
      <c r="AW47" s="61" t="s">
        <v>167</v>
      </c>
      <c r="AX47" s="61" t="s">
        <v>167</v>
      </c>
      <c r="AY47" s="61" t="s">
        <v>167</v>
      </c>
      <c r="AZ47" s="61" t="s">
        <v>167</v>
      </c>
      <c r="BA47" s="61" t="s">
        <v>167</v>
      </c>
      <c r="BB47" s="61" t="s">
        <v>167</v>
      </c>
      <c r="BC47" s="61" t="s">
        <v>167</v>
      </c>
      <c r="BD47" s="61" t="s">
        <v>167</v>
      </c>
      <c r="BE47" s="61" t="s">
        <v>167</v>
      </c>
      <c r="BF47" s="61" t="s">
        <v>167</v>
      </c>
      <c r="BG47" s="61" t="s">
        <v>167</v>
      </c>
      <c r="BH47" s="61" t="s">
        <v>167</v>
      </c>
      <c r="BI47" s="61" t="s">
        <v>167</v>
      </c>
      <c r="BJ47" s="61" t="s">
        <v>167</v>
      </c>
      <c r="BK47" s="61" t="s">
        <v>167</v>
      </c>
      <c r="BL47" s="61" t="s">
        <v>167</v>
      </c>
      <c r="BM47" s="61" t="s">
        <v>167</v>
      </c>
      <c r="BN47" s="61" t="s">
        <v>167</v>
      </c>
      <c r="BO47" s="61" t="s">
        <v>167</v>
      </c>
      <c r="BP47" s="61" t="s">
        <v>167</v>
      </c>
      <c r="BQ47" s="61" t="s">
        <v>167</v>
      </c>
      <c r="BR47" s="61" t="s">
        <v>167</v>
      </c>
      <c r="BS47" s="61" t="s">
        <v>167</v>
      </c>
      <c r="BT47" s="61" t="s">
        <v>167</v>
      </c>
      <c r="BU47" s="61" t="s">
        <v>167</v>
      </c>
      <c r="BV47" s="61" t="s">
        <v>167</v>
      </c>
      <c r="BW47" s="61" t="s">
        <v>167</v>
      </c>
      <c r="BX47" s="61" t="s">
        <v>167</v>
      </c>
      <c r="BY47" s="61" t="s">
        <v>167</v>
      </c>
      <c r="BZ47" s="61" t="s">
        <v>167</v>
      </c>
      <c r="CA47" s="61" t="s">
        <v>167</v>
      </c>
      <c r="CB47" s="61" t="s">
        <v>167</v>
      </c>
      <c r="CC47" s="61" t="s">
        <v>167</v>
      </c>
      <c r="CD47" s="61" t="s">
        <v>167</v>
      </c>
      <c r="CE47" s="61" t="s">
        <v>167</v>
      </c>
      <c r="CF47" s="61" t="s">
        <v>167</v>
      </c>
      <c r="CG47" s="61" t="s">
        <v>167</v>
      </c>
      <c r="CH47" s="61" t="s">
        <v>167</v>
      </c>
      <c r="CI47" s="61" t="s">
        <v>167</v>
      </c>
      <c r="CJ47" s="61" t="s">
        <v>167</v>
      </c>
      <c r="CK47" s="61" t="s">
        <v>167</v>
      </c>
      <c r="CL47" s="61" t="s">
        <v>167</v>
      </c>
      <c r="CM47" s="61" t="s">
        <v>167</v>
      </c>
      <c r="CN47" s="61" t="s">
        <v>167</v>
      </c>
      <c r="CO47" s="61" t="s">
        <v>167</v>
      </c>
      <c r="CP47" s="61" t="s">
        <v>167</v>
      </c>
      <c r="CQ47" s="61" t="s">
        <v>167</v>
      </c>
      <c r="CR47" s="61" t="s">
        <v>167</v>
      </c>
      <c r="CS47" s="61" t="s">
        <v>167</v>
      </c>
      <c r="CT47" s="61" t="s">
        <v>167</v>
      </c>
      <c r="CU47" s="61" t="s">
        <v>167</v>
      </c>
      <c r="CV47" s="61" t="s">
        <v>167</v>
      </c>
      <c r="CW47" s="61" t="s">
        <v>167</v>
      </c>
      <c r="CX47" s="61" t="s">
        <v>167</v>
      </c>
      <c r="CY47" s="61" t="s">
        <v>167</v>
      </c>
      <c r="CZ47" s="61" t="s">
        <v>167</v>
      </c>
    </row>
    <row r="48" spans="1:104" ht="28.5" x14ac:dyDescent="0.2">
      <c r="A48" s="16" t="s">
        <v>394</v>
      </c>
      <c r="B48" s="9" t="s">
        <v>375</v>
      </c>
      <c r="C48" s="15" t="s">
        <v>376</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x14ac:dyDescent="0.2">
      <c r="A49" s="16" t="s">
        <v>395</v>
      </c>
      <c r="B49" s="9" t="s">
        <v>378</v>
      </c>
      <c r="C49" s="15" t="s">
        <v>379</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x14ac:dyDescent="0.25">
      <c r="A50" s="26" t="s">
        <v>396</v>
      </c>
      <c r="B50" s="27" t="s">
        <v>397</v>
      </c>
      <c r="C50" s="27" t="s">
        <v>398</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x14ac:dyDescent="0.3">
      <c r="A51" s="64"/>
      <c r="B51" s="64" t="s">
        <v>425</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x14ac:dyDescent="0.2">
      <c r="A52" s="231"/>
      <c r="B52" s="219" t="s">
        <v>399</v>
      </c>
      <c r="C52" s="15" t="s">
        <v>400</v>
      </c>
      <c r="D52" s="15" t="s">
        <v>161</v>
      </c>
      <c r="E52" s="207" t="s">
        <v>162</v>
      </c>
      <c r="F52" s="208" t="s">
        <v>162</v>
      </c>
      <c r="G52" s="208" t="s">
        <v>162</v>
      </c>
      <c r="H52" s="208" t="s">
        <v>162</v>
      </c>
      <c r="I52" s="208" t="s">
        <v>162</v>
      </c>
      <c r="J52" s="208" t="s">
        <v>162</v>
      </c>
      <c r="K52" s="208" t="s">
        <v>162</v>
      </c>
      <c r="L52" s="208" t="s">
        <v>162</v>
      </c>
      <c r="M52" s="208" t="s">
        <v>162</v>
      </c>
      <c r="N52" s="208" t="s">
        <v>162</v>
      </c>
      <c r="O52" s="208" t="s">
        <v>162</v>
      </c>
      <c r="P52" s="208" t="s">
        <v>162</v>
      </c>
      <c r="Q52" s="208" t="s">
        <v>162</v>
      </c>
      <c r="R52" s="208" t="s">
        <v>162</v>
      </c>
      <c r="S52" s="208" t="s">
        <v>162</v>
      </c>
      <c r="T52" s="208" t="s">
        <v>162</v>
      </c>
      <c r="U52" s="208" t="s">
        <v>162</v>
      </c>
      <c r="V52" s="208" t="s">
        <v>162</v>
      </c>
      <c r="W52" s="208" t="s">
        <v>162</v>
      </c>
      <c r="X52" s="208" t="s">
        <v>162</v>
      </c>
      <c r="Y52" s="208" t="s">
        <v>162</v>
      </c>
      <c r="Z52" s="208" t="s">
        <v>162</v>
      </c>
      <c r="AA52" s="208" t="s">
        <v>162</v>
      </c>
      <c r="AB52" s="208" t="s">
        <v>162</v>
      </c>
      <c r="AC52" s="208" t="s">
        <v>162</v>
      </c>
      <c r="AD52" s="208" t="s">
        <v>162</v>
      </c>
      <c r="AE52" s="208" t="s">
        <v>162</v>
      </c>
      <c r="AF52" s="208" t="s">
        <v>162</v>
      </c>
      <c r="AG52" s="208" t="s">
        <v>162</v>
      </c>
      <c r="AH52" s="208" t="s">
        <v>162</v>
      </c>
      <c r="AI52" s="208" t="s">
        <v>162</v>
      </c>
      <c r="AJ52" s="208" t="s">
        <v>162</v>
      </c>
      <c r="AK52" s="208" t="s">
        <v>162</v>
      </c>
      <c r="AL52" s="208" t="s">
        <v>162</v>
      </c>
      <c r="AM52" s="208" t="s">
        <v>162</v>
      </c>
      <c r="AN52" s="208" t="s">
        <v>162</v>
      </c>
      <c r="AO52" s="208" t="s">
        <v>162</v>
      </c>
      <c r="AP52" s="208" t="s">
        <v>162</v>
      </c>
      <c r="AQ52" s="208" t="s">
        <v>162</v>
      </c>
      <c r="AR52" s="208" t="s">
        <v>162</v>
      </c>
      <c r="AS52" s="208" t="s">
        <v>162</v>
      </c>
      <c r="AT52" s="208" t="s">
        <v>162</v>
      </c>
      <c r="AU52" s="208" t="s">
        <v>162</v>
      </c>
      <c r="AV52" s="208" t="s">
        <v>162</v>
      </c>
      <c r="AW52" s="208" t="s">
        <v>162</v>
      </c>
      <c r="AX52" s="208" t="s">
        <v>162</v>
      </c>
      <c r="AY52" s="208" t="s">
        <v>162</v>
      </c>
      <c r="AZ52" s="208" t="s">
        <v>162</v>
      </c>
      <c r="BA52" s="208" t="s">
        <v>162</v>
      </c>
      <c r="BB52" s="208" t="s">
        <v>162</v>
      </c>
      <c r="BC52" s="208" t="s">
        <v>162</v>
      </c>
      <c r="BD52" s="208" t="s">
        <v>162</v>
      </c>
      <c r="BE52" s="208" t="s">
        <v>162</v>
      </c>
      <c r="BF52" s="208" t="s">
        <v>162</v>
      </c>
      <c r="BG52" s="208" t="s">
        <v>162</v>
      </c>
      <c r="BH52" s="208" t="s">
        <v>162</v>
      </c>
      <c r="BI52" s="208" t="s">
        <v>162</v>
      </c>
      <c r="BJ52" s="208" t="s">
        <v>162</v>
      </c>
      <c r="BK52" s="208" t="s">
        <v>162</v>
      </c>
      <c r="BL52" s="208" t="s">
        <v>162</v>
      </c>
      <c r="BM52" s="208" t="s">
        <v>162</v>
      </c>
      <c r="BN52" s="208" t="s">
        <v>162</v>
      </c>
      <c r="BO52" s="208" t="s">
        <v>162</v>
      </c>
      <c r="BP52" s="208" t="s">
        <v>162</v>
      </c>
      <c r="BQ52" s="208" t="s">
        <v>162</v>
      </c>
      <c r="BR52" s="208" t="s">
        <v>162</v>
      </c>
      <c r="BS52" s="208" t="s">
        <v>162</v>
      </c>
      <c r="BT52" s="208" t="s">
        <v>162</v>
      </c>
      <c r="BU52" s="208" t="s">
        <v>162</v>
      </c>
      <c r="BV52" s="208" t="s">
        <v>162</v>
      </c>
      <c r="BW52" s="208" t="s">
        <v>162</v>
      </c>
      <c r="BX52" s="208" t="s">
        <v>162</v>
      </c>
      <c r="BY52" s="208" t="s">
        <v>162</v>
      </c>
      <c r="BZ52" s="208" t="s">
        <v>162</v>
      </c>
      <c r="CA52" s="208" t="s">
        <v>162</v>
      </c>
      <c r="CB52" s="208" t="s">
        <v>162</v>
      </c>
      <c r="CC52" s="208" t="s">
        <v>162</v>
      </c>
      <c r="CD52" s="208" t="s">
        <v>162</v>
      </c>
      <c r="CE52" s="208" t="s">
        <v>162</v>
      </c>
      <c r="CF52" s="208" t="s">
        <v>162</v>
      </c>
      <c r="CG52" s="208" t="s">
        <v>162</v>
      </c>
      <c r="CH52" s="208" t="s">
        <v>162</v>
      </c>
      <c r="CI52" s="208" t="s">
        <v>162</v>
      </c>
      <c r="CJ52" s="208" t="s">
        <v>162</v>
      </c>
      <c r="CK52" s="208" t="s">
        <v>162</v>
      </c>
      <c r="CL52" s="208" t="s">
        <v>162</v>
      </c>
      <c r="CM52" s="208" t="s">
        <v>162</v>
      </c>
      <c r="CN52" s="208" t="s">
        <v>162</v>
      </c>
      <c r="CO52" s="208" t="s">
        <v>162</v>
      </c>
      <c r="CP52" s="208" t="s">
        <v>162</v>
      </c>
      <c r="CQ52" s="208" t="s">
        <v>162</v>
      </c>
      <c r="CR52" s="208" t="s">
        <v>162</v>
      </c>
      <c r="CS52" s="208" t="s">
        <v>162</v>
      </c>
      <c r="CT52" s="208" t="s">
        <v>162</v>
      </c>
      <c r="CU52" s="208" t="s">
        <v>162</v>
      </c>
      <c r="CV52" s="208" t="s">
        <v>162</v>
      </c>
      <c r="CW52" s="208" t="s">
        <v>162</v>
      </c>
      <c r="CX52" s="208" t="s">
        <v>162</v>
      </c>
      <c r="CY52" s="208" t="s">
        <v>162</v>
      </c>
      <c r="CZ52" s="208" t="s">
        <v>162</v>
      </c>
    </row>
    <row r="53" spans="1:104" x14ac:dyDescent="0.2">
      <c r="A53" s="16" t="s">
        <v>401</v>
      </c>
      <c r="B53" s="9" t="s">
        <v>366</v>
      </c>
      <c r="C53" s="15" t="s">
        <v>367</v>
      </c>
      <c r="D53" s="15" t="s">
        <v>58</v>
      </c>
      <c r="E53" s="84" t="s">
        <v>167</v>
      </c>
      <c r="F53" s="61" t="s">
        <v>167</v>
      </c>
      <c r="G53" s="61" t="s">
        <v>167</v>
      </c>
      <c r="H53" s="61" t="s">
        <v>167</v>
      </c>
      <c r="I53" s="61" t="s">
        <v>167</v>
      </c>
      <c r="J53" s="61" t="s">
        <v>167</v>
      </c>
      <c r="K53" s="61" t="s">
        <v>167</v>
      </c>
      <c r="L53" s="61" t="s">
        <v>167</v>
      </c>
      <c r="M53" s="61" t="s">
        <v>167</v>
      </c>
      <c r="N53" s="61" t="s">
        <v>167</v>
      </c>
      <c r="O53" s="61" t="s">
        <v>167</v>
      </c>
      <c r="P53" s="61" t="s">
        <v>167</v>
      </c>
      <c r="Q53" s="61" t="s">
        <v>167</v>
      </c>
      <c r="R53" s="61" t="s">
        <v>167</v>
      </c>
      <c r="S53" s="61" t="s">
        <v>167</v>
      </c>
      <c r="T53" s="61" t="s">
        <v>167</v>
      </c>
      <c r="U53" s="61" t="s">
        <v>167</v>
      </c>
      <c r="V53" s="61" t="s">
        <v>167</v>
      </c>
      <c r="W53" s="61" t="s">
        <v>167</v>
      </c>
      <c r="X53" s="61" t="s">
        <v>167</v>
      </c>
      <c r="Y53" s="61" t="s">
        <v>167</v>
      </c>
      <c r="Z53" s="61" t="s">
        <v>167</v>
      </c>
      <c r="AA53" s="61" t="s">
        <v>167</v>
      </c>
      <c r="AB53" s="61" t="s">
        <v>167</v>
      </c>
      <c r="AC53" s="61" t="s">
        <v>167</v>
      </c>
      <c r="AD53" s="61" t="s">
        <v>167</v>
      </c>
      <c r="AE53" s="61" t="s">
        <v>167</v>
      </c>
      <c r="AF53" s="61" t="s">
        <v>167</v>
      </c>
      <c r="AG53" s="61" t="s">
        <v>167</v>
      </c>
      <c r="AH53" s="61" t="s">
        <v>167</v>
      </c>
      <c r="AI53" s="61" t="s">
        <v>167</v>
      </c>
      <c r="AJ53" s="61" t="s">
        <v>167</v>
      </c>
      <c r="AK53" s="61" t="s">
        <v>167</v>
      </c>
      <c r="AL53" s="61" t="s">
        <v>167</v>
      </c>
      <c r="AM53" s="61" t="s">
        <v>167</v>
      </c>
      <c r="AN53" s="61" t="s">
        <v>167</v>
      </c>
      <c r="AO53" s="61" t="s">
        <v>167</v>
      </c>
      <c r="AP53" s="61" t="s">
        <v>167</v>
      </c>
      <c r="AQ53" s="61" t="s">
        <v>167</v>
      </c>
      <c r="AR53" s="61" t="s">
        <v>167</v>
      </c>
      <c r="AS53" s="61" t="s">
        <v>167</v>
      </c>
      <c r="AT53" s="61" t="s">
        <v>167</v>
      </c>
      <c r="AU53" s="61" t="s">
        <v>167</v>
      </c>
      <c r="AV53" s="61" t="s">
        <v>167</v>
      </c>
      <c r="AW53" s="61" t="s">
        <v>167</v>
      </c>
      <c r="AX53" s="61" t="s">
        <v>167</v>
      </c>
      <c r="AY53" s="61" t="s">
        <v>167</v>
      </c>
      <c r="AZ53" s="61" t="s">
        <v>167</v>
      </c>
      <c r="BA53" s="61" t="s">
        <v>167</v>
      </c>
      <c r="BB53" s="61" t="s">
        <v>167</v>
      </c>
      <c r="BC53" s="61" t="s">
        <v>167</v>
      </c>
      <c r="BD53" s="61" t="s">
        <v>167</v>
      </c>
      <c r="BE53" s="61" t="s">
        <v>167</v>
      </c>
      <c r="BF53" s="61" t="s">
        <v>167</v>
      </c>
      <c r="BG53" s="61" t="s">
        <v>167</v>
      </c>
      <c r="BH53" s="61" t="s">
        <v>167</v>
      </c>
      <c r="BI53" s="61" t="s">
        <v>167</v>
      </c>
      <c r="BJ53" s="61" t="s">
        <v>167</v>
      </c>
      <c r="BK53" s="61" t="s">
        <v>167</v>
      </c>
      <c r="BL53" s="61" t="s">
        <v>167</v>
      </c>
      <c r="BM53" s="61" t="s">
        <v>167</v>
      </c>
      <c r="BN53" s="61" t="s">
        <v>167</v>
      </c>
      <c r="BO53" s="61" t="s">
        <v>167</v>
      </c>
      <c r="BP53" s="61" t="s">
        <v>167</v>
      </c>
      <c r="BQ53" s="61" t="s">
        <v>167</v>
      </c>
      <c r="BR53" s="61" t="s">
        <v>167</v>
      </c>
      <c r="BS53" s="61" t="s">
        <v>167</v>
      </c>
      <c r="BT53" s="61" t="s">
        <v>167</v>
      </c>
      <c r="BU53" s="61" t="s">
        <v>167</v>
      </c>
      <c r="BV53" s="61" t="s">
        <v>167</v>
      </c>
      <c r="BW53" s="61" t="s">
        <v>167</v>
      </c>
      <c r="BX53" s="61" t="s">
        <v>167</v>
      </c>
      <c r="BY53" s="61" t="s">
        <v>167</v>
      </c>
      <c r="BZ53" s="61" t="s">
        <v>167</v>
      </c>
      <c r="CA53" s="61" t="s">
        <v>167</v>
      </c>
      <c r="CB53" s="61" t="s">
        <v>167</v>
      </c>
      <c r="CC53" s="61" t="s">
        <v>167</v>
      </c>
      <c r="CD53" s="61" t="s">
        <v>167</v>
      </c>
      <c r="CE53" s="61" t="s">
        <v>167</v>
      </c>
      <c r="CF53" s="61" t="s">
        <v>167</v>
      </c>
      <c r="CG53" s="61" t="s">
        <v>167</v>
      </c>
      <c r="CH53" s="61" t="s">
        <v>167</v>
      </c>
      <c r="CI53" s="61" t="s">
        <v>167</v>
      </c>
      <c r="CJ53" s="61" t="s">
        <v>167</v>
      </c>
      <c r="CK53" s="61" t="s">
        <v>167</v>
      </c>
      <c r="CL53" s="61" t="s">
        <v>167</v>
      </c>
      <c r="CM53" s="61" t="s">
        <v>167</v>
      </c>
      <c r="CN53" s="61" t="s">
        <v>167</v>
      </c>
      <c r="CO53" s="61" t="s">
        <v>167</v>
      </c>
      <c r="CP53" s="61" t="s">
        <v>167</v>
      </c>
      <c r="CQ53" s="61" t="s">
        <v>167</v>
      </c>
      <c r="CR53" s="61" t="s">
        <v>167</v>
      </c>
      <c r="CS53" s="61" t="s">
        <v>167</v>
      </c>
      <c r="CT53" s="61" t="s">
        <v>167</v>
      </c>
      <c r="CU53" s="61" t="s">
        <v>167</v>
      </c>
      <c r="CV53" s="61" t="s">
        <v>167</v>
      </c>
      <c r="CW53" s="61" t="s">
        <v>167</v>
      </c>
      <c r="CX53" s="61" t="s">
        <v>167</v>
      </c>
      <c r="CY53" s="61" t="s">
        <v>167</v>
      </c>
      <c r="CZ53" s="61" t="s">
        <v>167</v>
      </c>
    </row>
    <row r="54" spans="1:104" x14ac:dyDescent="0.2">
      <c r="A54" s="16" t="s">
        <v>402</v>
      </c>
      <c r="B54" s="9" t="s">
        <v>369</v>
      </c>
      <c r="C54" s="15" t="s">
        <v>367</v>
      </c>
      <c r="D54" s="15" t="s">
        <v>58</v>
      </c>
      <c r="E54" s="84" t="s">
        <v>167</v>
      </c>
      <c r="F54" s="61" t="s">
        <v>167</v>
      </c>
      <c r="G54" s="61" t="s">
        <v>167</v>
      </c>
      <c r="H54" s="61" t="s">
        <v>167</v>
      </c>
      <c r="I54" s="61" t="s">
        <v>167</v>
      </c>
      <c r="J54" s="61" t="s">
        <v>167</v>
      </c>
      <c r="K54" s="61" t="s">
        <v>167</v>
      </c>
      <c r="L54" s="61" t="s">
        <v>167</v>
      </c>
      <c r="M54" s="61" t="s">
        <v>167</v>
      </c>
      <c r="N54" s="61" t="s">
        <v>167</v>
      </c>
      <c r="O54" s="61" t="s">
        <v>167</v>
      </c>
      <c r="P54" s="61" t="s">
        <v>167</v>
      </c>
      <c r="Q54" s="61" t="s">
        <v>167</v>
      </c>
      <c r="R54" s="61" t="s">
        <v>167</v>
      </c>
      <c r="S54" s="61" t="s">
        <v>167</v>
      </c>
      <c r="T54" s="61" t="s">
        <v>167</v>
      </c>
      <c r="U54" s="61" t="s">
        <v>167</v>
      </c>
      <c r="V54" s="61" t="s">
        <v>167</v>
      </c>
      <c r="W54" s="61" t="s">
        <v>167</v>
      </c>
      <c r="X54" s="61" t="s">
        <v>167</v>
      </c>
      <c r="Y54" s="61" t="s">
        <v>167</v>
      </c>
      <c r="Z54" s="61" t="s">
        <v>167</v>
      </c>
      <c r="AA54" s="61" t="s">
        <v>167</v>
      </c>
      <c r="AB54" s="61" t="s">
        <v>167</v>
      </c>
      <c r="AC54" s="61" t="s">
        <v>167</v>
      </c>
      <c r="AD54" s="61" t="s">
        <v>167</v>
      </c>
      <c r="AE54" s="61" t="s">
        <v>167</v>
      </c>
      <c r="AF54" s="61" t="s">
        <v>167</v>
      </c>
      <c r="AG54" s="61" t="s">
        <v>167</v>
      </c>
      <c r="AH54" s="61" t="s">
        <v>167</v>
      </c>
      <c r="AI54" s="61" t="s">
        <v>167</v>
      </c>
      <c r="AJ54" s="61" t="s">
        <v>167</v>
      </c>
      <c r="AK54" s="61" t="s">
        <v>167</v>
      </c>
      <c r="AL54" s="61" t="s">
        <v>167</v>
      </c>
      <c r="AM54" s="61" t="s">
        <v>167</v>
      </c>
      <c r="AN54" s="61" t="s">
        <v>167</v>
      </c>
      <c r="AO54" s="61" t="s">
        <v>167</v>
      </c>
      <c r="AP54" s="61" t="s">
        <v>167</v>
      </c>
      <c r="AQ54" s="61" t="s">
        <v>167</v>
      </c>
      <c r="AR54" s="61" t="s">
        <v>167</v>
      </c>
      <c r="AS54" s="61" t="s">
        <v>167</v>
      </c>
      <c r="AT54" s="61" t="s">
        <v>167</v>
      </c>
      <c r="AU54" s="61" t="s">
        <v>167</v>
      </c>
      <c r="AV54" s="61" t="s">
        <v>167</v>
      </c>
      <c r="AW54" s="61" t="s">
        <v>167</v>
      </c>
      <c r="AX54" s="61" t="s">
        <v>167</v>
      </c>
      <c r="AY54" s="61" t="s">
        <v>167</v>
      </c>
      <c r="AZ54" s="61" t="s">
        <v>167</v>
      </c>
      <c r="BA54" s="61" t="s">
        <v>167</v>
      </c>
      <c r="BB54" s="61" t="s">
        <v>167</v>
      </c>
      <c r="BC54" s="61" t="s">
        <v>167</v>
      </c>
      <c r="BD54" s="61" t="s">
        <v>167</v>
      </c>
      <c r="BE54" s="61" t="s">
        <v>167</v>
      </c>
      <c r="BF54" s="61" t="s">
        <v>167</v>
      </c>
      <c r="BG54" s="61" t="s">
        <v>167</v>
      </c>
      <c r="BH54" s="61" t="s">
        <v>167</v>
      </c>
      <c r="BI54" s="61" t="s">
        <v>167</v>
      </c>
      <c r="BJ54" s="61" t="s">
        <v>167</v>
      </c>
      <c r="BK54" s="61" t="s">
        <v>167</v>
      </c>
      <c r="BL54" s="61" t="s">
        <v>167</v>
      </c>
      <c r="BM54" s="61" t="s">
        <v>167</v>
      </c>
      <c r="BN54" s="61" t="s">
        <v>167</v>
      </c>
      <c r="BO54" s="61" t="s">
        <v>167</v>
      </c>
      <c r="BP54" s="61" t="s">
        <v>167</v>
      </c>
      <c r="BQ54" s="61" t="s">
        <v>167</v>
      </c>
      <c r="BR54" s="61" t="s">
        <v>167</v>
      </c>
      <c r="BS54" s="61" t="s">
        <v>167</v>
      </c>
      <c r="BT54" s="61" t="s">
        <v>167</v>
      </c>
      <c r="BU54" s="61" t="s">
        <v>167</v>
      </c>
      <c r="BV54" s="61" t="s">
        <v>167</v>
      </c>
      <c r="BW54" s="61" t="s">
        <v>167</v>
      </c>
      <c r="BX54" s="61" t="s">
        <v>167</v>
      </c>
      <c r="BY54" s="61" t="s">
        <v>167</v>
      </c>
      <c r="BZ54" s="61" t="s">
        <v>167</v>
      </c>
      <c r="CA54" s="61" t="s">
        <v>167</v>
      </c>
      <c r="CB54" s="61" t="s">
        <v>167</v>
      </c>
      <c r="CC54" s="61" t="s">
        <v>167</v>
      </c>
      <c r="CD54" s="61" t="s">
        <v>167</v>
      </c>
      <c r="CE54" s="61" t="s">
        <v>167</v>
      </c>
      <c r="CF54" s="61" t="s">
        <v>167</v>
      </c>
      <c r="CG54" s="61" t="s">
        <v>167</v>
      </c>
      <c r="CH54" s="61" t="s">
        <v>167</v>
      </c>
      <c r="CI54" s="61" t="s">
        <v>167</v>
      </c>
      <c r="CJ54" s="61" t="s">
        <v>167</v>
      </c>
      <c r="CK54" s="61" t="s">
        <v>167</v>
      </c>
      <c r="CL54" s="61" t="s">
        <v>167</v>
      </c>
      <c r="CM54" s="61" t="s">
        <v>167</v>
      </c>
      <c r="CN54" s="61" t="s">
        <v>167</v>
      </c>
      <c r="CO54" s="61" t="s">
        <v>167</v>
      </c>
      <c r="CP54" s="61" t="s">
        <v>167</v>
      </c>
      <c r="CQ54" s="61" t="s">
        <v>167</v>
      </c>
      <c r="CR54" s="61" t="s">
        <v>167</v>
      </c>
      <c r="CS54" s="61" t="s">
        <v>167</v>
      </c>
      <c r="CT54" s="61" t="s">
        <v>167</v>
      </c>
      <c r="CU54" s="61" t="s">
        <v>167</v>
      </c>
      <c r="CV54" s="61" t="s">
        <v>167</v>
      </c>
      <c r="CW54" s="61" t="s">
        <v>167</v>
      </c>
      <c r="CX54" s="61" t="s">
        <v>167</v>
      </c>
      <c r="CY54" s="61" t="s">
        <v>167</v>
      </c>
      <c r="CZ54" s="61" t="s">
        <v>167</v>
      </c>
    </row>
    <row r="55" spans="1:104" x14ac:dyDescent="0.2">
      <c r="A55" s="16" t="s">
        <v>403</v>
      </c>
      <c r="B55" s="9" t="s">
        <v>371</v>
      </c>
      <c r="C55" s="15" t="s">
        <v>367</v>
      </c>
      <c r="D55" s="15" t="s">
        <v>58</v>
      </c>
      <c r="E55" s="84" t="s">
        <v>167</v>
      </c>
      <c r="F55" s="61" t="s">
        <v>167</v>
      </c>
      <c r="G55" s="61" t="s">
        <v>167</v>
      </c>
      <c r="H55" s="61" t="s">
        <v>167</v>
      </c>
      <c r="I55" s="61" t="s">
        <v>167</v>
      </c>
      <c r="J55" s="61" t="s">
        <v>167</v>
      </c>
      <c r="K55" s="61" t="s">
        <v>167</v>
      </c>
      <c r="L55" s="61" t="s">
        <v>167</v>
      </c>
      <c r="M55" s="61" t="s">
        <v>167</v>
      </c>
      <c r="N55" s="61" t="s">
        <v>167</v>
      </c>
      <c r="O55" s="61" t="s">
        <v>167</v>
      </c>
      <c r="P55" s="61" t="s">
        <v>167</v>
      </c>
      <c r="Q55" s="61" t="s">
        <v>167</v>
      </c>
      <c r="R55" s="61" t="s">
        <v>167</v>
      </c>
      <c r="S55" s="61" t="s">
        <v>167</v>
      </c>
      <c r="T55" s="61" t="s">
        <v>167</v>
      </c>
      <c r="U55" s="61" t="s">
        <v>167</v>
      </c>
      <c r="V55" s="61" t="s">
        <v>167</v>
      </c>
      <c r="W55" s="61" t="s">
        <v>167</v>
      </c>
      <c r="X55" s="61" t="s">
        <v>167</v>
      </c>
      <c r="Y55" s="61" t="s">
        <v>167</v>
      </c>
      <c r="Z55" s="61" t="s">
        <v>167</v>
      </c>
      <c r="AA55" s="61" t="s">
        <v>167</v>
      </c>
      <c r="AB55" s="61" t="s">
        <v>167</v>
      </c>
      <c r="AC55" s="61" t="s">
        <v>167</v>
      </c>
      <c r="AD55" s="61" t="s">
        <v>167</v>
      </c>
      <c r="AE55" s="61" t="s">
        <v>167</v>
      </c>
      <c r="AF55" s="61" t="s">
        <v>167</v>
      </c>
      <c r="AG55" s="61" t="s">
        <v>167</v>
      </c>
      <c r="AH55" s="61" t="s">
        <v>167</v>
      </c>
      <c r="AI55" s="61" t="s">
        <v>167</v>
      </c>
      <c r="AJ55" s="61" t="s">
        <v>167</v>
      </c>
      <c r="AK55" s="61" t="s">
        <v>167</v>
      </c>
      <c r="AL55" s="61" t="s">
        <v>167</v>
      </c>
      <c r="AM55" s="61" t="s">
        <v>167</v>
      </c>
      <c r="AN55" s="61" t="s">
        <v>167</v>
      </c>
      <c r="AO55" s="61" t="s">
        <v>167</v>
      </c>
      <c r="AP55" s="61" t="s">
        <v>167</v>
      </c>
      <c r="AQ55" s="61" t="s">
        <v>167</v>
      </c>
      <c r="AR55" s="61" t="s">
        <v>167</v>
      </c>
      <c r="AS55" s="61" t="s">
        <v>167</v>
      </c>
      <c r="AT55" s="61" t="s">
        <v>167</v>
      </c>
      <c r="AU55" s="61" t="s">
        <v>167</v>
      </c>
      <c r="AV55" s="61" t="s">
        <v>167</v>
      </c>
      <c r="AW55" s="61" t="s">
        <v>167</v>
      </c>
      <c r="AX55" s="61" t="s">
        <v>167</v>
      </c>
      <c r="AY55" s="61" t="s">
        <v>167</v>
      </c>
      <c r="AZ55" s="61" t="s">
        <v>167</v>
      </c>
      <c r="BA55" s="61" t="s">
        <v>167</v>
      </c>
      <c r="BB55" s="61" t="s">
        <v>167</v>
      </c>
      <c r="BC55" s="61" t="s">
        <v>167</v>
      </c>
      <c r="BD55" s="61" t="s">
        <v>167</v>
      </c>
      <c r="BE55" s="61" t="s">
        <v>167</v>
      </c>
      <c r="BF55" s="61" t="s">
        <v>167</v>
      </c>
      <c r="BG55" s="61" t="s">
        <v>167</v>
      </c>
      <c r="BH55" s="61" t="s">
        <v>167</v>
      </c>
      <c r="BI55" s="61" t="s">
        <v>167</v>
      </c>
      <c r="BJ55" s="61" t="s">
        <v>167</v>
      </c>
      <c r="BK55" s="61" t="s">
        <v>167</v>
      </c>
      <c r="BL55" s="61" t="s">
        <v>167</v>
      </c>
      <c r="BM55" s="61" t="s">
        <v>167</v>
      </c>
      <c r="BN55" s="61" t="s">
        <v>167</v>
      </c>
      <c r="BO55" s="61" t="s">
        <v>167</v>
      </c>
      <c r="BP55" s="61" t="s">
        <v>167</v>
      </c>
      <c r="BQ55" s="61" t="s">
        <v>167</v>
      </c>
      <c r="BR55" s="61" t="s">
        <v>167</v>
      </c>
      <c r="BS55" s="61" t="s">
        <v>167</v>
      </c>
      <c r="BT55" s="61" t="s">
        <v>167</v>
      </c>
      <c r="BU55" s="61" t="s">
        <v>167</v>
      </c>
      <c r="BV55" s="61" t="s">
        <v>167</v>
      </c>
      <c r="BW55" s="61" t="s">
        <v>167</v>
      </c>
      <c r="BX55" s="61" t="s">
        <v>167</v>
      </c>
      <c r="BY55" s="61" t="s">
        <v>167</v>
      </c>
      <c r="BZ55" s="61" t="s">
        <v>167</v>
      </c>
      <c r="CA55" s="61" t="s">
        <v>167</v>
      </c>
      <c r="CB55" s="61" t="s">
        <v>167</v>
      </c>
      <c r="CC55" s="61" t="s">
        <v>167</v>
      </c>
      <c r="CD55" s="61" t="s">
        <v>167</v>
      </c>
      <c r="CE55" s="61" t="s">
        <v>167</v>
      </c>
      <c r="CF55" s="61" t="s">
        <v>167</v>
      </c>
      <c r="CG55" s="61" t="s">
        <v>167</v>
      </c>
      <c r="CH55" s="61" t="s">
        <v>167</v>
      </c>
      <c r="CI55" s="61" t="s">
        <v>167</v>
      </c>
      <c r="CJ55" s="61" t="s">
        <v>167</v>
      </c>
      <c r="CK55" s="61" t="s">
        <v>167</v>
      </c>
      <c r="CL55" s="61" t="s">
        <v>167</v>
      </c>
      <c r="CM55" s="61" t="s">
        <v>167</v>
      </c>
      <c r="CN55" s="61" t="s">
        <v>167</v>
      </c>
      <c r="CO55" s="61" t="s">
        <v>167</v>
      </c>
      <c r="CP55" s="61" t="s">
        <v>167</v>
      </c>
      <c r="CQ55" s="61" t="s">
        <v>167</v>
      </c>
      <c r="CR55" s="61" t="s">
        <v>167</v>
      </c>
      <c r="CS55" s="61" t="s">
        <v>167</v>
      </c>
      <c r="CT55" s="61" t="s">
        <v>167</v>
      </c>
      <c r="CU55" s="61" t="s">
        <v>167</v>
      </c>
      <c r="CV55" s="61" t="s">
        <v>167</v>
      </c>
      <c r="CW55" s="61" t="s">
        <v>167</v>
      </c>
      <c r="CX55" s="61" t="s">
        <v>167</v>
      </c>
      <c r="CY55" s="61" t="s">
        <v>167</v>
      </c>
      <c r="CZ55" s="61" t="s">
        <v>167</v>
      </c>
    </row>
    <row r="56" spans="1:104" x14ac:dyDescent="0.2">
      <c r="A56" s="16" t="s">
        <v>404</v>
      </c>
      <c r="B56" s="9" t="s">
        <v>373</v>
      </c>
      <c r="C56" s="15" t="s">
        <v>367</v>
      </c>
      <c r="D56" s="15" t="s">
        <v>58</v>
      </c>
      <c r="E56" s="84" t="s">
        <v>167</v>
      </c>
      <c r="F56" s="61" t="s">
        <v>167</v>
      </c>
      <c r="G56" s="61" t="s">
        <v>167</v>
      </c>
      <c r="H56" s="61" t="s">
        <v>167</v>
      </c>
      <c r="I56" s="61" t="s">
        <v>167</v>
      </c>
      <c r="J56" s="61" t="s">
        <v>167</v>
      </c>
      <c r="K56" s="61" t="s">
        <v>167</v>
      </c>
      <c r="L56" s="61" t="s">
        <v>167</v>
      </c>
      <c r="M56" s="61" t="s">
        <v>167</v>
      </c>
      <c r="N56" s="61" t="s">
        <v>167</v>
      </c>
      <c r="O56" s="61" t="s">
        <v>167</v>
      </c>
      <c r="P56" s="61" t="s">
        <v>167</v>
      </c>
      <c r="Q56" s="61" t="s">
        <v>167</v>
      </c>
      <c r="R56" s="61" t="s">
        <v>167</v>
      </c>
      <c r="S56" s="61" t="s">
        <v>167</v>
      </c>
      <c r="T56" s="61" t="s">
        <v>167</v>
      </c>
      <c r="U56" s="61" t="s">
        <v>167</v>
      </c>
      <c r="V56" s="61" t="s">
        <v>167</v>
      </c>
      <c r="W56" s="61" t="s">
        <v>167</v>
      </c>
      <c r="X56" s="61" t="s">
        <v>167</v>
      </c>
      <c r="Y56" s="61" t="s">
        <v>167</v>
      </c>
      <c r="Z56" s="61" t="s">
        <v>167</v>
      </c>
      <c r="AA56" s="61" t="s">
        <v>167</v>
      </c>
      <c r="AB56" s="61" t="s">
        <v>167</v>
      </c>
      <c r="AC56" s="61" t="s">
        <v>167</v>
      </c>
      <c r="AD56" s="61" t="s">
        <v>167</v>
      </c>
      <c r="AE56" s="61" t="s">
        <v>167</v>
      </c>
      <c r="AF56" s="61" t="s">
        <v>167</v>
      </c>
      <c r="AG56" s="61" t="s">
        <v>167</v>
      </c>
      <c r="AH56" s="61" t="s">
        <v>167</v>
      </c>
      <c r="AI56" s="61" t="s">
        <v>167</v>
      </c>
      <c r="AJ56" s="61" t="s">
        <v>167</v>
      </c>
      <c r="AK56" s="61" t="s">
        <v>167</v>
      </c>
      <c r="AL56" s="61" t="s">
        <v>167</v>
      </c>
      <c r="AM56" s="61" t="s">
        <v>167</v>
      </c>
      <c r="AN56" s="61" t="s">
        <v>167</v>
      </c>
      <c r="AO56" s="61" t="s">
        <v>167</v>
      </c>
      <c r="AP56" s="61" t="s">
        <v>167</v>
      </c>
      <c r="AQ56" s="61" t="s">
        <v>167</v>
      </c>
      <c r="AR56" s="61" t="s">
        <v>167</v>
      </c>
      <c r="AS56" s="61" t="s">
        <v>167</v>
      </c>
      <c r="AT56" s="61" t="s">
        <v>167</v>
      </c>
      <c r="AU56" s="61" t="s">
        <v>167</v>
      </c>
      <c r="AV56" s="61" t="s">
        <v>167</v>
      </c>
      <c r="AW56" s="61" t="s">
        <v>167</v>
      </c>
      <c r="AX56" s="61" t="s">
        <v>167</v>
      </c>
      <c r="AY56" s="61" t="s">
        <v>167</v>
      </c>
      <c r="AZ56" s="61" t="s">
        <v>167</v>
      </c>
      <c r="BA56" s="61" t="s">
        <v>167</v>
      </c>
      <c r="BB56" s="61" t="s">
        <v>167</v>
      </c>
      <c r="BC56" s="61" t="s">
        <v>167</v>
      </c>
      <c r="BD56" s="61" t="s">
        <v>167</v>
      </c>
      <c r="BE56" s="61" t="s">
        <v>167</v>
      </c>
      <c r="BF56" s="61" t="s">
        <v>167</v>
      </c>
      <c r="BG56" s="61" t="s">
        <v>167</v>
      </c>
      <c r="BH56" s="61" t="s">
        <v>167</v>
      </c>
      <c r="BI56" s="61" t="s">
        <v>167</v>
      </c>
      <c r="BJ56" s="61" t="s">
        <v>167</v>
      </c>
      <c r="BK56" s="61" t="s">
        <v>167</v>
      </c>
      <c r="BL56" s="61" t="s">
        <v>167</v>
      </c>
      <c r="BM56" s="61" t="s">
        <v>167</v>
      </c>
      <c r="BN56" s="61" t="s">
        <v>167</v>
      </c>
      <c r="BO56" s="61" t="s">
        <v>167</v>
      </c>
      <c r="BP56" s="61" t="s">
        <v>167</v>
      </c>
      <c r="BQ56" s="61" t="s">
        <v>167</v>
      </c>
      <c r="BR56" s="61" t="s">
        <v>167</v>
      </c>
      <c r="BS56" s="61" t="s">
        <v>167</v>
      </c>
      <c r="BT56" s="61" t="s">
        <v>167</v>
      </c>
      <c r="BU56" s="61" t="s">
        <v>167</v>
      </c>
      <c r="BV56" s="61" t="s">
        <v>167</v>
      </c>
      <c r="BW56" s="61" t="s">
        <v>167</v>
      </c>
      <c r="BX56" s="61" t="s">
        <v>167</v>
      </c>
      <c r="BY56" s="61" t="s">
        <v>167</v>
      </c>
      <c r="BZ56" s="61" t="s">
        <v>167</v>
      </c>
      <c r="CA56" s="61" t="s">
        <v>167</v>
      </c>
      <c r="CB56" s="61" t="s">
        <v>167</v>
      </c>
      <c r="CC56" s="61" t="s">
        <v>167</v>
      </c>
      <c r="CD56" s="61" t="s">
        <v>167</v>
      </c>
      <c r="CE56" s="61" t="s">
        <v>167</v>
      </c>
      <c r="CF56" s="61" t="s">
        <v>167</v>
      </c>
      <c r="CG56" s="61" t="s">
        <v>167</v>
      </c>
      <c r="CH56" s="61" t="s">
        <v>167</v>
      </c>
      <c r="CI56" s="61" t="s">
        <v>167</v>
      </c>
      <c r="CJ56" s="61" t="s">
        <v>167</v>
      </c>
      <c r="CK56" s="61" t="s">
        <v>167</v>
      </c>
      <c r="CL56" s="61" t="s">
        <v>167</v>
      </c>
      <c r="CM56" s="61" t="s">
        <v>167</v>
      </c>
      <c r="CN56" s="61" t="s">
        <v>167</v>
      </c>
      <c r="CO56" s="61" t="s">
        <v>167</v>
      </c>
      <c r="CP56" s="61" t="s">
        <v>167</v>
      </c>
      <c r="CQ56" s="61" t="s">
        <v>167</v>
      </c>
      <c r="CR56" s="61" t="s">
        <v>167</v>
      </c>
      <c r="CS56" s="61" t="s">
        <v>167</v>
      </c>
      <c r="CT56" s="61" t="s">
        <v>167</v>
      </c>
      <c r="CU56" s="61" t="s">
        <v>167</v>
      </c>
      <c r="CV56" s="61" t="s">
        <v>167</v>
      </c>
      <c r="CW56" s="61" t="s">
        <v>167</v>
      </c>
      <c r="CX56" s="61" t="s">
        <v>167</v>
      </c>
      <c r="CY56" s="61" t="s">
        <v>167</v>
      </c>
      <c r="CZ56" s="61" t="s">
        <v>167</v>
      </c>
    </row>
    <row r="57" spans="1:104" ht="28.5" x14ac:dyDescent="0.2">
      <c r="A57" s="16" t="s">
        <v>405</v>
      </c>
      <c r="B57" s="9" t="s">
        <v>375</v>
      </c>
      <c r="C57" s="15" t="s">
        <v>376</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x14ac:dyDescent="0.2">
      <c r="A58" s="16" t="s">
        <v>406</v>
      </c>
      <c r="B58" s="9" t="s">
        <v>378</v>
      </c>
      <c r="C58" s="15" t="s">
        <v>379</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x14ac:dyDescent="0.2">
      <c r="A59" s="219"/>
      <c r="B59" s="219" t="s">
        <v>407</v>
      </c>
      <c r="C59" s="15" t="s">
        <v>408</v>
      </c>
      <c r="D59" s="15" t="s">
        <v>161</v>
      </c>
      <c r="E59" s="207" t="s">
        <v>162</v>
      </c>
      <c r="F59" s="208" t="s">
        <v>162</v>
      </c>
      <c r="G59" s="208" t="s">
        <v>162</v>
      </c>
      <c r="H59" s="208" t="s">
        <v>162</v>
      </c>
      <c r="I59" s="208" t="s">
        <v>162</v>
      </c>
      <c r="J59" s="208" t="s">
        <v>162</v>
      </c>
      <c r="K59" s="208" t="s">
        <v>162</v>
      </c>
      <c r="L59" s="208" t="s">
        <v>162</v>
      </c>
      <c r="M59" s="208" t="s">
        <v>162</v>
      </c>
      <c r="N59" s="208" t="s">
        <v>162</v>
      </c>
      <c r="O59" s="208" t="s">
        <v>162</v>
      </c>
      <c r="P59" s="208" t="s">
        <v>162</v>
      </c>
      <c r="Q59" s="208" t="s">
        <v>162</v>
      </c>
      <c r="R59" s="208" t="s">
        <v>162</v>
      </c>
      <c r="S59" s="208" t="s">
        <v>162</v>
      </c>
      <c r="T59" s="208" t="s">
        <v>162</v>
      </c>
      <c r="U59" s="208" t="s">
        <v>162</v>
      </c>
      <c r="V59" s="208" t="s">
        <v>162</v>
      </c>
      <c r="W59" s="208" t="s">
        <v>162</v>
      </c>
      <c r="X59" s="208" t="s">
        <v>162</v>
      </c>
      <c r="Y59" s="208" t="s">
        <v>162</v>
      </c>
      <c r="Z59" s="208" t="s">
        <v>162</v>
      </c>
      <c r="AA59" s="208" t="s">
        <v>162</v>
      </c>
      <c r="AB59" s="208" t="s">
        <v>162</v>
      </c>
      <c r="AC59" s="208" t="s">
        <v>162</v>
      </c>
      <c r="AD59" s="208" t="s">
        <v>162</v>
      </c>
      <c r="AE59" s="208" t="s">
        <v>162</v>
      </c>
      <c r="AF59" s="208" t="s">
        <v>162</v>
      </c>
      <c r="AG59" s="208" t="s">
        <v>162</v>
      </c>
      <c r="AH59" s="208" t="s">
        <v>162</v>
      </c>
      <c r="AI59" s="208" t="s">
        <v>162</v>
      </c>
      <c r="AJ59" s="208" t="s">
        <v>162</v>
      </c>
      <c r="AK59" s="208" t="s">
        <v>162</v>
      </c>
      <c r="AL59" s="208" t="s">
        <v>162</v>
      </c>
      <c r="AM59" s="208" t="s">
        <v>162</v>
      </c>
      <c r="AN59" s="208" t="s">
        <v>162</v>
      </c>
      <c r="AO59" s="208" t="s">
        <v>162</v>
      </c>
      <c r="AP59" s="208" t="s">
        <v>162</v>
      </c>
      <c r="AQ59" s="208" t="s">
        <v>162</v>
      </c>
      <c r="AR59" s="208" t="s">
        <v>162</v>
      </c>
      <c r="AS59" s="208" t="s">
        <v>162</v>
      </c>
      <c r="AT59" s="208" t="s">
        <v>162</v>
      </c>
      <c r="AU59" s="208" t="s">
        <v>162</v>
      </c>
      <c r="AV59" s="208" t="s">
        <v>162</v>
      </c>
      <c r="AW59" s="208" t="s">
        <v>162</v>
      </c>
      <c r="AX59" s="208" t="s">
        <v>162</v>
      </c>
      <c r="AY59" s="208" t="s">
        <v>162</v>
      </c>
      <c r="AZ59" s="208" t="s">
        <v>162</v>
      </c>
      <c r="BA59" s="208" t="s">
        <v>162</v>
      </c>
      <c r="BB59" s="208" t="s">
        <v>162</v>
      </c>
      <c r="BC59" s="208" t="s">
        <v>162</v>
      </c>
      <c r="BD59" s="208" t="s">
        <v>162</v>
      </c>
      <c r="BE59" s="208" t="s">
        <v>162</v>
      </c>
      <c r="BF59" s="208" t="s">
        <v>162</v>
      </c>
      <c r="BG59" s="208" t="s">
        <v>162</v>
      </c>
      <c r="BH59" s="208" t="s">
        <v>162</v>
      </c>
      <c r="BI59" s="208" t="s">
        <v>162</v>
      </c>
      <c r="BJ59" s="208" t="s">
        <v>162</v>
      </c>
      <c r="BK59" s="208" t="s">
        <v>162</v>
      </c>
      <c r="BL59" s="208" t="s">
        <v>162</v>
      </c>
      <c r="BM59" s="208" t="s">
        <v>162</v>
      </c>
      <c r="BN59" s="208" t="s">
        <v>162</v>
      </c>
      <c r="BO59" s="208" t="s">
        <v>162</v>
      </c>
      <c r="BP59" s="208" t="s">
        <v>162</v>
      </c>
      <c r="BQ59" s="208" t="s">
        <v>162</v>
      </c>
      <c r="BR59" s="208" t="s">
        <v>162</v>
      </c>
      <c r="BS59" s="208" t="s">
        <v>162</v>
      </c>
      <c r="BT59" s="208" t="s">
        <v>162</v>
      </c>
      <c r="BU59" s="208" t="s">
        <v>162</v>
      </c>
      <c r="BV59" s="208" t="s">
        <v>162</v>
      </c>
      <c r="BW59" s="208" t="s">
        <v>162</v>
      </c>
      <c r="BX59" s="208" t="s">
        <v>162</v>
      </c>
      <c r="BY59" s="208" t="s">
        <v>162</v>
      </c>
      <c r="BZ59" s="208" t="s">
        <v>162</v>
      </c>
      <c r="CA59" s="208" t="s">
        <v>162</v>
      </c>
      <c r="CB59" s="208" t="s">
        <v>162</v>
      </c>
      <c r="CC59" s="208" t="s">
        <v>162</v>
      </c>
      <c r="CD59" s="208" t="s">
        <v>162</v>
      </c>
      <c r="CE59" s="208" t="s">
        <v>162</v>
      </c>
      <c r="CF59" s="208" t="s">
        <v>162</v>
      </c>
      <c r="CG59" s="208" t="s">
        <v>162</v>
      </c>
      <c r="CH59" s="208" t="s">
        <v>162</v>
      </c>
      <c r="CI59" s="208" t="s">
        <v>162</v>
      </c>
      <c r="CJ59" s="208" t="s">
        <v>162</v>
      </c>
      <c r="CK59" s="208" t="s">
        <v>162</v>
      </c>
      <c r="CL59" s="208" t="s">
        <v>162</v>
      </c>
      <c r="CM59" s="208" t="s">
        <v>162</v>
      </c>
      <c r="CN59" s="208" t="s">
        <v>162</v>
      </c>
      <c r="CO59" s="208" t="s">
        <v>162</v>
      </c>
      <c r="CP59" s="208" t="s">
        <v>162</v>
      </c>
      <c r="CQ59" s="208" t="s">
        <v>162</v>
      </c>
      <c r="CR59" s="208" t="s">
        <v>162</v>
      </c>
      <c r="CS59" s="208" t="s">
        <v>162</v>
      </c>
      <c r="CT59" s="208" t="s">
        <v>162</v>
      </c>
      <c r="CU59" s="208" t="s">
        <v>162</v>
      </c>
      <c r="CV59" s="208" t="s">
        <v>162</v>
      </c>
      <c r="CW59" s="208" t="s">
        <v>162</v>
      </c>
      <c r="CX59" s="208" t="s">
        <v>162</v>
      </c>
      <c r="CY59" s="208" t="s">
        <v>162</v>
      </c>
      <c r="CZ59" s="208" t="s">
        <v>162</v>
      </c>
    </row>
    <row r="60" spans="1:104" x14ac:dyDescent="0.2">
      <c r="A60" s="16" t="s">
        <v>409</v>
      </c>
      <c r="B60" s="9" t="s">
        <v>366</v>
      </c>
      <c r="C60" s="15" t="s">
        <v>367</v>
      </c>
      <c r="D60" s="15" t="s">
        <v>58</v>
      </c>
      <c r="E60" s="84" t="s">
        <v>167</v>
      </c>
      <c r="F60" s="61" t="s">
        <v>167</v>
      </c>
      <c r="G60" s="61" t="s">
        <v>167</v>
      </c>
      <c r="H60" s="61" t="s">
        <v>167</v>
      </c>
      <c r="I60" s="61" t="s">
        <v>167</v>
      </c>
      <c r="J60" s="61" t="s">
        <v>167</v>
      </c>
      <c r="K60" s="61" t="s">
        <v>167</v>
      </c>
      <c r="L60" s="61" t="s">
        <v>167</v>
      </c>
      <c r="M60" s="61" t="s">
        <v>167</v>
      </c>
      <c r="N60" s="61" t="s">
        <v>167</v>
      </c>
      <c r="O60" s="61" t="s">
        <v>167</v>
      </c>
      <c r="P60" s="61" t="s">
        <v>167</v>
      </c>
      <c r="Q60" s="61" t="s">
        <v>167</v>
      </c>
      <c r="R60" s="61" t="s">
        <v>167</v>
      </c>
      <c r="S60" s="61" t="s">
        <v>167</v>
      </c>
      <c r="T60" s="61" t="s">
        <v>167</v>
      </c>
      <c r="U60" s="61" t="s">
        <v>167</v>
      </c>
      <c r="V60" s="61" t="s">
        <v>167</v>
      </c>
      <c r="W60" s="61" t="s">
        <v>167</v>
      </c>
      <c r="X60" s="61" t="s">
        <v>167</v>
      </c>
      <c r="Y60" s="61" t="s">
        <v>167</v>
      </c>
      <c r="Z60" s="61" t="s">
        <v>167</v>
      </c>
      <c r="AA60" s="61" t="s">
        <v>167</v>
      </c>
      <c r="AB60" s="61" t="s">
        <v>167</v>
      </c>
      <c r="AC60" s="61" t="s">
        <v>167</v>
      </c>
      <c r="AD60" s="61" t="s">
        <v>167</v>
      </c>
      <c r="AE60" s="61" t="s">
        <v>167</v>
      </c>
      <c r="AF60" s="61" t="s">
        <v>167</v>
      </c>
      <c r="AG60" s="61" t="s">
        <v>167</v>
      </c>
      <c r="AH60" s="61" t="s">
        <v>167</v>
      </c>
      <c r="AI60" s="61" t="s">
        <v>167</v>
      </c>
      <c r="AJ60" s="61" t="s">
        <v>167</v>
      </c>
      <c r="AK60" s="61" t="s">
        <v>167</v>
      </c>
      <c r="AL60" s="61" t="s">
        <v>167</v>
      </c>
      <c r="AM60" s="61" t="s">
        <v>167</v>
      </c>
      <c r="AN60" s="61" t="s">
        <v>167</v>
      </c>
      <c r="AO60" s="61" t="s">
        <v>167</v>
      </c>
      <c r="AP60" s="61" t="s">
        <v>167</v>
      </c>
      <c r="AQ60" s="61" t="s">
        <v>167</v>
      </c>
      <c r="AR60" s="61" t="s">
        <v>167</v>
      </c>
      <c r="AS60" s="61" t="s">
        <v>167</v>
      </c>
      <c r="AT60" s="61" t="s">
        <v>167</v>
      </c>
      <c r="AU60" s="61" t="s">
        <v>167</v>
      </c>
      <c r="AV60" s="61" t="s">
        <v>167</v>
      </c>
      <c r="AW60" s="61" t="s">
        <v>167</v>
      </c>
      <c r="AX60" s="61" t="s">
        <v>167</v>
      </c>
      <c r="AY60" s="61" t="s">
        <v>167</v>
      </c>
      <c r="AZ60" s="61" t="s">
        <v>167</v>
      </c>
      <c r="BA60" s="61" t="s">
        <v>167</v>
      </c>
      <c r="BB60" s="61" t="s">
        <v>167</v>
      </c>
      <c r="BC60" s="61" t="s">
        <v>167</v>
      </c>
      <c r="BD60" s="61" t="s">
        <v>167</v>
      </c>
      <c r="BE60" s="61" t="s">
        <v>167</v>
      </c>
      <c r="BF60" s="61" t="s">
        <v>167</v>
      </c>
      <c r="BG60" s="61" t="s">
        <v>167</v>
      </c>
      <c r="BH60" s="61" t="s">
        <v>167</v>
      </c>
      <c r="BI60" s="61" t="s">
        <v>167</v>
      </c>
      <c r="BJ60" s="61" t="s">
        <v>167</v>
      </c>
      <c r="BK60" s="61" t="s">
        <v>167</v>
      </c>
      <c r="BL60" s="61" t="s">
        <v>167</v>
      </c>
      <c r="BM60" s="61" t="s">
        <v>167</v>
      </c>
      <c r="BN60" s="61" t="s">
        <v>167</v>
      </c>
      <c r="BO60" s="61" t="s">
        <v>167</v>
      </c>
      <c r="BP60" s="61" t="s">
        <v>167</v>
      </c>
      <c r="BQ60" s="61" t="s">
        <v>167</v>
      </c>
      <c r="BR60" s="61" t="s">
        <v>167</v>
      </c>
      <c r="BS60" s="61" t="s">
        <v>167</v>
      </c>
      <c r="BT60" s="61" t="s">
        <v>167</v>
      </c>
      <c r="BU60" s="61" t="s">
        <v>167</v>
      </c>
      <c r="BV60" s="61" t="s">
        <v>167</v>
      </c>
      <c r="BW60" s="61" t="s">
        <v>167</v>
      </c>
      <c r="BX60" s="61" t="s">
        <v>167</v>
      </c>
      <c r="BY60" s="61" t="s">
        <v>167</v>
      </c>
      <c r="BZ60" s="61" t="s">
        <v>167</v>
      </c>
      <c r="CA60" s="61" t="s">
        <v>167</v>
      </c>
      <c r="CB60" s="61" t="s">
        <v>167</v>
      </c>
      <c r="CC60" s="61" t="s">
        <v>167</v>
      </c>
      <c r="CD60" s="61" t="s">
        <v>167</v>
      </c>
      <c r="CE60" s="61" t="s">
        <v>167</v>
      </c>
      <c r="CF60" s="61" t="s">
        <v>167</v>
      </c>
      <c r="CG60" s="61" t="s">
        <v>167</v>
      </c>
      <c r="CH60" s="61" t="s">
        <v>167</v>
      </c>
      <c r="CI60" s="61" t="s">
        <v>167</v>
      </c>
      <c r="CJ60" s="61" t="s">
        <v>167</v>
      </c>
      <c r="CK60" s="61" t="s">
        <v>167</v>
      </c>
      <c r="CL60" s="61" t="s">
        <v>167</v>
      </c>
      <c r="CM60" s="61" t="s">
        <v>167</v>
      </c>
      <c r="CN60" s="61" t="s">
        <v>167</v>
      </c>
      <c r="CO60" s="61" t="s">
        <v>167</v>
      </c>
      <c r="CP60" s="61" t="s">
        <v>167</v>
      </c>
      <c r="CQ60" s="61" t="s">
        <v>167</v>
      </c>
      <c r="CR60" s="61" t="s">
        <v>167</v>
      </c>
      <c r="CS60" s="61" t="s">
        <v>167</v>
      </c>
      <c r="CT60" s="61" t="s">
        <v>167</v>
      </c>
      <c r="CU60" s="61" t="s">
        <v>167</v>
      </c>
      <c r="CV60" s="61" t="s">
        <v>167</v>
      </c>
      <c r="CW60" s="61" t="s">
        <v>167</v>
      </c>
      <c r="CX60" s="61" t="s">
        <v>167</v>
      </c>
      <c r="CY60" s="61" t="s">
        <v>167</v>
      </c>
      <c r="CZ60" s="61" t="s">
        <v>167</v>
      </c>
    </row>
    <row r="61" spans="1:104" x14ac:dyDescent="0.2">
      <c r="A61" s="16" t="s">
        <v>410</v>
      </c>
      <c r="B61" s="9" t="s">
        <v>369</v>
      </c>
      <c r="C61" s="15" t="s">
        <v>367</v>
      </c>
      <c r="D61" s="15" t="s">
        <v>58</v>
      </c>
      <c r="E61" s="84" t="s">
        <v>167</v>
      </c>
      <c r="F61" s="61" t="s">
        <v>167</v>
      </c>
      <c r="G61" s="61" t="s">
        <v>167</v>
      </c>
      <c r="H61" s="61" t="s">
        <v>167</v>
      </c>
      <c r="I61" s="61" t="s">
        <v>167</v>
      </c>
      <c r="J61" s="61" t="s">
        <v>167</v>
      </c>
      <c r="K61" s="61" t="s">
        <v>167</v>
      </c>
      <c r="L61" s="61" t="s">
        <v>167</v>
      </c>
      <c r="M61" s="61" t="s">
        <v>167</v>
      </c>
      <c r="N61" s="61" t="s">
        <v>167</v>
      </c>
      <c r="O61" s="61" t="s">
        <v>167</v>
      </c>
      <c r="P61" s="61" t="s">
        <v>167</v>
      </c>
      <c r="Q61" s="61" t="s">
        <v>167</v>
      </c>
      <c r="R61" s="61" t="s">
        <v>167</v>
      </c>
      <c r="S61" s="61" t="s">
        <v>167</v>
      </c>
      <c r="T61" s="61" t="s">
        <v>167</v>
      </c>
      <c r="U61" s="61" t="s">
        <v>167</v>
      </c>
      <c r="V61" s="61" t="s">
        <v>167</v>
      </c>
      <c r="W61" s="61" t="s">
        <v>167</v>
      </c>
      <c r="X61" s="61" t="s">
        <v>167</v>
      </c>
      <c r="Y61" s="61" t="s">
        <v>167</v>
      </c>
      <c r="Z61" s="61" t="s">
        <v>167</v>
      </c>
      <c r="AA61" s="61" t="s">
        <v>167</v>
      </c>
      <c r="AB61" s="61" t="s">
        <v>167</v>
      </c>
      <c r="AC61" s="61" t="s">
        <v>167</v>
      </c>
      <c r="AD61" s="61" t="s">
        <v>167</v>
      </c>
      <c r="AE61" s="61" t="s">
        <v>167</v>
      </c>
      <c r="AF61" s="61" t="s">
        <v>167</v>
      </c>
      <c r="AG61" s="61" t="s">
        <v>167</v>
      </c>
      <c r="AH61" s="61" t="s">
        <v>167</v>
      </c>
      <c r="AI61" s="61" t="s">
        <v>167</v>
      </c>
      <c r="AJ61" s="61" t="s">
        <v>167</v>
      </c>
      <c r="AK61" s="61" t="s">
        <v>167</v>
      </c>
      <c r="AL61" s="61" t="s">
        <v>167</v>
      </c>
      <c r="AM61" s="61" t="s">
        <v>167</v>
      </c>
      <c r="AN61" s="61" t="s">
        <v>167</v>
      </c>
      <c r="AO61" s="61" t="s">
        <v>167</v>
      </c>
      <c r="AP61" s="61" t="s">
        <v>167</v>
      </c>
      <c r="AQ61" s="61" t="s">
        <v>167</v>
      </c>
      <c r="AR61" s="61" t="s">
        <v>167</v>
      </c>
      <c r="AS61" s="61" t="s">
        <v>167</v>
      </c>
      <c r="AT61" s="61" t="s">
        <v>167</v>
      </c>
      <c r="AU61" s="61" t="s">
        <v>167</v>
      </c>
      <c r="AV61" s="61" t="s">
        <v>167</v>
      </c>
      <c r="AW61" s="61" t="s">
        <v>167</v>
      </c>
      <c r="AX61" s="61" t="s">
        <v>167</v>
      </c>
      <c r="AY61" s="61" t="s">
        <v>167</v>
      </c>
      <c r="AZ61" s="61" t="s">
        <v>167</v>
      </c>
      <c r="BA61" s="61" t="s">
        <v>167</v>
      </c>
      <c r="BB61" s="61" t="s">
        <v>167</v>
      </c>
      <c r="BC61" s="61" t="s">
        <v>167</v>
      </c>
      <c r="BD61" s="61" t="s">
        <v>167</v>
      </c>
      <c r="BE61" s="61" t="s">
        <v>167</v>
      </c>
      <c r="BF61" s="61" t="s">
        <v>167</v>
      </c>
      <c r="BG61" s="61" t="s">
        <v>167</v>
      </c>
      <c r="BH61" s="61" t="s">
        <v>167</v>
      </c>
      <c r="BI61" s="61" t="s">
        <v>167</v>
      </c>
      <c r="BJ61" s="61" t="s">
        <v>167</v>
      </c>
      <c r="BK61" s="61" t="s">
        <v>167</v>
      </c>
      <c r="BL61" s="61" t="s">
        <v>167</v>
      </c>
      <c r="BM61" s="61" t="s">
        <v>167</v>
      </c>
      <c r="BN61" s="61" t="s">
        <v>167</v>
      </c>
      <c r="BO61" s="61" t="s">
        <v>167</v>
      </c>
      <c r="BP61" s="61" t="s">
        <v>167</v>
      </c>
      <c r="BQ61" s="61" t="s">
        <v>167</v>
      </c>
      <c r="BR61" s="61" t="s">
        <v>167</v>
      </c>
      <c r="BS61" s="61" t="s">
        <v>167</v>
      </c>
      <c r="BT61" s="61" t="s">
        <v>167</v>
      </c>
      <c r="BU61" s="61" t="s">
        <v>167</v>
      </c>
      <c r="BV61" s="61" t="s">
        <v>167</v>
      </c>
      <c r="BW61" s="61" t="s">
        <v>167</v>
      </c>
      <c r="BX61" s="61" t="s">
        <v>167</v>
      </c>
      <c r="BY61" s="61" t="s">
        <v>167</v>
      </c>
      <c r="BZ61" s="61" t="s">
        <v>167</v>
      </c>
      <c r="CA61" s="61" t="s">
        <v>167</v>
      </c>
      <c r="CB61" s="61" t="s">
        <v>167</v>
      </c>
      <c r="CC61" s="61" t="s">
        <v>167</v>
      </c>
      <c r="CD61" s="61" t="s">
        <v>167</v>
      </c>
      <c r="CE61" s="61" t="s">
        <v>167</v>
      </c>
      <c r="CF61" s="61" t="s">
        <v>167</v>
      </c>
      <c r="CG61" s="61" t="s">
        <v>167</v>
      </c>
      <c r="CH61" s="61" t="s">
        <v>167</v>
      </c>
      <c r="CI61" s="61" t="s">
        <v>167</v>
      </c>
      <c r="CJ61" s="61" t="s">
        <v>167</v>
      </c>
      <c r="CK61" s="61" t="s">
        <v>167</v>
      </c>
      <c r="CL61" s="61" t="s">
        <v>167</v>
      </c>
      <c r="CM61" s="61" t="s">
        <v>167</v>
      </c>
      <c r="CN61" s="61" t="s">
        <v>167</v>
      </c>
      <c r="CO61" s="61" t="s">
        <v>167</v>
      </c>
      <c r="CP61" s="61" t="s">
        <v>167</v>
      </c>
      <c r="CQ61" s="61" t="s">
        <v>167</v>
      </c>
      <c r="CR61" s="61" t="s">
        <v>167</v>
      </c>
      <c r="CS61" s="61" t="s">
        <v>167</v>
      </c>
      <c r="CT61" s="61" t="s">
        <v>167</v>
      </c>
      <c r="CU61" s="61" t="s">
        <v>167</v>
      </c>
      <c r="CV61" s="61" t="s">
        <v>167</v>
      </c>
      <c r="CW61" s="61" t="s">
        <v>167</v>
      </c>
      <c r="CX61" s="61" t="s">
        <v>167</v>
      </c>
      <c r="CY61" s="61" t="s">
        <v>167</v>
      </c>
      <c r="CZ61" s="61" t="s">
        <v>167</v>
      </c>
    </row>
    <row r="62" spans="1:104" x14ac:dyDescent="0.2">
      <c r="A62" s="16" t="s">
        <v>411</v>
      </c>
      <c r="B62" s="9" t="s">
        <v>371</v>
      </c>
      <c r="C62" s="15" t="s">
        <v>367</v>
      </c>
      <c r="D62" s="15" t="s">
        <v>58</v>
      </c>
      <c r="E62" s="84" t="s">
        <v>167</v>
      </c>
      <c r="F62" s="61" t="s">
        <v>167</v>
      </c>
      <c r="G62" s="61" t="s">
        <v>167</v>
      </c>
      <c r="H62" s="61" t="s">
        <v>167</v>
      </c>
      <c r="I62" s="61" t="s">
        <v>167</v>
      </c>
      <c r="J62" s="61" t="s">
        <v>167</v>
      </c>
      <c r="K62" s="61" t="s">
        <v>167</v>
      </c>
      <c r="L62" s="61" t="s">
        <v>167</v>
      </c>
      <c r="M62" s="61" t="s">
        <v>167</v>
      </c>
      <c r="N62" s="61" t="s">
        <v>167</v>
      </c>
      <c r="O62" s="61" t="s">
        <v>167</v>
      </c>
      <c r="P62" s="61" t="s">
        <v>167</v>
      </c>
      <c r="Q62" s="61" t="s">
        <v>167</v>
      </c>
      <c r="R62" s="61" t="s">
        <v>167</v>
      </c>
      <c r="S62" s="61" t="s">
        <v>167</v>
      </c>
      <c r="T62" s="61" t="s">
        <v>167</v>
      </c>
      <c r="U62" s="61" t="s">
        <v>167</v>
      </c>
      <c r="V62" s="61" t="s">
        <v>167</v>
      </c>
      <c r="W62" s="61" t="s">
        <v>167</v>
      </c>
      <c r="X62" s="61" t="s">
        <v>167</v>
      </c>
      <c r="Y62" s="61" t="s">
        <v>167</v>
      </c>
      <c r="Z62" s="61" t="s">
        <v>167</v>
      </c>
      <c r="AA62" s="61" t="s">
        <v>167</v>
      </c>
      <c r="AB62" s="61" t="s">
        <v>167</v>
      </c>
      <c r="AC62" s="61" t="s">
        <v>167</v>
      </c>
      <c r="AD62" s="61" t="s">
        <v>167</v>
      </c>
      <c r="AE62" s="61" t="s">
        <v>167</v>
      </c>
      <c r="AF62" s="61" t="s">
        <v>167</v>
      </c>
      <c r="AG62" s="61" t="s">
        <v>167</v>
      </c>
      <c r="AH62" s="61" t="s">
        <v>167</v>
      </c>
      <c r="AI62" s="61" t="s">
        <v>167</v>
      </c>
      <c r="AJ62" s="61" t="s">
        <v>167</v>
      </c>
      <c r="AK62" s="61" t="s">
        <v>167</v>
      </c>
      <c r="AL62" s="61" t="s">
        <v>167</v>
      </c>
      <c r="AM62" s="61" t="s">
        <v>167</v>
      </c>
      <c r="AN62" s="61" t="s">
        <v>167</v>
      </c>
      <c r="AO62" s="61" t="s">
        <v>167</v>
      </c>
      <c r="AP62" s="61" t="s">
        <v>167</v>
      </c>
      <c r="AQ62" s="61" t="s">
        <v>167</v>
      </c>
      <c r="AR62" s="61" t="s">
        <v>167</v>
      </c>
      <c r="AS62" s="61" t="s">
        <v>167</v>
      </c>
      <c r="AT62" s="61" t="s">
        <v>167</v>
      </c>
      <c r="AU62" s="61" t="s">
        <v>167</v>
      </c>
      <c r="AV62" s="61" t="s">
        <v>167</v>
      </c>
      <c r="AW62" s="61" t="s">
        <v>167</v>
      </c>
      <c r="AX62" s="61" t="s">
        <v>167</v>
      </c>
      <c r="AY62" s="61" t="s">
        <v>167</v>
      </c>
      <c r="AZ62" s="61" t="s">
        <v>167</v>
      </c>
      <c r="BA62" s="61" t="s">
        <v>167</v>
      </c>
      <c r="BB62" s="61" t="s">
        <v>167</v>
      </c>
      <c r="BC62" s="61" t="s">
        <v>167</v>
      </c>
      <c r="BD62" s="61" t="s">
        <v>167</v>
      </c>
      <c r="BE62" s="61" t="s">
        <v>167</v>
      </c>
      <c r="BF62" s="61" t="s">
        <v>167</v>
      </c>
      <c r="BG62" s="61" t="s">
        <v>167</v>
      </c>
      <c r="BH62" s="61" t="s">
        <v>167</v>
      </c>
      <c r="BI62" s="61" t="s">
        <v>167</v>
      </c>
      <c r="BJ62" s="61" t="s">
        <v>167</v>
      </c>
      <c r="BK62" s="61" t="s">
        <v>167</v>
      </c>
      <c r="BL62" s="61" t="s">
        <v>167</v>
      </c>
      <c r="BM62" s="61" t="s">
        <v>167</v>
      </c>
      <c r="BN62" s="61" t="s">
        <v>167</v>
      </c>
      <c r="BO62" s="61" t="s">
        <v>167</v>
      </c>
      <c r="BP62" s="61" t="s">
        <v>167</v>
      </c>
      <c r="BQ62" s="61" t="s">
        <v>167</v>
      </c>
      <c r="BR62" s="61" t="s">
        <v>167</v>
      </c>
      <c r="BS62" s="61" t="s">
        <v>167</v>
      </c>
      <c r="BT62" s="61" t="s">
        <v>167</v>
      </c>
      <c r="BU62" s="61" t="s">
        <v>167</v>
      </c>
      <c r="BV62" s="61" t="s">
        <v>167</v>
      </c>
      <c r="BW62" s="61" t="s">
        <v>167</v>
      </c>
      <c r="BX62" s="61" t="s">
        <v>167</v>
      </c>
      <c r="BY62" s="61" t="s">
        <v>167</v>
      </c>
      <c r="BZ62" s="61" t="s">
        <v>167</v>
      </c>
      <c r="CA62" s="61" t="s">
        <v>167</v>
      </c>
      <c r="CB62" s="61" t="s">
        <v>167</v>
      </c>
      <c r="CC62" s="61" t="s">
        <v>167</v>
      </c>
      <c r="CD62" s="61" t="s">
        <v>167</v>
      </c>
      <c r="CE62" s="61" t="s">
        <v>167</v>
      </c>
      <c r="CF62" s="61" t="s">
        <v>167</v>
      </c>
      <c r="CG62" s="61" t="s">
        <v>167</v>
      </c>
      <c r="CH62" s="61" t="s">
        <v>167</v>
      </c>
      <c r="CI62" s="61" t="s">
        <v>167</v>
      </c>
      <c r="CJ62" s="61" t="s">
        <v>167</v>
      </c>
      <c r="CK62" s="61" t="s">
        <v>167</v>
      </c>
      <c r="CL62" s="61" t="s">
        <v>167</v>
      </c>
      <c r="CM62" s="61" t="s">
        <v>167</v>
      </c>
      <c r="CN62" s="61" t="s">
        <v>167</v>
      </c>
      <c r="CO62" s="61" t="s">
        <v>167</v>
      </c>
      <c r="CP62" s="61" t="s">
        <v>167</v>
      </c>
      <c r="CQ62" s="61" t="s">
        <v>167</v>
      </c>
      <c r="CR62" s="61" t="s">
        <v>167</v>
      </c>
      <c r="CS62" s="61" t="s">
        <v>167</v>
      </c>
      <c r="CT62" s="61" t="s">
        <v>167</v>
      </c>
      <c r="CU62" s="61" t="s">
        <v>167</v>
      </c>
      <c r="CV62" s="61" t="s">
        <v>167</v>
      </c>
      <c r="CW62" s="61" t="s">
        <v>167</v>
      </c>
      <c r="CX62" s="61" t="s">
        <v>167</v>
      </c>
      <c r="CY62" s="61" t="s">
        <v>167</v>
      </c>
      <c r="CZ62" s="61" t="s">
        <v>167</v>
      </c>
    </row>
    <row r="63" spans="1:104" x14ac:dyDescent="0.2">
      <c r="A63" s="16" t="s">
        <v>412</v>
      </c>
      <c r="B63" s="9" t="s">
        <v>373</v>
      </c>
      <c r="C63" s="15" t="s">
        <v>367</v>
      </c>
      <c r="D63" s="15" t="s">
        <v>58</v>
      </c>
      <c r="E63" s="84" t="s">
        <v>167</v>
      </c>
      <c r="F63" s="61" t="s">
        <v>167</v>
      </c>
      <c r="G63" s="61" t="s">
        <v>167</v>
      </c>
      <c r="H63" s="61" t="s">
        <v>167</v>
      </c>
      <c r="I63" s="61" t="s">
        <v>167</v>
      </c>
      <c r="J63" s="61" t="s">
        <v>167</v>
      </c>
      <c r="K63" s="61" t="s">
        <v>167</v>
      </c>
      <c r="L63" s="61" t="s">
        <v>167</v>
      </c>
      <c r="M63" s="61" t="s">
        <v>167</v>
      </c>
      <c r="N63" s="61" t="s">
        <v>167</v>
      </c>
      <c r="O63" s="61" t="s">
        <v>167</v>
      </c>
      <c r="P63" s="61" t="s">
        <v>167</v>
      </c>
      <c r="Q63" s="61" t="s">
        <v>167</v>
      </c>
      <c r="R63" s="61" t="s">
        <v>167</v>
      </c>
      <c r="S63" s="61" t="s">
        <v>167</v>
      </c>
      <c r="T63" s="61" t="s">
        <v>167</v>
      </c>
      <c r="U63" s="61" t="s">
        <v>167</v>
      </c>
      <c r="V63" s="61" t="s">
        <v>167</v>
      </c>
      <c r="W63" s="61" t="s">
        <v>167</v>
      </c>
      <c r="X63" s="61" t="s">
        <v>167</v>
      </c>
      <c r="Y63" s="61" t="s">
        <v>167</v>
      </c>
      <c r="Z63" s="61" t="s">
        <v>167</v>
      </c>
      <c r="AA63" s="61" t="s">
        <v>167</v>
      </c>
      <c r="AB63" s="61" t="s">
        <v>167</v>
      </c>
      <c r="AC63" s="61" t="s">
        <v>167</v>
      </c>
      <c r="AD63" s="61" t="s">
        <v>167</v>
      </c>
      <c r="AE63" s="61" t="s">
        <v>167</v>
      </c>
      <c r="AF63" s="61" t="s">
        <v>167</v>
      </c>
      <c r="AG63" s="61" t="s">
        <v>167</v>
      </c>
      <c r="AH63" s="61" t="s">
        <v>167</v>
      </c>
      <c r="AI63" s="61" t="s">
        <v>167</v>
      </c>
      <c r="AJ63" s="61" t="s">
        <v>167</v>
      </c>
      <c r="AK63" s="61" t="s">
        <v>167</v>
      </c>
      <c r="AL63" s="61" t="s">
        <v>167</v>
      </c>
      <c r="AM63" s="61" t="s">
        <v>167</v>
      </c>
      <c r="AN63" s="61" t="s">
        <v>167</v>
      </c>
      <c r="AO63" s="61" t="s">
        <v>167</v>
      </c>
      <c r="AP63" s="61" t="s">
        <v>167</v>
      </c>
      <c r="AQ63" s="61" t="s">
        <v>167</v>
      </c>
      <c r="AR63" s="61" t="s">
        <v>167</v>
      </c>
      <c r="AS63" s="61" t="s">
        <v>167</v>
      </c>
      <c r="AT63" s="61" t="s">
        <v>167</v>
      </c>
      <c r="AU63" s="61" t="s">
        <v>167</v>
      </c>
      <c r="AV63" s="61" t="s">
        <v>167</v>
      </c>
      <c r="AW63" s="61" t="s">
        <v>167</v>
      </c>
      <c r="AX63" s="61" t="s">
        <v>167</v>
      </c>
      <c r="AY63" s="61" t="s">
        <v>167</v>
      </c>
      <c r="AZ63" s="61" t="s">
        <v>167</v>
      </c>
      <c r="BA63" s="61" t="s">
        <v>167</v>
      </c>
      <c r="BB63" s="61" t="s">
        <v>167</v>
      </c>
      <c r="BC63" s="61" t="s">
        <v>167</v>
      </c>
      <c r="BD63" s="61" t="s">
        <v>167</v>
      </c>
      <c r="BE63" s="61" t="s">
        <v>167</v>
      </c>
      <c r="BF63" s="61" t="s">
        <v>167</v>
      </c>
      <c r="BG63" s="61" t="s">
        <v>167</v>
      </c>
      <c r="BH63" s="61" t="s">
        <v>167</v>
      </c>
      <c r="BI63" s="61" t="s">
        <v>167</v>
      </c>
      <c r="BJ63" s="61" t="s">
        <v>167</v>
      </c>
      <c r="BK63" s="61" t="s">
        <v>167</v>
      </c>
      <c r="BL63" s="61" t="s">
        <v>167</v>
      </c>
      <c r="BM63" s="61" t="s">
        <v>167</v>
      </c>
      <c r="BN63" s="61" t="s">
        <v>167</v>
      </c>
      <c r="BO63" s="61" t="s">
        <v>167</v>
      </c>
      <c r="BP63" s="61" t="s">
        <v>167</v>
      </c>
      <c r="BQ63" s="61" t="s">
        <v>167</v>
      </c>
      <c r="BR63" s="61" t="s">
        <v>167</v>
      </c>
      <c r="BS63" s="61" t="s">
        <v>167</v>
      </c>
      <c r="BT63" s="61" t="s">
        <v>167</v>
      </c>
      <c r="BU63" s="61" t="s">
        <v>167</v>
      </c>
      <c r="BV63" s="61" t="s">
        <v>167</v>
      </c>
      <c r="BW63" s="61" t="s">
        <v>167</v>
      </c>
      <c r="BX63" s="61" t="s">
        <v>167</v>
      </c>
      <c r="BY63" s="61" t="s">
        <v>167</v>
      </c>
      <c r="BZ63" s="61" t="s">
        <v>167</v>
      </c>
      <c r="CA63" s="61" t="s">
        <v>167</v>
      </c>
      <c r="CB63" s="61" t="s">
        <v>167</v>
      </c>
      <c r="CC63" s="61" t="s">
        <v>167</v>
      </c>
      <c r="CD63" s="61" t="s">
        <v>167</v>
      </c>
      <c r="CE63" s="61" t="s">
        <v>167</v>
      </c>
      <c r="CF63" s="61" t="s">
        <v>167</v>
      </c>
      <c r="CG63" s="61" t="s">
        <v>167</v>
      </c>
      <c r="CH63" s="61" t="s">
        <v>167</v>
      </c>
      <c r="CI63" s="61" t="s">
        <v>167</v>
      </c>
      <c r="CJ63" s="61" t="s">
        <v>167</v>
      </c>
      <c r="CK63" s="61" t="s">
        <v>167</v>
      </c>
      <c r="CL63" s="61" t="s">
        <v>167</v>
      </c>
      <c r="CM63" s="61" t="s">
        <v>167</v>
      </c>
      <c r="CN63" s="61" t="s">
        <v>167</v>
      </c>
      <c r="CO63" s="61" t="s">
        <v>167</v>
      </c>
      <c r="CP63" s="61" t="s">
        <v>167</v>
      </c>
      <c r="CQ63" s="61" t="s">
        <v>167</v>
      </c>
      <c r="CR63" s="61" t="s">
        <v>167</v>
      </c>
      <c r="CS63" s="61" t="s">
        <v>167</v>
      </c>
      <c r="CT63" s="61" t="s">
        <v>167</v>
      </c>
      <c r="CU63" s="61" t="s">
        <v>167</v>
      </c>
      <c r="CV63" s="61" t="s">
        <v>167</v>
      </c>
      <c r="CW63" s="61" t="s">
        <v>167</v>
      </c>
      <c r="CX63" s="61" t="s">
        <v>167</v>
      </c>
      <c r="CY63" s="61" t="s">
        <v>167</v>
      </c>
      <c r="CZ63" s="61" t="s">
        <v>167</v>
      </c>
    </row>
    <row r="64" spans="1:104" ht="28.5" x14ac:dyDescent="0.2">
      <c r="A64" s="16" t="s">
        <v>413</v>
      </c>
      <c r="B64" s="9" t="s">
        <v>375</v>
      </c>
      <c r="C64" s="15" t="s">
        <v>414</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x14ac:dyDescent="0.2">
      <c r="A65" s="16" t="s">
        <v>415</v>
      </c>
      <c r="B65" s="9" t="s">
        <v>378</v>
      </c>
      <c r="C65" s="15" t="s">
        <v>379</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x14ac:dyDescent="0.3">
      <c r="A66" s="64"/>
      <c r="B66" s="64" t="s">
        <v>153</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x14ac:dyDescent="0.2">
      <c r="A67" s="219"/>
      <c r="B67" s="219" t="s">
        <v>416</v>
      </c>
      <c r="C67" s="15" t="s">
        <v>417</v>
      </c>
      <c r="D67" s="15" t="s">
        <v>161</v>
      </c>
      <c r="E67" s="207" t="s">
        <v>162</v>
      </c>
      <c r="F67" s="208" t="s">
        <v>162</v>
      </c>
      <c r="G67" s="208" t="s">
        <v>162</v>
      </c>
      <c r="H67" s="208" t="s">
        <v>162</v>
      </c>
      <c r="I67" s="208" t="s">
        <v>162</v>
      </c>
      <c r="J67" s="208" t="s">
        <v>162</v>
      </c>
      <c r="K67" s="208" t="s">
        <v>162</v>
      </c>
      <c r="L67" s="208" t="s">
        <v>162</v>
      </c>
      <c r="M67" s="208" t="s">
        <v>162</v>
      </c>
      <c r="N67" s="208" t="s">
        <v>162</v>
      </c>
      <c r="O67" s="208" t="s">
        <v>162</v>
      </c>
      <c r="P67" s="208" t="s">
        <v>162</v>
      </c>
      <c r="Q67" s="208" t="s">
        <v>162</v>
      </c>
      <c r="R67" s="208" t="s">
        <v>162</v>
      </c>
      <c r="S67" s="208" t="s">
        <v>162</v>
      </c>
      <c r="T67" s="208" t="s">
        <v>162</v>
      </c>
      <c r="U67" s="208" t="s">
        <v>162</v>
      </c>
      <c r="V67" s="208" t="s">
        <v>162</v>
      </c>
      <c r="W67" s="208" t="s">
        <v>162</v>
      </c>
      <c r="X67" s="208" t="s">
        <v>162</v>
      </c>
      <c r="Y67" s="208" t="s">
        <v>162</v>
      </c>
      <c r="Z67" s="208" t="s">
        <v>162</v>
      </c>
      <c r="AA67" s="208" t="s">
        <v>162</v>
      </c>
      <c r="AB67" s="208" t="s">
        <v>162</v>
      </c>
      <c r="AC67" s="208" t="s">
        <v>162</v>
      </c>
      <c r="AD67" s="208" t="s">
        <v>162</v>
      </c>
      <c r="AE67" s="208" t="s">
        <v>162</v>
      </c>
      <c r="AF67" s="208" t="s">
        <v>162</v>
      </c>
      <c r="AG67" s="208" t="s">
        <v>162</v>
      </c>
      <c r="AH67" s="208" t="s">
        <v>162</v>
      </c>
      <c r="AI67" s="208" t="s">
        <v>162</v>
      </c>
      <c r="AJ67" s="208" t="s">
        <v>162</v>
      </c>
      <c r="AK67" s="208" t="s">
        <v>162</v>
      </c>
      <c r="AL67" s="208" t="s">
        <v>162</v>
      </c>
      <c r="AM67" s="208" t="s">
        <v>162</v>
      </c>
      <c r="AN67" s="208" t="s">
        <v>162</v>
      </c>
      <c r="AO67" s="208" t="s">
        <v>162</v>
      </c>
      <c r="AP67" s="208" t="s">
        <v>162</v>
      </c>
      <c r="AQ67" s="208" t="s">
        <v>162</v>
      </c>
      <c r="AR67" s="208" t="s">
        <v>162</v>
      </c>
      <c r="AS67" s="208" t="s">
        <v>162</v>
      </c>
      <c r="AT67" s="208" t="s">
        <v>162</v>
      </c>
      <c r="AU67" s="208" t="s">
        <v>162</v>
      </c>
      <c r="AV67" s="208" t="s">
        <v>162</v>
      </c>
      <c r="AW67" s="208" t="s">
        <v>162</v>
      </c>
      <c r="AX67" s="208" t="s">
        <v>162</v>
      </c>
      <c r="AY67" s="208" t="s">
        <v>162</v>
      </c>
      <c r="AZ67" s="208" t="s">
        <v>162</v>
      </c>
      <c r="BA67" s="208" t="s">
        <v>162</v>
      </c>
      <c r="BB67" s="208" t="s">
        <v>162</v>
      </c>
      <c r="BC67" s="208" t="s">
        <v>162</v>
      </c>
      <c r="BD67" s="208" t="s">
        <v>162</v>
      </c>
      <c r="BE67" s="208" t="s">
        <v>162</v>
      </c>
      <c r="BF67" s="208" t="s">
        <v>162</v>
      </c>
      <c r="BG67" s="208" t="s">
        <v>162</v>
      </c>
      <c r="BH67" s="208" t="s">
        <v>162</v>
      </c>
      <c r="BI67" s="208" t="s">
        <v>162</v>
      </c>
      <c r="BJ67" s="208" t="s">
        <v>162</v>
      </c>
      <c r="BK67" s="208" t="s">
        <v>162</v>
      </c>
      <c r="BL67" s="208" t="s">
        <v>162</v>
      </c>
      <c r="BM67" s="208" t="s">
        <v>162</v>
      </c>
      <c r="BN67" s="208" t="s">
        <v>162</v>
      </c>
      <c r="BO67" s="208" t="s">
        <v>162</v>
      </c>
      <c r="BP67" s="208" t="s">
        <v>162</v>
      </c>
      <c r="BQ67" s="208" t="s">
        <v>162</v>
      </c>
      <c r="BR67" s="208" t="s">
        <v>162</v>
      </c>
      <c r="BS67" s="208" t="s">
        <v>162</v>
      </c>
      <c r="BT67" s="208" t="s">
        <v>162</v>
      </c>
      <c r="BU67" s="208" t="s">
        <v>162</v>
      </c>
      <c r="BV67" s="208" t="s">
        <v>162</v>
      </c>
      <c r="BW67" s="208" t="s">
        <v>162</v>
      </c>
      <c r="BX67" s="208" t="s">
        <v>162</v>
      </c>
      <c r="BY67" s="208" t="s">
        <v>162</v>
      </c>
      <c r="BZ67" s="208" t="s">
        <v>162</v>
      </c>
      <c r="CA67" s="208" t="s">
        <v>162</v>
      </c>
      <c r="CB67" s="208" t="s">
        <v>162</v>
      </c>
      <c r="CC67" s="208" t="s">
        <v>162</v>
      </c>
      <c r="CD67" s="208" t="s">
        <v>162</v>
      </c>
      <c r="CE67" s="208" t="s">
        <v>162</v>
      </c>
      <c r="CF67" s="208" t="s">
        <v>162</v>
      </c>
      <c r="CG67" s="208" t="s">
        <v>162</v>
      </c>
      <c r="CH67" s="208" t="s">
        <v>162</v>
      </c>
      <c r="CI67" s="208" t="s">
        <v>162</v>
      </c>
      <c r="CJ67" s="208" t="s">
        <v>162</v>
      </c>
      <c r="CK67" s="208" t="s">
        <v>162</v>
      </c>
      <c r="CL67" s="208" t="s">
        <v>162</v>
      </c>
      <c r="CM67" s="208" t="s">
        <v>162</v>
      </c>
      <c r="CN67" s="208" t="s">
        <v>162</v>
      </c>
      <c r="CO67" s="208" t="s">
        <v>162</v>
      </c>
      <c r="CP67" s="208" t="s">
        <v>162</v>
      </c>
      <c r="CQ67" s="208" t="s">
        <v>162</v>
      </c>
      <c r="CR67" s="208" t="s">
        <v>162</v>
      </c>
      <c r="CS67" s="208" t="s">
        <v>162</v>
      </c>
      <c r="CT67" s="208" t="s">
        <v>162</v>
      </c>
      <c r="CU67" s="208" t="s">
        <v>162</v>
      </c>
      <c r="CV67" s="208" t="s">
        <v>162</v>
      </c>
      <c r="CW67" s="208" t="s">
        <v>162</v>
      </c>
      <c r="CX67" s="208" t="s">
        <v>162</v>
      </c>
      <c r="CY67" s="208" t="s">
        <v>162</v>
      </c>
      <c r="CZ67" s="208" t="s">
        <v>162</v>
      </c>
    </row>
    <row r="68" spans="1:104" x14ac:dyDescent="0.2">
      <c r="A68" s="16" t="s">
        <v>418</v>
      </c>
      <c r="B68" s="9" t="s">
        <v>366</v>
      </c>
      <c r="C68" s="15" t="s">
        <v>367</v>
      </c>
      <c r="D68" s="15" t="s">
        <v>58</v>
      </c>
      <c r="E68" s="84" t="s">
        <v>167</v>
      </c>
      <c r="F68" s="61" t="s">
        <v>167</v>
      </c>
      <c r="G68" s="61" t="s">
        <v>167</v>
      </c>
      <c r="H68" s="61" t="s">
        <v>167</v>
      </c>
      <c r="I68" s="61" t="s">
        <v>167</v>
      </c>
      <c r="J68" s="61" t="s">
        <v>167</v>
      </c>
      <c r="K68" s="61" t="s">
        <v>167</v>
      </c>
      <c r="L68" s="61" t="s">
        <v>167</v>
      </c>
      <c r="M68" s="61" t="s">
        <v>167</v>
      </c>
      <c r="N68" s="61" t="s">
        <v>167</v>
      </c>
      <c r="O68" s="61" t="s">
        <v>167</v>
      </c>
      <c r="P68" s="61" t="s">
        <v>167</v>
      </c>
      <c r="Q68" s="61" t="s">
        <v>167</v>
      </c>
      <c r="R68" s="61" t="s">
        <v>167</v>
      </c>
      <c r="S68" s="61" t="s">
        <v>167</v>
      </c>
      <c r="T68" s="61" t="s">
        <v>167</v>
      </c>
      <c r="U68" s="61" t="s">
        <v>167</v>
      </c>
      <c r="V68" s="61" t="s">
        <v>167</v>
      </c>
      <c r="W68" s="61" t="s">
        <v>167</v>
      </c>
      <c r="X68" s="61" t="s">
        <v>167</v>
      </c>
      <c r="Y68" s="61" t="s">
        <v>167</v>
      </c>
      <c r="Z68" s="61" t="s">
        <v>167</v>
      </c>
      <c r="AA68" s="61" t="s">
        <v>167</v>
      </c>
      <c r="AB68" s="61" t="s">
        <v>167</v>
      </c>
      <c r="AC68" s="61" t="s">
        <v>167</v>
      </c>
      <c r="AD68" s="61" t="s">
        <v>167</v>
      </c>
      <c r="AE68" s="61" t="s">
        <v>167</v>
      </c>
      <c r="AF68" s="61" t="s">
        <v>167</v>
      </c>
      <c r="AG68" s="61" t="s">
        <v>167</v>
      </c>
      <c r="AH68" s="61" t="s">
        <v>167</v>
      </c>
      <c r="AI68" s="61" t="s">
        <v>167</v>
      </c>
      <c r="AJ68" s="61" t="s">
        <v>167</v>
      </c>
      <c r="AK68" s="61" t="s">
        <v>167</v>
      </c>
      <c r="AL68" s="61" t="s">
        <v>167</v>
      </c>
      <c r="AM68" s="61" t="s">
        <v>167</v>
      </c>
      <c r="AN68" s="61" t="s">
        <v>167</v>
      </c>
      <c r="AO68" s="61" t="s">
        <v>167</v>
      </c>
      <c r="AP68" s="61" t="s">
        <v>167</v>
      </c>
      <c r="AQ68" s="61" t="s">
        <v>167</v>
      </c>
      <c r="AR68" s="61" t="s">
        <v>167</v>
      </c>
      <c r="AS68" s="61" t="s">
        <v>167</v>
      </c>
      <c r="AT68" s="61" t="s">
        <v>167</v>
      </c>
      <c r="AU68" s="61" t="s">
        <v>167</v>
      </c>
      <c r="AV68" s="61" t="s">
        <v>167</v>
      </c>
      <c r="AW68" s="61" t="s">
        <v>167</v>
      </c>
      <c r="AX68" s="61" t="s">
        <v>167</v>
      </c>
      <c r="AY68" s="61" t="s">
        <v>167</v>
      </c>
      <c r="AZ68" s="61" t="s">
        <v>167</v>
      </c>
      <c r="BA68" s="61" t="s">
        <v>167</v>
      </c>
      <c r="BB68" s="61" t="s">
        <v>167</v>
      </c>
      <c r="BC68" s="61" t="s">
        <v>167</v>
      </c>
      <c r="BD68" s="61" t="s">
        <v>167</v>
      </c>
      <c r="BE68" s="61" t="s">
        <v>167</v>
      </c>
      <c r="BF68" s="61" t="s">
        <v>167</v>
      </c>
      <c r="BG68" s="61" t="s">
        <v>167</v>
      </c>
      <c r="BH68" s="61" t="s">
        <v>167</v>
      </c>
      <c r="BI68" s="61" t="s">
        <v>167</v>
      </c>
      <c r="BJ68" s="61" t="s">
        <v>167</v>
      </c>
      <c r="BK68" s="61" t="s">
        <v>167</v>
      </c>
      <c r="BL68" s="61" t="s">
        <v>167</v>
      </c>
      <c r="BM68" s="61" t="s">
        <v>167</v>
      </c>
      <c r="BN68" s="61" t="s">
        <v>167</v>
      </c>
      <c r="BO68" s="61" t="s">
        <v>167</v>
      </c>
      <c r="BP68" s="61" t="s">
        <v>167</v>
      </c>
      <c r="BQ68" s="61" t="s">
        <v>167</v>
      </c>
      <c r="BR68" s="61" t="s">
        <v>167</v>
      </c>
      <c r="BS68" s="61" t="s">
        <v>167</v>
      </c>
      <c r="BT68" s="61" t="s">
        <v>167</v>
      </c>
      <c r="BU68" s="61" t="s">
        <v>167</v>
      </c>
      <c r="BV68" s="61" t="s">
        <v>167</v>
      </c>
      <c r="BW68" s="61" t="s">
        <v>167</v>
      </c>
      <c r="BX68" s="61" t="s">
        <v>167</v>
      </c>
      <c r="BY68" s="61" t="s">
        <v>167</v>
      </c>
      <c r="BZ68" s="61" t="s">
        <v>167</v>
      </c>
      <c r="CA68" s="61" t="s">
        <v>167</v>
      </c>
      <c r="CB68" s="61" t="s">
        <v>167</v>
      </c>
      <c r="CC68" s="61" t="s">
        <v>167</v>
      </c>
      <c r="CD68" s="61" t="s">
        <v>167</v>
      </c>
      <c r="CE68" s="61" t="s">
        <v>167</v>
      </c>
      <c r="CF68" s="61" t="s">
        <v>167</v>
      </c>
      <c r="CG68" s="61" t="s">
        <v>167</v>
      </c>
      <c r="CH68" s="61" t="s">
        <v>167</v>
      </c>
      <c r="CI68" s="61" t="s">
        <v>167</v>
      </c>
      <c r="CJ68" s="61" t="s">
        <v>167</v>
      </c>
      <c r="CK68" s="61" t="s">
        <v>167</v>
      </c>
      <c r="CL68" s="61" t="s">
        <v>167</v>
      </c>
      <c r="CM68" s="61" t="s">
        <v>167</v>
      </c>
      <c r="CN68" s="61" t="s">
        <v>167</v>
      </c>
      <c r="CO68" s="61" t="s">
        <v>167</v>
      </c>
      <c r="CP68" s="61" t="s">
        <v>167</v>
      </c>
      <c r="CQ68" s="61" t="s">
        <v>167</v>
      </c>
      <c r="CR68" s="61" t="s">
        <v>167</v>
      </c>
      <c r="CS68" s="61" t="s">
        <v>167</v>
      </c>
      <c r="CT68" s="61" t="s">
        <v>167</v>
      </c>
      <c r="CU68" s="61" t="s">
        <v>167</v>
      </c>
      <c r="CV68" s="61" t="s">
        <v>167</v>
      </c>
      <c r="CW68" s="61" t="s">
        <v>167</v>
      </c>
      <c r="CX68" s="61" t="s">
        <v>167</v>
      </c>
      <c r="CY68" s="61" t="s">
        <v>167</v>
      </c>
      <c r="CZ68" s="61" t="s">
        <v>167</v>
      </c>
    </row>
    <row r="69" spans="1:104" x14ac:dyDescent="0.2">
      <c r="A69" s="16" t="s">
        <v>419</v>
      </c>
      <c r="B69" s="9" t="s">
        <v>369</v>
      </c>
      <c r="C69" s="15" t="s">
        <v>367</v>
      </c>
      <c r="D69" s="15" t="s">
        <v>58</v>
      </c>
      <c r="E69" s="84" t="s">
        <v>167</v>
      </c>
      <c r="F69" s="61" t="s">
        <v>167</v>
      </c>
      <c r="G69" s="61" t="s">
        <v>167</v>
      </c>
      <c r="H69" s="61" t="s">
        <v>167</v>
      </c>
      <c r="I69" s="61" t="s">
        <v>167</v>
      </c>
      <c r="J69" s="61" t="s">
        <v>167</v>
      </c>
      <c r="K69" s="61" t="s">
        <v>167</v>
      </c>
      <c r="L69" s="61" t="s">
        <v>167</v>
      </c>
      <c r="M69" s="61" t="s">
        <v>167</v>
      </c>
      <c r="N69" s="61" t="s">
        <v>167</v>
      </c>
      <c r="O69" s="61" t="s">
        <v>167</v>
      </c>
      <c r="P69" s="61" t="s">
        <v>167</v>
      </c>
      <c r="Q69" s="61" t="s">
        <v>167</v>
      </c>
      <c r="R69" s="61" t="s">
        <v>167</v>
      </c>
      <c r="S69" s="61" t="s">
        <v>167</v>
      </c>
      <c r="T69" s="61" t="s">
        <v>167</v>
      </c>
      <c r="U69" s="61" t="s">
        <v>167</v>
      </c>
      <c r="V69" s="61" t="s">
        <v>167</v>
      </c>
      <c r="W69" s="61" t="s">
        <v>167</v>
      </c>
      <c r="X69" s="61" t="s">
        <v>167</v>
      </c>
      <c r="Y69" s="61" t="s">
        <v>167</v>
      </c>
      <c r="Z69" s="61" t="s">
        <v>167</v>
      </c>
      <c r="AA69" s="61" t="s">
        <v>167</v>
      </c>
      <c r="AB69" s="61" t="s">
        <v>167</v>
      </c>
      <c r="AC69" s="61" t="s">
        <v>167</v>
      </c>
      <c r="AD69" s="61" t="s">
        <v>167</v>
      </c>
      <c r="AE69" s="61" t="s">
        <v>167</v>
      </c>
      <c r="AF69" s="61" t="s">
        <v>167</v>
      </c>
      <c r="AG69" s="61" t="s">
        <v>167</v>
      </c>
      <c r="AH69" s="61" t="s">
        <v>167</v>
      </c>
      <c r="AI69" s="61" t="s">
        <v>167</v>
      </c>
      <c r="AJ69" s="61" t="s">
        <v>167</v>
      </c>
      <c r="AK69" s="61" t="s">
        <v>167</v>
      </c>
      <c r="AL69" s="61" t="s">
        <v>167</v>
      </c>
      <c r="AM69" s="61" t="s">
        <v>167</v>
      </c>
      <c r="AN69" s="61" t="s">
        <v>167</v>
      </c>
      <c r="AO69" s="61" t="s">
        <v>167</v>
      </c>
      <c r="AP69" s="61" t="s">
        <v>167</v>
      </c>
      <c r="AQ69" s="61" t="s">
        <v>167</v>
      </c>
      <c r="AR69" s="61" t="s">
        <v>167</v>
      </c>
      <c r="AS69" s="61" t="s">
        <v>167</v>
      </c>
      <c r="AT69" s="61" t="s">
        <v>167</v>
      </c>
      <c r="AU69" s="61" t="s">
        <v>167</v>
      </c>
      <c r="AV69" s="61" t="s">
        <v>167</v>
      </c>
      <c r="AW69" s="61" t="s">
        <v>167</v>
      </c>
      <c r="AX69" s="61" t="s">
        <v>167</v>
      </c>
      <c r="AY69" s="61" t="s">
        <v>167</v>
      </c>
      <c r="AZ69" s="61" t="s">
        <v>167</v>
      </c>
      <c r="BA69" s="61" t="s">
        <v>167</v>
      </c>
      <c r="BB69" s="61" t="s">
        <v>167</v>
      </c>
      <c r="BC69" s="61" t="s">
        <v>167</v>
      </c>
      <c r="BD69" s="61" t="s">
        <v>167</v>
      </c>
      <c r="BE69" s="61" t="s">
        <v>167</v>
      </c>
      <c r="BF69" s="61" t="s">
        <v>167</v>
      </c>
      <c r="BG69" s="61" t="s">
        <v>167</v>
      </c>
      <c r="BH69" s="61" t="s">
        <v>167</v>
      </c>
      <c r="BI69" s="61" t="s">
        <v>167</v>
      </c>
      <c r="BJ69" s="61" t="s">
        <v>167</v>
      </c>
      <c r="BK69" s="61" t="s">
        <v>167</v>
      </c>
      <c r="BL69" s="61" t="s">
        <v>167</v>
      </c>
      <c r="BM69" s="61" t="s">
        <v>167</v>
      </c>
      <c r="BN69" s="61" t="s">
        <v>167</v>
      </c>
      <c r="BO69" s="61" t="s">
        <v>167</v>
      </c>
      <c r="BP69" s="61" t="s">
        <v>167</v>
      </c>
      <c r="BQ69" s="61" t="s">
        <v>167</v>
      </c>
      <c r="BR69" s="61" t="s">
        <v>167</v>
      </c>
      <c r="BS69" s="61" t="s">
        <v>167</v>
      </c>
      <c r="BT69" s="61" t="s">
        <v>167</v>
      </c>
      <c r="BU69" s="61" t="s">
        <v>167</v>
      </c>
      <c r="BV69" s="61" t="s">
        <v>167</v>
      </c>
      <c r="BW69" s="61" t="s">
        <v>167</v>
      </c>
      <c r="BX69" s="61" t="s">
        <v>167</v>
      </c>
      <c r="BY69" s="61" t="s">
        <v>167</v>
      </c>
      <c r="BZ69" s="61" t="s">
        <v>167</v>
      </c>
      <c r="CA69" s="61" t="s">
        <v>167</v>
      </c>
      <c r="CB69" s="61" t="s">
        <v>167</v>
      </c>
      <c r="CC69" s="61" t="s">
        <v>167</v>
      </c>
      <c r="CD69" s="61" t="s">
        <v>167</v>
      </c>
      <c r="CE69" s="61" t="s">
        <v>167</v>
      </c>
      <c r="CF69" s="61" t="s">
        <v>167</v>
      </c>
      <c r="CG69" s="61" t="s">
        <v>167</v>
      </c>
      <c r="CH69" s="61" t="s">
        <v>167</v>
      </c>
      <c r="CI69" s="61" t="s">
        <v>167</v>
      </c>
      <c r="CJ69" s="61" t="s">
        <v>167</v>
      </c>
      <c r="CK69" s="61" t="s">
        <v>167</v>
      </c>
      <c r="CL69" s="61" t="s">
        <v>167</v>
      </c>
      <c r="CM69" s="61" t="s">
        <v>167</v>
      </c>
      <c r="CN69" s="61" t="s">
        <v>167</v>
      </c>
      <c r="CO69" s="61" t="s">
        <v>167</v>
      </c>
      <c r="CP69" s="61" t="s">
        <v>167</v>
      </c>
      <c r="CQ69" s="61" t="s">
        <v>167</v>
      </c>
      <c r="CR69" s="61" t="s">
        <v>167</v>
      </c>
      <c r="CS69" s="61" t="s">
        <v>167</v>
      </c>
      <c r="CT69" s="61" t="s">
        <v>167</v>
      </c>
      <c r="CU69" s="61" t="s">
        <v>167</v>
      </c>
      <c r="CV69" s="61" t="s">
        <v>167</v>
      </c>
      <c r="CW69" s="61" t="s">
        <v>167</v>
      </c>
      <c r="CX69" s="61" t="s">
        <v>167</v>
      </c>
      <c r="CY69" s="61" t="s">
        <v>167</v>
      </c>
      <c r="CZ69" s="61" t="s">
        <v>167</v>
      </c>
    </row>
    <row r="70" spans="1:104" x14ac:dyDescent="0.2">
      <c r="A70" s="16" t="s">
        <v>420</v>
      </c>
      <c r="B70" s="9" t="s">
        <v>371</v>
      </c>
      <c r="C70" s="15" t="s">
        <v>367</v>
      </c>
      <c r="D70" s="15" t="s">
        <v>58</v>
      </c>
      <c r="E70" s="84" t="s">
        <v>167</v>
      </c>
      <c r="F70" s="61" t="s">
        <v>167</v>
      </c>
      <c r="G70" s="61" t="s">
        <v>167</v>
      </c>
      <c r="H70" s="61" t="s">
        <v>167</v>
      </c>
      <c r="I70" s="61" t="s">
        <v>167</v>
      </c>
      <c r="J70" s="61" t="s">
        <v>167</v>
      </c>
      <c r="K70" s="61" t="s">
        <v>167</v>
      </c>
      <c r="L70" s="61" t="s">
        <v>167</v>
      </c>
      <c r="M70" s="61" t="s">
        <v>167</v>
      </c>
      <c r="N70" s="61" t="s">
        <v>167</v>
      </c>
      <c r="O70" s="61" t="s">
        <v>167</v>
      </c>
      <c r="P70" s="61" t="s">
        <v>167</v>
      </c>
      <c r="Q70" s="61" t="s">
        <v>167</v>
      </c>
      <c r="R70" s="61" t="s">
        <v>167</v>
      </c>
      <c r="S70" s="61" t="s">
        <v>167</v>
      </c>
      <c r="T70" s="61" t="s">
        <v>167</v>
      </c>
      <c r="U70" s="61" t="s">
        <v>167</v>
      </c>
      <c r="V70" s="61" t="s">
        <v>167</v>
      </c>
      <c r="W70" s="61" t="s">
        <v>167</v>
      </c>
      <c r="X70" s="61" t="s">
        <v>167</v>
      </c>
      <c r="Y70" s="61" t="s">
        <v>167</v>
      </c>
      <c r="Z70" s="61" t="s">
        <v>167</v>
      </c>
      <c r="AA70" s="61" t="s">
        <v>167</v>
      </c>
      <c r="AB70" s="61" t="s">
        <v>167</v>
      </c>
      <c r="AC70" s="61" t="s">
        <v>167</v>
      </c>
      <c r="AD70" s="61" t="s">
        <v>167</v>
      </c>
      <c r="AE70" s="61" t="s">
        <v>167</v>
      </c>
      <c r="AF70" s="61" t="s">
        <v>167</v>
      </c>
      <c r="AG70" s="61" t="s">
        <v>167</v>
      </c>
      <c r="AH70" s="61" t="s">
        <v>167</v>
      </c>
      <c r="AI70" s="61" t="s">
        <v>167</v>
      </c>
      <c r="AJ70" s="61" t="s">
        <v>167</v>
      </c>
      <c r="AK70" s="61" t="s">
        <v>167</v>
      </c>
      <c r="AL70" s="61" t="s">
        <v>167</v>
      </c>
      <c r="AM70" s="61" t="s">
        <v>167</v>
      </c>
      <c r="AN70" s="61" t="s">
        <v>167</v>
      </c>
      <c r="AO70" s="61" t="s">
        <v>167</v>
      </c>
      <c r="AP70" s="61" t="s">
        <v>167</v>
      </c>
      <c r="AQ70" s="61" t="s">
        <v>167</v>
      </c>
      <c r="AR70" s="61" t="s">
        <v>167</v>
      </c>
      <c r="AS70" s="61" t="s">
        <v>167</v>
      </c>
      <c r="AT70" s="61" t="s">
        <v>167</v>
      </c>
      <c r="AU70" s="61" t="s">
        <v>167</v>
      </c>
      <c r="AV70" s="61" t="s">
        <v>167</v>
      </c>
      <c r="AW70" s="61" t="s">
        <v>167</v>
      </c>
      <c r="AX70" s="61" t="s">
        <v>167</v>
      </c>
      <c r="AY70" s="61" t="s">
        <v>167</v>
      </c>
      <c r="AZ70" s="61" t="s">
        <v>167</v>
      </c>
      <c r="BA70" s="61" t="s">
        <v>167</v>
      </c>
      <c r="BB70" s="61" t="s">
        <v>167</v>
      </c>
      <c r="BC70" s="61" t="s">
        <v>167</v>
      </c>
      <c r="BD70" s="61" t="s">
        <v>167</v>
      </c>
      <c r="BE70" s="61" t="s">
        <v>167</v>
      </c>
      <c r="BF70" s="61" t="s">
        <v>167</v>
      </c>
      <c r="BG70" s="61" t="s">
        <v>167</v>
      </c>
      <c r="BH70" s="61" t="s">
        <v>167</v>
      </c>
      <c r="BI70" s="61" t="s">
        <v>167</v>
      </c>
      <c r="BJ70" s="61" t="s">
        <v>167</v>
      </c>
      <c r="BK70" s="61" t="s">
        <v>167</v>
      </c>
      <c r="BL70" s="61" t="s">
        <v>167</v>
      </c>
      <c r="BM70" s="61" t="s">
        <v>167</v>
      </c>
      <c r="BN70" s="61" t="s">
        <v>167</v>
      </c>
      <c r="BO70" s="61" t="s">
        <v>167</v>
      </c>
      <c r="BP70" s="61" t="s">
        <v>167</v>
      </c>
      <c r="BQ70" s="61" t="s">
        <v>167</v>
      </c>
      <c r="BR70" s="61" t="s">
        <v>167</v>
      </c>
      <c r="BS70" s="61" t="s">
        <v>167</v>
      </c>
      <c r="BT70" s="61" t="s">
        <v>167</v>
      </c>
      <c r="BU70" s="61" t="s">
        <v>167</v>
      </c>
      <c r="BV70" s="61" t="s">
        <v>167</v>
      </c>
      <c r="BW70" s="61" t="s">
        <v>167</v>
      </c>
      <c r="BX70" s="61" t="s">
        <v>167</v>
      </c>
      <c r="BY70" s="61" t="s">
        <v>167</v>
      </c>
      <c r="BZ70" s="61" t="s">
        <v>167</v>
      </c>
      <c r="CA70" s="61" t="s">
        <v>167</v>
      </c>
      <c r="CB70" s="61" t="s">
        <v>167</v>
      </c>
      <c r="CC70" s="61" t="s">
        <v>167</v>
      </c>
      <c r="CD70" s="61" t="s">
        <v>167</v>
      </c>
      <c r="CE70" s="61" t="s">
        <v>167</v>
      </c>
      <c r="CF70" s="61" t="s">
        <v>167</v>
      </c>
      <c r="CG70" s="61" t="s">
        <v>167</v>
      </c>
      <c r="CH70" s="61" t="s">
        <v>167</v>
      </c>
      <c r="CI70" s="61" t="s">
        <v>167</v>
      </c>
      <c r="CJ70" s="61" t="s">
        <v>167</v>
      </c>
      <c r="CK70" s="61" t="s">
        <v>167</v>
      </c>
      <c r="CL70" s="61" t="s">
        <v>167</v>
      </c>
      <c r="CM70" s="61" t="s">
        <v>167</v>
      </c>
      <c r="CN70" s="61" t="s">
        <v>167</v>
      </c>
      <c r="CO70" s="61" t="s">
        <v>167</v>
      </c>
      <c r="CP70" s="61" t="s">
        <v>167</v>
      </c>
      <c r="CQ70" s="61" t="s">
        <v>167</v>
      </c>
      <c r="CR70" s="61" t="s">
        <v>167</v>
      </c>
      <c r="CS70" s="61" t="s">
        <v>167</v>
      </c>
      <c r="CT70" s="61" t="s">
        <v>167</v>
      </c>
      <c r="CU70" s="61" t="s">
        <v>167</v>
      </c>
      <c r="CV70" s="61" t="s">
        <v>167</v>
      </c>
      <c r="CW70" s="61" t="s">
        <v>167</v>
      </c>
      <c r="CX70" s="61" t="s">
        <v>167</v>
      </c>
      <c r="CY70" s="61" t="s">
        <v>167</v>
      </c>
      <c r="CZ70" s="61" t="s">
        <v>167</v>
      </c>
    </row>
    <row r="71" spans="1:104" x14ac:dyDescent="0.2">
      <c r="A71" s="16" t="s">
        <v>421</v>
      </c>
      <c r="B71" s="9" t="s">
        <v>373</v>
      </c>
      <c r="C71" s="15" t="s">
        <v>367</v>
      </c>
      <c r="D71" s="15" t="s">
        <v>58</v>
      </c>
      <c r="E71" s="84" t="s">
        <v>167</v>
      </c>
      <c r="F71" s="61" t="s">
        <v>167</v>
      </c>
      <c r="G71" s="61" t="s">
        <v>167</v>
      </c>
      <c r="H71" s="61" t="s">
        <v>167</v>
      </c>
      <c r="I71" s="61" t="s">
        <v>167</v>
      </c>
      <c r="J71" s="61" t="s">
        <v>167</v>
      </c>
      <c r="K71" s="61" t="s">
        <v>167</v>
      </c>
      <c r="L71" s="61" t="s">
        <v>167</v>
      </c>
      <c r="M71" s="61" t="s">
        <v>167</v>
      </c>
      <c r="N71" s="61" t="s">
        <v>167</v>
      </c>
      <c r="O71" s="61" t="s">
        <v>167</v>
      </c>
      <c r="P71" s="61" t="s">
        <v>167</v>
      </c>
      <c r="Q71" s="61" t="s">
        <v>167</v>
      </c>
      <c r="R71" s="61" t="s">
        <v>167</v>
      </c>
      <c r="S71" s="61" t="s">
        <v>167</v>
      </c>
      <c r="T71" s="61" t="s">
        <v>167</v>
      </c>
      <c r="U71" s="61" t="s">
        <v>167</v>
      </c>
      <c r="V71" s="61" t="s">
        <v>167</v>
      </c>
      <c r="W71" s="61" t="s">
        <v>167</v>
      </c>
      <c r="X71" s="61" t="s">
        <v>167</v>
      </c>
      <c r="Y71" s="61" t="s">
        <v>167</v>
      </c>
      <c r="Z71" s="61" t="s">
        <v>167</v>
      </c>
      <c r="AA71" s="61" t="s">
        <v>167</v>
      </c>
      <c r="AB71" s="61" t="s">
        <v>167</v>
      </c>
      <c r="AC71" s="61" t="s">
        <v>167</v>
      </c>
      <c r="AD71" s="61" t="s">
        <v>167</v>
      </c>
      <c r="AE71" s="61" t="s">
        <v>167</v>
      </c>
      <c r="AF71" s="61" t="s">
        <v>167</v>
      </c>
      <c r="AG71" s="61" t="s">
        <v>167</v>
      </c>
      <c r="AH71" s="61" t="s">
        <v>167</v>
      </c>
      <c r="AI71" s="61" t="s">
        <v>167</v>
      </c>
      <c r="AJ71" s="61" t="s">
        <v>167</v>
      </c>
      <c r="AK71" s="61" t="s">
        <v>167</v>
      </c>
      <c r="AL71" s="61" t="s">
        <v>167</v>
      </c>
      <c r="AM71" s="61" t="s">
        <v>167</v>
      </c>
      <c r="AN71" s="61" t="s">
        <v>167</v>
      </c>
      <c r="AO71" s="61" t="s">
        <v>167</v>
      </c>
      <c r="AP71" s="61" t="s">
        <v>167</v>
      </c>
      <c r="AQ71" s="61" t="s">
        <v>167</v>
      </c>
      <c r="AR71" s="61" t="s">
        <v>167</v>
      </c>
      <c r="AS71" s="61" t="s">
        <v>167</v>
      </c>
      <c r="AT71" s="61" t="s">
        <v>167</v>
      </c>
      <c r="AU71" s="61" t="s">
        <v>167</v>
      </c>
      <c r="AV71" s="61" t="s">
        <v>167</v>
      </c>
      <c r="AW71" s="61" t="s">
        <v>167</v>
      </c>
      <c r="AX71" s="61" t="s">
        <v>167</v>
      </c>
      <c r="AY71" s="61" t="s">
        <v>167</v>
      </c>
      <c r="AZ71" s="61" t="s">
        <v>167</v>
      </c>
      <c r="BA71" s="61" t="s">
        <v>167</v>
      </c>
      <c r="BB71" s="61" t="s">
        <v>167</v>
      </c>
      <c r="BC71" s="61" t="s">
        <v>167</v>
      </c>
      <c r="BD71" s="61" t="s">
        <v>167</v>
      </c>
      <c r="BE71" s="61" t="s">
        <v>167</v>
      </c>
      <c r="BF71" s="61" t="s">
        <v>167</v>
      </c>
      <c r="BG71" s="61" t="s">
        <v>167</v>
      </c>
      <c r="BH71" s="61" t="s">
        <v>167</v>
      </c>
      <c r="BI71" s="61" t="s">
        <v>167</v>
      </c>
      <c r="BJ71" s="61" t="s">
        <v>167</v>
      </c>
      <c r="BK71" s="61" t="s">
        <v>167</v>
      </c>
      <c r="BL71" s="61" t="s">
        <v>167</v>
      </c>
      <c r="BM71" s="61" t="s">
        <v>167</v>
      </c>
      <c r="BN71" s="61" t="s">
        <v>167</v>
      </c>
      <c r="BO71" s="61" t="s">
        <v>167</v>
      </c>
      <c r="BP71" s="61" t="s">
        <v>167</v>
      </c>
      <c r="BQ71" s="61" t="s">
        <v>167</v>
      </c>
      <c r="BR71" s="61" t="s">
        <v>167</v>
      </c>
      <c r="BS71" s="61" t="s">
        <v>167</v>
      </c>
      <c r="BT71" s="61" t="s">
        <v>167</v>
      </c>
      <c r="BU71" s="61" t="s">
        <v>167</v>
      </c>
      <c r="BV71" s="61" t="s">
        <v>167</v>
      </c>
      <c r="BW71" s="61" t="s">
        <v>167</v>
      </c>
      <c r="BX71" s="61" t="s">
        <v>167</v>
      </c>
      <c r="BY71" s="61" t="s">
        <v>167</v>
      </c>
      <c r="BZ71" s="61" t="s">
        <v>167</v>
      </c>
      <c r="CA71" s="61" t="s">
        <v>167</v>
      </c>
      <c r="CB71" s="61" t="s">
        <v>167</v>
      </c>
      <c r="CC71" s="61" t="s">
        <v>167</v>
      </c>
      <c r="CD71" s="61" t="s">
        <v>167</v>
      </c>
      <c r="CE71" s="61" t="s">
        <v>167</v>
      </c>
      <c r="CF71" s="61" t="s">
        <v>167</v>
      </c>
      <c r="CG71" s="61" t="s">
        <v>167</v>
      </c>
      <c r="CH71" s="61" t="s">
        <v>167</v>
      </c>
      <c r="CI71" s="61" t="s">
        <v>167</v>
      </c>
      <c r="CJ71" s="61" t="s">
        <v>167</v>
      </c>
      <c r="CK71" s="61" t="s">
        <v>167</v>
      </c>
      <c r="CL71" s="61" t="s">
        <v>167</v>
      </c>
      <c r="CM71" s="61" t="s">
        <v>167</v>
      </c>
      <c r="CN71" s="61" t="s">
        <v>167</v>
      </c>
      <c r="CO71" s="61" t="s">
        <v>167</v>
      </c>
      <c r="CP71" s="61" t="s">
        <v>167</v>
      </c>
      <c r="CQ71" s="61" t="s">
        <v>167</v>
      </c>
      <c r="CR71" s="61" t="s">
        <v>167</v>
      </c>
      <c r="CS71" s="61" t="s">
        <v>167</v>
      </c>
      <c r="CT71" s="61" t="s">
        <v>167</v>
      </c>
      <c r="CU71" s="61" t="s">
        <v>167</v>
      </c>
      <c r="CV71" s="61" t="s">
        <v>167</v>
      </c>
      <c r="CW71" s="61" t="s">
        <v>167</v>
      </c>
      <c r="CX71" s="61" t="s">
        <v>167</v>
      </c>
      <c r="CY71" s="61" t="s">
        <v>167</v>
      </c>
      <c r="CZ71" s="61" t="s">
        <v>167</v>
      </c>
    </row>
    <row r="72" spans="1:104" ht="28.5" x14ac:dyDescent="0.2">
      <c r="A72" s="16" t="s">
        <v>422</v>
      </c>
      <c r="B72" s="9" t="s">
        <v>375</v>
      </c>
      <c r="C72" s="15" t="s">
        <v>376</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x14ac:dyDescent="0.2">
      <c r="A73" s="16" t="s">
        <v>423</v>
      </c>
      <c r="B73" s="9" t="s">
        <v>378</v>
      </c>
      <c r="C73" s="15" t="s">
        <v>424</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x14ac:dyDescent="0.3">
      <c r="A75" s="70"/>
      <c r="C75" s="72"/>
      <c r="D75" s="72"/>
    </row>
    <row r="76" spans="1:104" ht="14.25" customHeight="1" x14ac:dyDescent="0.2"/>
    <row r="77" spans="1:104" ht="14.25" customHeight="1" x14ac:dyDescent="0.2"/>
    <row r="78" spans="1:104" ht="14.25" customHeight="1" x14ac:dyDescent="0.2"/>
    <row r="79" spans="1:104" ht="14.25" customHeight="1" x14ac:dyDescent="0.2"/>
    <row r="80" spans="1:104"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sheetData>
  <sheetProtection algorithmName="SHA-512" hashValue="0pKtpEzESiXEQLCcp3gu/eoFZxrlxkLK2RYq4TIEl2vtG8IMwMMfb6ytu42xRwwDus8FDkYoQ+NZ0cjMgH9ERw==" saltValue="ZmXqlUg8Me5XAhHgWOjWrg==" spinCount="100000" sheet="1" objects="1" scenarios="1"/>
  <mergeCells count="5">
    <mergeCell ref="A3:C3"/>
    <mergeCell ref="A10:C10"/>
    <mergeCell ref="B13:C13"/>
    <mergeCell ref="B14:C14"/>
    <mergeCell ref="A24:D24"/>
  </mergeCells>
  <conditionalFormatting sqref="A9:A26">
    <cfRule type="expression" dxfId="33" priority="2">
      <formula>$D$5="Yes, the plan complies based on all analyses"</formula>
    </cfRule>
  </conditionalFormatting>
  <conditionalFormatting sqref="B9:D9 E9:CZ24 D10 B11:D23 A27:CZ73">
    <cfRule type="expression" dxfId="29" priority="3">
      <formula>$D$5="Yes, the plan complies based on all analyses"</formula>
    </cfRule>
  </conditionalFormatting>
  <conditionalFormatting sqref="B25:CZ26">
    <cfRule type="expression" dxfId="28" priority="1">
      <formula>$D$5="Yes, the plan complies based on all analyses"</formula>
    </cfRule>
  </conditionalFormatting>
  <dataValidations count="2">
    <dataValidation allowBlank="1" prompt="To enter free text, select cell and type - do not click into cell" sqref="E37:CZ42 E44:CZ49 E68:CZ73 E60:CZ65 E53:CZ58" xr:uid="{179DB8BD-3ECB-4CBF-B5F4-E7C52C63716E}"/>
    <dataValidation allowBlank="1" sqref="E30:CZ35" xr:uid="{9EDEC75E-B23E-430D-B550-1162F38B1E6C}"/>
  </dataValidations>
  <hyperlinks>
    <hyperlink ref="B14" location="SectionE_AnalysisMethods" display="Return to the Analysis Methods section in the &quot;State and program information&quot; tab to change whether a method is used." xr:uid="{5C661E75-7146-48A0-B83F-3DBC4BC677E7}"/>
    <hyperlink ref="A8" location="'III_Plan comp 438.206 All plans'!A1" display="Click to go to section B: Assurance of plan compliance for 42 C.F.R. § 438.206" xr:uid="{022D1834-D477-4398-999A-948EB3D4499A}"/>
    <hyperlink ref="A26" location="SectionE_AnalysisMethods" display="Click to return to the Analysis Methods section in the &quot;State and Program Information&quot; tab to change whether a method is used." xr:uid="{5D5DD875-FB97-46F2-AD75-08812902C451}"/>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E31D71D8-5F27-4AA4-8766-09A6369B536A}">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420B633E-39B3-41D9-AFA7-DC3964AD5B25}">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729925CC-08C9-4B20-9CE7-485CE6C5C1F0}">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918F315-1A08-469E-8929-69FCE9BE1B9E}">
          <x14:formula1>
            <xm:f>'Set Values'!$FB$88:$FB$97</xm:f>
          </x14:formula1>
          <xm:sqref>CU15</xm:sqref>
        </x14:dataValidation>
        <x14:dataValidation type="list" allowBlank="1" showInputMessage="1" showErrorMessage="1" xr:uid="{12554285-28F3-4A29-AB80-35187C771DA5}">
          <x14:formula1>
            <xm:f>'Set Values'!$AB$3:$AB$4</xm:f>
          </x14:formula1>
          <xm:sqref>E20:CZ20</xm:sqref>
        </x14:dataValidation>
        <x14:dataValidation type="list" allowBlank="1" showInputMessage="1" showErrorMessage="1" xr:uid="{90CF359C-5BF3-4CE5-A845-CA065795C24A}">
          <x14:formula1>
            <xm:f>'Set Values'!$Z$3:$Z$4</xm:f>
          </x14:formula1>
          <xm:sqref>D5</xm:sqref>
        </x14:dataValidation>
        <x14:dataValidation type="list" allowBlank="1" showInputMessage="1" showErrorMessage="1" xr:uid="{903E6082-A016-48C3-B134-9E896BD51750}">
          <x14:formula1>
            <xm:f>'Set Values'!$BM$88:$BM$97</xm:f>
          </x14:formula1>
          <xm:sqref>F15</xm:sqref>
        </x14:dataValidation>
        <x14:dataValidation type="list" allowBlank="1" showInputMessage="1" showErrorMessage="1" xr:uid="{55820BA0-F7BE-49E2-90CF-0AF150E77104}">
          <x14:formula1>
            <xm:f>'Set Values'!$BL$88:$BL$97</xm:f>
          </x14:formula1>
          <xm:sqref>E15</xm:sqref>
        </x14:dataValidation>
        <x14:dataValidation type="list" allowBlank="1" showInputMessage="1" showErrorMessage="1" xr:uid="{3EE0B2AE-A7DC-4951-9E14-29F3BEEF9FBD}">
          <x14:formula1>
            <xm:f>'Set Values'!$BN$88:$BN$97</xm:f>
          </x14:formula1>
          <xm:sqref>G15</xm:sqref>
        </x14:dataValidation>
        <x14:dataValidation type="list" allowBlank="1" showInputMessage="1" showErrorMessage="1" xr:uid="{66F00793-DB14-43BA-8D4C-AFA591300BBD}">
          <x14:formula1>
            <xm:f>'Set Values'!$BO$88:$BO$97</xm:f>
          </x14:formula1>
          <xm:sqref>H15</xm:sqref>
        </x14:dataValidation>
        <x14:dataValidation type="list" allowBlank="1" showInputMessage="1" showErrorMessage="1" xr:uid="{88388575-A33C-46B8-B076-AC5B1129EE17}">
          <x14:formula1>
            <xm:f>'Set Values'!$BP$88:$BP$97</xm:f>
          </x14:formula1>
          <xm:sqref>I15</xm:sqref>
        </x14:dataValidation>
        <x14:dataValidation type="list" allowBlank="1" showInputMessage="1" showErrorMessage="1" xr:uid="{55695B4D-47C0-4676-8BFC-5311D787C183}">
          <x14:formula1>
            <xm:f>'Set Values'!$BQ$88:$BQ$97</xm:f>
          </x14:formula1>
          <xm:sqref>J15</xm:sqref>
        </x14:dataValidation>
        <x14:dataValidation type="list" allowBlank="1" showInputMessage="1" showErrorMessage="1" xr:uid="{83102296-8B9C-4C30-B783-045AAE4ADD90}">
          <x14:formula1>
            <xm:f>'Set Values'!$BR$88:$BR$97</xm:f>
          </x14:formula1>
          <xm:sqref>K15</xm:sqref>
        </x14:dataValidation>
        <x14:dataValidation type="list" allowBlank="1" showInputMessage="1" showErrorMessage="1" xr:uid="{C4DB6EFC-DD24-46D0-9616-6D483B948095}">
          <x14:formula1>
            <xm:f>'Set Values'!$BS$88:$BS$97</xm:f>
          </x14:formula1>
          <xm:sqref>L15</xm:sqref>
        </x14:dataValidation>
        <x14:dataValidation type="list" allowBlank="1" showInputMessage="1" showErrorMessage="1" xr:uid="{3BE3CD61-7562-4E68-88AE-B35943C12DB8}">
          <x14:formula1>
            <xm:f>'Set Values'!$BU$88:$BU$97</xm:f>
          </x14:formula1>
          <xm:sqref>N15</xm:sqref>
        </x14:dataValidation>
        <x14:dataValidation type="list" allowBlank="1" showInputMessage="1" showErrorMessage="1" xr:uid="{6268A3BA-CC09-47BF-924B-A908EB8FD701}">
          <x14:formula1>
            <xm:f>'Set Values'!$BV$88:$BV$97</xm:f>
          </x14:formula1>
          <xm:sqref>O15</xm:sqref>
        </x14:dataValidation>
        <x14:dataValidation type="list" allowBlank="1" showInputMessage="1" showErrorMessage="1" xr:uid="{D3D91743-E2AA-4B89-9562-DE705E076336}">
          <x14:formula1>
            <xm:f>'Set Values'!$BW$88:$BW$97</xm:f>
          </x14:formula1>
          <xm:sqref>P15</xm:sqref>
        </x14:dataValidation>
        <x14:dataValidation type="list" allowBlank="1" showInputMessage="1" showErrorMessage="1" xr:uid="{5D09B82D-5EC8-4236-B678-F0B6FD6C46F0}">
          <x14:formula1>
            <xm:f>'Set Values'!$BX$88:$BX$97</xm:f>
          </x14:formula1>
          <xm:sqref>Q15</xm:sqref>
        </x14:dataValidation>
        <x14:dataValidation type="list" allowBlank="1" showInputMessage="1" showErrorMessage="1" xr:uid="{ADA570C4-CD8B-4F1E-BB30-055A579C2792}">
          <x14:formula1>
            <xm:f>'Set Values'!$BY$88:$BY$97</xm:f>
          </x14:formula1>
          <xm:sqref>R15</xm:sqref>
        </x14:dataValidation>
        <x14:dataValidation type="list" allowBlank="1" showInputMessage="1" showErrorMessage="1" xr:uid="{4D466226-3264-43DF-A207-962293B30842}">
          <x14:formula1>
            <xm:f>'Set Values'!$BZ$88:$BZ$97</xm:f>
          </x14:formula1>
          <xm:sqref>S15</xm:sqref>
        </x14:dataValidation>
        <x14:dataValidation type="list" allowBlank="1" showInputMessage="1" showErrorMessage="1" xr:uid="{F870EAEA-CE29-414D-8FE8-04B8CA1B56F8}">
          <x14:formula1>
            <xm:f>'Set Values'!$CA$88:$CA$97</xm:f>
          </x14:formula1>
          <xm:sqref>T15</xm:sqref>
        </x14:dataValidation>
        <x14:dataValidation type="list" allowBlank="1" showInputMessage="1" showErrorMessage="1" xr:uid="{CE90DD2E-18D8-4D99-AFFE-E153A5654F9B}">
          <x14:formula1>
            <xm:f>'Set Values'!$CB$88:$CB$97</xm:f>
          </x14:formula1>
          <xm:sqref>U15</xm:sqref>
        </x14:dataValidation>
        <x14:dataValidation type="list" allowBlank="1" showInputMessage="1" showErrorMessage="1" xr:uid="{0EB99D57-676C-43A8-95AB-EFE4F4454BF2}">
          <x14:formula1>
            <xm:f>'Set Values'!$CC$88:$CC$97</xm:f>
          </x14:formula1>
          <xm:sqref>V15</xm:sqref>
        </x14:dataValidation>
        <x14:dataValidation type="list" allowBlank="1" showInputMessage="1" showErrorMessage="1" xr:uid="{D42AC4DB-7E41-447E-A689-DCD99C20EA99}">
          <x14:formula1>
            <xm:f>'Set Values'!$CD$88:$CD$97</xm:f>
          </x14:formula1>
          <xm:sqref>W15</xm:sqref>
        </x14:dataValidation>
        <x14:dataValidation type="list" allowBlank="1" showInputMessage="1" showErrorMessage="1" xr:uid="{A3A4B9A2-BDC8-4991-95F7-AC6988DAF970}">
          <x14:formula1>
            <xm:f>'Set Values'!$AA$3</xm:f>
          </x14:formula1>
          <xm:sqref>E12:CZ12</xm:sqref>
        </x14:dataValidation>
        <x14:dataValidation type="list" allowBlank="1" showInputMessage="1" showErrorMessage="1" xr:uid="{60A118F0-E2CC-4A67-AFFC-6FFC3D15BD14}">
          <x14:formula1>
            <xm:f>'Set Values'!$CE$88:$CE$97</xm:f>
          </x14:formula1>
          <xm:sqref>X15</xm:sqref>
        </x14:dataValidation>
        <x14:dataValidation type="list" allowBlank="1" showInputMessage="1" showErrorMessage="1" xr:uid="{F54878F0-4CAB-499C-BB0C-2B21D0AD7623}">
          <x14:formula1>
            <xm:f>'Set Values'!$CF$88:$CF$97</xm:f>
          </x14:formula1>
          <xm:sqref>Y15</xm:sqref>
        </x14:dataValidation>
        <x14:dataValidation type="list" allowBlank="1" showInputMessage="1" showErrorMessage="1" xr:uid="{88590DE4-4F2D-4972-9433-59F1F2F1DF5D}">
          <x14:formula1>
            <xm:f>'Set Values'!$CG$88:$CG$97</xm:f>
          </x14:formula1>
          <xm:sqref>Z15</xm:sqref>
        </x14:dataValidation>
        <x14:dataValidation type="list" allowBlank="1" showInputMessage="1" showErrorMessage="1" xr:uid="{849F088A-774C-4DCB-AE46-36EB1F1F8E50}">
          <x14:formula1>
            <xm:f>'Set Values'!$CH$88:$CH$97</xm:f>
          </x14:formula1>
          <xm:sqref>AA15</xm:sqref>
        </x14:dataValidation>
        <x14:dataValidation type="list" allowBlank="1" showInputMessage="1" showErrorMessage="1" xr:uid="{C729A41F-C95E-477D-835B-AB73FF36225D}">
          <x14:formula1>
            <xm:f>'Set Values'!$CI$88:$CI$97</xm:f>
          </x14:formula1>
          <xm:sqref>AB15</xm:sqref>
        </x14:dataValidation>
        <x14:dataValidation type="list" allowBlank="1" showInputMessage="1" showErrorMessage="1" xr:uid="{A33C151A-00F6-45A6-9918-98DC7C4A71C9}">
          <x14:formula1>
            <xm:f>'Set Values'!$CJ$88:$CJ$97</xm:f>
          </x14:formula1>
          <xm:sqref>AC15</xm:sqref>
        </x14:dataValidation>
        <x14:dataValidation type="list" allowBlank="1" showInputMessage="1" showErrorMessage="1" xr:uid="{372847FE-39B9-49B0-91CF-B2F3CBD273D7}">
          <x14:formula1>
            <xm:f>'Set Values'!$CK$88:$CK$97</xm:f>
          </x14:formula1>
          <xm:sqref>AD15</xm:sqref>
        </x14:dataValidation>
        <x14:dataValidation type="list" allowBlank="1" showInputMessage="1" showErrorMessage="1" xr:uid="{A50611FB-B205-4448-BC16-EBB321F0925C}">
          <x14:formula1>
            <xm:f>'Set Values'!$CL$88:$CL$97</xm:f>
          </x14:formula1>
          <xm:sqref>AE15</xm:sqref>
        </x14:dataValidation>
        <x14:dataValidation type="list" allowBlank="1" showInputMessage="1" showErrorMessage="1" xr:uid="{EBABF8B1-CD6B-498F-B5BA-53002A28B68A}">
          <x14:formula1>
            <xm:f>'Set Values'!$CM$88:$CM$97</xm:f>
          </x14:formula1>
          <xm:sqref>AF15</xm:sqref>
        </x14:dataValidation>
        <x14:dataValidation type="list" allowBlank="1" showInputMessage="1" showErrorMessage="1" xr:uid="{DD13B0C7-B3E0-4858-B452-82FB2DF7DF40}">
          <x14:formula1>
            <xm:f>'Set Values'!$CN$88:$CN$97</xm:f>
          </x14:formula1>
          <xm:sqref>AG15</xm:sqref>
        </x14:dataValidation>
        <x14:dataValidation type="list" allowBlank="1" showInputMessage="1" showErrorMessage="1" xr:uid="{DB471102-A14D-433F-AF72-049EF4914808}">
          <x14:formula1>
            <xm:f>'Set Values'!$CO$88:$CO$97</xm:f>
          </x14:formula1>
          <xm:sqref>AH15</xm:sqref>
        </x14:dataValidation>
        <x14:dataValidation type="list" allowBlank="1" showInputMessage="1" showErrorMessage="1" xr:uid="{4B06ED50-27D7-4DD4-942A-60E218EB97AE}">
          <x14:formula1>
            <xm:f>'Set Values'!$CP$88:$CP$97</xm:f>
          </x14:formula1>
          <xm:sqref>AI15</xm:sqref>
        </x14:dataValidation>
        <x14:dataValidation type="list" allowBlank="1" showInputMessage="1" showErrorMessage="1" xr:uid="{0F63CAE3-8F15-444D-9967-8EA3BD6774EB}">
          <x14:formula1>
            <xm:f>'Set Values'!$CQ$88:$CQ$97</xm:f>
          </x14:formula1>
          <xm:sqref>AJ15</xm:sqref>
        </x14:dataValidation>
        <x14:dataValidation type="list" allowBlank="1" showInputMessage="1" showErrorMessage="1" xr:uid="{3411E683-887B-4B73-84CB-7580C9530555}">
          <x14:formula1>
            <xm:f>'Set Values'!$CR$88:$CR$97</xm:f>
          </x14:formula1>
          <xm:sqref>AK15</xm:sqref>
        </x14:dataValidation>
        <x14:dataValidation type="list" allowBlank="1" showInputMessage="1" showErrorMessage="1" xr:uid="{C4AB97F4-C4D4-40C0-9B4D-D9EC4256C4A5}">
          <x14:formula1>
            <xm:f>'Set Values'!$CS$88:$CS$97</xm:f>
          </x14:formula1>
          <xm:sqref>AL15</xm:sqref>
        </x14:dataValidation>
        <x14:dataValidation type="list" allowBlank="1" showInputMessage="1" showErrorMessage="1" xr:uid="{0A71C898-049B-4116-B877-95454567CD31}">
          <x14:formula1>
            <xm:f>'Set Values'!$CT$88:$CT$97</xm:f>
          </x14:formula1>
          <xm:sqref>AM15</xm:sqref>
        </x14:dataValidation>
        <x14:dataValidation type="list" allowBlank="1" showInputMessage="1" showErrorMessage="1" xr:uid="{2AA64942-29B4-4A6F-BCF9-C3B92C56EE92}">
          <x14:formula1>
            <xm:f>'Set Values'!$CU$88:$CU$97</xm:f>
          </x14:formula1>
          <xm:sqref>AN15</xm:sqref>
        </x14:dataValidation>
        <x14:dataValidation type="list" allowBlank="1" showInputMessage="1" showErrorMessage="1" xr:uid="{D06795E4-2ECF-4837-AA5C-97C02AEF171F}">
          <x14:formula1>
            <xm:f>'Set Values'!$CV$88:$CV$97</xm:f>
          </x14:formula1>
          <xm:sqref>AO15</xm:sqref>
        </x14:dataValidation>
        <x14:dataValidation type="list" allowBlank="1" showInputMessage="1" showErrorMessage="1" xr:uid="{FD4B9FD8-1050-4380-B249-7A0F507018B8}">
          <x14:formula1>
            <xm:f>'Set Values'!$CW$88:$CW$97</xm:f>
          </x14:formula1>
          <xm:sqref>AP15</xm:sqref>
        </x14:dataValidation>
        <x14:dataValidation type="list" allowBlank="1" showInputMessage="1" showErrorMessage="1" xr:uid="{F4967331-24CC-4918-B715-AF8953A8B483}">
          <x14:formula1>
            <xm:f>'Set Values'!$CX$88:$CX$97</xm:f>
          </x14:formula1>
          <xm:sqref>AQ15</xm:sqref>
        </x14:dataValidation>
        <x14:dataValidation type="list" allowBlank="1" showInputMessage="1" showErrorMessage="1" xr:uid="{A9EB7090-2255-4306-A720-B1D6966DB522}">
          <x14:formula1>
            <xm:f>'Set Values'!$CY$88:$CY$97</xm:f>
          </x14:formula1>
          <xm:sqref>AR15</xm:sqref>
        </x14:dataValidation>
        <x14:dataValidation type="list" allowBlank="1" showInputMessage="1" showErrorMessage="1" xr:uid="{82D9CC6C-0486-42E0-97EE-6154BEDC57D8}">
          <x14:formula1>
            <xm:f>'Set Values'!$CZ$88:$CZ$97</xm:f>
          </x14:formula1>
          <xm:sqref>AS15</xm:sqref>
        </x14:dataValidation>
        <x14:dataValidation type="list" allowBlank="1" showInputMessage="1" showErrorMessage="1" xr:uid="{B9590F5A-0409-4F02-9FE6-E64477A4FB53}">
          <x14:formula1>
            <xm:f>'Set Values'!$DA$88:$DA$97</xm:f>
          </x14:formula1>
          <xm:sqref>AT15</xm:sqref>
        </x14:dataValidation>
        <x14:dataValidation type="list" allowBlank="1" showInputMessage="1" showErrorMessage="1" xr:uid="{AAE10CDF-091F-4BF9-A6F4-289A6079B2B4}">
          <x14:formula1>
            <xm:f>'Set Values'!$DB$88:$DB$97</xm:f>
          </x14:formula1>
          <xm:sqref>AU15</xm:sqref>
        </x14:dataValidation>
        <x14:dataValidation type="list" allowBlank="1" showInputMessage="1" showErrorMessage="1" xr:uid="{C83E6184-5942-4D8B-BAB7-5315DE440EA0}">
          <x14:formula1>
            <xm:f>'Set Values'!$DC$88:$DC$97</xm:f>
          </x14:formula1>
          <xm:sqref>AV15</xm:sqref>
        </x14:dataValidation>
        <x14:dataValidation type="list" allowBlank="1" showInputMessage="1" showErrorMessage="1" xr:uid="{10BD6970-C712-48A4-A6E6-20E1820DCF97}">
          <x14:formula1>
            <xm:f>'Set Values'!$DD$88:$DD$97</xm:f>
          </x14:formula1>
          <xm:sqref>AW15</xm:sqref>
        </x14:dataValidation>
        <x14:dataValidation type="list" allowBlank="1" showInputMessage="1" showErrorMessage="1" xr:uid="{8C32B3A4-3147-41E4-8054-93A68BF9C828}">
          <x14:formula1>
            <xm:f>'Set Values'!$DE$88:$DE$97</xm:f>
          </x14:formula1>
          <xm:sqref>AX15</xm:sqref>
        </x14:dataValidation>
        <x14:dataValidation type="list" allowBlank="1" showInputMessage="1" showErrorMessage="1" xr:uid="{04A45957-05C3-490B-AC52-F6D1FCFC4AAF}">
          <x14:formula1>
            <xm:f>'Set Values'!$DF$88:$DF$97</xm:f>
          </x14:formula1>
          <xm:sqref>AY15</xm:sqref>
        </x14:dataValidation>
        <x14:dataValidation type="list" allowBlank="1" showInputMessage="1" showErrorMessage="1" xr:uid="{36250740-3490-48EA-9538-D9B4709AD702}">
          <x14:formula1>
            <xm:f>'Set Values'!$DG$88:$DG$97</xm:f>
          </x14:formula1>
          <xm:sqref>AZ15</xm:sqref>
        </x14:dataValidation>
        <x14:dataValidation type="list" allowBlank="1" showInputMessage="1" showErrorMessage="1" xr:uid="{BA134916-E9ED-40DB-949D-F6FD1649E9DC}">
          <x14:formula1>
            <xm:f>'Set Values'!$DH$88:$DH$97</xm:f>
          </x14:formula1>
          <xm:sqref>BA15</xm:sqref>
        </x14:dataValidation>
        <x14:dataValidation type="list" allowBlank="1" showInputMessage="1" showErrorMessage="1" xr:uid="{3C3D897B-31B6-4C0A-9421-643A172FB55A}">
          <x14:formula1>
            <xm:f>'Set Values'!$DI$88:$DI$97</xm:f>
          </x14:formula1>
          <xm:sqref>BB15</xm:sqref>
        </x14:dataValidation>
        <x14:dataValidation type="list" allowBlank="1" showInputMessage="1" showErrorMessage="1" xr:uid="{B66C32CA-52DD-483B-BC82-C7E27D7EFC24}">
          <x14:formula1>
            <xm:f>'Set Values'!$DJ$88:$DJ$97</xm:f>
          </x14:formula1>
          <xm:sqref>BC15</xm:sqref>
        </x14:dataValidation>
        <x14:dataValidation type="list" allowBlank="1" showInputMessage="1" showErrorMessage="1" xr:uid="{D5B44DDB-8069-48A3-9C4E-20E2881E31C2}">
          <x14:formula1>
            <xm:f>'Set Values'!$DK$88:$DK$97</xm:f>
          </x14:formula1>
          <xm:sqref>BD15</xm:sqref>
        </x14:dataValidation>
        <x14:dataValidation type="list" allowBlank="1" showInputMessage="1" showErrorMessage="1" xr:uid="{7680CDFC-1295-49AA-B30B-BAE7F4C6C301}">
          <x14:formula1>
            <xm:f>'Set Values'!$DL$88:$DL$97</xm:f>
          </x14:formula1>
          <xm:sqref>BE15</xm:sqref>
        </x14:dataValidation>
        <x14:dataValidation type="list" allowBlank="1" showInputMessage="1" showErrorMessage="1" xr:uid="{A26898EA-4D6E-4E89-8441-F6A843E3FB06}">
          <x14:formula1>
            <xm:f>'Set Values'!$DM$88:$DM$97</xm:f>
          </x14:formula1>
          <xm:sqref>BF15</xm:sqref>
        </x14:dataValidation>
        <x14:dataValidation type="list" allowBlank="1" showInputMessage="1" showErrorMessage="1" xr:uid="{1700B8F1-3C44-494C-8FA2-C4EE0BCCBF1B}">
          <x14:formula1>
            <xm:f>'Set Values'!$DN$88:$DN$97</xm:f>
          </x14:formula1>
          <xm:sqref>BG15</xm:sqref>
        </x14:dataValidation>
        <x14:dataValidation type="list" allowBlank="1" showInputMessage="1" showErrorMessage="1" xr:uid="{2377B1B6-7C8E-4A18-82FD-8396FE15B48E}">
          <x14:formula1>
            <xm:f>'Set Values'!$DO$88:$DO$97</xm:f>
          </x14:formula1>
          <xm:sqref>BH15</xm:sqref>
        </x14:dataValidation>
        <x14:dataValidation type="list" allowBlank="1" showInputMessage="1" showErrorMessage="1" xr:uid="{7558FCDB-2776-4546-ACA8-188D40F8504D}">
          <x14:formula1>
            <xm:f>'Set Values'!$DP$88:$DP$97</xm:f>
          </x14:formula1>
          <xm:sqref>BI15</xm:sqref>
        </x14:dataValidation>
        <x14:dataValidation type="list" allowBlank="1" showInputMessage="1" showErrorMessage="1" xr:uid="{D4C6C32F-0C5D-4DEB-8CCD-804613DDC5C7}">
          <x14:formula1>
            <xm:f>'Set Values'!$DQ$88:$DQ$97</xm:f>
          </x14:formula1>
          <xm:sqref>BJ15</xm:sqref>
        </x14:dataValidation>
        <x14:dataValidation type="list" allowBlank="1" showInputMessage="1" showErrorMessage="1" xr:uid="{6AA345D1-0B5C-4D2D-90EF-21B550CF195E}">
          <x14:formula1>
            <xm:f>'Set Values'!$DR$88:$DR$97</xm:f>
          </x14:formula1>
          <xm:sqref>BK15</xm:sqref>
        </x14:dataValidation>
        <x14:dataValidation type="list" allowBlank="1" showInputMessage="1" showErrorMessage="1" xr:uid="{1E009CAF-8783-4156-AF03-AE63F69D65A6}">
          <x14:formula1>
            <xm:f>'Set Values'!$DS$88:$DS$97</xm:f>
          </x14:formula1>
          <xm:sqref>BL15</xm:sqref>
        </x14:dataValidation>
        <x14:dataValidation type="list" allowBlank="1" showInputMessage="1" showErrorMessage="1" xr:uid="{A2487999-8E53-486C-BF8C-C0D61ED6EC37}">
          <x14:formula1>
            <xm:f>'Set Values'!$DT$88:$DT$97</xm:f>
          </x14:formula1>
          <xm:sqref>BM15</xm:sqref>
        </x14:dataValidation>
        <x14:dataValidation type="list" allowBlank="1" showInputMessage="1" showErrorMessage="1" xr:uid="{C3CB83D2-C98D-43E4-9A0E-2A3E410126DC}">
          <x14:formula1>
            <xm:f>'Set Values'!$DU$88:$DU$97</xm:f>
          </x14:formula1>
          <xm:sqref>BN15</xm:sqref>
        </x14:dataValidation>
        <x14:dataValidation type="list" allowBlank="1" showInputMessage="1" showErrorMessage="1" xr:uid="{AFBECF57-26C4-43D7-883C-5EC461326498}">
          <x14:formula1>
            <xm:f>'Set Values'!$DV$88:$DV$97</xm:f>
          </x14:formula1>
          <xm:sqref>BO15</xm:sqref>
        </x14:dataValidation>
        <x14:dataValidation type="list" allowBlank="1" showInputMessage="1" showErrorMessage="1" xr:uid="{90A8BE3F-F154-4465-BC8C-7BDB8EB78A17}">
          <x14:formula1>
            <xm:f>'Set Values'!$DW$88:$DW$97</xm:f>
          </x14:formula1>
          <xm:sqref>BP15</xm:sqref>
        </x14:dataValidation>
        <x14:dataValidation type="list" allowBlank="1" showInputMessage="1" showErrorMessage="1" xr:uid="{B08B615E-4774-4C29-9601-C2600A29D2A4}">
          <x14:formula1>
            <xm:f>'Set Values'!$DX$88:$DX$97</xm:f>
          </x14:formula1>
          <xm:sqref>BQ15</xm:sqref>
        </x14:dataValidation>
        <x14:dataValidation type="list" allowBlank="1" showInputMessage="1" showErrorMessage="1" xr:uid="{14E4191F-3E2D-4C41-A43E-B03AA9A212A8}">
          <x14:formula1>
            <xm:f>'Set Values'!$DY$88:$DY$97</xm:f>
          </x14:formula1>
          <xm:sqref>BR15</xm:sqref>
        </x14:dataValidation>
        <x14:dataValidation type="list" allowBlank="1" showInputMessage="1" showErrorMessage="1" xr:uid="{B623C7DF-8CE5-467F-9356-BF3C3C12CEF2}">
          <x14:formula1>
            <xm:f>'Set Values'!$DZ$88:$DZ$97</xm:f>
          </x14:formula1>
          <xm:sqref>BS15</xm:sqref>
        </x14:dataValidation>
        <x14:dataValidation type="list" allowBlank="1" showInputMessage="1" showErrorMessage="1" xr:uid="{D54F1BB8-C0B3-41B4-9538-D193282778CB}">
          <x14:formula1>
            <xm:f>'Set Values'!$EA$88:$EA$97</xm:f>
          </x14:formula1>
          <xm:sqref>BT15</xm:sqref>
        </x14:dataValidation>
        <x14:dataValidation type="list" allowBlank="1" showInputMessage="1" showErrorMessage="1" xr:uid="{12ADFD42-0A0F-4649-A1B4-3BFD99236DC9}">
          <x14:formula1>
            <xm:f>'Set Values'!$EB$88:$EB$97</xm:f>
          </x14:formula1>
          <xm:sqref>BU15</xm:sqref>
        </x14:dataValidation>
        <x14:dataValidation type="list" allowBlank="1" showInputMessage="1" showErrorMessage="1" xr:uid="{54A02FB0-8669-43A5-A9C3-EA09FB64DAB6}">
          <x14:formula1>
            <xm:f>'Set Values'!$EC$88:$EC$97</xm:f>
          </x14:formula1>
          <xm:sqref>BV15</xm:sqref>
        </x14:dataValidation>
        <x14:dataValidation type="list" allowBlank="1" showInputMessage="1" showErrorMessage="1" xr:uid="{D68D7FCF-C881-4F71-A7EF-7C5F64AA0F50}">
          <x14:formula1>
            <xm:f>'Set Values'!$ED$88:$ED$97</xm:f>
          </x14:formula1>
          <xm:sqref>BW15</xm:sqref>
        </x14:dataValidation>
        <x14:dataValidation type="list" allowBlank="1" showInputMessage="1" showErrorMessage="1" xr:uid="{E3889674-8C7E-437A-B138-E90F04F0B63B}">
          <x14:formula1>
            <xm:f>'Set Values'!$EE$88:$EE$97</xm:f>
          </x14:formula1>
          <xm:sqref>BX15</xm:sqref>
        </x14:dataValidation>
        <x14:dataValidation type="list" allowBlank="1" showInputMessage="1" showErrorMessage="1" xr:uid="{0BBC9002-09CB-41EB-B706-E5684D7C566B}">
          <x14:formula1>
            <xm:f>'Set Values'!$EF$88:$EF$97</xm:f>
          </x14:formula1>
          <xm:sqref>BY15</xm:sqref>
        </x14:dataValidation>
        <x14:dataValidation type="list" allowBlank="1" showInputMessage="1" showErrorMessage="1" xr:uid="{DFC708D8-DFD3-4BC1-B0DB-F886EA0DD118}">
          <x14:formula1>
            <xm:f>'Set Values'!$EG$88:$EG$97</xm:f>
          </x14:formula1>
          <xm:sqref>BZ15</xm:sqref>
        </x14:dataValidation>
        <x14:dataValidation type="list" allowBlank="1" showInputMessage="1" showErrorMessage="1" xr:uid="{0CEBF8DC-FF48-47B6-9B2B-52A1509E976B}">
          <x14:formula1>
            <xm:f>'Set Values'!$EH$88:$EH$97</xm:f>
          </x14:formula1>
          <xm:sqref>CA15</xm:sqref>
        </x14:dataValidation>
        <x14:dataValidation type="list" allowBlank="1" showInputMessage="1" showErrorMessage="1" xr:uid="{A95DC6C9-84C1-4817-B4FF-9586B6E0BCDF}">
          <x14:formula1>
            <xm:f>'Set Values'!$EI$88:$EI$97</xm:f>
          </x14:formula1>
          <xm:sqref>CB15</xm:sqref>
        </x14:dataValidation>
        <x14:dataValidation type="list" allowBlank="1" showInputMessage="1" showErrorMessage="1" xr:uid="{9A88DAC9-12AF-4499-8DCA-8BCBD2ABB820}">
          <x14:formula1>
            <xm:f>'Set Values'!$EJ$88:$EJ$97</xm:f>
          </x14:formula1>
          <xm:sqref>CC15</xm:sqref>
        </x14:dataValidation>
        <x14:dataValidation type="list" allowBlank="1" showInputMessage="1" showErrorMessage="1" xr:uid="{6EDED8D2-9E40-414A-850B-FABCD0B7C8BD}">
          <x14:formula1>
            <xm:f>'Set Values'!$EK$88:$EK$97</xm:f>
          </x14:formula1>
          <xm:sqref>CD15</xm:sqref>
        </x14:dataValidation>
        <x14:dataValidation type="list" allowBlank="1" showInputMessage="1" showErrorMessage="1" xr:uid="{BFFB1B01-ABBB-47A5-A9EE-5DFDC2F801D2}">
          <x14:formula1>
            <xm:f>'Set Values'!$EL$88:$EL$97</xm:f>
          </x14:formula1>
          <xm:sqref>CE15</xm:sqref>
        </x14:dataValidation>
        <x14:dataValidation type="list" allowBlank="1" showInputMessage="1" showErrorMessage="1" xr:uid="{0BAA08A0-03CF-43AE-9A5C-7CC803B782AB}">
          <x14:formula1>
            <xm:f>'Set Values'!$EM$88:$EM$97</xm:f>
          </x14:formula1>
          <xm:sqref>CF15</xm:sqref>
        </x14:dataValidation>
        <x14:dataValidation type="list" allowBlank="1" showInputMessage="1" showErrorMessage="1" xr:uid="{876A91C5-8481-4653-A258-5EDE800338BA}">
          <x14:formula1>
            <xm:f>'Set Values'!$EN$88:$EN$97</xm:f>
          </x14:formula1>
          <xm:sqref>CG15</xm:sqref>
        </x14:dataValidation>
        <x14:dataValidation type="list" allowBlank="1" showInputMessage="1" showErrorMessage="1" xr:uid="{866954B1-6511-4F33-9B4A-66CDFE245451}">
          <x14:formula1>
            <xm:f>'Set Values'!$EO$88:$EO$97</xm:f>
          </x14:formula1>
          <xm:sqref>CH15</xm:sqref>
        </x14:dataValidation>
        <x14:dataValidation type="list" allowBlank="1" showInputMessage="1" showErrorMessage="1" xr:uid="{5FCEC556-A79A-41F5-B20E-272B57F30671}">
          <x14:formula1>
            <xm:f>'Set Values'!$EP$88:$EP$97</xm:f>
          </x14:formula1>
          <xm:sqref>CI15</xm:sqref>
        </x14:dataValidation>
        <x14:dataValidation type="list" allowBlank="1" showInputMessage="1" showErrorMessage="1" xr:uid="{C1299458-248F-4F8F-BE1A-1F568AE7EAA1}">
          <x14:formula1>
            <xm:f>'Set Values'!$EQ$88:$EQ$97</xm:f>
          </x14:formula1>
          <xm:sqref>CJ15</xm:sqref>
        </x14:dataValidation>
        <x14:dataValidation type="list" allowBlank="1" showInputMessage="1" showErrorMessage="1" xr:uid="{704024E3-6BFD-46CC-A40F-E2C533C221BC}">
          <x14:formula1>
            <xm:f>'Set Values'!$ER$88:$ER$97</xm:f>
          </x14:formula1>
          <xm:sqref>CK15</xm:sqref>
        </x14:dataValidation>
        <x14:dataValidation type="list" allowBlank="1" showInputMessage="1" showErrorMessage="1" xr:uid="{9E306AED-D50B-47F8-81BE-FDDBAD75E071}">
          <x14:formula1>
            <xm:f>'Set Values'!$ES$88:$ES$97</xm:f>
          </x14:formula1>
          <xm:sqref>CL15</xm:sqref>
        </x14:dataValidation>
        <x14:dataValidation type="list" allowBlank="1" showInputMessage="1" showErrorMessage="1" xr:uid="{ACCFABAE-DE37-4E05-A5F5-364874FC0EC8}">
          <x14:formula1>
            <xm:f>'Set Values'!$ET$88:$ET$97</xm:f>
          </x14:formula1>
          <xm:sqref>CM15</xm:sqref>
        </x14:dataValidation>
        <x14:dataValidation type="list" allowBlank="1" showInputMessage="1" showErrorMessage="1" xr:uid="{19DF58B1-152B-48BD-89B2-E04CD04AF854}">
          <x14:formula1>
            <xm:f>'Set Values'!$EU$88:$EU$97</xm:f>
          </x14:formula1>
          <xm:sqref>CN15</xm:sqref>
        </x14:dataValidation>
        <x14:dataValidation type="list" allowBlank="1" showInputMessage="1" showErrorMessage="1" xr:uid="{72EF0FC8-999E-4250-A942-47426B6D708F}">
          <x14:formula1>
            <xm:f>'Set Values'!$EV$88:$EV$97</xm:f>
          </x14:formula1>
          <xm:sqref>CO15</xm:sqref>
        </x14:dataValidation>
        <x14:dataValidation type="list" allowBlank="1" showInputMessage="1" showErrorMessage="1" xr:uid="{1F3AEB07-059A-4864-8258-968A354051B9}">
          <x14:formula1>
            <xm:f>'Set Values'!$EW$88:$EW$97</xm:f>
          </x14:formula1>
          <xm:sqref>CP15</xm:sqref>
        </x14:dataValidation>
        <x14:dataValidation type="list" allowBlank="1" showInputMessage="1" showErrorMessage="1" xr:uid="{C14ABB8F-C897-423E-B8C8-78AC872956C3}">
          <x14:formula1>
            <xm:f>'Set Values'!$EX$88:$EX$97</xm:f>
          </x14:formula1>
          <xm:sqref>CQ15</xm:sqref>
        </x14:dataValidation>
        <x14:dataValidation type="list" allowBlank="1" showInputMessage="1" showErrorMessage="1" xr:uid="{1F64BD86-3FA1-41BA-A90F-02D2F0954FE3}">
          <x14:formula1>
            <xm:f>'Set Values'!$EY$88:$EY$97</xm:f>
          </x14:formula1>
          <xm:sqref>CR15</xm:sqref>
        </x14:dataValidation>
        <x14:dataValidation type="list" allowBlank="1" showInputMessage="1" showErrorMessage="1" xr:uid="{424E9112-5FA0-4B23-B86A-47FE6FCF31CA}">
          <x14:formula1>
            <xm:f>'Set Values'!$EZ$88:$EZ$97</xm:f>
          </x14:formula1>
          <xm:sqref>CS15</xm:sqref>
        </x14:dataValidation>
        <x14:dataValidation type="list" allowBlank="1" showInputMessage="1" showErrorMessage="1" xr:uid="{67D2D809-5E45-4988-B60C-2F3C9712B03B}">
          <x14:formula1>
            <xm:f>'Set Values'!$FA$88:$FA$97</xm:f>
          </x14:formula1>
          <xm:sqref>CT15</xm:sqref>
        </x14:dataValidation>
        <x14:dataValidation type="list" allowBlank="1" showInputMessage="1" showErrorMessage="1" xr:uid="{8A023A43-DCD6-4E8B-A8B2-DB504BD73B0B}">
          <x14:formula1>
            <xm:f>'Set Values'!$FC$88:$FC$97</xm:f>
          </x14:formula1>
          <xm:sqref>CV15</xm:sqref>
        </x14:dataValidation>
        <x14:dataValidation type="list" allowBlank="1" showInputMessage="1" showErrorMessage="1" xr:uid="{B6D0CBDD-DD25-47C8-971B-6029574A7A59}">
          <x14:formula1>
            <xm:f>'Set Values'!$FD$88:$FD$97</xm:f>
          </x14:formula1>
          <xm:sqref>CW15</xm:sqref>
        </x14:dataValidation>
        <x14:dataValidation type="list" allowBlank="1" showInputMessage="1" showErrorMessage="1" xr:uid="{20B16F76-F391-4C34-A77E-35E5A3D0CCE0}">
          <x14:formula1>
            <xm:f>'Set Values'!$FE$88:$FE$97</xm:f>
          </x14:formula1>
          <xm:sqref>CX15</xm:sqref>
        </x14:dataValidation>
        <x14:dataValidation type="list" allowBlank="1" showInputMessage="1" showErrorMessage="1" xr:uid="{5CAFB385-9242-46F7-A786-A077C69577DC}">
          <x14:formula1>
            <xm:f>'Set Values'!$FF$88:$FF$97</xm:f>
          </x14:formula1>
          <xm:sqref>CY15</xm:sqref>
        </x14:dataValidation>
        <x14:dataValidation type="list" allowBlank="1" showInputMessage="1" showErrorMessage="1" xr:uid="{26DAB181-EF46-4F3B-A035-9A4C972B2F08}">
          <x14:formula1>
            <xm:f>'Set Values'!$FG$88:$FG$97</xm:f>
          </x14:formula1>
          <xm:sqref>CZ15</xm:sqref>
        </x14:dataValidation>
        <x14:dataValidation type="list" allowBlank="1" showInputMessage="1" showErrorMessage="1" xr:uid="{318A1F27-3168-4907-B2C7-77551C843BBC}">
          <x14:formula1>
            <xm:f>'Set Values'!$BT$88:$BT$97</xm:f>
          </x14:formula1>
          <xm:sqref>M15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06F74-C7F7-4CDB-BBE0-C7D9715A6104}">
  <dimension ref="A1:CZ108"/>
  <sheetViews>
    <sheetView showGridLines="0" zoomScale="70" zoomScaleNormal="70" workbookViewId="0">
      <pane xSplit="4" ySplit="11" topLeftCell="E12" activePane="bottomRight" state="frozen"/>
      <selection pane="topRight" activeCell="D20" sqref="D20"/>
      <selection pane="bottomLeft" activeCell="D20" sqref="D20"/>
      <selection pane="bottomRight"/>
    </sheetView>
  </sheetViews>
  <sheetFormatPr defaultColWidth="9.28515625" defaultRowHeight="14.25" x14ac:dyDescent="0.2"/>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x14ac:dyDescent="0.3">
      <c r="A1" s="73" t="s">
        <v>319</v>
      </c>
      <c r="B1" s="73"/>
      <c r="C1" s="74"/>
      <c r="D1" s="75"/>
      <c r="E1" s="73" t="s">
        <v>169</v>
      </c>
      <c r="F1" s="73" t="s">
        <v>170</v>
      </c>
      <c r="G1" s="73" t="s">
        <v>171</v>
      </c>
      <c r="H1" s="73" t="s">
        <v>172</v>
      </c>
      <c r="I1" s="73" t="s">
        <v>173</v>
      </c>
      <c r="J1" s="73" t="s">
        <v>174</v>
      </c>
      <c r="K1" s="73" t="s">
        <v>175</v>
      </c>
      <c r="L1" s="73" t="s">
        <v>176</v>
      </c>
      <c r="M1" s="73" t="s">
        <v>177</v>
      </c>
      <c r="N1" s="73" t="s">
        <v>178</v>
      </c>
      <c r="O1" s="73" t="s">
        <v>179</v>
      </c>
      <c r="P1" s="73" t="s">
        <v>180</v>
      </c>
      <c r="Q1" s="73" t="s">
        <v>181</v>
      </c>
      <c r="R1" s="73" t="s">
        <v>182</v>
      </c>
      <c r="S1" s="73" t="s">
        <v>183</v>
      </c>
      <c r="T1" s="73" t="s">
        <v>184</v>
      </c>
      <c r="U1" s="73" t="s">
        <v>185</v>
      </c>
      <c r="V1" s="73" t="s">
        <v>186</v>
      </c>
      <c r="W1" s="73" t="s">
        <v>187</v>
      </c>
      <c r="X1" s="73" t="s">
        <v>188</v>
      </c>
      <c r="Y1" s="73" t="s">
        <v>189</v>
      </c>
      <c r="Z1" s="73" t="s">
        <v>190</v>
      </c>
      <c r="AA1" s="73" t="s">
        <v>191</v>
      </c>
      <c r="AB1" s="73" t="s">
        <v>192</v>
      </c>
      <c r="AC1" s="73" t="s">
        <v>193</v>
      </c>
      <c r="AD1" s="73" t="s">
        <v>194</v>
      </c>
      <c r="AE1" s="73" t="s">
        <v>195</v>
      </c>
      <c r="AF1" s="73" t="s">
        <v>196</v>
      </c>
      <c r="AG1" s="73" t="s">
        <v>197</v>
      </c>
      <c r="AH1" s="73" t="s">
        <v>198</v>
      </c>
      <c r="AI1" s="73" t="s">
        <v>199</v>
      </c>
      <c r="AJ1" s="73" t="s">
        <v>200</v>
      </c>
      <c r="AK1" s="73" t="s">
        <v>201</v>
      </c>
      <c r="AL1" s="73" t="s">
        <v>202</v>
      </c>
      <c r="AM1" s="73" t="s">
        <v>203</v>
      </c>
      <c r="AN1" s="73" t="s">
        <v>204</v>
      </c>
      <c r="AO1" s="73" t="s">
        <v>205</v>
      </c>
      <c r="AP1" s="73" t="s">
        <v>206</v>
      </c>
      <c r="AQ1" s="73" t="s">
        <v>207</v>
      </c>
      <c r="AR1" s="73" t="s">
        <v>208</v>
      </c>
      <c r="AS1" s="73" t="s">
        <v>209</v>
      </c>
      <c r="AT1" s="73" t="s">
        <v>210</v>
      </c>
      <c r="AU1" s="73" t="s">
        <v>211</v>
      </c>
      <c r="AV1" s="73" t="s">
        <v>212</v>
      </c>
      <c r="AW1" s="73" t="s">
        <v>213</v>
      </c>
      <c r="AX1" s="73" t="s">
        <v>214</v>
      </c>
      <c r="AY1" s="73" t="s">
        <v>215</v>
      </c>
      <c r="AZ1" s="73" t="s">
        <v>216</v>
      </c>
      <c r="BA1" s="73" t="s">
        <v>217</v>
      </c>
      <c r="BB1" s="73" t="s">
        <v>218</v>
      </c>
      <c r="BC1" s="73" t="s">
        <v>219</v>
      </c>
      <c r="BD1" s="73" t="s">
        <v>220</v>
      </c>
      <c r="BE1" s="73" t="s">
        <v>221</v>
      </c>
      <c r="BF1" s="73" t="s">
        <v>222</v>
      </c>
      <c r="BG1" s="73" t="s">
        <v>223</v>
      </c>
      <c r="BH1" s="73" t="s">
        <v>224</v>
      </c>
      <c r="BI1" s="73" t="s">
        <v>225</v>
      </c>
      <c r="BJ1" s="73" t="s">
        <v>226</v>
      </c>
      <c r="BK1" s="73" t="s">
        <v>227</v>
      </c>
      <c r="BL1" s="73" t="s">
        <v>228</v>
      </c>
      <c r="BM1" s="73" t="s">
        <v>229</v>
      </c>
      <c r="BN1" s="73" t="s">
        <v>230</v>
      </c>
      <c r="BO1" s="73" t="s">
        <v>231</v>
      </c>
      <c r="BP1" s="73" t="s">
        <v>232</v>
      </c>
      <c r="BQ1" s="73" t="s">
        <v>233</v>
      </c>
      <c r="BR1" s="73" t="s">
        <v>234</v>
      </c>
      <c r="BS1" s="73" t="s">
        <v>235</v>
      </c>
      <c r="BT1" s="73" t="s">
        <v>236</v>
      </c>
      <c r="BU1" s="73" t="s">
        <v>237</v>
      </c>
      <c r="BV1" s="73" t="s">
        <v>238</v>
      </c>
      <c r="BW1" s="73" t="s">
        <v>239</v>
      </c>
      <c r="BX1" s="73" t="s">
        <v>240</v>
      </c>
      <c r="BY1" s="73" t="s">
        <v>241</v>
      </c>
      <c r="BZ1" s="73" t="s">
        <v>242</v>
      </c>
      <c r="CA1" s="73" t="s">
        <v>243</v>
      </c>
      <c r="CB1" s="73" t="s">
        <v>244</v>
      </c>
      <c r="CC1" s="73" t="s">
        <v>245</v>
      </c>
      <c r="CD1" s="73" t="s">
        <v>246</v>
      </c>
      <c r="CE1" s="73" t="s">
        <v>247</v>
      </c>
      <c r="CF1" s="73" t="s">
        <v>248</v>
      </c>
      <c r="CG1" s="73" t="s">
        <v>249</v>
      </c>
      <c r="CH1" s="73" t="s">
        <v>250</v>
      </c>
      <c r="CI1" s="73" t="s">
        <v>251</v>
      </c>
      <c r="CJ1" s="73" t="s">
        <v>252</v>
      </c>
      <c r="CK1" s="73" t="s">
        <v>253</v>
      </c>
      <c r="CL1" s="73" t="s">
        <v>254</v>
      </c>
      <c r="CM1" s="73" t="s">
        <v>255</v>
      </c>
      <c r="CN1" s="73" t="s">
        <v>256</v>
      </c>
      <c r="CO1" s="73" t="s">
        <v>257</v>
      </c>
      <c r="CP1" s="73" t="s">
        <v>258</v>
      </c>
      <c r="CQ1" s="73" t="s">
        <v>259</v>
      </c>
      <c r="CR1" s="73" t="s">
        <v>260</v>
      </c>
      <c r="CS1" s="73" t="s">
        <v>261</v>
      </c>
      <c r="CT1" s="73" t="s">
        <v>262</v>
      </c>
      <c r="CU1" s="73" t="s">
        <v>263</v>
      </c>
      <c r="CV1" s="73" t="s">
        <v>264</v>
      </c>
      <c r="CW1" s="73" t="s">
        <v>265</v>
      </c>
      <c r="CX1" s="73" t="s">
        <v>266</v>
      </c>
      <c r="CY1" s="73" t="s">
        <v>267</v>
      </c>
      <c r="CZ1" s="73" t="s">
        <v>268</v>
      </c>
    </row>
    <row r="2" spans="1:104" ht="28.5" customHeight="1" x14ac:dyDescent="0.3">
      <c r="A2" s="24" t="s">
        <v>320</v>
      </c>
      <c r="C2" s="24"/>
      <c r="D2" s="1"/>
    </row>
    <row r="3" spans="1:104" ht="31.15" customHeight="1" x14ac:dyDescent="0.2">
      <c r="A3" s="301" t="s">
        <v>321</v>
      </c>
      <c r="B3" s="302"/>
      <c r="C3" s="302"/>
      <c r="D3" s="57"/>
    </row>
    <row r="4" spans="1:104" ht="15" x14ac:dyDescent="0.2">
      <c r="A4" s="54" t="s">
        <v>51</v>
      </c>
      <c r="B4" s="55" t="s">
        <v>52</v>
      </c>
      <c r="C4" s="55" t="s">
        <v>53</v>
      </c>
      <c r="D4" s="87" t="str">
        <f>IF('I_State and program information'!E32="","[Plan 8]",'I_State and program information'!E32)</f>
        <v>[Plan 8]</v>
      </c>
    </row>
    <row r="5" spans="1:104" ht="57" x14ac:dyDescent="0.2">
      <c r="A5" s="16" t="s">
        <v>322</v>
      </c>
      <c r="B5" s="82" t="s">
        <v>323</v>
      </c>
      <c r="C5" s="15" t="s">
        <v>324</v>
      </c>
      <c r="D5" s="56"/>
    </row>
    <row r="6" spans="1:104" ht="15" customHeight="1" x14ac:dyDescent="0.2">
      <c r="A6" s="278"/>
      <c r="B6" s="278"/>
      <c r="C6" s="278"/>
      <c r="D6" s="278"/>
    </row>
    <row r="7" spans="1:104" ht="15" customHeight="1" x14ac:dyDescent="0.2">
      <c r="A7" s="260" t="s">
        <v>326</v>
      </c>
      <c r="B7" s="278"/>
      <c r="C7" s="278"/>
      <c r="D7" s="278"/>
    </row>
    <row r="8" spans="1:104" ht="15" customHeight="1" x14ac:dyDescent="0.2">
      <c r="A8" s="256" t="s">
        <v>327</v>
      </c>
      <c r="B8" s="278"/>
      <c r="C8" s="278"/>
      <c r="D8" s="278"/>
    </row>
    <row r="9" spans="1:104" ht="35.450000000000003" customHeight="1" x14ac:dyDescent="0.3">
      <c r="A9" s="24" t="s">
        <v>328</v>
      </c>
      <c r="B9" s="24"/>
      <c r="D9" s="2"/>
    </row>
    <row r="10" spans="1:104" ht="39.6" customHeight="1" x14ac:dyDescent="0.2">
      <c r="A10" s="282" t="s">
        <v>329</v>
      </c>
      <c r="B10" s="283"/>
      <c r="C10" s="283"/>
      <c r="D10" s="227"/>
    </row>
    <row r="11" spans="1:104" ht="90" x14ac:dyDescent="0.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Dental; 
Provider to enrollee ratios; 
Adult and Pediatric; 
Large metro</v>
      </c>
      <c r="F11" s="85" t="str">
        <f>"Standard #2:"&amp;CHAR(10)&amp;CHAR(10)&amp;IF('II_Program-level standards'!F7="","",'II_Program-level standards'!F7&amp;"; "&amp;CHAR(10)&amp;'II_Program-level standards'!F9&amp;"; "&amp;CHAR(10)&amp;'II_Program-level standards'!F14&amp;"; "&amp;CHAR(10)&amp;'II_Program-level standards'!F15)</f>
        <v>Standard #2:
Dental; 
Provider to enrollee ratios; 
Adult and Pediatric; 
Large metro</v>
      </c>
      <c r="G11" s="85" t="str">
        <f>"Standard #3:"&amp;CHAR(10)&amp;CHAR(10)&amp;IF('II_Program-level standards'!G7="","",'II_Program-level standards'!G7&amp;"; "&amp;CHAR(10)&amp;'II_Program-level standards'!G9&amp;"; "&amp;CHAR(10)&amp;'II_Program-level standards'!G14&amp;"; "&amp;CHAR(10)&amp;'II_Program-level standards'!G15)</f>
        <v>Standard #3:
Dental; 
Maximum time to travel; 
Adult and Pediatric; 
Large metro</v>
      </c>
      <c r="H11" s="85" t="str">
        <f>"Standard #4:"&amp;CHAR(10)&amp;CHAR(10)&amp;IF('II_Program-level standards'!H7="","",'II_Program-level standards'!H7&amp;"; "&amp;CHAR(10)&amp;'II_Program-level standards'!H9&amp;"; "&amp;CHAR(10)&amp;'II_Program-level standards'!H14&amp;"; "&amp;CHAR(10)&amp;'II_Program-level standards'!H15)</f>
        <v>Standard #4:
Dental; 
Maximum distance to travel; 
Adult and Pediatric; 
Large metro</v>
      </c>
      <c r="I11" s="85" t="str">
        <f>"Standard #5:"&amp;CHAR(10)&amp;CHAR(10)&amp;IF('II_Program-level standards'!I7="","",'II_Program-level standards'!I7&amp;"; "&amp;CHAR(10)&amp;'II_Program-level standards'!I9&amp;"; "&amp;CHAR(10)&amp;'II_Program-level standards'!I14&amp;"; "&amp;CHAR(10)&amp;'II_Program-level standards'!I15)</f>
        <v>Standard #5:
Dental; 
Appointment wait time; 
Adult and Pediatric; 
Large metro</v>
      </c>
      <c r="J11" s="85" t="str">
        <f>"Standard #6:"&amp;CHAR(10)&amp;CHAR(10)&amp;IF('II_Program-level standards'!J7="","",'II_Program-level standards'!J7&amp;"; "&amp;CHAR(10)&amp;'II_Program-level standards'!J9&amp;"; "&amp;CHAR(10)&amp;'II_Program-level standards'!J14&amp;"; "&amp;CHAR(10)&amp;'II_Program-level standards'!J15)</f>
        <v>Standard #6:
Dental; 
Appointment wait time; 
Adult; 
Large metro</v>
      </c>
      <c r="K11" s="85" t="str">
        <f>"Standard #7:"&amp;CHAR(10)&amp;CHAR(10)&amp;IF('II_Program-level standards'!K7="","",'II_Program-level standards'!K7&amp;"; "&amp;CHAR(10)&amp;'II_Program-level standards'!K9&amp;"; "&amp;CHAR(10)&amp;'II_Program-level standards'!K14&amp;"; "&amp;CHAR(10)&amp;'II_Program-level standards'!K15)</f>
        <v>Standard #7:
Dental; 
Appointment wait time; 
Pediatric; 
Large metro</v>
      </c>
      <c r="L11" s="85" t="str">
        <f>"Standard #8:"&amp;CHAR(10)&amp;CHAR(10)&amp;IF('II_Program-level standards'!L7="","",'II_Program-level standards'!L7&amp;"; "&amp;CHAR(10)&amp;'II_Program-level standards'!L9&amp;"; "&amp;CHAR(10)&amp;'II_Program-level standards'!L14&amp;"; "&amp;CHAR(10)&amp;'II_Program-level standards'!L15)</f>
        <v>Standard #8:
Dental; 
Appointment wait time; 
Adult and Pediatric; 
Large metro</v>
      </c>
      <c r="M11" s="85" t="str">
        <f>"Standard #9:"&amp;CHAR(10)&amp;CHAR(10)&amp;IF('II_Program-level standards'!M7="","",'II_Program-level standards'!M7&amp;"; "&amp;CHAR(10)&amp;'II_Program-level standards'!M9&amp;"; "&amp;CHAR(10)&amp;'II_Program-level standards'!M14&amp;"; "&amp;CHAR(10)&amp;'II_Program-level standards'!M15)</f>
        <v xml:space="preserve">Standard #9:
</v>
      </c>
      <c r="N11" s="85" t="str">
        <f>"Standard #10:"&amp;CHAR(10)&amp;CHAR(10)&amp;IF('II_Program-level standards'!N7="","",'II_Program-level standards'!N7&amp;"; "&amp;CHAR(10)&amp;'II_Program-level standards'!N9&amp;"; "&amp;CHAR(10)&amp;'II_Program-level standards'!N14&amp;"; "&amp;CHAR(10)&amp;'II_Program-level standards'!N15)</f>
        <v xml:space="preserve">Standard #10:
</v>
      </c>
      <c r="O11" s="85" t="str">
        <f>"Standard #11:"&amp;CHAR(10)&amp;CHAR(10)&amp;IF('II_Program-level standards'!O7="","",'II_Program-level standards'!O7&amp;"; "&amp;CHAR(10)&amp;'II_Program-level standards'!O9&amp;"; "&amp;CHAR(10)&amp;'II_Program-level standards'!O14&amp;"; "&amp;CHAR(10)&amp;'II_Program-level standards'!O15)</f>
        <v xml:space="preserve">Standard #11:
</v>
      </c>
      <c r="P11" s="85" t="str">
        <f>"Standard #12:"&amp;CHAR(10)&amp;CHAR(10)&amp;IF('II_Program-level standards'!P7="","",'II_Program-level standards'!P7&amp;"; "&amp;CHAR(10)&amp;'II_Program-level standards'!P9&amp;"; "&amp;CHAR(10)&amp;'II_Program-level standards'!P14&amp;"; "&amp;CHAR(10)&amp;'II_Program-level standards'!P15)</f>
        <v xml:space="preserve">Standard #12:
</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x14ac:dyDescent="0.2">
      <c r="A12" s="16" t="s">
        <v>330</v>
      </c>
      <c r="B12" s="9" t="s">
        <v>331</v>
      </c>
      <c r="C12" s="15" t="s">
        <v>332</v>
      </c>
      <c r="D12" s="132" t="s">
        <v>82</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x14ac:dyDescent="0.2">
      <c r="A13" s="222"/>
      <c r="B13" s="304" t="s">
        <v>333</v>
      </c>
      <c r="C13" s="305"/>
      <c r="D13" s="243" t="s">
        <v>162</v>
      </c>
      <c r="E13" s="244" t="s">
        <v>162</v>
      </c>
      <c r="F13" s="244" t="s">
        <v>162</v>
      </c>
      <c r="G13" s="244" t="s">
        <v>162</v>
      </c>
      <c r="H13" s="244" t="s">
        <v>162</v>
      </c>
      <c r="I13" s="244" t="s">
        <v>162</v>
      </c>
      <c r="J13" s="244" t="s">
        <v>162</v>
      </c>
      <c r="K13" s="244" t="s">
        <v>162</v>
      </c>
      <c r="L13" s="244" t="s">
        <v>162</v>
      </c>
      <c r="M13" s="244" t="s">
        <v>162</v>
      </c>
      <c r="N13" s="244" t="s">
        <v>162</v>
      </c>
      <c r="O13" s="244" t="s">
        <v>162</v>
      </c>
      <c r="P13" s="244" t="s">
        <v>162</v>
      </c>
      <c r="Q13" s="244" t="s">
        <v>162</v>
      </c>
      <c r="R13" s="244" t="s">
        <v>162</v>
      </c>
      <c r="S13" s="244" t="s">
        <v>162</v>
      </c>
      <c r="T13" s="244" t="s">
        <v>162</v>
      </c>
      <c r="U13" s="244" t="s">
        <v>162</v>
      </c>
      <c r="V13" s="244" t="s">
        <v>162</v>
      </c>
      <c r="W13" s="244" t="s">
        <v>162</v>
      </c>
      <c r="X13" s="244" t="s">
        <v>162</v>
      </c>
      <c r="Y13" s="244" t="s">
        <v>162</v>
      </c>
      <c r="Z13" s="244" t="s">
        <v>162</v>
      </c>
      <c r="AA13" s="244" t="s">
        <v>162</v>
      </c>
      <c r="AB13" s="244" t="s">
        <v>162</v>
      </c>
      <c r="AC13" s="244" t="s">
        <v>162</v>
      </c>
      <c r="AD13" s="244" t="s">
        <v>162</v>
      </c>
      <c r="AE13" s="244" t="s">
        <v>162</v>
      </c>
      <c r="AF13" s="244" t="s">
        <v>162</v>
      </c>
      <c r="AG13" s="244" t="s">
        <v>162</v>
      </c>
      <c r="AH13" s="244" t="s">
        <v>162</v>
      </c>
      <c r="AI13" s="244" t="s">
        <v>162</v>
      </c>
      <c r="AJ13" s="244" t="s">
        <v>162</v>
      </c>
      <c r="AK13" s="244" t="s">
        <v>162</v>
      </c>
      <c r="AL13" s="244" t="s">
        <v>162</v>
      </c>
      <c r="AM13" s="244" t="s">
        <v>162</v>
      </c>
      <c r="AN13" s="244" t="s">
        <v>162</v>
      </c>
      <c r="AO13" s="244" t="s">
        <v>162</v>
      </c>
      <c r="AP13" s="244" t="s">
        <v>162</v>
      </c>
      <c r="AQ13" s="244" t="s">
        <v>162</v>
      </c>
      <c r="AR13" s="244" t="s">
        <v>162</v>
      </c>
      <c r="AS13" s="244" t="s">
        <v>162</v>
      </c>
      <c r="AT13" s="244" t="s">
        <v>162</v>
      </c>
      <c r="AU13" s="244" t="s">
        <v>162</v>
      </c>
      <c r="AV13" s="244" t="s">
        <v>162</v>
      </c>
      <c r="AW13" s="244" t="s">
        <v>162</v>
      </c>
      <c r="AX13" s="244" t="s">
        <v>162</v>
      </c>
      <c r="AY13" s="244" t="s">
        <v>162</v>
      </c>
      <c r="AZ13" s="244" t="s">
        <v>162</v>
      </c>
      <c r="BA13" s="244" t="s">
        <v>162</v>
      </c>
      <c r="BB13" s="244" t="s">
        <v>162</v>
      </c>
      <c r="BC13" s="244" t="s">
        <v>162</v>
      </c>
      <c r="BD13" s="244" t="s">
        <v>162</v>
      </c>
      <c r="BE13" s="244" t="s">
        <v>162</v>
      </c>
      <c r="BF13" s="244" t="s">
        <v>162</v>
      </c>
      <c r="BG13" s="244" t="s">
        <v>162</v>
      </c>
      <c r="BH13" s="244" t="s">
        <v>162</v>
      </c>
      <c r="BI13" s="244" t="s">
        <v>162</v>
      </c>
      <c r="BJ13" s="244" t="s">
        <v>162</v>
      </c>
      <c r="BK13" s="244" t="s">
        <v>162</v>
      </c>
      <c r="BL13" s="244" t="s">
        <v>162</v>
      </c>
      <c r="BM13" s="244" t="s">
        <v>162</v>
      </c>
      <c r="BN13" s="244" t="s">
        <v>162</v>
      </c>
      <c r="BO13" s="244" t="s">
        <v>162</v>
      </c>
      <c r="BP13" s="244" t="s">
        <v>162</v>
      </c>
      <c r="BQ13" s="244" t="s">
        <v>162</v>
      </c>
      <c r="BR13" s="244" t="s">
        <v>162</v>
      </c>
      <c r="BS13" s="244" t="s">
        <v>162</v>
      </c>
      <c r="BT13" s="244" t="s">
        <v>162</v>
      </c>
      <c r="BU13" s="244" t="s">
        <v>162</v>
      </c>
      <c r="BV13" s="244" t="s">
        <v>162</v>
      </c>
      <c r="BW13" s="244" t="s">
        <v>162</v>
      </c>
      <c r="BX13" s="244" t="s">
        <v>162</v>
      </c>
      <c r="BY13" s="244" t="s">
        <v>162</v>
      </c>
      <c r="BZ13" s="244" t="s">
        <v>162</v>
      </c>
      <c r="CA13" s="244" t="s">
        <v>162</v>
      </c>
      <c r="CB13" s="244" t="s">
        <v>162</v>
      </c>
      <c r="CC13" s="244" t="s">
        <v>162</v>
      </c>
      <c r="CD13" s="244" t="s">
        <v>162</v>
      </c>
      <c r="CE13" s="244" t="s">
        <v>162</v>
      </c>
      <c r="CF13" s="244" t="s">
        <v>162</v>
      </c>
      <c r="CG13" s="244" t="s">
        <v>162</v>
      </c>
      <c r="CH13" s="244" t="s">
        <v>162</v>
      </c>
      <c r="CI13" s="244" t="s">
        <v>162</v>
      </c>
      <c r="CJ13" s="244" t="s">
        <v>162</v>
      </c>
      <c r="CK13" s="244" t="s">
        <v>162</v>
      </c>
      <c r="CL13" s="244" t="s">
        <v>162</v>
      </c>
      <c r="CM13" s="244" t="s">
        <v>162</v>
      </c>
      <c r="CN13" s="244" t="s">
        <v>162</v>
      </c>
      <c r="CO13" s="244" t="s">
        <v>162</v>
      </c>
      <c r="CP13" s="244" t="s">
        <v>162</v>
      </c>
      <c r="CQ13" s="244" t="s">
        <v>162</v>
      </c>
      <c r="CR13" s="244" t="s">
        <v>162</v>
      </c>
      <c r="CS13" s="244" t="s">
        <v>162</v>
      </c>
      <c r="CT13" s="244" t="s">
        <v>162</v>
      </c>
      <c r="CU13" s="244" t="s">
        <v>162</v>
      </c>
      <c r="CV13" s="244" t="s">
        <v>162</v>
      </c>
      <c r="CW13" s="244" t="s">
        <v>162</v>
      </c>
      <c r="CX13" s="244" t="s">
        <v>162</v>
      </c>
      <c r="CY13" s="244" t="s">
        <v>162</v>
      </c>
      <c r="CZ13" s="245" t="s">
        <v>162</v>
      </c>
    </row>
    <row r="14" spans="1:104" ht="29.45" customHeight="1" x14ac:dyDescent="0.2">
      <c r="A14" s="47"/>
      <c r="B14" s="295" t="s">
        <v>301</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x14ac:dyDescent="0.2">
      <c r="A15" s="16" t="s">
        <v>334</v>
      </c>
      <c r="B15" s="9" t="s">
        <v>335</v>
      </c>
      <c r="C15" s="211" t="s">
        <v>336</v>
      </c>
      <c r="D15" s="132" t="s">
        <v>82</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75" x14ac:dyDescent="0.2">
      <c r="A16" s="16" t="s">
        <v>337</v>
      </c>
      <c r="B16" s="9" t="s">
        <v>338</v>
      </c>
      <c r="C16" s="276" t="s">
        <v>339</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8.5" x14ac:dyDescent="0.2">
      <c r="A17" s="16" t="s">
        <v>340</v>
      </c>
      <c r="B17" s="9" t="s">
        <v>341</v>
      </c>
      <c r="C17" s="15" t="s">
        <v>342</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x14ac:dyDescent="0.2">
      <c r="A18" s="16" t="s">
        <v>343</v>
      </c>
      <c r="B18" s="9" t="s">
        <v>344</v>
      </c>
      <c r="C18" s="9" t="s">
        <v>345</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x14ac:dyDescent="0.2">
      <c r="A19" s="16" t="s">
        <v>346</v>
      </c>
      <c r="B19" s="9" t="s">
        <v>347</v>
      </c>
      <c r="C19" s="9" t="s">
        <v>348</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x14ac:dyDescent="0.2">
      <c r="A20" s="16" t="s">
        <v>349</v>
      </c>
      <c r="B20" s="9" t="s">
        <v>350</v>
      </c>
      <c r="C20" s="9" t="s">
        <v>351</v>
      </c>
      <c r="D20" s="132" t="s">
        <v>82</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x14ac:dyDescent="0.2">
      <c r="A21" s="16" t="s">
        <v>352</v>
      </c>
      <c r="B21" s="9" t="s">
        <v>353</v>
      </c>
      <c r="C21" s="9" t="s">
        <v>354</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x14ac:dyDescent="0.2">
      <c r="A22" s="16" t="s">
        <v>355</v>
      </c>
      <c r="B22" s="9" t="s">
        <v>356</v>
      </c>
      <c r="C22" s="9" t="s">
        <v>357</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x14ac:dyDescent="0.3">
      <c r="A23" s="24" t="s">
        <v>358</v>
      </c>
      <c r="B23" s="24"/>
      <c r="D23" s="63"/>
    </row>
    <row r="24" spans="1:104" s="66" customFormat="1" ht="61.9" customHeight="1" x14ac:dyDescent="0.25">
      <c r="A24" s="303" t="s">
        <v>359</v>
      </c>
      <c r="B24" s="303"/>
      <c r="C24" s="303"/>
      <c r="D24" s="303"/>
    </row>
    <row r="25" spans="1:104" s="66" customFormat="1" ht="26.45" customHeight="1" x14ac:dyDescent="0.25">
      <c r="A25" s="86" t="s">
        <v>360</v>
      </c>
      <c r="B25" s="86"/>
      <c r="C25" s="278"/>
      <c r="D25" s="206"/>
    </row>
    <row r="26" spans="1:104" s="66" customFormat="1" ht="15" customHeight="1" x14ac:dyDescent="0.25">
      <c r="A26" s="264" t="s">
        <v>361</v>
      </c>
      <c r="B26" s="86"/>
      <c r="C26" s="278"/>
      <c r="D26" s="206"/>
    </row>
    <row r="27" spans="1:104" ht="23.45" customHeight="1" x14ac:dyDescent="0.2">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x14ac:dyDescent="0.3">
      <c r="A28" s="229"/>
      <c r="B28" s="230" t="s">
        <v>362</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x14ac:dyDescent="0.2">
      <c r="A29" s="47"/>
      <c r="B29" s="219" t="s">
        <v>363</v>
      </c>
      <c r="C29" s="15" t="s">
        <v>364</v>
      </c>
      <c r="D29" s="15" t="s">
        <v>161</v>
      </c>
      <c r="E29" s="207" t="s">
        <v>162</v>
      </c>
      <c r="F29" s="208" t="s">
        <v>162</v>
      </c>
      <c r="G29" s="208" t="s">
        <v>162</v>
      </c>
      <c r="H29" s="208" t="s">
        <v>162</v>
      </c>
      <c r="I29" s="208" t="s">
        <v>162</v>
      </c>
      <c r="J29" s="208" t="s">
        <v>162</v>
      </c>
      <c r="K29" s="208" t="s">
        <v>162</v>
      </c>
      <c r="L29" s="208" t="s">
        <v>162</v>
      </c>
      <c r="M29" s="208" t="s">
        <v>162</v>
      </c>
      <c r="N29" s="208" t="s">
        <v>162</v>
      </c>
      <c r="O29" s="208" t="s">
        <v>162</v>
      </c>
      <c r="P29" s="208" t="s">
        <v>162</v>
      </c>
      <c r="Q29" s="208" t="s">
        <v>162</v>
      </c>
      <c r="R29" s="208" t="s">
        <v>162</v>
      </c>
      <c r="S29" s="208" t="s">
        <v>162</v>
      </c>
      <c r="T29" s="208" t="s">
        <v>162</v>
      </c>
      <c r="U29" s="208" t="s">
        <v>162</v>
      </c>
      <c r="V29" s="208" t="s">
        <v>162</v>
      </c>
      <c r="W29" s="208" t="s">
        <v>162</v>
      </c>
      <c r="X29" s="208" t="s">
        <v>162</v>
      </c>
      <c r="Y29" s="208" t="s">
        <v>162</v>
      </c>
      <c r="Z29" s="208" t="s">
        <v>162</v>
      </c>
      <c r="AA29" s="208" t="s">
        <v>162</v>
      </c>
      <c r="AB29" s="208" t="s">
        <v>162</v>
      </c>
      <c r="AC29" s="208" t="s">
        <v>162</v>
      </c>
      <c r="AD29" s="208" t="s">
        <v>162</v>
      </c>
      <c r="AE29" s="208" t="s">
        <v>162</v>
      </c>
      <c r="AF29" s="208" t="s">
        <v>162</v>
      </c>
      <c r="AG29" s="208" t="s">
        <v>162</v>
      </c>
      <c r="AH29" s="208" t="s">
        <v>162</v>
      </c>
      <c r="AI29" s="208" t="s">
        <v>162</v>
      </c>
      <c r="AJ29" s="208" t="s">
        <v>162</v>
      </c>
      <c r="AK29" s="208" t="s">
        <v>162</v>
      </c>
      <c r="AL29" s="208" t="s">
        <v>162</v>
      </c>
      <c r="AM29" s="208" t="s">
        <v>162</v>
      </c>
      <c r="AN29" s="208" t="s">
        <v>162</v>
      </c>
      <c r="AO29" s="208" t="s">
        <v>162</v>
      </c>
      <c r="AP29" s="208" t="s">
        <v>162</v>
      </c>
      <c r="AQ29" s="208" t="s">
        <v>162</v>
      </c>
      <c r="AR29" s="208" t="s">
        <v>162</v>
      </c>
      <c r="AS29" s="208" t="s">
        <v>162</v>
      </c>
      <c r="AT29" s="208" t="s">
        <v>162</v>
      </c>
      <c r="AU29" s="208" t="s">
        <v>162</v>
      </c>
      <c r="AV29" s="208" t="s">
        <v>162</v>
      </c>
      <c r="AW29" s="208" t="s">
        <v>162</v>
      </c>
      <c r="AX29" s="208" t="s">
        <v>162</v>
      </c>
      <c r="AY29" s="208" t="s">
        <v>162</v>
      </c>
      <c r="AZ29" s="208" t="s">
        <v>162</v>
      </c>
      <c r="BA29" s="208" t="s">
        <v>162</v>
      </c>
      <c r="BB29" s="208" t="s">
        <v>162</v>
      </c>
      <c r="BC29" s="208" t="s">
        <v>162</v>
      </c>
      <c r="BD29" s="208" t="s">
        <v>162</v>
      </c>
      <c r="BE29" s="208" t="s">
        <v>162</v>
      </c>
      <c r="BF29" s="208" t="s">
        <v>162</v>
      </c>
      <c r="BG29" s="208" t="s">
        <v>162</v>
      </c>
      <c r="BH29" s="208" t="s">
        <v>162</v>
      </c>
      <c r="BI29" s="208" t="s">
        <v>162</v>
      </c>
      <c r="BJ29" s="208" t="s">
        <v>162</v>
      </c>
      <c r="BK29" s="208" t="s">
        <v>162</v>
      </c>
      <c r="BL29" s="208" t="s">
        <v>162</v>
      </c>
      <c r="BM29" s="208" t="s">
        <v>162</v>
      </c>
      <c r="BN29" s="208" t="s">
        <v>162</v>
      </c>
      <c r="BO29" s="208" t="s">
        <v>162</v>
      </c>
      <c r="BP29" s="208" t="s">
        <v>162</v>
      </c>
      <c r="BQ29" s="208" t="s">
        <v>162</v>
      </c>
      <c r="BR29" s="208" t="s">
        <v>162</v>
      </c>
      <c r="BS29" s="208" t="s">
        <v>162</v>
      </c>
      <c r="BT29" s="208" t="s">
        <v>162</v>
      </c>
      <c r="BU29" s="208" t="s">
        <v>162</v>
      </c>
      <c r="BV29" s="208" t="s">
        <v>162</v>
      </c>
      <c r="BW29" s="208" t="s">
        <v>162</v>
      </c>
      <c r="BX29" s="208" t="s">
        <v>162</v>
      </c>
      <c r="BY29" s="208" t="s">
        <v>162</v>
      </c>
      <c r="BZ29" s="208" t="s">
        <v>162</v>
      </c>
      <c r="CA29" s="208" t="s">
        <v>162</v>
      </c>
      <c r="CB29" s="208" t="s">
        <v>162</v>
      </c>
      <c r="CC29" s="208" t="s">
        <v>162</v>
      </c>
      <c r="CD29" s="208" t="s">
        <v>162</v>
      </c>
      <c r="CE29" s="208" t="s">
        <v>162</v>
      </c>
      <c r="CF29" s="208" t="s">
        <v>162</v>
      </c>
      <c r="CG29" s="208" t="s">
        <v>162</v>
      </c>
      <c r="CH29" s="208" t="s">
        <v>162</v>
      </c>
      <c r="CI29" s="208" t="s">
        <v>162</v>
      </c>
      <c r="CJ29" s="208" t="s">
        <v>162</v>
      </c>
      <c r="CK29" s="208" t="s">
        <v>162</v>
      </c>
      <c r="CL29" s="208" t="s">
        <v>162</v>
      </c>
      <c r="CM29" s="208" t="s">
        <v>162</v>
      </c>
      <c r="CN29" s="208" t="s">
        <v>162</v>
      </c>
      <c r="CO29" s="208" t="s">
        <v>162</v>
      </c>
      <c r="CP29" s="208" t="s">
        <v>162</v>
      </c>
      <c r="CQ29" s="208" t="s">
        <v>162</v>
      </c>
      <c r="CR29" s="208" t="s">
        <v>162</v>
      </c>
      <c r="CS29" s="208" t="s">
        <v>162</v>
      </c>
      <c r="CT29" s="208" t="s">
        <v>162</v>
      </c>
      <c r="CU29" s="208" t="s">
        <v>162</v>
      </c>
      <c r="CV29" s="208" t="s">
        <v>162</v>
      </c>
      <c r="CW29" s="208" t="s">
        <v>162</v>
      </c>
      <c r="CX29" s="208" t="s">
        <v>162</v>
      </c>
      <c r="CY29" s="208" t="s">
        <v>162</v>
      </c>
      <c r="CZ29" s="208" t="s">
        <v>162</v>
      </c>
    </row>
    <row r="30" spans="1:104" x14ac:dyDescent="0.2">
      <c r="A30" s="16" t="s">
        <v>365</v>
      </c>
      <c r="B30" s="9" t="s">
        <v>366</v>
      </c>
      <c r="C30" s="15" t="s">
        <v>367</v>
      </c>
      <c r="D30" s="15" t="s">
        <v>58</v>
      </c>
      <c r="E30" s="84" t="s">
        <v>167</v>
      </c>
      <c r="F30" s="61" t="s">
        <v>167</v>
      </c>
      <c r="G30" s="61" t="s">
        <v>167</v>
      </c>
      <c r="H30" s="61" t="s">
        <v>167</v>
      </c>
      <c r="I30" s="61" t="s">
        <v>167</v>
      </c>
      <c r="J30" s="61" t="s">
        <v>167</v>
      </c>
      <c r="K30" s="61" t="s">
        <v>167</v>
      </c>
      <c r="L30" s="61" t="s">
        <v>167</v>
      </c>
      <c r="M30" s="61" t="s">
        <v>167</v>
      </c>
      <c r="N30" s="61" t="s">
        <v>167</v>
      </c>
      <c r="O30" s="61" t="s">
        <v>167</v>
      </c>
      <c r="P30" s="61" t="s">
        <v>167</v>
      </c>
      <c r="Q30" s="61" t="s">
        <v>167</v>
      </c>
      <c r="R30" s="61" t="s">
        <v>167</v>
      </c>
      <c r="S30" s="61" t="s">
        <v>167</v>
      </c>
      <c r="T30" s="61" t="s">
        <v>167</v>
      </c>
      <c r="U30" s="61" t="s">
        <v>167</v>
      </c>
      <c r="V30" s="61" t="s">
        <v>167</v>
      </c>
      <c r="W30" s="61" t="s">
        <v>167</v>
      </c>
      <c r="X30" s="61" t="s">
        <v>167</v>
      </c>
      <c r="Y30" s="61" t="s">
        <v>167</v>
      </c>
      <c r="Z30" s="61" t="s">
        <v>167</v>
      </c>
      <c r="AA30" s="61" t="s">
        <v>167</v>
      </c>
      <c r="AB30" s="61" t="s">
        <v>167</v>
      </c>
      <c r="AC30" s="61" t="s">
        <v>167</v>
      </c>
      <c r="AD30" s="61" t="s">
        <v>167</v>
      </c>
      <c r="AE30" s="61" t="s">
        <v>167</v>
      </c>
      <c r="AF30" s="61" t="s">
        <v>167</v>
      </c>
      <c r="AG30" s="61" t="s">
        <v>167</v>
      </c>
      <c r="AH30" s="61" t="s">
        <v>167</v>
      </c>
      <c r="AI30" s="61" t="s">
        <v>167</v>
      </c>
      <c r="AJ30" s="61" t="s">
        <v>167</v>
      </c>
      <c r="AK30" s="61" t="s">
        <v>167</v>
      </c>
      <c r="AL30" s="61" t="s">
        <v>167</v>
      </c>
      <c r="AM30" s="61" t="s">
        <v>167</v>
      </c>
      <c r="AN30" s="61" t="s">
        <v>167</v>
      </c>
      <c r="AO30" s="61" t="s">
        <v>167</v>
      </c>
      <c r="AP30" s="61" t="s">
        <v>167</v>
      </c>
      <c r="AQ30" s="61" t="s">
        <v>167</v>
      </c>
      <c r="AR30" s="61" t="s">
        <v>167</v>
      </c>
      <c r="AS30" s="61" t="s">
        <v>167</v>
      </c>
      <c r="AT30" s="61" t="s">
        <v>167</v>
      </c>
      <c r="AU30" s="61" t="s">
        <v>167</v>
      </c>
      <c r="AV30" s="61" t="s">
        <v>167</v>
      </c>
      <c r="AW30" s="61" t="s">
        <v>167</v>
      </c>
      <c r="AX30" s="61" t="s">
        <v>167</v>
      </c>
      <c r="AY30" s="61" t="s">
        <v>167</v>
      </c>
      <c r="AZ30" s="61" t="s">
        <v>167</v>
      </c>
      <c r="BA30" s="61" t="s">
        <v>167</v>
      </c>
      <c r="BB30" s="61" t="s">
        <v>167</v>
      </c>
      <c r="BC30" s="61" t="s">
        <v>167</v>
      </c>
      <c r="BD30" s="61" t="s">
        <v>167</v>
      </c>
      <c r="BE30" s="61" t="s">
        <v>167</v>
      </c>
      <c r="BF30" s="61" t="s">
        <v>167</v>
      </c>
      <c r="BG30" s="61" t="s">
        <v>167</v>
      </c>
      <c r="BH30" s="61" t="s">
        <v>167</v>
      </c>
      <c r="BI30" s="61" t="s">
        <v>167</v>
      </c>
      <c r="BJ30" s="61" t="s">
        <v>167</v>
      </c>
      <c r="BK30" s="61" t="s">
        <v>167</v>
      </c>
      <c r="BL30" s="61" t="s">
        <v>167</v>
      </c>
      <c r="BM30" s="61" t="s">
        <v>167</v>
      </c>
      <c r="BN30" s="61" t="s">
        <v>167</v>
      </c>
      <c r="BO30" s="61" t="s">
        <v>167</v>
      </c>
      <c r="BP30" s="61" t="s">
        <v>167</v>
      </c>
      <c r="BQ30" s="61" t="s">
        <v>167</v>
      </c>
      <c r="BR30" s="61" t="s">
        <v>167</v>
      </c>
      <c r="BS30" s="61" t="s">
        <v>167</v>
      </c>
      <c r="BT30" s="61" t="s">
        <v>167</v>
      </c>
      <c r="BU30" s="61" t="s">
        <v>167</v>
      </c>
      <c r="BV30" s="61" t="s">
        <v>167</v>
      </c>
      <c r="BW30" s="61" t="s">
        <v>167</v>
      </c>
      <c r="BX30" s="61" t="s">
        <v>167</v>
      </c>
      <c r="BY30" s="61" t="s">
        <v>167</v>
      </c>
      <c r="BZ30" s="61" t="s">
        <v>167</v>
      </c>
      <c r="CA30" s="61" t="s">
        <v>167</v>
      </c>
      <c r="CB30" s="61" t="s">
        <v>167</v>
      </c>
      <c r="CC30" s="61" t="s">
        <v>167</v>
      </c>
      <c r="CD30" s="61" t="s">
        <v>167</v>
      </c>
      <c r="CE30" s="61" t="s">
        <v>167</v>
      </c>
      <c r="CF30" s="61" t="s">
        <v>167</v>
      </c>
      <c r="CG30" s="61" t="s">
        <v>167</v>
      </c>
      <c r="CH30" s="61" t="s">
        <v>167</v>
      </c>
      <c r="CI30" s="61" t="s">
        <v>167</v>
      </c>
      <c r="CJ30" s="61" t="s">
        <v>167</v>
      </c>
      <c r="CK30" s="61" t="s">
        <v>167</v>
      </c>
      <c r="CL30" s="61" t="s">
        <v>167</v>
      </c>
      <c r="CM30" s="61" t="s">
        <v>167</v>
      </c>
      <c r="CN30" s="61" t="s">
        <v>167</v>
      </c>
      <c r="CO30" s="61" t="s">
        <v>167</v>
      </c>
      <c r="CP30" s="61" t="s">
        <v>167</v>
      </c>
      <c r="CQ30" s="61" t="s">
        <v>167</v>
      </c>
      <c r="CR30" s="61" t="s">
        <v>167</v>
      </c>
      <c r="CS30" s="61" t="s">
        <v>167</v>
      </c>
      <c r="CT30" s="61" t="s">
        <v>167</v>
      </c>
      <c r="CU30" s="61" t="s">
        <v>167</v>
      </c>
      <c r="CV30" s="61" t="s">
        <v>167</v>
      </c>
      <c r="CW30" s="61" t="s">
        <v>167</v>
      </c>
      <c r="CX30" s="61" t="s">
        <v>167</v>
      </c>
      <c r="CY30" s="61" t="s">
        <v>167</v>
      </c>
      <c r="CZ30" s="61" t="s">
        <v>167</v>
      </c>
    </row>
    <row r="31" spans="1:104" x14ac:dyDescent="0.2">
      <c r="A31" s="16" t="s">
        <v>368</v>
      </c>
      <c r="B31" s="9" t="s">
        <v>369</v>
      </c>
      <c r="C31" s="15" t="s">
        <v>367</v>
      </c>
      <c r="D31" s="15" t="s">
        <v>58</v>
      </c>
      <c r="E31" s="84" t="s">
        <v>167</v>
      </c>
      <c r="F31" s="61" t="s">
        <v>167</v>
      </c>
      <c r="G31" s="61" t="s">
        <v>167</v>
      </c>
      <c r="H31" s="61" t="s">
        <v>167</v>
      </c>
      <c r="I31" s="61" t="s">
        <v>167</v>
      </c>
      <c r="J31" s="61" t="s">
        <v>167</v>
      </c>
      <c r="K31" s="61" t="s">
        <v>167</v>
      </c>
      <c r="L31" s="61" t="s">
        <v>167</v>
      </c>
      <c r="M31" s="61" t="s">
        <v>167</v>
      </c>
      <c r="N31" s="61" t="s">
        <v>167</v>
      </c>
      <c r="O31" s="61" t="s">
        <v>167</v>
      </c>
      <c r="P31" s="61" t="s">
        <v>167</v>
      </c>
      <c r="Q31" s="61" t="s">
        <v>167</v>
      </c>
      <c r="R31" s="61" t="s">
        <v>167</v>
      </c>
      <c r="S31" s="61" t="s">
        <v>167</v>
      </c>
      <c r="T31" s="61" t="s">
        <v>167</v>
      </c>
      <c r="U31" s="61" t="s">
        <v>167</v>
      </c>
      <c r="V31" s="61" t="s">
        <v>167</v>
      </c>
      <c r="W31" s="61" t="s">
        <v>167</v>
      </c>
      <c r="X31" s="61" t="s">
        <v>167</v>
      </c>
      <c r="Y31" s="61" t="s">
        <v>167</v>
      </c>
      <c r="Z31" s="61" t="s">
        <v>167</v>
      </c>
      <c r="AA31" s="61" t="s">
        <v>167</v>
      </c>
      <c r="AB31" s="61" t="s">
        <v>167</v>
      </c>
      <c r="AC31" s="61" t="s">
        <v>167</v>
      </c>
      <c r="AD31" s="61" t="s">
        <v>167</v>
      </c>
      <c r="AE31" s="61" t="s">
        <v>167</v>
      </c>
      <c r="AF31" s="61" t="s">
        <v>167</v>
      </c>
      <c r="AG31" s="61" t="s">
        <v>167</v>
      </c>
      <c r="AH31" s="61" t="s">
        <v>167</v>
      </c>
      <c r="AI31" s="61" t="s">
        <v>167</v>
      </c>
      <c r="AJ31" s="61" t="s">
        <v>167</v>
      </c>
      <c r="AK31" s="61" t="s">
        <v>167</v>
      </c>
      <c r="AL31" s="61" t="s">
        <v>167</v>
      </c>
      <c r="AM31" s="61" t="s">
        <v>167</v>
      </c>
      <c r="AN31" s="61" t="s">
        <v>167</v>
      </c>
      <c r="AO31" s="61" t="s">
        <v>167</v>
      </c>
      <c r="AP31" s="61" t="s">
        <v>167</v>
      </c>
      <c r="AQ31" s="61" t="s">
        <v>167</v>
      </c>
      <c r="AR31" s="61" t="s">
        <v>167</v>
      </c>
      <c r="AS31" s="61" t="s">
        <v>167</v>
      </c>
      <c r="AT31" s="61" t="s">
        <v>167</v>
      </c>
      <c r="AU31" s="61" t="s">
        <v>167</v>
      </c>
      <c r="AV31" s="61" t="s">
        <v>167</v>
      </c>
      <c r="AW31" s="61" t="s">
        <v>167</v>
      </c>
      <c r="AX31" s="61" t="s">
        <v>167</v>
      </c>
      <c r="AY31" s="61" t="s">
        <v>167</v>
      </c>
      <c r="AZ31" s="61" t="s">
        <v>167</v>
      </c>
      <c r="BA31" s="61" t="s">
        <v>167</v>
      </c>
      <c r="BB31" s="61" t="s">
        <v>167</v>
      </c>
      <c r="BC31" s="61" t="s">
        <v>167</v>
      </c>
      <c r="BD31" s="61" t="s">
        <v>167</v>
      </c>
      <c r="BE31" s="61" t="s">
        <v>167</v>
      </c>
      <c r="BF31" s="61" t="s">
        <v>167</v>
      </c>
      <c r="BG31" s="61" t="s">
        <v>167</v>
      </c>
      <c r="BH31" s="61" t="s">
        <v>167</v>
      </c>
      <c r="BI31" s="61" t="s">
        <v>167</v>
      </c>
      <c r="BJ31" s="61" t="s">
        <v>167</v>
      </c>
      <c r="BK31" s="61" t="s">
        <v>167</v>
      </c>
      <c r="BL31" s="61" t="s">
        <v>167</v>
      </c>
      <c r="BM31" s="61" t="s">
        <v>167</v>
      </c>
      <c r="BN31" s="61" t="s">
        <v>167</v>
      </c>
      <c r="BO31" s="61" t="s">
        <v>167</v>
      </c>
      <c r="BP31" s="61" t="s">
        <v>167</v>
      </c>
      <c r="BQ31" s="61" t="s">
        <v>167</v>
      </c>
      <c r="BR31" s="61" t="s">
        <v>167</v>
      </c>
      <c r="BS31" s="61" t="s">
        <v>167</v>
      </c>
      <c r="BT31" s="61" t="s">
        <v>167</v>
      </c>
      <c r="BU31" s="61" t="s">
        <v>167</v>
      </c>
      <c r="BV31" s="61" t="s">
        <v>167</v>
      </c>
      <c r="BW31" s="61" t="s">
        <v>167</v>
      </c>
      <c r="BX31" s="61" t="s">
        <v>167</v>
      </c>
      <c r="BY31" s="61" t="s">
        <v>167</v>
      </c>
      <c r="BZ31" s="61" t="s">
        <v>167</v>
      </c>
      <c r="CA31" s="61" t="s">
        <v>167</v>
      </c>
      <c r="CB31" s="61" t="s">
        <v>167</v>
      </c>
      <c r="CC31" s="61" t="s">
        <v>167</v>
      </c>
      <c r="CD31" s="61" t="s">
        <v>167</v>
      </c>
      <c r="CE31" s="61" t="s">
        <v>167</v>
      </c>
      <c r="CF31" s="61" t="s">
        <v>167</v>
      </c>
      <c r="CG31" s="61" t="s">
        <v>167</v>
      </c>
      <c r="CH31" s="61" t="s">
        <v>167</v>
      </c>
      <c r="CI31" s="61" t="s">
        <v>167</v>
      </c>
      <c r="CJ31" s="61" t="s">
        <v>167</v>
      </c>
      <c r="CK31" s="61" t="s">
        <v>167</v>
      </c>
      <c r="CL31" s="61" t="s">
        <v>167</v>
      </c>
      <c r="CM31" s="61" t="s">
        <v>167</v>
      </c>
      <c r="CN31" s="61" t="s">
        <v>167</v>
      </c>
      <c r="CO31" s="61" t="s">
        <v>167</v>
      </c>
      <c r="CP31" s="61" t="s">
        <v>167</v>
      </c>
      <c r="CQ31" s="61" t="s">
        <v>167</v>
      </c>
      <c r="CR31" s="61" t="s">
        <v>167</v>
      </c>
      <c r="CS31" s="61" t="s">
        <v>167</v>
      </c>
      <c r="CT31" s="61" t="s">
        <v>167</v>
      </c>
      <c r="CU31" s="61" t="s">
        <v>167</v>
      </c>
      <c r="CV31" s="61" t="s">
        <v>167</v>
      </c>
      <c r="CW31" s="61" t="s">
        <v>167</v>
      </c>
      <c r="CX31" s="61" t="s">
        <v>167</v>
      </c>
      <c r="CY31" s="61" t="s">
        <v>167</v>
      </c>
      <c r="CZ31" s="61" t="s">
        <v>167</v>
      </c>
    </row>
    <row r="32" spans="1:104" x14ac:dyDescent="0.2">
      <c r="A32" s="16" t="s">
        <v>370</v>
      </c>
      <c r="B32" s="9" t="s">
        <v>371</v>
      </c>
      <c r="C32" s="15" t="s">
        <v>367</v>
      </c>
      <c r="D32" s="15" t="s">
        <v>58</v>
      </c>
      <c r="E32" s="84" t="s">
        <v>167</v>
      </c>
      <c r="F32" s="61" t="s">
        <v>167</v>
      </c>
      <c r="G32" s="61" t="s">
        <v>167</v>
      </c>
      <c r="H32" s="61" t="s">
        <v>167</v>
      </c>
      <c r="I32" s="61" t="s">
        <v>167</v>
      </c>
      <c r="J32" s="61" t="s">
        <v>167</v>
      </c>
      <c r="K32" s="61" t="s">
        <v>167</v>
      </c>
      <c r="L32" s="61" t="s">
        <v>167</v>
      </c>
      <c r="M32" s="61" t="s">
        <v>167</v>
      </c>
      <c r="N32" s="61" t="s">
        <v>167</v>
      </c>
      <c r="O32" s="61" t="s">
        <v>167</v>
      </c>
      <c r="P32" s="61" t="s">
        <v>167</v>
      </c>
      <c r="Q32" s="61" t="s">
        <v>167</v>
      </c>
      <c r="R32" s="61" t="s">
        <v>167</v>
      </c>
      <c r="S32" s="61" t="s">
        <v>167</v>
      </c>
      <c r="T32" s="61" t="s">
        <v>167</v>
      </c>
      <c r="U32" s="61" t="s">
        <v>167</v>
      </c>
      <c r="V32" s="61" t="s">
        <v>167</v>
      </c>
      <c r="W32" s="61" t="s">
        <v>167</v>
      </c>
      <c r="X32" s="61" t="s">
        <v>167</v>
      </c>
      <c r="Y32" s="61" t="s">
        <v>167</v>
      </c>
      <c r="Z32" s="61" t="s">
        <v>167</v>
      </c>
      <c r="AA32" s="61" t="s">
        <v>167</v>
      </c>
      <c r="AB32" s="61" t="s">
        <v>167</v>
      </c>
      <c r="AC32" s="61" t="s">
        <v>167</v>
      </c>
      <c r="AD32" s="61" t="s">
        <v>167</v>
      </c>
      <c r="AE32" s="61" t="s">
        <v>167</v>
      </c>
      <c r="AF32" s="61" t="s">
        <v>167</v>
      </c>
      <c r="AG32" s="61" t="s">
        <v>167</v>
      </c>
      <c r="AH32" s="61" t="s">
        <v>167</v>
      </c>
      <c r="AI32" s="61" t="s">
        <v>167</v>
      </c>
      <c r="AJ32" s="61" t="s">
        <v>167</v>
      </c>
      <c r="AK32" s="61" t="s">
        <v>167</v>
      </c>
      <c r="AL32" s="61" t="s">
        <v>167</v>
      </c>
      <c r="AM32" s="61" t="s">
        <v>167</v>
      </c>
      <c r="AN32" s="61" t="s">
        <v>167</v>
      </c>
      <c r="AO32" s="61" t="s">
        <v>167</v>
      </c>
      <c r="AP32" s="61" t="s">
        <v>167</v>
      </c>
      <c r="AQ32" s="61" t="s">
        <v>167</v>
      </c>
      <c r="AR32" s="61" t="s">
        <v>167</v>
      </c>
      <c r="AS32" s="61" t="s">
        <v>167</v>
      </c>
      <c r="AT32" s="61" t="s">
        <v>167</v>
      </c>
      <c r="AU32" s="61" t="s">
        <v>167</v>
      </c>
      <c r="AV32" s="61" t="s">
        <v>167</v>
      </c>
      <c r="AW32" s="61" t="s">
        <v>167</v>
      </c>
      <c r="AX32" s="61" t="s">
        <v>167</v>
      </c>
      <c r="AY32" s="61" t="s">
        <v>167</v>
      </c>
      <c r="AZ32" s="61" t="s">
        <v>167</v>
      </c>
      <c r="BA32" s="61" t="s">
        <v>167</v>
      </c>
      <c r="BB32" s="61" t="s">
        <v>167</v>
      </c>
      <c r="BC32" s="61" t="s">
        <v>167</v>
      </c>
      <c r="BD32" s="61" t="s">
        <v>167</v>
      </c>
      <c r="BE32" s="61" t="s">
        <v>167</v>
      </c>
      <c r="BF32" s="61" t="s">
        <v>167</v>
      </c>
      <c r="BG32" s="61" t="s">
        <v>167</v>
      </c>
      <c r="BH32" s="61" t="s">
        <v>167</v>
      </c>
      <c r="BI32" s="61" t="s">
        <v>167</v>
      </c>
      <c r="BJ32" s="61" t="s">
        <v>167</v>
      </c>
      <c r="BK32" s="61" t="s">
        <v>167</v>
      </c>
      <c r="BL32" s="61" t="s">
        <v>167</v>
      </c>
      <c r="BM32" s="61" t="s">
        <v>167</v>
      </c>
      <c r="BN32" s="61" t="s">
        <v>167</v>
      </c>
      <c r="BO32" s="61" t="s">
        <v>167</v>
      </c>
      <c r="BP32" s="61" t="s">
        <v>167</v>
      </c>
      <c r="BQ32" s="61" t="s">
        <v>167</v>
      </c>
      <c r="BR32" s="61" t="s">
        <v>167</v>
      </c>
      <c r="BS32" s="61" t="s">
        <v>167</v>
      </c>
      <c r="BT32" s="61" t="s">
        <v>167</v>
      </c>
      <c r="BU32" s="61" t="s">
        <v>167</v>
      </c>
      <c r="BV32" s="61" t="s">
        <v>167</v>
      </c>
      <c r="BW32" s="61" t="s">
        <v>167</v>
      </c>
      <c r="BX32" s="61" t="s">
        <v>167</v>
      </c>
      <c r="BY32" s="61" t="s">
        <v>167</v>
      </c>
      <c r="BZ32" s="61" t="s">
        <v>167</v>
      </c>
      <c r="CA32" s="61" t="s">
        <v>167</v>
      </c>
      <c r="CB32" s="61" t="s">
        <v>167</v>
      </c>
      <c r="CC32" s="61" t="s">
        <v>167</v>
      </c>
      <c r="CD32" s="61" t="s">
        <v>167</v>
      </c>
      <c r="CE32" s="61" t="s">
        <v>167</v>
      </c>
      <c r="CF32" s="61" t="s">
        <v>167</v>
      </c>
      <c r="CG32" s="61" t="s">
        <v>167</v>
      </c>
      <c r="CH32" s="61" t="s">
        <v>167</v>
      </c>
      <c r="CI32" s="61" t="s">
        <v>167</v>
      </c>
      <c r="CJ32" s="61" t="s">
        <v>167</v>
      </c>
      <c r="CK32" s="61" t="s">
        <v>167</v>
      </c>
      <c r="CL32" s="61" t="s">
        <v>167</v>
      </c>
      <c r="CM32" s="61" t="s">
        <v>167</v>
      </c>
      <c r="CN32" s="61" t="s">
        <v>167</v>
      </c>
      <c r="CO32" s="61" t="s">
        <v>167</v>
      </c>
      <c r="CP32" s="61" t="s">
        <v>167</v>
      </c>
      <c r="CQ32" s="61" t="s">
        <v>167</v>
      </c>
      <c r="CR32" s="61" t="s">
        <v>167</v>
      </c>
      <c r="CS32" s="61" t="s">
        <v>167</v>
      </c>
      <c r="CT32" s="61" t="s">
        <v>167</v>
      </c>
      <c r="CU32" s="61" t="s">
        <v>167</v>
      </c>
      <c r="CV32" s="61" t="s">
        <v>167</v>
      </c>
      <c r="CW32" s="61" t="s">
        <v>167</v>
      </c>
      <c r="CX32" s="61" t="s">
        <v>167</v>
      </c>
      <c r="CY32" s="61" t="s">
        <v>167</v>
      </c>
      <c r="CZ32" s="61" t="s">
        <v>167</v>
      </c>
    </row>
    <row r="33" spans="1:104" x14ac:dyDescent="0.2">
      <c r="A33" s="16" t="s">
        <v>372</v>
      </c>
      <c r="B33" s="9" t="s">
        <v>373</v>
      </c>
      <c r="C33" s="15" t="s">
        <v>367</v>
      </c>
      <c r="D33" s="15" t="s">
        <v>58</v>
      </c>
      <c r="E33" s="84" t="s">
        <v>167</v>
      </c>
      <c r="F33" s="61" t="s">
        <v>167</v>
      </c>
      <c r="G33" s="61" t="s">
        <v>167</v>
      </c>
      <c r="H33" s="61" t="s">
        <v>167</v>
      </c>
      <c r="I33" s="61" t="s">
        <v>167</v>
      </c>
      <c r="J33" s="61" t="s">
        <v>167</v>
      </c>
      <c r="K33" s="61" t="s">
        <v>167</v>
      </c>
      <c r="L33" s="61" t="s">
        <v>167</v>
      </c>
      <c r="M33" s="61" t="s">
        <v>167</v>
      </c>
      <c r="N33" s="61" t="s">
        <v>167</v>
      </c>
      <c r="O33" s="61" t="s">
        <v>167</v>
      </c>
      <c r="P33" s="61" t="s">
        <v>167</v>
      </c>
      <c r="Q33" s="61" t="s">
        <v>167</v>
      </c>
      <c r="R33" s="61" t="s">
        <v>167</v>
      </c>
      <c r="S33" s="61" t="s">
        <v>167</v>
      </c>
      <c r="T33" s="61" t="s">
        <v>167</v>
      </c>
      <c r="U33" s="61" t="s">
        <v>167</v>
      </c>
      <c r="V33" s="61" t="s">
        <v>167</v>
      </c>
      <c r="W33" s="61" t="s">
        <v>167</v>
      </c>
      <c r="X33" s="61" t="s">
        <v>167</v>
      </c>
      <c r="Y33" s="61" t="s">
        <v>167</v>
      </c>
      <c r="Z33" s="61" t="s">
        <v>167</v>
      </c>
      <c r="AA33" s="61" t="s">
        <v>167</v>
      </c>
      <c r="AB33" s="61" t="s">
        <v>167</v>
      </c>
      <c r="AC33" s="61" t="s">
        <v>167</v>
      </c>
      <c r="AD33" s="61" t="s">
        <v>167</v>
      </c>
      <c r="AE33" s="61" t="s">
        <v>167</v>
      </c>
      <c r="AF33" s="61" t="s">
        <v>167</v>
      </c>
      <c r="AG33" s="61" t="s">
        <v>167</v>
      </c>
      <c r="AH33" s="61" t="s">
        <v>167</v>
      </c>
      <c r="AI33" s="61" t="s">
        <v>167</v>
      </c>
      <c r="AJ33" s="61" t="s">
        <v>167</v>
      </c>
      <c r="AK33" s="61" t="s">
        <v>167</v>
      </c>
      <c r="AL33" s="61" t="s">
        <v>167</v>
      </c>
      <c r="AM33" s="61" t="s">
        <v>167</v>
      </c>
      <c r="AN33" s="61" t="s">
        <v>167</v>
      </c>
      <c r="AO33" s="61" t="s">
        <v>167</v>
      </c>
      <c r="AP33" s="61" t="s">
        <v>167</v>
      </c>
      <c r="AQ33" s="61" t="s">
        <v>167</v>
      </c>
      <c r="AR33" s="61" t="s">
        <v>167</v>
      </c>
      <c r="AS33" s="61" t="s">
        <v>167</v>
      </c>
      <c r="AT33" s="61" t="s">
        <v>167</v>
      </c>
      <c r="AU33" s="61" t="s">
        <v>167</v>
      </c>
      <c r="AV33" s="61" t="s">
        <v>167</v>
      </c>
      <c r="AW33" s="61" t="s">
        <v>167</v>
      </c>
      <c r="AX33" s="61" t="s">
        <v>167</v>
      </c>
      <c r="AY33" s="61" t="s">
        <v>167</v>
      </c>
      <c r="AZ33" s="61" t="s">
        <v>167</v>
      </c>
      <c r="BA33" s="61" t="s">
        <v>167</v>
      </c>
      <c r="BB33" s="61" t="s">
        <v>167</v>
      </c>
      <c r="BC33" s="61" t="s">
        <v>167</v>
      </c>
      <c r="BD33" s="61" t="s">
        <v>167</v>
      </c>
      <c r="BE33" s="61" t="s">
        <v>167</v>
      </c>
      <c r="BF33" s="61" t="s">
        <v>167</v>
      </c>
      <c r="BG33" s="61" t="s">
        <v>167</v>
      </c>
      <c r="BH33" s="61" t="s">
        <v>167</v>
      </c>
      <c r="BI33" s="61" t="s">
        <v>167</v>
      </c>
      <c r="BJ33" s="61" t="s">
        <v>167</v>
      </c>
      <c r="BK33" s="61" t="s">
        <v>167</v>
      </c>
      <c r="BL33" s="61" t="s">
        <v>167</v>
      </c>
      <c r="BM33" s="61" t="s">
        <v>167</v>
      </c>
      <c r="BN33" s="61" t="s">
        <v>167</v>
      </c>
      <c r="BO33" s="61" t="s">
        <v>167</v>
      </c>
      <c r="BP33" s="61" t="s">
        <v>167</v>
      </c>
      <c r="BQ33" s="61" t="s">
        <v>167</v>
      </c>
      <c r="BR33" s="61" t="s">
        <v>167</v>
      </c>
      <c r="BS33" s="61" t="s">
        <v>167</v>
      </c>
      <c r="BT33" s="61" t="s">
        <v>167</v>
      </c>
      <c r="BU33" s="61" t="s">
        <v>167</v>
      </c>
      <c r="BV33" s="61" t="s">
        <v>167</v>
      </c>
      <c r="BW33" s="61" t="s">
        <v>167</v>
      </c>
      <c r="BX33" s="61" t="s">
        <v>167</v>
      </c>
      <c r="BY33" s="61" t="s">
        <v>167</v>
      </c>
      <c r="BZ33" s="61" t="s">
        <v>167</v>
      </c>
      <c r="CA33" s="61" t="s">
        <v>167</v>
      </c>
      <c r="CB33" s="61" t="s">
        <v>167</v>
      </c>
      <c r="CC33" s="61" t="s">
        <v>167</v>
      </c>
      <c r="CD33" s="61" t="s">
        <v>167</v>
      </c>
      <c r="CE33" s="61" t="s">
        <v>167</v>
      </c>
      <c r="CF33" s="61" t="s">
        <v>167</v>
      </c>
      <c r="CG33" s="61" t="s">
        <v>167</v>
      </c>
      <c r="CH33" s="61" t="s">
        <v>167</v>
      </c>
      <c r="CI33" s="61" t="s">
        <v>167</v>
      </c>
      <c r="CJ33" s="61" t="s">
        <v>167</v>
      </c>
      <c r="CK33" s="61" t="s">
        <v>167</v>
      </c>
      <c r="CL33" s="61" t="s">
        <v>167</v>
      </c>
      <c r="CM33" s="61" t="s">
        <v>167</v>
      </c>
      <c r="CN33" s="61" t="s">
        <v>167</v>
      </c>
      <c r="CO33" s="61" t="s">
        <v>167</v>
      </c>
      <c r="CP33" s="61" t="s">
        <v>167</v>
      </c>
      <c r="CQ33" s="61" t="s">
        <v>167</v>
      </c>
      <c r="CR33" s="61" t="s">
        <v>167</v>
      </c>
      <c r="CS33" s="61" t="s">
        <v>167</v>
      </c>
      <c r="CT33" s="61" t="s">
        <v>167</v>
      </c>
      <c r="CU33" s="61" t="s">
        <v>167</v>
      </c>
      <c r="CV33" s="61" t="s">
        <v>167</v>
      </c>
      <c r="CW33" s="61" t="s">
        <v>167</v>
      </c>
      <c r="CX33" s="61" t="s">
        <v>167</v>
      </c>
      <c r="CY33" s="61" t="s">
        <v>167</v>
      </c>
      <c r="CZ33" s="61" t="s">
        <v>167</v>
      </c>
    </row>
    <row r="34" spans="1:104" ht="28.5" x14ac:dyDescent="0.2">
      <c r="A34" s="16" t="s">
        <v>374</v>
      </c>
      <c r="B34" s="9" t="s">
        <v>375</v>
      </c>
      <c r="C34" s="15" t="s">
        <v>376</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x14ac:dyDescent="0.2">
      <c r="A35" s="16" t="s">
        <v>377</v>
      </c>
      <c r="B35" s="9" t="s">
        <v>378</v>
      </c>
      <c r="C35" s="15" t="s">
        <v>379</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x14ac:dyDescent="0.2">
      <c r="A36" s="16"/>
      <c r="B36" s="219" t="s">
        <v>380</v>
      </c>
      <c r="C36" s="15" t="s">
        <v>381</v>
      </c>
      <c r="D36" s="15" t="s">
        <v>161</v>
      </c>
      <c r="E36" s="207" t="s">
        <v>162</v>
      </c>
      <c r="F36" s="208" t="s">
        <v>162</v>
      </c>
      <c r="G36" s="208" t="s">
        <v>162</v>
      </c>
      <c r="H36" s="208" t="s">
        <v>162</v>
      </c>
      <c r="I36" s="208" t="s">
        <v>162</v>
      </c>
      <c r="J36" s="208" t="s">
        <v>162</v>
      </c>
      <c r="K36" s="208" t="s">
        <v>162</v>
      </c>
      <c r="L36" s="208" t="s">
        <v>162</v>
      </c>
      <c r="M36" s="208" t="s">
        <v>162</v>
      </c>
      <c r="N36" s="208" t="s">
        <v>162</v>
      </c>
      <c r="O36" s="208" t="s">
        <v>162</v>
      </c>
      <c r="P36" s="208" t="s">
        <v>162</v>
      </c>
      <c r="Q36" s="208" t="s">
        <v>162</v>
      </c>
      <c r="R36" s="208" t="s">
        <v>162</v>
      </c>
      <c r="S36" s="208" t="s">
        <v>162</v>
      </c>
      <c r="T36" s="208" t="s">
        <v>162</v>
      </c>
      <c r="U36" s="208" t="s">
        <v>162</v>
      </c>
      <c r="V36" s="208" t="s">
        <v>162</v>
      </c>
      <c r="W36" s="208" t="s">
        <v>162</v>
      </c>
      <c r="X36" s="208" t="s">
        <v>162</v>
      </c>
      <c r="Y36" s="208" t="s">
        <v>162</v>
      </c>
      <c r="Z36" s="208" t="s">
        <v>162</v>
      </c>
      <c r="AA36" s="208" t="s">
        <v>162</v>
      </c>
      <c r="AB36" s="208" t="s">
        <v>162</v>
      </c>
      <c r="AC36" s="208" t="s">
        <v>162</v>
      </c>
      <c r="AD36" s="208" t="s">
        <v>162</v>
      </c>
      <c r="AE36" s="208" t="s">
        <v>162</v>
      </c>
      <c r="AF36" s="208" t="s">
        <v>162</v>
      </c>
      <c r="AG36" s="208" t="s">
        <v>162</v>
      </c>
      <c r="AH36" s="208" t="s">
        <v>162</v>
      </c>
      <c r="AI36" s="208" t="s">
        <v>162</v>
      </c>
      <c r="AJ36" s="208" t="s">
        <v>162</v>
      </c>
      <c r="AK36" s="208" t="s">
        <v>162</v>
      </c>
      <c r="AL36" s="208" t="s">
        <v>162</v>
      </c>
      <c r="AM36" s="208" t="s">
        <v>162</v>
      </c>
      <c r="AN36" s="208" t="s">
        <v>162</v>
      </c>
      <c r="AO36" s="208" t="s">
        <v>162</v>
      </c>
      <c r="AP36" s="208" t="s">
        <v>162</v>
      </c>
      <c r="AQ36" s="208" t="s">
        <v>162</v>
      </c>
      <c r="AR36" s="208" t="s">
        <v>162</v>
      </c>
      <c r="AS36" s="208" t="s">
        <v>162</v>
      </c>
      <c r="AT36" s="208" t="s">
        <v>162</v>
      </c>
      <c r="AU36" s="208" t="s">
        <v>162</v>
      </c>
      <c r="AV36" s="208" t="s">
        <v>162</v>
      </c>
      <c r="AW36" s="208" t="s">
        <v>162</v>
      </c>
      <c r="AX36" s="208" t="s">
        <v>162</v>
      </c>
      <c r="AY36" s="208" t="s">
        <v>162</v>
      </c>
      <c r="AZ36" s="208" t="s">
        <v>162</v>
      </c>
      <c r="BA36" s="208" t="s">
        <v>162</v>
      </c>
      <c r="BB36" s="208" t="s">
        <v>162</v>
      </c>
      <c r="BC36" s="208" t="s">
        <v>162</v>
      </c>
      <c r="BD36" s="208" t="s">
        <v>162</v>
      </c>
      <c r="BE36" s="208" t="s">
        <v>162</v>
      </c>
      <c r="BF36" s="208" t="s">
        <v>162</v>
      </c>
      <c r="BG36" s="208" t="s">
        <v>162</v>
      </c>
      <c r="BH36" s="208" t="s">
        <v>162</v>
      </c>
      <c r="BI36" s="208" t="s">
        <v>162</v>
      </c>
      <c r="BJ36" s="208" t="s">
        <v>162</v>
      </c>
      <c r="BK36" s="208" t="s">
        <v>162</v>
      </c>
      <c r="BL36" s="208" t="s">
        <v>162</v>
      </c>
      <c r="BM36" s="208" t="s">
        <v>162</v>
      </c>
      <c r="BN36" s="208" t="s">
        <v>162</v>
      </c>
      <c r="BO36" s="208" t="s">
        <v>162</v>
      </c>
      <c r="BP36" s="208" t="s">
        <v>162</v>
      </c>
      <c r="BQ36" s="208" t="s">
        <v>162</v>
      </c>
      <c r="BR36" s="208" t="s">
        <v>162</v>
      </c>
      <c r="BS36" s="208" t="s">
        <v>162</v>
      </c>
      <c r="BT36" s="208" t="s">
        <v>162</v>
      </c>
      <c r="BU36" s="208" t="s">
        <v>162</v>
      </c>
      <c r="BV36" s="208" t="s">
        <v>162</v>
      </c>
      <c r="BW36" s="208" t="s">
        <v>162</v>
      </c>
      <c r="BX36" s="208" t="s">
        <v>162</v>
      </c>
      <c r="BY36" s="208" t="s">
        <v>162</v>
      </c>
      <c r="BZ36" s="208" t="s">
        <v>162</v>
      </c>
      <c r="CA36" s="208" t="s">
        <v>162</v>
      </c>
      <c r="CB36" s="208" t="s">
        <v>162</v>
      </c>
      <c r="CC36" s="208" t="s">
        <v>162</v>
      </c>
      <c r="CD36" s="208" t="s">
        <v>162</v>
      </c>
      <c r="CE36" s="208" t="s">
        <v>162</v>
      </c>
      <c r="CF36" s="208" t="s">
        <v>162</v>
      </c>
      <c r="CG36" s="208" t="s">
        <v>162</v>
      </c>
      <c r="CH36" s="208" t="s">
        <v>162</v>
      </c>
      <c r="CI36" s="208" t="s">
        <v>162</v>
      </c>
      <c r="CJ36" s="208" t="s">
        <v>162</v>
      </c>
      <c r="CK36" s="208" t="s">
        <v>162</v>
      </c>
      <c r="CL36" s="208" t="s">
        <v>162</v>
      </c>
      <c r="CM36" s="208" t="s">
        <v>162</v>
      </c>
      <c r="CN36" s="208" t="s">
        <v>162</v>
      </c>
      <c r="CO36" s="208" t="s">
        <v>162</v>
      </c>
      <c r="CP36" s="208" t="s">
        <v>162</v>
      </c>
      <c r="CQ36" s="208" t="s">
        <v>162</v>
      </c>
      <c r="CR36" s="208" t="s">
        <v>162</v>
      </c>
      <c r="CS36" s="208" t="s">
        <v>162</v>
      </c>
      <c r="CT36" s="208" t="s">
        <v>162</v>
      </c>
      <c r="CU36" s="208" t="s">
        <v>162</v>
      </c>
      <c r="CV36" s="208" t="s">
        <v>162</v>
      </c>
      <c r="CW36" s="208" t="s">
        <v>162</v>
      </c>
      <c r="CX36" s="208" t="s">
        <v>162</v>
      </c>
      <c r="CY36" s="208" t="s">
        <v>162</v>
      </c>
      <c r="CZ36" s="208" t="s">
        <v>162</v>
      </c>
    </row>
    <row r="37" spans="1:104" x14ac:dyDescent="0.2">
      <c r="A37" s="16" t="s">
        <v>382</v>
      </c>
      <c r="B37" s="9" t="s">
        <v>366</v>
      </c>
      <c r="C37" s="15" t="s">
        <v>367</v>
      </c>
      <c r="D37" s="15" t="s">
        <v>58</v>
      </c>
      <c r="E37" s="84" t="s">
        <v>167</v>
      </c>
      <c r="F37" s="61" t="s">
        <v>167</v>
      </c>
      <c r="G37" s="61" t="s">
        <v>167</v>
      </c>
      <c r="H37" s="61" t="s">
        <v>167</v>
      </c>
      <c r="I37" s="61" t="s">
        <v>167</v>
      </c>
      <c r="J37" s="61" t="s">
        <v>167</v>
      </c>
      <c r="K37" s="61" t="s">
        <v>167</v>
      </c>
      <c r="L37" s="61" t="s">
        <v>167</v>
      </c>
      <c r="M37" s="61" t="s">
        <v>167</v>
      </c>
      <c r="N37" s="61" t="s">
        <v>167</v>
      </c>
      <c r="O37" s="61" t="s">
        <v>167</v>
      </c>
      <c r="P37" s="61" t="s">
        <v>167</v>
      </c>
      <c r="Q37" s="61" t="s">
        <v>167</v>
      </c>
      <c r="R37" s="61" t="s">
        <v>167</v>
      </c>
      <c r="S37" s="61" t="s">
        <v>167</v>
      </c>
      <c r="T37" s="61" t="s">
        <v>167</v>
      </c>
      <c r="U37" s="61" t="s">
        <v>167</v>
      </c>
      <c r="V37" s="61" t="s">
        <v>167</v>
      </c>
      <c r="W37" s="61" t="s">
        <v>167</v>
      </c>
      <c r="X37" s="61" t="s">
        <v>167</v>
      </c>
      <c r="Y37" s="61" t="s">
        <v>167</v>
      </c>
      <c r="Z37" s="61" t="s">
        <v>167</v>
      </c>
      <c r="AA37" s="61" t="s">
        <v>167</v>
      </c>
      <c r="AB37" s="61" t="s">
        <v>167</v>
      </c>
      <c r="AC37" s="61" t="s">
        <v>167</v>
      </c>
      <c r="AD37" s="61" t="s">
        <v>167</v>
      </c>
      <c r="AE37" s="61" t="s">
        <v>167</v>
      </c>
      <c r="AF37" s="61" t="s">
        <v>167</v>
      </c>
      <c r="AG37" s="61" t="s">
        <v>167</v>
      </c>
      <c r="AH37" s="61" t="s">
        <v>167</v>
      </c>
      <c r="AI37" s="61" t="s">
        <v>167</v>
      </c>
      <c r="AJ37" s="61" t="s">
        <v>167</v>
      </c>
      <c r="AK37" s="61" t="s">
        <v>167</v>
      </c>
      <c r="AL37" s="61" t="s">
        <v>167</v>
      </c>
      <c r="AM37" s="61" t="s">
        <v>167</v>
      </c>
      <c r="AN37" s="61" t="s">
        <v>167</v>
      </c>
      <c r="AO37" s="61" t="s">
        <v>167</v>
      </c>
      <c r="AP37" s="61" t="s">
        <v>167</v>
      </c>
      <c r="AQ37" s="61" t="s">
        <v>167</v>
      </c>
      <c r="AR37" s="61" t="s">
        <v>167</v>
      </c>
      <c r="AS37" s="61" t="s">
        <v>167</v>
      </c>
      <c r="AT37" s="61" t="s">
        <v>167</v>
      </c>
      <c r="AU37" s="61" t="s">
        <v>167</v>
      </c>
      <c r="AV37" s="61" t="s">
        <v>167</v>
      </c>
      <c r="AW37" s="61" t="s">
        <v>167</v>
      </c>
      <c r="AX37" s="61" t="s">
        <v>167</v>
      </c>
      <c r="AY37" s="61" t="s">
        <v>167</v>
      </c>
      <c r="AZ37" s="61" t="s">
        <v>167</v>
      </c>
      <c r="BA37" s="61" t="s">
        <v>167</v>
      </c>
      <c r="BB37" s="61" t="s">
        <v>167</v>
      </c>
      <c r="BC37" s="61" t="s">
        <v>167</v>
      </c>
      <c r="BD37" s="61" t="s">
        <v>167</v>
      </c>
      <c r="BE37" s="61" t="s">
        <v>167</v>
      </c>
      <c r="BF37" s="61" t="s">
        <v>167</v>
      </c>
      <c r="BG37" s="61" t="s">
        <v>167</v>
      </c>
      <c r="BH37" s="61" t="s">
        <v>167</v>
      </c>
      <c r="BI37" s="61" t="s">
        <v>167</v>
      </c>
      <c r="BJ37" s="61" t="s">
        <v>167</v>
      </c>
      <c r="BK37" s="61" t="s">
        <v>167</v>
      </c>
      <c r="BL37" s="61" t="s">
        <v>167</v>
      </c>
      <c r="BM37" s="61" t="s">
        <v>167</v>
      </c>
      <c r="BN37" s="61" t="s">
        <v>167</v>
      </c>
      <c r="BO37" s="61" t="s">
        <v>167</v>
      </c>
      <c r="BP37" s="61" t="s">
        <v>167</v>
      </c>
      <c r="BQ37" s="61" t="s">
        <v>167</v>
      </c>
      <c r="BR37" s="61" t="s">
        <v>167</v>
      </c>
      <c r="BS37" s="61" t="s">
        <v>167</v>
      </c>
      <c r="BT37" s="61" t="s">
        <v>167</v>
      </c>
      <c r="BU37" s="61" t="s">
        <v>167</v>
      </c>
      <c r="BV37" s="61" t="s">
        <v>167</v>
      </c>
      <c r="BW37" s="61" t="s">
        <v>167</v>
      </c>
      <c r="BX37" s="61" t="s">
        <v>167</v>
      </c>
      <c r="BY37" s="61" t="s">
        <v>167</v>
      </c>
      <c r="BZ37" s="61" t="s">
        <v>167</v>
      </c>
      <c r="CA37" s="61" t="s">
        <v>167</v>
      </c>
      <c r="CB37" s="61" t="s">
        <v>167</v>
      </c>
      <c r="CC37" s="61" t="s">
        <v>167</v>
      </c>
      <c r="CD37" s="61" t="s">
        <v>167</v>
      </c>
      <c r="CE37" s="61" t="s">
        <v>167</v>
      </c>
      <c r="CF37" s="61" t="s">
        <v>167</v>
      </c>
      <c r="CG37" s="61" t="s">
        <v>167</v>
      </c>
      <c r="CH37" s="61" t="s">
        <v>167</v>
      </c>
      <c r="CI37" s="61" t="s">
        <v>167</v>
      </c>
      <c r="CJ37" s="61" t="s">
        <v>167</v>
      </c>
      <c r="CK37" s="61" t="s">
        <v>167</v>
      </c>
      <c r="CL37" s="61" t="s">
        <v>167</v>
      </c>
      <c r="CM37" s="61" t="s">
        <v>167</v>
      </c>
      <c r="CN37" s="61" t="s">
        <v>167</v>
      </c>
      <c r="CO37" s="61" t="s">
        <v>167</v>
      </c>
      <c r="CP37" s="61" t="s">
        <v>167</v>
      </c>
      <c r="CQ37" s="61" t="s">
        <v>167</v>
      </c>
      <c r="CR37" s="61" t="s">
        <v>167</v>
      </c>
      <c r="CS37" s="61" t="s">
        <v>167</v>
      </c>
      <c r="CT37" s="61" t="s">
        <v>167</v>
      </c>
      <c r="CU37" s="61" t="s">
        <v>167</v>
      </c>
      <c r="CV37" s="61" t="s">
        <v>167</v>
      </c>
      <c r="CW37" s="61" t="s">
        <v>167</v>
      </c>
      <c r="CX37" s="61" t="s">
        <v>167</v>
      </c>
      <c r="CY37" s="61" t="s">
        <v>167</v>
      </c>
      <c r="CZ37" s="61" t="s">
        <v>167</v>
      </c>
    </row>
    <row r="38" spans="1:104" x14ac:dyDescent="0.2">
      <c r="A38" s="16" t="s">
        <v>383</v>
      </c>
      <c r="B38" s="9" t="s">
        <v>369</v>
      </c>
      <c r="C38" s="15" t="s">
        <v>367</v>
      </c>
      <c r="D38" s="15" t="s">
        <v>58</v>
      </c>
      <c r="E38" s="84" t="s">
        <v>167</v>
      </c>
      <c r="F38" s="61" t="s">
        <v>167</v>
      </c>
      <c r="G38" s="61" t="s">
        <v>167</v>
      </c>
      <c r="H38" s="61" t="s">
        <v>167</v>
      </c>
      <c r="I38" s="61" t="s">
        <v>167</v>
      </c>
      <c r="J38" s="61" t="s">
        <v>167</v>
      </c>
      <c r="K38" s="61" t="s">
        <v>167</v>
      </c>
      <c r="L38" s="61" t="s">
        <v>167</v>
      </c>
      <c r="M38" s="61" t="s">
        <v>167</v>
      </c>
      <c r="N38" s="61" t="s">
        <v>167</v>
      </c>
      <c r="O38" s="61" t="s">
        <v>167</v>
      </c>
      <c r="P38" s="61" t="s">
        <v>167</v>
      </c>
      <c r="Q38" s="61" t="s">
        <v>167</v>
      </c>
      <c r="R38" s="61" t="s">
        <v>167</v>
      </c>
      <c r="S38" s="61" t="s">
        <v>167</v>
      </c>
      <c r="T38" s="61" t="s">
        <v>167</v>
      </c>
      <c r="U38" s="61" t="s">
        <v>167</v>
      </c>
      <c r="V38" s="61" t="s">
        <v>167</v>
      </c>
      <c r="W38" s="61" t="s">
        <v>167</v>
      </c>
      <c r="X38" s="61" t="s">
        <v>167</v>
      </c>
      <c r="Y38" s="61" t="s">
        <v>167</v>
      </c>
      <c r="Z38" s="61" t="s">
        <v>167</v>
      </c>
      <c r="AA38" s="61" t="s">
        <v>167</v>
      </c>
      <c r="AB38" s="61" t="s">
        <v>167</v>
      </c>
      <c r="AC38" s="61" t="s">
        <v>167</v>
      </c>
      <c r="AD38" s="61" t="s">
        <v>167</v>
      </c>
      <c r="AE38" s="61" t="s">
        <v>167</v>
      </c>
      <c r="AF38" s="61" t="s">
        <v>167</v>
      </c>
      <c r="AG38" s="61" t="s">
        <v>167</v>
      </c>
      <c r="AH38" s="61" t="s">
        <v>167</v>
      </c>
      <c r="AI38" s="61" t="s">
        <v>167</v>
      </c>
      <c r="AJ38" s="61" t="s">
        <v>167</v>
      </c>
      <c r="AK38" s="61" t="s">
        <v>167</v>
      </c>
      <c r="AL38" s="61" t="s">
        <v>167</v>
      </c>
      <c r="AM38" s="61" t="s">
        <v>167</v>
      </c>
      <c r="AN38" s="61" t="s">
        <v>167</v>
      </c>
      <c r="AO38" s="61" t="s">
        <v>167</v>
      </c>
      <c r="AP38" s="61" t="s">
        <v>167</v>
      </c>
      <c r="AQ38" s="61" t="s">
        <v>167</v>
      </c>
      <c r="AR38" s="61" t="s">
        <v>167</v>
      </c>
      <c r="AS38" s="61" t="s">
        <v>167</v>
      </c>
      <c r="AT38" s="61" t="s">
        <v>167</v>
      </c>
      <c r="AU38" s="61" t="s">
        <v>167</v>
      </c>
      <c r="AV38" s="61" t="s">
        <v>167</v>
      </c>
      <c r="AW38" s="61" t="s">
        <v>167</v>
      </c>
      <c r="AX38" s="61" t="s">
        <v>167</v>
      </c>
      <c r="AY38" s="61" t="s">
        <v>167</v>
      </c>
      <c r="AZ38" s="61" t="s">
        <v>167</v>
      </c>
      <c r="BA38" s="61" t="s">
        <v>167</v>
      </c>
      <c r="BB38" s="61" t="s">
        <v>167</v>
      </c>
      <c r="BC38" s="61" t="s">
        <v>167</v>
      </c>
      <c r="BD38" s="61" t="s">
        <v>167</v>
      </c>
      <c r="BE38" s="61" t="s">
        <v>167</v>
      </c>
      <c r="BF38" s="61" t="s">
        <v>167</v>
      </c>
      <c r="BG38" s="61" t="s">
        <v>167</v>
      </c>
      <c r="BH38" s="61" t="s">
        <v>167</v>
      </c>
      <c r="BI38" s="61" t="s">
        <v>167</v>
      </c>
      <c r="BJ38" s="61" t="s">
        <v>167</v>
      </c>
      <c r="BK38" s="61" t="s">
        <v>167</v>
      </c>
      <c r="BL38" s="61" t="s">
        <v>167</v>
      </c>
      <c r="BM38" s="61" t="s">
        <v>167</v>
      </c>
      <c r="BN38" s="61" t="s">
        <v>167</v>
      </c>
      <c r="BO38" s="61" t="s">
        <v>167</v>
      </c>
      <c r="BP38" s="61" t="s">
        <v>167</v>
      </c>
      <c r="BQ38" s="61" t="s">
        <v>167</v>
      </c>
      <c r="BR38" s="61" t="s">
        <v>167</v>
      </c>
      <c r="BS38" s="61" t="s">
        <v>167</v>
      </c>
      <c r="BT38" s="61" t="s">
        <v>167</v>
      </c>
      <c r="BU38" s="61" t="s">
        <v>167</v>
      </c>
      <c r="BV38" s="61" t="s">
        <v>167</v>
      </c>
      <c r="BW38" s="61" t="s">
        <v>167</v>
      </c>
      <c r="BX38" s="61" t="s">
        <v>167</v>
      </c>
      <c r="BY38" s="61" t="s">
        <v>167</v>
      </c>
      <c r="BZ38" s="61" t="s">
        <v>167</v>
      </c>
      <c r="CA38" s="61" t="s">
        <v>167</v>
      </c>
      <c r="CB38" s="61" t="s">
        <v>167</v>
      </c>
      <c r="CC38" s="61" t="s">
        <v>167</v>
      </c>
      <c r="CD38" s="61" t="s">
        <v>167</v>
      </c>
      <c r="CE38" s="61" t="s">
        <v>167</v>
      </c>
      <c r="CF38" s="61" t="s">
        <v>167</v>
      </c>
      <c r="CG38" s="61" t="s">
        <v>167</v>
      </c>
      <c r="CH38" s="61" t="s">
        <v>167</v>
      </c>
      <c r="CI38" s="61" t="s">
        <v>167</v>
      </c>
      <c r="CJ38" s="61" t="s">
        <v>167</v>
      </c>
      <c r="CK38" s="61" t="s">
        <v>167</v>
      </c>
      <c r="CL38" s="61" t="s">
        <v>167</v>
      </c>
      <c r="CM38" s="61" t="s">
        <v>167</v>
      </c>
      <c r="CN38" s="61" t="s">
        <v>167</v>
      </c>
      <c r="CO38" s="61" t="s">
        <v>167</v>
      </c>
      <c r="CP38" s="61" t="s">
        <v>167</v>
      </c>
      <c r="CQ38" s="61" t="s">
        <v>167</v>
      </c>
      <c r="CR38" s="61" t="s">
        <v>167</v>
      </c>
      <c r="CS38" s="61" t="s">
        <v>167</v>
      </c>
      <c r="CT38" s="61" t="s">
        <v>167</v>
      </c>
      <c r="CU38" s="61" t="s">
        <v>167</v>
      </c>
      <c r="CV38" s="61" t="s">
        <v>167</v>
      </c>
      <c r="CW38" s="61" t="s">
        <v>167</v>
      </c>
      <c r="CX38" s="61" t="s">
        <v>167</v>
      </c>
      <c r="CY38" s="61" t="s">
        <v>167</v>
      </c>
      <c r="CZ38" s="61" t="s">
        <v>167</v>
      </c>
    </row>
    <row r="39" spans="1:104" x14ac:dyDescent="0.2">
      <c r="A39" s="16" t="s">
        <v>384</v>
      </c>
      <c r="B39" s="9" t="s">
        <v>371</v>
      </c>
      <c r="C39" s="15" t="s">
        <v>367</v>
      </c>
      <c r="D39" s="15" t="s">
        <v>58</v>
      </c>
      <c r="E39" s="84" t="s">
        <v>167</v>
      </c>
      <c r="F39" s="61" t="s">
        <v>167</v>
      </c>
      <c r="G39" s="61" t="s">
        <v>167</v>
      </c>
      <c r="H39" s="61" t="s">
        <v>167</v>
      </c>
      <c r="I39" s="61" t="s">
        <v>167</v>
      </c>
      <c r="J39" s="61" t="s">
        <v>167</v>
      </c>
      <c r="K39" s="61" t="s">
        <v>167</v>
      </c>
      <c r="L39" s="61" t="s">
        <v>167</v>
      </c>
      <c r="M39" s="61" t="s">
        <v>167</v>
      </c>
      <c r="N39" s="61" t="s">
        <v>167</v>
      </c>
      <c r="O39" s="61" t="s">
        <v>167</v>
      </c>
      <c r="P39" s="61" t="s">
        <v>167</v>
      </c>
      <c r="Q39" s="61" t="s">
        <v>167</v>
      </c>
      <c r="R39" s="61" t="s">
        <v>167</v>
      </c>
      <c r="S39" s="61" t="s">
        <v>167</v>
      </c>
      <c r="T39" s="61" t="s">
        <v>167</v>
      </c>
      <c r="U39" s="61" t="s">
        <v>167</v>
      </c>
      <c r="V39" s="61" t="s">
        <v>167</v>
      </c>
      <c r="W39" s="61" t="s">
        <v>167</v>
      </c>
      <c r="X39" s="61" t="s">
        <v>167</v>
      </c>
      <c r="Y39" s="61" t="s">
        <v>167</v>
      </c>
      <c r="Z39" s="61" t="s">
        <v>167</v>
      </c>
      <c r="AA39" s="61" t="s">
        <v>167</v>
      </c>
      <c r="AB39" s="61" t="s">
        <v>167</v>
      </c>
      <c r="AC39" s="61" t="s">
        <v>167</v>
      </c>
      <c r="AD39" s="61" t="s">
        <v>167</v>
      </c>
      <c r="AE39" s="61" t="s">
        <v>167</v>
      </c>
      <c r="AF39" s="61" t="s">
        <v>167</v>
      </c>
      <c r="AG39" s="61" t="s">
        <v>167</v>
      </c>
      <c r="AH39" s="61" t="s">
        <v>167</v>
      </c>
      <c r="AI39" s="61" t="s">
        <v>167</v>
      </c>
      <c r="AJ39" s="61" t="s">
        <v>167</v>
      </c>
      <c r="AK39" s="61" t="s">
        <v>167</v>
      </c>
      <c r="AL39" s="61" t="s">
        <v>167</v>
      </c>
      <c r="AM39" s="61" t="s">
        <v>167</v>
      </c>
      <c r="AN39" s="61" t="s">
        <v>167</v>
      </c>
      <c r="AO39" s="61" t="s">
        <v>167</v>
      </c>
      <c r="AP39" s="61" t="s">
        <v>167</v>
      </c>
      <c r="AQ39" s="61" t="s">
        <v>167</v>
      </c>
      <c r="AR39" s="61" t="s">
        <v>167</v>
      </c>
      <c r="AS39" s="61" t="s">
        <v>167</v>
      </c>
      <c r="AT39" s="61" t="s">
        <v>167</v>
      </c>
      <c r="AU39" s="61" t="s">
        <v>167</v>
      </c>
      <c r="AV39" s="61" t="s">
        <v>167</v>
      </c>
      <c r="AW39" s="61" t="s">
        <v>167</v>
      </c>
      <c r="AX39" s="61" t="s">
        <v>167</v>
      </c>
      <c r="AY39" s="61" t="s">
        <v>167</v>
      </c>
      <c r="AZ39" s="61" t="s">
        <v>167</v>
      </c>
      <c r="BA39" s="61" t="s">
        <v>167</v>
      </c>
      <c r="BB39" s="61" t="s">
        <v>167</v>
      </c>
      <c r="BC39" s="61" t="s">
        <v>167</v>
      </c>
      <c r="BD39" s="61" t="s">
        <v>167</v>
      </c>
      <c r="BE39" s="61" t="s">
        <v>167</v>
      </c>
      <c r="BF39" s="61" t="s">
        <v>167</v>
      </c>
      <c r="BG39" s="61" t="s">
        <v>167</v>
      </c>
      <c r="BH39" s="61" t="s">
        <v>167</v>
      </c>
      <c r="BI39" s="61" t="s">
        <v>167</v>
      </c>
      <c r="BJ39" s="61" t="s">
        <v>167</v>
      </c>
      <c r="BK39" s="61" t="s">
        <v>167</v>
      </c>
      <c r="BL39" s="61" t="s">
        <v>167</v>
      </c>
      <c r="BM39" s="61" t="s">
        <v>167</v>
      </c>
      <c r="BN39" s="61" t="s">
        <v>167</v>
      </c>
      <c r="BO39" s="61" t="s">
        <v>167</v>
      </c>
      <c r="BP39" s="61" t="s">
        <v>167</v>
      </c>
      <c r="BQ39" s="61" t="s">
        <v>167</v>
      </c>
      <c r="BR39" s="61" t="s">
        <v>167</v>
      </c>
      <c r="BS39" s="61" t="s">
        <v>167</v>
      </c>
      <c r="BT39" s="61" t="s">
        <v>167</v>
      </c>
      <c r="BU39" s="61" t="s">
        <v>167</v>
      </c>
      <c r="BV39" s="61" t="s">
        <v>167</v>
      </c>
      <c r="BW39" s="61" t="s">
        <v>167</v>
      </c>
      <c r="BX39" s="61" t="s">
        <v>167</v>
      </c>
      <c r="BY39" s="61" t="s">
        <v>167</v>
      </c>
      <c r="BZ39" s="61" t="s">
        <v>167</v>
      </c>
      <c r="CA39" s="61" t="s">
        <v>167</v>
      </c>
      <c r="CB39" s="61" t="s">
        <v>167</v>
      </c>
      <c r="CC39" s="61" t="s">
        <v>167</v>
      </c>
      <c r="CD39" s="61" t="s">
        <v>167</v>
      </c>
      <c r="CE39" s="61" t="s">
        <v>167</v>
      </c>
      <c r="CF39" s="61" t="s">
        <v>167</v>
      </c>
      <c r="CG39" s="61" t="s">
        <v>167</v>
      </c>
      <c r="CH39" s="61" t="s">
        <v>167</v>
      </c>
      <c r="CI39" s="61" t="s">
        <v>167</v>
      </c>
      <c r="CJ39" s="61" t="s">
        <v>167</v>
      </c>
      <c r="CK39" s="61" t="s">
        <v>167</v>
      </c>
      <c r="CL39" s="61" t="s">
        <v>167</v>
      </c>
      <c r="CM39" s="61" t="s">
        <v>167</v>
      </c>
      <c r="CN39" s="61" t="s">
        <v>167</v>
      </c>
      <c r="CO39" s="61" t="s">
        <v>167</v>
      </c>
      <c r="CP39" s="61" t="s">
        <v>167</v>
      </c>
      <c r="CQ39" s="61" t="s">
        <v>167</v>
      </c>
      <c r="CR39" s="61" t="s">
        <v>167</v>
      </c>
      <c r="CS39" s="61" t="s">
        <v>167</v>
      </c>
      <c r="CT39" s="61" t="s">
        <v>167</v>
      </c>
      <c r="CU39" s="61" t="s">
        <v>167</v>
      </c>
      <c r="CV39" s="61" t="s">
        <v>167</v>
      </c>
      <c r="CW39" s="61" t="s">
        <v>167</v>
      </c>
      <c r="CX39" s="61" t="s">
        <v>167</v>
      </c>
      <c r="CY39" s="61" t="s">
        <v>167</v>
      </c>
      <c r="CZ39" s="61" t="s">
        <v>167</v>
      </c>
    </row>
    <row r="40" spans="1:104" x14ac:dyDescent="0.2">
      <c r="A40" s="16" t="s">
        <v>385</v>
      </c>
      <c r="B40" s="9" t="s">
        <v>373</v>
      </c>
      <c r="C40" s="15" t="s">
        <v>367</v>
      </c>
      <c r="D40" s="15" t="s">
        <v>58</v>
      </c>
      <c r="E40" s="84" t="s">
        <v>167</v>
      </c>
      <c r="F40" s="61" t="s">
        <v>167</v>
      </c>
      <c r="G40" s="61" t="s">
        <v>167</v>
      </c>
      <c r="H40" s="61" t="s">
        <v>167</v>
      </c>
      <c r="I40" s="61" t="s">
        <v>167</v>
      </c>
      <c r="J40" s="61" t="s">
        <v>167</v>
      </c>
      <c r="K40" s="61" t="s">
        <v>167</v>
      </c>
      <c r="L40" s="61" t="s">
        <v>167</v>
      </c>
      <c r="M40" s="61" t="s">
        <v>167</v>
      </c>
      <c r="N40" s="61" t="s">
        <v>167</v>
      </c>
      <c r="O40" s="61" t="s">
        <v>167</v>
      </c>
      <c r="P40" s="61" t="s">
        <v>167</v>
      </c>
      <c r="Q40" s="61" t="s">
        <v>167</v>
      </c>
      <c r="R40" s="61" t="s">
        <v>167</v>
      </c>
      <c r="S40" s="61" t="s">
        <v>167</v>
      </c>
      <c r="T40" s="61" t="s">
        <v>167</v>
      </c>
      <c r="U40" s="61" t="s">
        <v>167</v>
      </c>
      <c r="V40" s="61" t="s">
        <v>167</v>
      </c>
      <c r="W40" s="61" t="s">
        <v>167</v>
      </c>
      <c r="X40" s="61" t="s">
        <v>167</v>
      </c>
      <c r="Y40" s="61" t="s">
        <v>167</v>
      </c>
      <c r="Z40" s="61" t="s">
        <v>167</v>
      </c>
      <c r="AA40" s="61" t="s">
        <v>167</v>
      </c>
      <c r="AB40" s="61" t="s">
        <v>167</v>
      </c>
      <c r="AC40" s="61" t="s">
        <v>167</v>
      </c>
      <c r="AD40" s="61" t="s">
        <v>167</v>
      </c>
      <c r="AE40" s="61" t="s">
        <v>167</v>
      </c>
      <c r="AF40" s="61" t="s">
        <v>167</v>
      </c>
      <c r="AG40" s="61" t="s">
        <v>167</v>
      </c>
      <c r="AH40" s="61" t="s">
        <v>167</v>
      </c>
      <c r="AI40" s="61" t="s">
        <v>167</v>
      </c>
      <c r="AJ40" s="61" t="s">
        <v>167</v>
      </c>
      <c r="AK40" s="61" t="s">
        <v>167</v>
      </c>
      <c r="AL40" s="61" t="s">
        <v>167</v>
      </c>
      <c r="AM40" s="61" t="s">
        <v>167</v>
      </c>
      <c r="AN40" s="61" t="s">
        <v>167</v>
      </c>
      <c r="AO40" s="61" t="s">
        <v>167</v>
      </c>
      <c r="AP40" s="61" t="s">
        <v>167</v>
      </c>
      <c r="AQ40" s="61" t="s">
        <v>167</v>
      </c>
      <c r="AR40" s="61" t="s">
        <v>167</v>
      </c>
      <c r="AS40" s="61" t="s">
        <v>167</v>
      </c>
      <c r="AT40" s="61" t="s">
        <v>167</v>
      </c>
      <c r="AU40" s="61" t="s">
        <v>167</v>
      </c>
      <c r="AV40" s="61" t="s">
        <v>167</v>
      </c>
      <c r="AW40" s="61" t="s">
        <v>167</v>
      </c>
      <c r="AX40" s="61" t="s">
        <v>167</v>
      </c>
      <c r="AY40" s="61" t="s">
        <v>167</v>
      </c>
      <c r="AZ40" s="61" t="s">
        <v>167</v>
      </c>
      <c r="BA40" s="61" t="s">
        <v>167</v>
      </c>
      <c r="BB40" s="61" t="s">
        <v>167</v>
      </c>
      <c r="BC40" s="61" t="s">
        <v>167</v>
      </c>
      <c r="BD40" s="61" t="s">
        <v>167</v>
      </c>
      <c r="BE40" s="61" t="s">
        <v>167</v>
      </c>
      <c r="BF40" s="61" t="s">
        <v>167</v>
      </c>
      <c r="BG40" s="61" t="s">
        <v>167</v>
      </c>
      <c r="BH40" s="61" t="s">
        <v>167</v>
      </c>
      <c r="BI40" s="61" t="s">
        <v>167</v>
      </c>
      <c r="BJ40" s="61" t="s">
        <v>167</v>
      </c>
      <c r="BK40" s="61" t="s">
        <v>167</v>
      </c>
      <c r="BL40" s="61" t="s">
        <v>167</v>
      </c>
      <c r="BM40" s="61" t="s">
        <v>167</v>
      </c>
      <c r="BN40" s="61" t="s">
        <v>167</v>
      </c>
      <c r="BO40" s="61" t="s">
        <v>167</v>
      </c>
      <c r="BP40" s="61" t="s">
        <v>167</v>
      </c>
      <c r="BQ40" s="61" t="s">
        <v>167</v>
      </c>
      <c r="BR40" s="61" t="s">
        <v>167</v>
      </c>
      <c r="BS40" s="61" t="s">
        <v>167</v>
      </c>
      <c r="BT40" s="61" t="s">
        <v>167</v>
      </c>
      <c r="BU40" s="61" t="s">
        <v>167</v>
      </c>
      <c r="BV40" s="61" t="s">
        <v>167</v>
      </c>
      <c r="BW40" s="61" t="s">
        <v>167</v>
      </c>
      <c r="BX40" s="61" t="s">
        <v>167</v>
      </c>
      <c r="BY40" s="61" t="s">
        <v>167</v>
      </c>
      <c r="BZ40" s="61" t="s">
        <v>167</v>
      </c>
      <c r="CA40" s="61" t="s">
        <v>167</v>
      </c>
      <c r="CB40" s="61" t="s">
        <v>167</v>
      </c>
      <c r="CC40" s="61" t="s">
        <v>167</v>
      </c>
      <c r="CD40" s="61" t="s">
        <v>167</v>
      </c>
      <c r="CE40" s="61" t="s">
        <v>167</v>
      </c>
      <c r="CF40" s="61" t="s">
        <v>167</v>
      </c>
      <c r="CG40" s="61" t="s">
        <v>167</v>
      </c>
      <c r="CH40" s="61" t="s">
        <v>167</v>
      </c>
      <c r="CI40" s="61" t="s">
        <v>167</v>
      </c>
      <c r="CJ40" s="61" t="s">
        <v>167</v>
      </c>
      <c r="CK40" s="61" t="s">
        <v>167</v>
      </c>
      <c r="CL40" s="61" t="s">
        <v>167</v>
      </c>
      <c r="CM40" s="61" t="s">
        <v>167</v>
      </c>
      <c r="CN40" s="61" t="s">
        <v>167</v>
      </c>
      <c r="CO40" s="61" t="s">
        <v>167</v>
      </c>
      <c r="CP40" s="61" t="s">
        <v>167</v>
      </c>
      <c r="CQ40" s="61" t="s">
        <v>167</v>
      </c>
      <c r="CR40" s="61" t="s">
        <v>167</v>
      </c>
      <c r="CS40" s="61" t="s">
        <v>167</v>
      </c>
      <c r="CT40" s="61" t="s">
        <v>167</v>
      </c>
      <c r="CU40" s="61" t="s">
        <v>167</v>
      </c>
      <c r="CV40" s="61" t="s">
        <v>167</v>
      </c>
      <c r="CW40" s="61" t="s">
        <v>167</v>
      </c>
      <c r="CX40" s="61" t="s">
        <v>167</v>
      </c>
      <c r="CY40" s="61" t="s">
        <v>167</v>
      </c>
      <c r="CZ40" s="61" t="s">
        <v>167</v>
      </c>
    </row>
    <row r="41" spans="1:104" ht="28.5" x14ac:dyDescent="0.2">
      <c r="A41" s="16" t="s">
        <v>386</v>
      </c>
      <c r="B41" s="9" t="s">
        <v>375</v>
      </c>
      <c r="C41" s="15" t="s">
        <v>376</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x14ac:dyDescent="0.2">
      <c r="A42" s="16" t="s">
        <v>387</v>
      </c>
      <c r="B42" s="9" t="s">
        <v>378</v>
      </c>
      <c r="C42" s="15" t="s">
        <v>379</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x14ac:dyDescent="0.2">
      <c r="A43" s="16"/>
      <c r="B43" s="219" t="s">
        <v>388</v>
      </c>
      <c r="C43" s="15" t="s">
        <v>389</v>
      </c>
      <c r="D43" s="15" t="s">
        <v>161</v>
      </c>
      <c r="E43" s="207" t="s">
        <v>162</v>
      </c>
      <c r="F43" s="208" t="s">
        <v>162</v>
      </c>
      <c r="G43" s="208" t="s">
        <v>162</v>
      </c>
      <c r="H43" s="208" t="s">
        <v>162</v>
      </c>
      <c r="I43" s="208" t="s">
        <v>162</v>
      </c>
      <c r="J43" s="208" t="s">
        <v>162</v>
      </c>
      <c r="K43" s="208" t="s">
        <v>162</v>
      </c>
      <c r="L43" s="208" t="s">
        <v>162</v>
      </c>
      <c r="M43" s="208" t="s">
        <v>162</v>
      </c>
      <c r="N43" s="208" t="s">
        <v>162</v>
      </c>
      <c r="O43" s="208" t="s">
        <v>162</v>
      </c>
      <c r="P43" s="208" t="s">
        <v>162</v>
      </c>
      <c r="Q43" s="208" t="s">
        <v>162</v>
      </c>
      <c r="R43" s="208" t="s">
        <v>162</v>
      </c>
      <c r="S43" s="208" t="s">
        <v>162</v>
      </c>
      <c r="T43" s="208" t="s">
        <v>162</v>
      </c>
      <c r="U43" s="208" t="s">
        <v>162</v>
      </c>
      <c r="V43" s="208" t="s">
        <v>162</v>
      </c>
      <c r="W43" s="208" t="s">
        <v>162</v>
      </c>
      <c r="X43" s="208" t="s">
        <v>162</v>
      </c>
      <c r="Y43" s="208" t="s">
        <v>162</v>
      </c>
      <c r="Z43" s="208" t="s">
        <v>162</v>
      </c>
      <c r="AA43" s="208" t="s">
        <v>162</v>
      </c>
      <c r="AB43" s="208" t="s">
        <v>162</v>
      </c>
      <c r="AC43" s="208" t="s">
        <v>162</v>
      </c>
      <c r="AD43" s="208" t="s">
        <v>162</v>
      </c>
      <c r="AE43" s="208" t="s">
        <v>162</v>
      </c>
      <c r="AF43" s="208" t="s">
        <v>162</v>
      </c>
      <c r="AG43" s="208" t="s">
        <v>162</v>
      </c>
      <c r="AH43" s="208" t="s">
        <v>162</v>
      </c>
      <c r="AI43" s="208" t="s">
        <v>162</v>
      </c>
      <c r="AJ43" s="208" t="s">
        <v>162</v>
      </c>
      <c r="AK43" s="208" t="s">
        <v>162</v>
      </c>
      <c r="AL43" s="208" t="s">
        <v>162</v>
      </c>
      <c r="AM43" s="208" t="s">
        <v>162</v>
      </c>
      <c r="AN43" s="208" t="s">
        <v>162</v>
      </c>
      <c r="AO43" s="208" t="s">
        <v>162</v>
      </c>
      <c r="AP43" s="208" t="s">
        <v>162</v>
      </c>
      <c r="AQ43" s="208" t="s">
        <v>162</v>
      </c>
      <c r="AR43" s="208" t="s">
        <v>162</v>
      </c>
      <c r="AS43" s="208" t="s">
        <v>162</v>
      </c>
      <c r="AT43" s="208" t="s">
        <v>162</v>
      </c>
      <c r="AU43" s="208" t="s">
        <v>162</v>
      </c>
      <c r="AV43" s="208" t="s">
        <v>162</v>
      </c>
      <c r="AW43" s="208" t="s">
        <v>162</v>
      </c>
      <c r="AX43" s="208" t="s">
        <v>162</v>
      </c>
      <c r="AY43" s="208" t="s">
        <v>162</v>
      </c>
      <c r="AZ43" s="208" t="s">
        <v>162</v>
      </c>
      <c r="BA43" s="208" t="s">
        <v>162</v>
      </c>
      <c r="BB43" s="208" t="s">
        <v>162</v>
      </c>
      <c r="BC43" s="208" t="s">
        <v>162</v>
      </c>
      <c r="BD43" s="208" t="s">
        <v>162</v>
      </c>
      <c r="BE43" s="208" t="s">
        <v>162</v>
      </c>
      <c r="BF43" s="208" t="s">
        <v>162</v>
      </c>
      <c r="BG43" s="208" t="s">
        <v>162</v>
      </c>
      <c r="BH43" s="208" t="s">
        <v>162</v>
      </c>
      <c r="BI43" s="208" t="s">
        <v>162</v>
      </c>
      <c r="BJ43" s="208" t="s">
        <v>162</v>
      </c>
      <c r="BK43" s="208" t="s">
        <v>162</v>
      </c>
      <c r="BL43" s="208" t="s">
        <v>162</v>
      </c>
      <c r="BM43" s="208" t="s">
        <v>162</v>
      </c>
      <c r="BN43" s="208" t="s">
        <v>162</v>
      </c>
      <c r="BO43" s="208" t="s">
        <v>162</v>
      </c>
      <c r="BP43" s="208" t="s">
        <v>162</v>
      </c>
      <c r="BQ43" s="208" t="s">
        <v>162</v>
      </c>
      <c r="BR43" s="208" t="s">
        <v>162</v>
      </c>
      <c r="BS43" s="208" t="s">
        <v>162</v>
      </c>
      <c r="BT43" s="208" t="s">
        <v>162</v>
      </c>
      <c r="BU43" s="208" t="s">
        <v>162</v>
      </c>
      <c r="BV43" s="208" t="s">
        <v>162</v>
      </c>
      <c r="BW43" s="208" t="s">
        <v>162</v>
      </c>
      <c r="BX43" s="208" t="s">
        <v>162</v>
      </c>
      <c r="BY43" s="208" t="s">
        <v>162</v>
      </c>
      <c r="BZ43" s="208" t="s">
        <v>162</v>
      </c>
      <c r="CA43" s="208" t="s">
        <v>162</v>
      </c>
      <c r="CB43" s="208" t="s">
        <v>162</v>
      </c>
      <c r="CC43" s="208" t="s">
        <v>162</v>
      </c>
      <c r="CD43" s="208" t="s">
        <v>162</v>
      </c>
      <c r="CE43" s="208" t="s">
        <v>162</v>
      </c>
      <c r="CF43" s="208" t="s">
        <v>162</v>
      </c>
      <c r="CG43" s="208" t="s">
        <v>162</v>
      </c>
      <c r="CH43" s="208" t="s">
        <v>162</v>
      </c>
      <c r="CI43" s="208" t="s">
        <v>162</v>
      </c>
      <c r="CJ43" s="208" t="s">
        <v>162</v>
      </c>
      <c r="CK43" s="208" t="s">
        <v>162</v>
      </c>
      <c r="CL43" s="208" t="s">
        <v>162</v>
      </c>
      <c r="CM43" s="208" t="s">
        <v>162</v>
      </c>
      <c r="CN43" s="208" t="s">
        <v>162</v>
      </c>
      <c r="CO43" s="208" t="s">
        <v>162</v>
      </c>
      <c r="CP43" s="208" t="s">
        <v>162</v>
      </c>
      <c r="CQ43" s="208" t="s">
        <v>162</v>
      </c>
      <c r="CR43" s="208" t="s">
        <v>162</v>
      </c>
      <c r="CS43" s="208" t="s">
        <v>162</v>
      </c>
      <c r="CT43" s="208" t="s">
        <v>162</v>
      </c>
      <c r="CU43" s="208" t="s">
        <v>162</v>
      </c>
      <c r="CV43" s="208" t="s">
        <v>162</v>
      </c>
      <c r="CW43" s="208" t="s">
        <v>162</v>
      </c>
      <c r="CX43" s="208" t="s">
        <v>162</v>
      </c>
      <c r="CY43" s="208" t="s">
        <v>162</v>
      </c>
      <c r="CZ43" s="208" t="s">
        <v>162</v>
      </c>
    </row>
    <row r="44" spans="1:104" x14ac:dyDescent="0.2">
      <c r="A44" s="16" t="s">
        <v>390</v>
      </c>
      <c r="B44" s="9" t="s">
        <v>366</v>
      </c>
      <c r="C44" s="15" t="s">
        <v>367</v>
      </c>
      <c r="D44" s="15" t="s">
        <v>58</v>
      </c>
      <c r="E44" s="84" t="s">
        <v>167</v>
      </c>
      <c r="F44" s="61" t="s">
        <v>167</v>
      </c>
      <c r="G44" s="61" t="s">
        <v>167</v>
      </c>
      <c r="H44" s="61" t="s">
        <v>167</v>
      </c>
      <c r="I44" s="61" t="s">
        <v>167</v>
      </c>
      <c r="J44" s="61" t="s">
        <v>167</v>
      </c>
      <c r="K44" s="61" t="s">
        <v>167</v>
      </c>
      <c r="L44" s="61" t="s">
        <v>167</v>
      </c>
      <c r="M44" s="61" t="s">
        <v>167</v>
      </c>
      <c r="N44" s="61" t="s">
        <v>167</v>
      </c>
      <c r="O44" s="61" t="s">
        <v>167</v>
      </c>
      <c r="P44" s="61" t="s">
        <v>167</v>
      </c>
      <c r="Q44" s="61" t="s">
        <v>167</v>
      </c>
      <c r="R44" s="61" t="s">
        <v>167</v>
      </c>
      <c r="S44" s="61" t="s">
        <v>167</v>
      </c>
      <c r="T44" s="61" t="s">
        <v>167</v>
      </c>
      <c r="U44" s="61" t="s">
        <v>167</v>
      </c>
      <c r="V44" s="61" t="s">
        <v>167</v>
      </c>
      <c r="W44" s="61" t="s">
        <v>167</v>
      </c>
      <c r="X44" s="61" t="s">
        <v>167</v>
      </c>
      <c r="Y44" s="61" t="s">
        <v>167</v>
      </c>
      <c r="Z44" s="61" t="s">
        <v>167</v>
      </c>
      <c r="AA44" s="61" t="s">
        <v>167</v>
      </c>
      <c r="AB44" s="61" t="s">
        <v>167</v>
      </c>
      <c r="AC44" s="61" t="s">
        <v>167</v>
      </c>
      <c r="AD44" s="61" t="s">
        <v>167</v>
      </c>
      <c r="AE44" s="61" t="s">
        <v>167</v>
      </c>
      <c r="AF44" s="61" t="s">
        <v>167</v>
      </c>
      <c r="AG44" s="61" t="s">
        <v>167</v>
      </c>
      <c r="AH44" s="61" t="s">
        <v>167</v>
      </c>
      <c r="AI44" s="61" t="s">
        <v>167</v>
      </c>
      <c r="AJ44" s="61" t="s">
        <v>167</v>
      </c>
      <c r="AK44" s="61" t="s">
        <v>167</v>
      </c>
      <c r="AL44" s="61" t="s">
        <v>167</v>
      </c>
      <c r="AM44" s="61" t="s">
        <v>167</v>
      </c>
      <c r="AN44" s="61" t="s">
        <v>167</v>
      </c>
      <c r="AO44" s="61" t="s">
        <v>167</v>
      </c>
      <c r="AP44" s="61" t="s">
        <v>167</v>
      </c>
      <c r="AQ44" s="61" t="s">
        <v>167</v>
      </c>
      <c r="AR44" s="61" t="s">
        <v>167</v>
      </c>
      <c r="AS44" s="61" t="s">
        <v>167</v>
      </c>
      <c r="AT44" s="61" t="s">
        <v>167</v>
      </c>
      <c r="AU44" s="61" t="s">
        <v>167</v>
      </c>
      <c r="AV44" s="61" t="s">
        <v>167</v>
      </c>
      <c r="AW44" s="61" t="s">
        <v>167</v>
      </c>
      <c r="AX44" s="61" t="s">
        <v>167</v>
      </c>
      <c r="AY44" s="61" t="s">
        <v>167</v>
      </c>
      <c r="AZ44" s="61" t="s">
        <v>167</v>
      </c>
      <c r="BA44" s="61" t="s">
        <v>167</v>
      </c>
      <c r="BB44" s="61" t="s">
        <v>167</v>
      </c>
      <c r="BC44" s="61" t="s">
        <v>167</v>
      </c>
      <c r="BD44" s="61" t="s">
        <v>167</v>
      </c>
      <c r="BE44" s="61" t="s">
        <v>167</v>
      </c>
      <c r="BF44" s="61" t="s">
        <v>167</v>
      </c>
      <c r="BG44" s="61" t="s">
        <v>167</v>
      </c>
      <c r="BH44" s="61" t="s">
        <v>167</v>
      </c>
      <c r="BI44" s="61" t="s">
        <v>167</v>
      </c>
      <c r="BJ44" s="61" t="s">
        <v>167</v>
      </c>
      <c r="BK44" s="61" t="s">
        <v>167</v>
      </c>
      <c r="BL44" s="61" t="s">
        <v>167</v>
      </c>
      <c r="BM44" s="61" t="s">
        <v>167</v>
      </c>
      <c r="BN44" s="61" t="s">
        <v>167</v>
      </c>
      <c r="BO44" s="61" t="s">
        <v>167</v>
      </c>
      <c r="BP44" s="61" t="s">
        <v>167</v>
      </c>
      <c r="BQ44" s="61" t="s">
        <v>167</v>
      </c>
      <c r="BR44" s="61" t="s">
        <v>167</v>
      </c>
      <c r="BS44" s="61" t="s">
        <v>167</v>
      </c>
      <c r="BT44" s="61" t="s">
        <v>167</v>
      </c>
      <c r="BU44" s="61" t="s">
        <v>167</v>
      </c>
      <c r="BV44" s="61" t="s">
        <v>167</v>
      </c>
      <c r="BW44" s="61" t="s">
        <v>167</v>
      </c>
      <c r="BX44" s="61" t="s">
        <v>167</v>
      </c>
      <c r="BY44" s="61" t="s">
        <v>167</v>
      </c>
      <c r="BZ44" s="61" t="s">
        <v>167</v>
      </c>
      <c r="CA44" s="61" t="s">
        <v>167</v>
      </c>
      <c r="CB44" s="61" t="s">
        <v>167</v>
      </c>
      <c r="CC44" s="61" t="s">
        <v>167</v>
      </c>
      <c r="CD44" s="61" t="s">
        <v>167</v>
      </c>
      <c r="CE44" s="61" t="s">
        <v>167</v>
      </c>
      <c r="CF44" s="61" t="s">
        <v>167</v>
      </c>
      <c r="CG44" s="61" t="s">
        <v>167</v>
      </c>
      <c r="CH44" s="61" t="s">
        <v>167</v>
      </c>
      <c r="CI44" s="61" t="s">
        <v>167</v>
      </c>
      <c r="CJ44" s="61" t="s">
        <v>167</v>
      </c>
      <c r="CK44" s="61" t="s">
        <v>167</v>
      </c>
      <c r="CL44" s="61" t="s">
        <v>167</v>
      </c>
      <c r="CM44" s="61" t="s">
        <v>167</v>
      </c>
      <c r="CN44" s="61" t="s">
        <v>167</v>
      </c>
      <c r="CO44" s="61" t="s">
        <v>167</v>
      </c>
      <c r="CP44" s="61" t="s">
        <v>167</v>
      </c>
      <c r="CQ44" s="61" t="s">
        <v>167</v>
      </c>
      <c r="CR44" s="61" t="s">
        <v>167</v>
      </c>
      <c r="CS44" s="61" t="s">
        <v>167</v>
      </c>
      <c r="CT44" s="61" t="s">
        <v>167</v>
      </c>
      <c r="CU44" s="61" t="s">
        <v>167</v>
      </c>
      <c r="CV44" s="61" t="s">
        <v>167</v>
      </c>
      <c r="CW44" s="61" t="s">
        <v>167</v>
      </c>
      <c r="CX44" s="61" t="s">
        <v>167</v>
      </c>
      <c r="CY44" s="61" t="s">
        <v>167</v>
      </c>
      <c r="CZ44" s="61" t="s">
        <v>167</v>
      </c>
    </row>
    <row r="45" spans="1:104" x14ac:dyDescent="0.2">
      <c r="A45" s="16" t="s">
        <v>391</v>
      </c>
      <c r="B45" s="9" t="s">
        <v>369</v>
      </c>
      <c r="C45" s="15" t="s">
        <v>367</v>
      </c>
      <c r="D45" s="15" t="s">
        <v>58</v>
      </c>
      <c r="E45" s="84" t="s">
        <v>167</v>
      </c>
      <c r="F45" s="61" t="s">
        <v>167</v>
      </c>
      <c r="G45" s="61" t="s">
        <v>167</v>
      </c>
      <c r="H45" s="61" t="s">
        <v>167</v>
      </c>
      <c r="I45" s="61" t="s">
        <v>167</v>
      </c>
      <c r="J45" s="61" t="s">
        <v>167</v>
      </c>
      <c r="K45" s="61" t="s">
        <v>167</v>
      </c>
      <c r="L45" s="61" t="s">
        <v>167</v>
      </c>
      <c r="M45" s="61" t="s">
        <v>167</v>
      </c>
      <c r="N45" s="61" t="s">
        <v>167</v>
      </c>
      <c r="O45" s="61" t="s">
        <v>167</v>
      </c>
      <c r="P45" s="61" t="s">
        <v>167</v>
      </c>
      <c r="Q45" s="61" t="s">
        <v>167</v>
      </c>
      <c r="R45" s="61" t="s">
        <v>167</v>
      </c>
      <c r="S45" s="61" t="s">
        <v>167</v>
      </c>
      <c r="T45" s="61" t="s">
        <v>167</v>
      </c>
      <c r="U45" s="61" t="s">
        <v>167</v>
      </c>
      <c r="V45" s="61" t="s">
        <v>167</v>
      </c>
      <c r="W45" s="61" t="s">
        <v>167</v>
      </c>
      <c r="X45" s="61" t="s">
        <v>167</v>
      </c>
      <c r="Y45" s="61" t="s">
        <v>167</v>
      </c>
      <c r="Z45" s="61" t="s">
        <v>167</v>
      </c>
      <c r="AA45" s="61" t="s">
        <v>167</v>
      </c>
      <c r="AB45" s="61" t="s">
        <v>167</v>
      </c>
      <c r="AC45" s="61" t="s">
        <v>167</v>
      </c>
      <c r="AD45" s="61" t="s">
        <v>167</v>
      </c>
      <c r="AE45" s="61" t="s">
        <v>167</v>
      </c>
      <c r="AF45" s="61" t="s">
        <v>167</v>
      </c>
      <c r="AG45" s="61" t="s">
        <v>167</v>
      </c>
      <c r="AH45" s="61" t="s">
        <v>167</v>
      </c>
      <c r="AI45" s="61" t="s">
        <v>167</v>
      </c>
      <c r="AJ45" s="61" t="s">
        <v>167</v>
      </c>
      <c r="AK45" s="61" t="s">
        <v>167</v>
      </c>
      <c r="AL45" s="61" t="s">
        <v>167</v>
      </c>
      <c r="AM45" s="61" t="s">
        <v>167</v>
      </c>
      <c r="AN45" s="61" t="s">
        <v>167</v>
      </c>
      <c r="AO45" s="61" t="s">
        <v>167</v>
      </c>
      <c r="AP45" s="61" t="s">
        <v>167</v>
      </c>
      <c r="AQ45" s="61" t="s">
        <v>167</v>
      </c>
      <c r="AR45" s="61" t="s">
        <v>167</v>
      </c>
      <c r="AS45" s="61" t="s">
        <v>167</v>
      </c>
      <c r="AT45" s="61" t="s">
        <v>167</v>
      </c>
      <c r="AU45" s="61" t="s">
        <v>167</v>
      </c>
      <c r="AV45" s="61" t="s">
        <v>167</v>
      </c>
      <c r="AW45" s="61" t="s">
        <v>167</v>
      </c>
      <c r="AX45" s="61" t="s">
        <v>167</v>
      </c>
      <c r="AY45" s="61" t="s">
        <v>167</v>
      </c>
      <c r="AZ45" s="61" t="s">
        <v>167</v>
      </c>
      <c r="BA45" s="61" t="s">
        <v>167</v>
      </c>
      <c r="BB45" s="61" t="s">
        <v>167</v>
      </c>
      <c r="BC45" s="61" t="s">
        <v>167</v>
      </c>
      <c r="BD45" s="61" t="s">
        <v>167</v>
      </c>
      <c r="BE45" s="61" t="s">
        <v>167</v>
      </c>
      <c r="BF45" s="61" t="s">
        <v>167</v>
      </c>
      <c r="BG45" s="61" t="s">
        <v>167</v>
      </c>
      <c r="BH45" s="61" t="s">
        <v>167</v>
      </c>
      <c r="BI45" s="61" t="s">
        <v>167</v>
      </c>
      <c r="BJ45" s="61" t="s">
        <v>167</v>
      </c>
      <c r="BK45" s="61" t="s">
        <v>167</v>
      </c>
      <c r="BL45" s="61" t="s">
        <v>167</v>
      </c>
      <c r="BM45" s="61" t="s">
        <v>167</v>
      </c>
      <c r="BN45" s="61" t="s">
        <v>167</v>
      </c>
      <c r="BO45" s="61" t="s">
        <v>167</v>
      </c>
      <c r="BP45" s="61" t="s">
        <v>167</v>
      </c>
      <c r="BQ45" s="61" t="s">
        <v>167</v>
      </c>
      <c r="BR45" s="61" t="s">
        <v>167</v>
      </c>
      <c r="BS45" s="61" t="s">
        <v>167</v>
      </c>
      <c r="BT45" s="61" t="s">
        <v>167</v>
      </c>
      <c r="BU45" s="61" t="s">
        <v>167</v>
      </c>
      <c r="BV45" s="61" t="s">
        <v>167</v>
      </c>
      <c r="BW45" s="61" t="s">
        <v>167</v>
      </c>
      <c r="BX45" s="61" t="s">
        <v>167</v>
      </c>
      <c r="BY45" s="61" t="s">
        <v>167</v>
      </c>
      <c r="BZ45" s="61" t="s">
        <v>167</v>
      </c>
      <c r="CA45" s="61" t="s">
        <v>167</v>
      </c>
      <c r="CB45" s="61" t="s">
        <v>167</v>
      </c>
      <c r="CC45" s="61" t="s">
        <v>167</v>
      </c>
      <c r="CD45" s="61" t="s">
        <v>167</v>
      </c>
      <c r="CE45" s="61" t="s">
        <v>167</v>
      </c>
      <c r="CF45" s="61" t="s">
        <v>167</v>
      </c>
      <c r="CG45" s="61" t="s">
        <v>167</v>
      </c>
      <c r="CH45" s="61" t="s">
        <v>167</v>
      </c>
      <c r="CI45" s="61" t="s">
        <v>167</v>
      </c>
      <c r="CJ45" s="61" t="s">
        <v>167</v>
      </c>
      <c r="CK45" s="61" t="s">
        <v>167</v>
      </c>
      <c r="CL45" s="61" t="s">
        <v>167</v>
      </c>
      <c r="CM45" s="61" t="s">
        <v>167</v>
      </c>
      <c r="CN45" s="61" t="s">
        <v>167</v>
      </c>
      <c r="CO45" s="61" t="s">
        <v>167</v>
      </c>
      <c r="CP45" s="61" t="s">
        <v>167</v>
      </c>
      <c r="CQ45" s="61" t="s">
        <v>167</v>
      </c>
      <c r="CR45" s="61" t="s">
        <v>167</v>
      </c>
      <c r="CS45" s="61" t="s">
        <v>167</v>
      </c>
      <c r="CT45" s="61" t="s">
        <v>167</v>
      </c>
      <c r="CU45" s="61" t="s">
        <v>167</v>
      </c>
      <c r="CV45" s="61" t="s">
        <v>167</v>
      </c>
      <c r="CW45" s="61" t="s">
        <v>167</v>
      </c>
      <c r="CX45" s="61" t="s">
        <v>167</v>
      </c>
      <c r="CY45" s="61" t="s">
        <v>167</v>
      </c>
      <c r="CZ45" s="61" t="s">
        <v>167</v>
      </c>
    </row>
    <row r="46" spans="1:104" x14ac:dyDescent="0.2">
      <c r="A46" s="16" t="s">
        <v>392</v>
      </c>
      <c r="B46" s="9" t="s">
        <v>371</v>
      </c>
      <c r="C46" s="15" t="s">
        <v>367</v>
      </c>
      <c r="D46" s="15" t="s">
        <v>58</v>
      </c>
      <c r="E46" s="84" t="s">
        <v>167</v>
      </c>
      <c r="F46" s="61" t="s">
        <v>167</v>
      </c>
      <c r="G46" s="61" t="s">
        <v>167</v>
      </c>
      <c r="H46" s="61" t="s">
        <v>167</v>
      </c>
      <c r="I46" s="61" t="s">
        <v>167</v>
      </c>
      <c r="J46" s="61" t="s">
        <v>167</v>
      </c>
      <c r="K46" s="61" t="s">
        <v>167</v>
      </c>
      <c r="L46" s="61" t="s">
        <v>167</v>
      </c>
      <c r="M46" s="61" t="s">
        <v>167</v>
      </c>
      <c r="N46" s="61" t="s">
        <v>167</v>
      </c>
      <c r="O46" s="61" t="s">
        <v>167</v>
      </c>
      <c r="P46" s="61" t="s">
        <v>167</v>
      </c>
      <c r="Q46" s="61" t="s">
        <v>167</v>
      </c>
      <c r="R46" s="61" t="s">
        <v>167</v>
      </c>
      <c r="S46" s="61" t="s">
        <v>167</v>
      </c>
      <c r="T46" s="61" t="s">
        <v>167</v>
      </c>
      <c r="U46" s="61" t="s">
        <v>167</v>
      </c>
      <c r="V46" s="61" t="s">
        <v>167</v>
      </c>
      <c r="W46" s="61" t="s">
        <v>167</v>
      </c>
      <c r="X46" s="61" t="s">
        <v>167</v>
      </c>
      <c r="Y46" s="61" t="s">
        <v>167</v>
      </c>
      <c r="Z46" s="61" t="s">
        <v>167</v>
      </c>
      <c r="AA46" s="61" t="s">
        <v>167</v>
      </c>
      <c r="AB46" s="61" t="s">
        <v>167</v>
      </c>
      <c r="AC46" s="61" t="s">
        <v>167</v>
      </c>
      <c r="AD46" s="61" t="s">
        <v>167</v>
      </c>
      <c r="AE46" s="61" t="s">
        <v>167</v>
      </c>
      <c r="AF46" s="61" t="s">
        <v>167</v>
      </c>
      <c r="AG46" s="61" t="s">
        <v>167</v>
      </c>
      <c r="AH46" s="61" t="s">
        <v>167</v>
      </c>
      <c r="AI46" s="61" t="s">
        <v>167</v>
      </c>
      <c r="AJ46" s="61" t="s">
        <v>167</v>
      </c>
      <c r="AK46" s="61" t="s">
        <v>167</v>
      </c>
      <c r="AL46" s="61" t="s">
        <v>167</v>
      </c>
      <c r="AM46" s="61" t="s">
        <v>167</v>
      </c>
      <c r="AN46" s="61" t="s">
        <v>167</v>
      </c>
      <c r="AO46" s="61" t="s">
        <v>167</v>
      </c>
      <c r="AP46" s="61" t="s">
        <v>167</v>
      </c>
      <c r="AQ46" s="61" t="s">
        <v>167</v>
      </c>
      <c r="AR46" s="61" t="s">
        <v>167</v>
      </c>
      <c r="AS46" s="61" t="s">
        <v>167</v>
      </c>
      <c r="AT46" s="61" t="s">
        <v>167</v>
      </c>
      <c r="AU46" s="61" t="s">
        <v>167</v>
      </c>
      <c r="AV46" s="61" t="s">
        <v>167</v>
      </c>
      <c r="AW46" s="61" t="s">
        <v>167</v>
      </c>
      <c r="AX46" s="61" t="s">
        <v>167</v>
      </c>
      <c r="AY46" s="61" t="s">
        <v>167</v>
      </c>
      <c r="AZ46" s="61" t="s">
        <v>167</v>
      </c>
      <c r="BA46" s="61" t="s">
        <v>167</v>
      </c>
      <c r="BB46" s="61" t="s">
        <v>167</v>
      </c>
      <c r="BC46" s="61" t="s">
        <v>167</v>
      </c>
      <c r="BD46" s="61" t="s">
        <v>167</v>
      </c>
      <c r="BE46" s="61" t="s">
        <v>167</v>
      </c>
      <c r="BF46" s="61" t="s">
        <v>167</v>
      </c>
      <c r="BG46" s="61" t="s">
        <v>167</v>
      </c>
      <c r="BH46" s="61" t="s">
        <v>167</v>
      </c>
      <c r="BI46" s="61" t="s">
        <v>167</v>
      </c>
      <c r="BJ46" s="61" t="s">
        <v>167</v>
      </c>
      <c r="BK46" s="61" t="s">
        <v>167</v>
      </c>
      <c r="BL46" s="61" t="s">
        <v>167</v>
      </c>
      <c r="BM46" s="61" t="s">
        <v>167</v>
      </c>
      <c r="BN46" s="61" t="s">
        <v>167</v>
      </c>
      <c r="BO46" s="61" t="s">
        <v>167</v>
      </c>
      <c r="BP46" s="61" t="s">
        <v>167</v>
      </c>
      <c r="BQ46" s="61" t="s">
        <v>167</v>
      </c>
      <c r="BR46" s="61" t="s">
        <v>167</v>
      </c>
      <c r="BS46" s="61" t="s">
        <v>167</v>
      </c>
      <c r="BT46" s="61" t="s">
        <v>167</v>
      </c>
      <c r="BU46" s="61" t="s">
        <v>167</v>
      </c>
      <c r="BV46" s="61" t="s">
        <v>167</v>
      </c>
      <c r="BW46" s="61" t="s">
        <v>167</v>
      </c>
      <c r="BX46" s="61" t="s">
        <v>167</v>
      </c>
      <c r="BY46" s="61" t="s">
        <v>167</v>
      </c>
      <c r="BZ46" s="61" t="s">
        <v>167</v>
      </c>
      <c r="CA46" s="61" t="s">
        <v>167</v>
      </c>
      <c r="CB46" s="61" t="s">
        <v>167</v>
      </c>
      <c r="CC46" s="61" t="s">
        <v>167</v>
      </c>
      <c r="CD46" s="61" t="s">
        <v>167</v>
      </c>
      <c r="CE46" s="61" t="s">
        <v>167</v>
      </c>
      <c r="CF46" s="61" t="s">
        <v>167</v>
      </c>
      <c r="CG46" s="61" t="s">
        <v>167</v>
      </c>
      <c r="CH46" s="61" t="s">
        <v>167</v>
      </c>
      <c r="CI46" s="61" t="s">
        <v>167</v>
      </c>
      <c r="CJ46" s="61" t="s">
        <v>167</v>
      </c>
      <c r="CK46" s="61" t="s">
        <v>167</v>
      </c>
      <c r="CL46" s="61" t="s">
        <v>167</v>
      </c>
      <c r="CM46" s="61" t="s">
        <v>167</v>
      </c>
      <c r="CN46" s="61" t="s">
        <v>167</v>
      </c>
      <c r="CO46" s="61" t="s">
        <v>167</v>
      </c>
      <c r="CP46" s="61" t="s">
        <v>167</v>
      </c>
      <c r="CQ46" s="61" t="s">
        <v>167</v>
      </c>
      <c r="CR46" s="61" t="s">
        <v>167</v>
      </c>
      <c r="CS46" s="61" t="s">
        <v>167</v>
      </c>
      <c r="CT46" s="61" t="s">
        <v>167</v>
      </c>
      <c r="CU46" s="61" t="s">
        <v>167</v>
      </c>
      <c r="CV46" s="61" t="s">
        <v>167</v>
      </c>
      <c r="CW46" s="61" t="s">
        <v>167</v>
      </c>
      <c r="CX46" s="61" t="s">
        <v>167</v>
      </c>
      <c r="CY46" s="61" t="s">
        <v>167</v>
      </c>
      <c r="CZ46" s="61" t="s">
        <v>167</v>
      </c>
    </row>
    <row r="47" spans="1:104" x14ac:dyDescent="0.2">
      <c r="A47" s="16" t="s">
        <v>393</v>
      </c>
      <c r="B47" s="9" t="s">
        <v>373</v>
      </c>
      <c r="C47" s="15" t="s">
        <v>367</v>
      </c>
      <c r="D47" s="15" t="s">
        <v>58</v>
      </c>
      <c r="E47" s="84" t="s">
        <v>167</v>
      </c>
      <c r="F47" s="61" t="s">
        <v>167</v>
      </c>
      <c r="G47" s="61" t="s">
        <v>167</v>
      </c>
      <c r="H47" s="61" t="s">
        <v>167</v>
      </c>
      <c r="I47" s="61" t="s">
        <v>167</v>
      </c>
      <c r="J47" s="61" t="s">
        <v>167</v>
      </c>
      <c r="K47" s="61" t="s">
        <v>167</v>
      </c>
      <c r="L47" s="61" t="s">
        <v>167</v>
      </c>
      <c r="M47" s="61" t="s">
        <v>167</v>
      </c>
      <c r="N47" s="61" t="s">
        <v>167</v>
      </c>
      <c r="O47" s="61" t="s">
        <v>167</v>
      </c>
      <c r="P47" s="61" t="s">
        <v>167</v>
      </c>
      <c r="Q47" s="61" t="s">
        <v>167</v>
      </c>
      <c r="R47" s="61" t="s">
        <v>167</v>
      </c>
      <c r="S47" s="61" t="s">
        <v>167</v>
      </c>
      <c r="T47" s="61" t="s">
        <v>167</v>
      </c>
      <c r="U47" s="61" t="s">
        <v>167</v>
      </c>
      <c r="V47" s="61" t="s">
        <v>167</v>
      </c>
      <c r="W47" s="61" t="s">
        <v>167</v>
      </c>
      <c r="X47" s="61" t="s">
        <v>167</v>
      </c>
      <c r="Y47" s="61" t="s">
        <v>167</v>
      </c>
      <c r="Z47" s="61" t="s">
        <v>167</v>
      </c>
      <c r="AA47" s="61" t="s">
        <v>167</v>
      </c>
      <c r="AB47" s="61" t="s">
        <v>167</v>
      </c>
      <c r="AC47" s="61" t="s">
        <v>167</v>
      </c>
      <c r="AD47" s="61" t="s">
        <v>167</v>
      </c>
      <c r="AE47" s="61" t="s">
        <v>167</v>
      </c>
      <c r="AF47" s="61" t="s">
        <v>167</v>
      </c>
      <c r="AG47" s="61" t="s">
        <v>167</v>
      </c>
      <c r="AH47" s="61" t="s">
        <v>167</v>
      </c>
      <c r="AI47" s="61" t="s">
        <v>167</v>
      </c>
      <c r="AJ47" s="61" t="s">
        <v>167</v>
      </c>
      <c r="AK47" s="61" t="s">
        <v>167</v>
      </c>
      <c r="AL47" s="61" t="s">
        <v>167</v>
      </c>
      <c r="AM47" s="61" t="s">
        <v>167</v>
      </c>
      <c r="AN47" s="61" t="s">
        <v>167</v>
      </c>
      <c r="AO47" s="61" t="s">
        <v>167</v>
      </c>
      <c r="AP47" s="61" t="s">
        <v>167</v>
      </c>
      <c r="AQ47" s="61" t="s">
        <v>167</v>
      </c>
      <c r="AR47" s="61" t="s">
        <v>167</v>
      </c>
      <c r="AS47" s="61" t="s">
        <v>167</v>
      </c>
      <c r="AT47" s="61" t="s">
        <v>167</v>
      </c>
      <c r="AU47" s="61" t="s">
        <v>167</v>
      </c>
      <c r="AV47" s="61" t="s">
        <v>167</v>
      </c>
      <c r="AW47" s="61" t="s">
        <v>167</v>
      </c>
      <c r="AX47" s="61" t="s">
        <v>167</v>
      </c>
      <c r="AY47" s="61" t="s">
        <v>167</v>
      </c>
      <c r="AZ47" s="61" t="s">
        <v>167</v>
      </c>
      <c r="BA47" s="61" t="s">
        <v>167</v>
      </c>
      <c r="BB47" s="61" t="s">
        <v>167</v>
      </c>
      <c r="BC47" s="61" t="s">
        <v>167</v>
      </c>
      <c r="BD47" s="61" t="s">
        <v>167</v>
      </c>
      <c r="BE47" s="61" t="s">
        <v>167</v>
      </c>
      <c r="BF47" s="61" t="s">
        <v>167</v>
      </c>
      <c r="BG47" s="61" t="s">
        <v>167</v>
      </c>
      <c r="BH47" s="61" t="s">
        <v>167</v>
      </c>
      <c r="BI47" s="61" t="s">
        <v>167</v>
      </c>
      <c r="BJ47" s="61" t="s">
        <v>167</v>
      </c>
      <c r="BK47" s="61" t="s">
        <v>167</v>
      </c>
      <c r="BL47" s="61" t="s">
        <v>167</v>
      </c>
      <c r="BM47" s="61" t="s">
        <v>167</v>
      </c>
      <c r="BN47" s="61" t="s">
        <v>167</v>
      </c>
      <c r="BO47" s="61" t="s">
        <v>167</v>
      </c>
      <c r="BP47" s="61" t="s">
        <v>167</v>
      </c>
      <c r="BQ47" s="61" t="s">
        <v>167</v>
      </c>
      <c r="BR47" s="61" t="s">
        <v>167</v>
      </c>
      <c r="BS47" s="61" t="s">
        <v>167</v>
      </c>
      <c r="BT47" s="61" t="s">
        <v>167</v>
      </c>
      <c r="BU47" s="61" t="s">
        <v>167</v>
      </c>
      <c r="BV47" s="61" t="s">
        <v>167</v>
      </c>
      <c r="BW47" s="61" t="s">
        <v>167</v>
      </c>
      <c r="BX47" s="61" t="s">
        <v>167</v>
      </c>
      <c r="BY47" s="61" t="s">
        <v>167</v>
      </c>
      <c r="BZ47" s="61" t="s">
        <v>167</v>
      </c>
      <c r="CA47" s="61" t="s">
        <v>167</v>
      </c>
      <c r="CB47" s="61" t="s">
        <v>167</v>
      </c>
      <c r="CC47" s="61" t="s">
        <v>167</v>
      </c>
      <c r="CD47" s="61" t="s">
        <v>167</v>
      </c>
      <c r="CE47" s="61" t="s">
        <v>167</v>
      </c>
      <c r="CF47" s="61" t="s">
        <v>167</v>
      </c>
      <c r="CG47" s="61" t="s">
        <v>167</v>
      </c>
      <c r="CH47" s="61" t="s">
        <v>167</v>
      </c>
      <c r="CI47" s="61" t="s">
        <v>167</v>
      </c>
      <c r="CJ47" s="61" t="s">
        <v>167</v>
      </c>
      <c r="CK47" s="61" t="s">
        <v>167</v>
      </c>
      <c r="CL47" s="61" t="s">
        <v>167</v>
      </c>
      <c r="CM47" s="61" t="s">
        <v>167</v>
      </c>
      <c r="CN47" s="61" t="s">
        <v>167</v>
      </c>
      <c r="CO47" s="61" t="s">
        <v>167</v>
      </c>
      <c r="CP47" s="61" t="s">
        <v>167</v>
      </c>
      <c r="CQ47" s="61" t="s">
        <v>167</v>
      </c>
      <c r="CR47" s="61" t="s">
        <v>167</v>
      </c>
      <c r="CS47" s="61" t="s">
        <v>167</v>
      </c>
      <c r="CT47" s="61" t="s">
        <v>167</v>
      </c>
      <c r="CU47" s="61" t="s">
        <v>167</v>
      </c>
      <c r="CV47" s="61" t="s">
        <v>167</v>
      </c>
      <c r="CW47" s="61" t="s">
        <v>167</v>
      </c>
      <c r="CX47" s="61" t="s">
        <v>167</v>
      </c>
      <c r="CY47" s="61" t="s">
        <v>167</v>
      </c>
      <c r="CZ47" s="61" t="s">
        <v>167</v>
      </c>
    </row>
    <row r="48" spans="1:104" ht="28.5" x14ac:dyDescent="0.2">
      <c r="A48" s="16" t="s">
        <v>394</v>
      </c>
      <c r="B48" s="9" t="s">
        <v>375</v>
      </c>
      <c r="C48" s="15" t="s">
        <v>376</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x14ac:dyDescent="0.2">
      <c r="A49" s="16" t="s">
        <v>395</v>
      </c>
      <c r="B49" s="9" t="s">
        <v>378</v>
      </c>
      <c r="C49" s="15" t="s">
        <v>379</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x14ac:dyDescent="0.25">
      <c r="A50" s="26" t="s">
        <v>396</v>
      </c>
      <c r="B50" s="27" t="s">
        <v>397</v>
      </c>
      <c r="C50" s="27" t="s">
        <v>398</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x14ac:dyDescent="0.3">
      <c r="A51" s="64"/>
      <c r="B51" s="64" t="s">
        <v>426</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x14ac:dyDescent="0.2">
      <c r="A52" s="231"/>
      <c r="B52" s="219" t="s">
        <v>399</v>
      </c>
      <c r="C52" s="15" t="s">
        <v>400</v>
      </c>
      <c r="D52" s="15" t="s">
        <v>161</v>
      </c>
      <c r="E52" s="207" t="s">
        <v>162</v>
      </c>
      <c r="F52" s="208" t="s">
        <v>162</v>
      </c>
      <c r="G52" s="208" t="s">
        <v>162</v>
      </c>
      <c r="H52" s="208" t="s">
        <v>162</v>
      </c>
      <c r="I52" s="208" t="s">
        <v>162</v>
      </c>
      <c r="J52" s="208" t="s">
        <v>162</v>
      </c>
      <c r="K52" s="208" t="s">
        <v>162</v>
      </c>
      <c r="L52" s="208" t="s">
        <v>162</v>
      </c>
      <c r="M52" s="208" t="s">
        <v>162</v>
      </c>
      <c r="N52" s="208" t="s">
        <v>162</v>
      </c>
      <c r="O52" s="208" t="s">
        <v>162</v>
      </c>
      <c r="P52" s="208" t="s">
        <v>162</v>
      </c>
      <c r="Q52" s="208" t="s">
        <v>162</v>
      </c>
      <c r="R52" s="208" t="s">
        <v>162</v>
      </c>
      <c r="S52" s="208" t="s">
        <v>162</v>
      </c>
      <c r="T52" s="208" t="s">
        <v>162</v>
      </c>
      <c r="U52" s="208" t="s">
        <v>162</v>
      </c>
      <c r="V52" s="208" t="s">
        <v>162</v>
      </c>
      <c r="W52" s="208" t="s">
        <v>162</v>
      </c>
      <c r="X52" s="208" t="s">
        <v>162</v>
      </c>
      <c r="Y52" s="208" t="s">
        <v>162</v>
      </c>
      <c r="Z52" s="208" t="s">
        <v>162</v>
      </c>
      <c r="AA52" s="208" t="s">
        <v>162</v>
      </c>
      <c r="AB52" s="208" t="s">
        <v>162</v>
      </c>
      <c r="AC52" s="208" t="s">
        <v>162</v>
      </c>
      <c r="AD52" s="208" t="s">
        <v>162</v>
      </c>
      <c r="AE52" s="208" t="s">
        <v>162</v>
      </c>
      <c r="AF52" s="208" t="s">
        <v>162</v>
      </c>
      <c r="AG52" s="208" t="s">
        <v>162</v>
      </c>
      <c r="AH52" s="208" t="s">
        <v>162</v>
      </c>
      <c r="AI52" s="208" t="s">
        <v>162</v>
      </c>
      <c r="AJ52" s="208" t="s">
        <v>162</v>
      </c>
      <c r="AK52" s="208" t="s">
        <v>162</v>
      </c>
      <c r="AL52" s="208" t="s">
        <v>162</v>
      </c>
      <c r="AM52" s="208" t="s">
        <v>162</v>
      </c>
      <c r="AN52" s="208" t="s">
        <v>162</v>
      </c>
      <c r="AO52" s="208" t="s">
        <v>162</v>
      </c>
      <c r="AP52" s="208" t="s">
        <v>162</v>
      </c>
      <c r="AQ52" s="208" t="s">
        <v>162</v>
      </c>
      <c r="AR52" s="208" t="s">
        <v>162</v>
      </c>
      <c r="AS52" s="208" t="s">
        <v>162</v>
      </c>
      <c r="AT52" s="208" t="s">
        <v>162</v>
      </c>
      <c r="AU52" s="208" t="s">
        <v>162</v>
      </c>
      <c r="AV52" s="208" t="s">
        <v>162</v>
      </c>
      <c r="AW52" s="208" t="s">
        <v>162</v>
      </c>
      <c r="AX52" s="208" t="s">
        <v>162</v>
      </c>
      <c r="AY52" s="208" t="s">
        <v>162</v>
      </c>
      <c r="AZ52" s="208" t="s">
        <v>162</v>
      </c>
      <c r="BA52" s="208" t="s">
        <v>162</v>
      </c>
      <c r="BB52" s="208" t="s">
        <v>162</v>
      </c>
      <c r="BC52" s="208" t="s">
        <v>162</v>
      </c>
      <c r="BD52" s="208" t="s">
        <v>162</v>
      </c>
      <c r="BE52" s="208" t="s">
        <v>162</v>
      </c>
      <c r="BF52" s="208" t="s">
        <v>162</v>
      </c>
      <c r="BG52" s="208" t="s">
        <v>162</v>
      </c>
      <c r="BH52" s="208" t="s">
        <v>162</v>
      </c>
      <c r="BI52" s="208" t="s">
        <v>162</v>
      </c>
      <c r="BJ52" s="208" t="s">
        <v>162</v>
      </c>
      <c r="BK52" s="208" t="s">
        <v>162</v>
      </c>
      <c r="BL52" s="208" t="s">
        <v>162</v>
      </c>
      <c r="BM52" s="208" t="s">
        <v>162</v>
      </c>
      <c r="BN52" s="208" t="s">
        <v>162</v>
      </c>
      <c r="BO52" s="208" t="s">
        <v>162</v>
      </c>
      <c r="BP52" s="208" t="s">
        <v>162</v>
      </c>
      <c r="BQ52" s="208" t="s">
        <v>162</v>
      </c>
      <c r="BR52" s="208" t="s">
        <v>162</v>
      </c>
      <c r="BS52" s="208" t="s">
        <v>162</v>
      </c>
      <c r="BT52" s="208" t="s">
        <v>162</v>
      </c>
      <c r="BU52" s="208" t="s">
        <v>162</v>
      </c>
      <c r="BV52" s="208" t="s">
        <v>162</v>
      </c>
      <c r="BW52" s="208" t="s">
        <v>162</v>
      </c>
      <c r="BX52" s="208" t="s">
        <v>162</v>
      </c>
      <c r="BY52" s="208" t="s">
        <v>162</v>
      </c>
      <c r="BZ52" s="208" t="s">
        <v>162</v>
      </c>
      <c r="CA52" s="208" t="s">
        <v>162</v>
      </c>
      <c r="CB52" s="208" t="s">
        <v>162</v>
      </c>
      <c r="CC52" s="208" t="s">
        <v>162</v>
      </c>
      <c r="CD52" s="208" t="s">
        <v>162</v>
      </c>
      <c r="CE52" s="208" t="s">
        <v>162</v>
      </c>
      <c r="CF52" s="208" t="s">
        <v>162</v>
      </c>
      <c r="CG52" s="208" t="s">
        <v>162</v>
      </c>
      <c r="CH52" s="208" t="s">
        <v>162</v>
      </c>
      <c r="CI52" s="208" t="s">
        <v>162</v>
      </c>
      <c r="CJ52" s="208" t="s">
        <v>162</v>
      </c>
      <c r="CK52" s="208" t="s">
        <v>162</v>
      </c>
      <c r="CL52" s="208" t="s">
        <v>162</v>
      </c>
      <c r="CM52" s="208" t="s">
        <v>162</v>
      </c>
      <c r="CN52" s="208" t="s">
        <v>162</v>
      </c>
      <c r="CO52" s="208" t="s">
        <v>162</v>
      </c>
      <c r="CP52" s="208" t="s">
        <v>162</v>
      </c>
      <c r="CQ52" s="208" t="s">
        <v>162</v>
      </c>
      <c r="CR52" s="208" t="s">
        <v>162</v>
      </c>
      <c r="CS52" s="208" t="s">
        <v>162</v>
      </c>
      <c r="CT52" s="208" t="s">
        <v>162</v>
      </c>
      <c r="CU52" s="208" t="s">
        <v>162</v>
      </c>
      <c r="CV52" s="208" t="s">
        <v>162</v>
      </c>
      <c r="CW52" s="208" t="s">
        <v>162</v>
      </c>
      <c r="CX52" s="208" t="s">
        <v>162</v>
      </c>
      <c r="CY52" s="208" t="s">
        <v>162</v>
      </c>
      <c r="CZ52" s="208" t="s">
        <v>162</v>
      </c>
    </row>
    <row r="53" spans="1:104" x14ac:dyDescent="0.2">
      <c r="A53" s="16" t="s">
        <v>401</v>
      </c>
      <c r="B53" s="9" t="s">
        <v>366</v>
      </c>
      <c r="C53" s="15" t="s">
        <v>367</v>
      </c>
      <c r="D53" s="15" t="s">
        <v>58</v>
      </c>
      <c r="E53" s="84" t="s">
        <v>167</v>
      </c>
      <c r="F53" s="61" t="s">
        <v>167</v>
      </c>
      <c r="G53" s="61" t="s">
        <v>167</v>
      </c>
      <c r="H53" s="61" t="s">
        <v>167</v>
      </c>
      <c r="I53" s="61" t="s">
        <v>167</v>
      </c>
      <c r="J53" s="61" t="s">
        <v>167</v>
      </c>
      <c r="K53" s="61" t="s">
        <v>167</v>
      </c>
      <c r="L53" s="61" t="s">
        <v>167</v>
      </c>
      <c r="M53" s="61" t="s">
        <v>167</v>
      </c>
      <c r="N53" s="61" t="s">
        <v>167</v>
      </c>
      <c r="O53" s="61" t="s">
        <v>167</v>
      </c>
      <c r="P53" s="61" t="s">
        <v>167</v>
      </c>
      <c r="Q53" s="61" t="s">
        <v>167</v>
      </c>
      <c r="R53" s="61" t="s">
        <v>167</v>
      </c>
      <c r="S53" s="61" t="s">
        <v>167</v>
      </c>
      <c r="T53" s="61" t="s">
        <v>167</v>
      </c>
      <c r="U53" s="61" t="s">
        <v>167</v>
      </c>
      <c r="V53" s="61" t="s">
        <v>167</v>
      </c>
      <c r="W53" s="61" t="s">
        <v>167</v>
      </c>
      <c r="X53" s="61" t="s">
        <v>167</v>
      </c>
      <c r="Y53" s="61" t="s">
        <v>167</v>
      </c>
      <c r="Z53" s="61" t="s">
        <v>167</v>
      </c>
      <c r="AA53" s="61" t="s">
        <v>167</v>
      </c>
      <c r="AB53" s="61" t="s">
        <v>167</v>
      </c>
      <c r="AC53" s="61" t="s">
        <v>167</v>
      </c>
      <c r="AD53" s="61" t="s">
        <v>167</v>
      </c>
      <c r="AE53" s="61" t="s">
        <v>167</v>
      </c>
      <c r="AF53" s="61" t="s">
        <v>167</v>
      </c>
      <c r="AG53" s="61" t="s">
        <v>167</v>
      </c>
      <c r="AH53" s="61" t="s">
        <v>167</v>
      </c>
      <c r="AI53" s="61" t="s">
        <v>167</v>
      </c>
      <c r="AJ53" s="61" t="s">
        <v>167</v>
      </c>
      <c r="AK53" s="61" t="s">
        <v>167</v>
      </c>
      <c r="AL53" s="61" t="s">
        <v>167</v>
      </c>
      <c r="AM53" s="61" t="s">
        <v>167</v>
      </c>
      <c r="AN53" s="61" t="s">
        <v>167</v>
      </c>
      <c r="AO53" s="61" t="s">
        <v>167</v>
      </c>
      <c r="AP53" s="61" t="s">
        <v>167</v>
      </c>
      <c r="AQ53" s="61" t="s">
        <v>167</v>
      </c>
      <c r="AR53" s="61" t="s">
        <v>167</v>
      </c>
      <c r="AS53" s="61" t="s">
        <v>167</v>
      </c>
      <c r="AT53" s="61" t="s">
        <v>167</v>
      </c>
      <c r="AU53" s="61" t="s">
        <v>167</v>
      </c>
      <c r="AV53" s="61" t="s">
        <v>167</v>
      </c>
      <c r="AW53" s="61" t="s">
        <v>167</v>
      </c>
      <c r="AX53" s="61" t="s">
        <v>167</v>
      </c>
      <c r="AY53" s="61" t="s">
        <v>167</v>
      </c>
      <c r="AZ53" s="61" t="s">
        <v>167</v>
      </c>
      <c r="BA53" s="61" t="s">
        <v>167</v>
      </c>
      <c r="BB53" s="61" t="s">
        <v>167</v>
      </c>
      <c r="BC53" s="61" t="s">
        <v>167</v>
      </c>
      <c r="BD53" s="61" t="s">
        <v>167</v>
      </c>
      <c r="BE53" s="61" t="s">
        <v>167</v>
      </c>
      <c r="BF53" s="61" t="s">
        <v>167</v>
      </c>
      <c r="BG53" s="61" t="s">
        <v>167</v>
      </c>
      <c r="BH53" s="61" t="s">
        <v>167</v>
      </c>
      <c r="BI53" s="61" t="s">
        <v>167</v>
      </c>
      <c r="BJ53" s="61" t="s">
        <v>167</v>
      </c>
      <c r="BK53" s="61" t="s">
        <v>167</v>
      </c>
      <c r="BL53" s="61" t="s">
        <v>167</v>
      </c>
      <c r="BM53" s="61" t="s">
        <v>167</v>
      </c>
      <c r="BN53" s="61" t="s">
        <v>167</v>
      </c>
      <c r="BO53" s="61" t="s">
        <v>167</v>
      </c>
      <c r="BP53" s="61" t="s">
        <v>167</v>
      </c>
      <c r="BQ53" s="61" t="s">
        <v>167</v>
      </c>
      <c r="BR53" s="61" t="s">
        <v>167</v>
      </c>
      <c r="BS53" s="61" t="s">
        <v>167</v>
      </c>
      <c r="BT53" s="61" t="s">
        <v>167</v>
      </c>
      <c r="BU53" s="61" t="s">
        <v>167</v>
      </c>
      <c r="BV53" s="61" t="s">
        <v>167</v>
      </c>
      <c r="BW53" s="61" t="s">
        <v>167</v>
      </c>
      <c r="BX53" s="61" t="s">
        <v>167</v>
      </c>
      <c r="BY53" s="61" t="s">
        <v>167</v>
      </c>
      <c r="BZ53" s="61" t="s">
        <v>167</v>
      </c>
      <c r="CA53" s="61" t="s">
        <v>167</v>
      </c>
      <c r="CB53" s="61" t="s">
        <v>167</v>
      </c>
      <c r="CC53" s="61" t="s">
        <v>167</v>
      </c>
      <c r="CD53" s="61" t="s">
        <v>167</v>
      </c>
      <c r="CE53" s="61" t="s">
        <v>167</v>
      </c>
      <c r="CF53" s="61" t="s">
        <v>167</v>
      </c>
      <c r="CG53" s="61" t="s">
        <v>167</v>
      </c>
      <c r="CH53" s="61" t="s">
        <v>167</v>
      </c>
      <c r="CI53" s="61" t="s">
        <v>167</v>
      </c>
      <c r="CJ53" s="61" t="s">
        <v>167</v>
      </c>
      <c r="CK53" s="61" t="s">
        <v>167</v>
      </c>
      <c r="CL53" s="61" t="s">
        <v>167</v>
      </c>
      <c r="CM53" s="61" t="s">
        <v>167</v>
      </c>
      <c r="CN53" s="61" t="s">
        <v>167</v>
      </c>
      <c r="CO53" s="61" t="s">
        <v>167</v>
      </c>
      <c r="CP53" s="61" t="s">
        <v>167</v>
      </c>
      <c r="CQ53" s="61" t="s">
        <v>167</v>
      </c>
      <c r="CR53" s="61" t="s">
        <v>167</v>
      </c>
      <c r="CS53" s="61" t="s">
        <v>167</v>
      </c>
      <c r="CT53" s="61" t="s">
        <v>167</v>
      </c>
      <c r="CU53" s="61" t="s">
        <v>167</v>
      </c>
      <c r="CV53" s="61" t="s">
        <v>167</v>
      </c>
      <c r="CW53" s="61" t="s">
        <v>167</v>
      </c>
      <c r="CX53" s="61" t="s">
        <v>167</v>
      </c>
      <c r="CY53" s="61" t="s">
        <v>167</v>
      </c>
      <c r="CZ53" s="61" t="s">
        <v>167</v>
      </c>
    </row>
    <row r="54" spans="1:104" x14ac:dyDescent="0.2">
      <c r="A54" s="16" t="s">
        <v>402</v>
      </c>
      <c r="B54" s="9" t="s">
        <v>369</v>
      </c>
      <c r="C54" s="15" t="s">
        <v>367</v>
      </c>
      <c r="D54" s="15" t="s">
        <v>58</v>
      </c>
      <c r="E54" s="84" t="s">
        <v>167</v>
      </c>
      <c r="F54" s="61" t="s">
        <v>167</v>
      </c>
      <c r="G54" s="61" t="s">
        <v>167</v>
      </c>
      <c r="H54" s="61" t="s">
        <v>167</v>
      </c>
      <c r="I54" s="61" t="s">
        <v>167</v>
      </c>
      <c r="J54" s="61" t="s">
        <v>167</v>
      </c>
      <c r="K54" s="61" t="s">
        <v>167</v>
      </c>
      <c r="L54" s="61" t="s">
        <v>167</v>
      </c>
      <c r="M54" s="61" t="s">
        <v>167</v>
      </c>
      <c r="N54" s="61" t="s">
        <v>167</v>
      </c>
      <c r="O54" s="61" t="s">
        <v>167</v>
      </c>
      <c r="P54" s="61" t="s">
        <v>167</v>
      </c>
      <c r="Q54" s="61" t="s">
        <v>167</v>
      </c>
      <c r="R54" s="61" t="s">
        <v>167</v>
      </c>
      <c r="S54" s="61" t="s">
        <v>167</v>
      </c>
      <c r="T54" s="61" t="s">
        <v>167</v>
      </c>
      <c r="U54" s="61" t="s">
        <v>167</v>
      </c>
      <c r="V54" s="61" t="s">
        <v>167</v>
      </c>
      <c r="W54" s="61" t="s">
        <v>167</v>
      </c>
      <c r="X54" s="61" t="s">
        <v>167</v>
      </c>
      <c r="Y54" s="61" t="s">
        <v>167</v>
      </c>
      <c r="Z54" s="61" t="s">
        <v>167</v>
      </c>
      <c r="AA54" s="61" t="s">
        <v>167</v>
      </c>
      <c r="AB54" s="61" t="s">
        <v>167</v>
      </c>
      <c r="AC54" s="61" t="s">
        <v>167</v>
      </c>
      <c r="AD54" s="61" t="s">
        <v>167</v>
      </c>
      <c r="AE54" s="61" t="s">
        <v>167</v>
      </c>
      <c r="AF54" s="61" t="s">
        <v>167</v>
      </c>
      <c r="AG54" s="61" t="s">
        <v>167</v>
      </c>
      <c r="AH54" s="61" t="s">
        <v>167</v>
      </c>
      <c r="AI54" s="61" t="s">
        <v>167</v>
      </c>
      <c r="AJ54" s="61" t="s">
        <v>167</v>
      </c>
      <c r="AK54" s="61" t="s">
        <v>167</v>
      </c>
      <c r="AL54" s="61" t="s">
        <v>167</v>
      </c>
      <c r="AM54" s="61" t="s">
        <v>167</v>
      </c>
      <c r="AN54" s="61" t="s">
        <v>167</v>
      </c>
      <c r="AO54" s="61" t="s">
        <v>167</v>
      </c>
      <c r="AP54" s="61" t="s">
        <v>167</v>
      </c>
      <c r="AQ54" s="61" t="s">
        <v>167</v>
      </c>
      <c r="AR54" s="61" t="s">
        <v>167</v>
      </c>
      <c r="AS54" s="61" t="s">
        <v>167</v>
      </c>
      <c r="AT54" s="61" t="s">
        <v>167</v>
      </c>
      <c r="AU54" s="61" t="s">
        <v>167</v>
      </c>
      <c r="AV54" s="61" t="s">
        <v>167</v>
      </c>
      <c r="AW54" s="61" t="s">
        <v>167</v>
      </c>
      <c r="AX54" s="61" t="s">
        <v>167</v>
      </c>
      <c r="AY54" s="61" t="s">
        <v>167</v>
      </c>
      <c r="AZ54" s="61" t="s">
        <v>167</v>
      </c>
      <c r="BA54" s="61" t="s">
        <v>167</v>
      </c>
      <c r="BB54" s="61" t="s">
        <v>167</v>
      </c>
      <c r="BC54" s="61" t="s">
        <v>167</v>
      </c>
      <c r="BD54" s="61" t="s">
        <v>167</v>
      </c>
      <c r="BE54" s="61" t="s">
        <v>167</v>
      </c>
      <c r="BF54" s="61" t="s">
        <v>167</v>
      </c>
      <c r="BG54" s="61" t="s">
        <v>167</v>
      </c>
      <c r="BH54" s="61" t="s">
        <v>167</v>
      </c>
      <c r="BI54" s="61" t="s">
        <v>167</v>
      </c>
      <c r="BJ54" s="61" t="s">
        <v>167</v>
      </c>
      <c r="BK54" s="61" t="s">
        <v>167</v>
      </c>
      <c r="BL54" s="61" t="s">
        <v>167</v>
      </c>
      <c r="BM54" s="61" t="s">
        <v>167</v>
      </c>
      <c r="BN54" s="61" t="s">
        <v>167</v>
      </c>
      <c r="BO54" s="61" t="s">
        <v>167</v>
      </c>
      <c r="BP54" s="61" t="s">
        <v>167</v>
      </c>
      <c r="BQ54" s="61" t="s">
        <v>167</v>
      </c>
      <c r="BR54" s="61" t="s">
        <v>167</v>
      </c>
      <c r="BS54" s="61" t="s">
        <v>167</v>
      </c>
      <c r="BT54" s="61" t="s">
        <v>167</v>
      </c>
      <c r="BU54" s="61" t="s">
        <v>167</v>
      </c>
      <c r="BV54" s="61" t="s">
        <v>167</v>
      </c>
      <c r="BW54" s="61" t="s">
        <v>167</v>
      </c>
      <c r="BX54" s="61" t="s">
        <v>167</v>
      </c>
      <c r="BY54" s="61" t="s">
        <v>167</v>
      </c>
      <c r="BZ54" s="61" t="s">
        <v>167</v>
      </c>
      <c r="CA54" s="61" t="s">
        <v>167</v>
      </c>
      <c r="CB54" s="61" t="s">
        <v>167</v>
      </c>
      <c r="CC54" s="61" t="s">
        <v>167</v>
      </c>
      <c r="CD54" s="61" t="s">
        <v>167</v>
      </c>
      <c r="CE54" s="61" t="s">
        <v>167</v>
      </c>
      <c r="CF54" s="61" t="s">
        <v>167</v>
      </c>
      <c r="CG54" s="61" t="s">
        <v>167</v>
      </c>
      <c r="CH54" s="61" t="s">
        <v>167</v>
      </c>
      <c r="CI54" s="61" t="s">
        <v>167</v>
      </c>
      <c r="CJ54" s="61" t="s">
        <v>167</v>
      </c>
      <c r="CK54" s="61" t="s">
        <v>167</v>
      </c>
      <c r="CL54" s="61" t="s">
        <v>167</v>
      </c>
      <c r="CM54" s="61" t="s">
        <v>167</v>
      </c>
      <c r="CN54" s="61" t="s">
        <v>167</v>
      </c>
      <c r="CO54" s="61" t="s">
        <v>167</v>
      </c>
      <c r="CP54" s="61" t="s">
        <v>167</v>
      </c>
      <c r="CQ54" s="61" t="s">
        <v>167</v>
      </c>
      <c r="CR54" s="61" t="s">
        <v>167</v>
      </c>
      <c r="CS54" s="61" t="s">
        <v>167</v>
      </c>
      <c r="CT54" s="61" t="s">
        <v>167</v>
      </c>
      <c r="CU54" s="61" t="s">
        <v>167</v>
      </c>
      <c r="CV54" s="61" t="s">
        <v>167</v>
      </c>
      <c r="CW54" s="61" t="s">
        <v>167</v>
      </c>
      <c r="CX54" s="61" t="s">
        <v>167</v>
      </c>
      <c r="CY54" s="61" t="s">
        <v>167</v>
      </c>
      <c r="CZ54" s="61" t="s">
        <v>167</v>
      </c>
    </row>
    <row r="55" spans="1:104" x14ac:dyDescent="0.2">
      <c r="A55" s="16" t="s">
        <v>403</v>
      </c>
      <c r="B55" s="9" t="s">
        <v>371</v>
      </c>
      <c r="C55" s="15" t="s">
        <v>367</v>
      </c>
      <c r="D55" s="15" t="s">
        <v>58</v>
      </c>
      <c r="E55" s="84" t="s">
        <v>167</v>
      </c>
      <c r="F55" s="61" t="s">
        <v>167</v>
      </c>
      <c r="G55" s="61" t="s">
        <v>167</v>
      </c>
      <c r="H55" s="61" t="s">
        <v>167</v>
      </c>
      <c r="I55" s="61" t="s">
        <v>167</v>
      </c>
      <c r="J55" s="61" t="s">
        <v>167</v>
      </c>
      <c r="K55" s="61" t="s">
        <v>167</v>
      </c>
      <c r="L55" s="61" t="s">
        <v>167</v>
      </c>
      <c r="M55" s="61" t="s">
        <v>167</v>
      </c>
      <c r="N55" s="61" t="s">
        <v>167</v>
      </c>
      <c r="O55" s="61" t="s">
        <v>167</v>
      </c>
      <c r="P55" s="61" t="s">
        <v>167</v>
      </c>
      <c r="Q55" s="61" t="s">
        <v>167</v>
      </c>
      <c r="R55" s="61" t="s">
        <v>167</v>
      </c>
      <c r="S55" s="61" t="s">
        <v>167</v>
      </c>
      <c r="T55" s="61" t="s">
        <v>167</v>
      </c>
      <c r="U55" s="61" t="s">
        <v>167</v>
      </c>
      <c r="V55" s="61" t="s">
        <v>167</v>
      </c>
      <c r="W55" s="61" t="s">
        <v>167</v>
      </c>
      <c r="X55" s="61" t="s">
        <v>167</v>
      </c>
      <c r="Y55" s="61" t="s">
        <v>167</v>
      </c>
      <c r="Z55" s="61" t="s">
        <v>167</v>
      </c>
      <c r="AA55" s="61" t="s">
        <v>167</v>
      </c>
      <c r="AB55" s="61" t="s">
        <v>167</v>
      </c>
      <c r="AC55" s="61" t="s">
        <v>167</v>
      </c>
      <c r="AD55" s="61" t="s">
        <v>167</v>
      </c>
      <c r="AE55" s="61" t="s">
        <v>167</v>
      </c>
      <c r="AF55" s="61" t="s">
        <v>167</v>
      </c>
      <c r="AG55" s="61" t="s">
        <v>167</v>
      </c>
      <c r="AH55" s="61" t="s">
        <v>167</v>
      </c>
      <c r="AI55" s="61" t="s">
        <v>167</v>
      </c>
      <c r="AJ55" s="61" t="s">
        <v>167</v>
      </c>
      <c r="AK55" s="61" t="s">
        <v>167</v>
      </c>
      <c r="AL55" s="61" t="s">
        <v>167</v>
      </c>
      <c r="AM55" s="61" t="s">
        <v>167</v>
      </c>
      <c r="AN55" s="61" t="s">
        <v>167</v>
      </c>
      <c r="AO55" s="61" t="s">
        <v>167</v>
      </c>
      <c r="AP55" s="61" t="s">
        <v>167</v>
      </c>
      <c r="AQ55" s="61" t="s">
        <v>167</v>
      </c>
      <c r="AR55" s="61" t="s">
        <v>167</v>
      </c>
      <c r="AS55" s="61" t="s">
        <v>167</v>
      </c>
      <c r="AT55" s="61" t="s">
        <v>167</v>
      </c>
      <c r="AU55" s="61" t="s">
        <v>167</v>
      </c>
      <c r="AV55" s="61" t="s">
        <v>167</v>
      </c>
      <c r="AW55" s="61" t="s">
        <v>167</v>
      </c>
      <c r="AX55" s="61" t="s">
        <v>167</v>
      </c>
      <c r="AY55" s="61" t="s">
        <v>167</v>
      </c>
      <c r="AZ55" s="61" t="s">
        <v>167</v>
      </c>
      <c r="BA55" s="61" t="s">
        <v>167</v>
      </c>
      <c r="BB55" s="61" t="s">
        <v>167</v>
      </c>
      <c r="BC55" s="61" t="s">
        <v>167</v>
      </c>
      <c r="BD55" s="61" t="s">
        <v>167</v>
      </c>
      <c r="BE55" s="61" t="s">
        <v>167</v>
      </c>
      <c r="BF55" s="61" t="s">
        <v>167</v>
      </c>
      <c r="BG55" s="61" t="s">
        <v>167</v>
      </c>
      <c r="BH55" s="61" t="s">
        <v>167</v>
      </c>
      <c r="BI55" s="61" t="s">
        <v>167</v>
      </c>
      <c r="BJ55" s="61" t="s">
        <v>167</v>
      </c>
      <c r="BK55" s="61" t="s">
        <v>167</v>
      </c>
      <c r="BL55" s="61" t="s">
        <v>167</v>
      </c>
      <c r="BM55" s="61" t="s">
        <v>167</v>
      </c>
      <c r="BN55" s="61" t="s">
        <v>167</v>
      </c>
      <c r="BO55" s="61" t="s">
        <v>167</v>
      </c>
      <c r="BP55" s="61" t="s">
        <v>167</v>
      </c>
      <c r="BQ55" s="61" t="s">
        <v>167</v>
      </c>
      <c r="BR55" s="61" t="s">
        <v>167</v>
      </c>
      <c r="BS55" s="61" t="s">
        <v>167</v>
      </c>
      <c r="BT55" s="61" t="s">
        <v>167</v>
      </c>
      <c r="BU55" s="61" t="s">
        <v>167</v>
      </c>
      <c r="BV55" s="61" t="s">
        <v>167</v>
      </c>
      <c r="BW55" s="61" t="s">
        <v>167</v>
      </c>
      <c r="BX55" s="61" t="s">
        <v>167</v>
      </c>
      <c r="BY55" s="61" t="s">
        <v>167</v>
      </c>
      <c r="BZ55" s="61" t="s">
        <v>167</v>
      </c>
      <c r="CA55" s="61" t="s">
        <v>167</v>
      </c>
      <c r="CB55" s="61" t="s">
        <v>167</v>
      </c>
      <c r="CC55" s="61" t="s">
        <v>167</v>
      </c>
      <c r="CD55" s="61" t="s">
        <v>167</v>
      </c>
      <c r="CE55" s="61" t="s">
        <v>167</v>
      </c>
      <c r="CF55" s="61" t="s">
        <v>167</v>
      </c>
      <c r="CG55" s="61" t="s">
        <v>167</v>
      </c>
      <c r="CH55" s="61" t="s">
        <v>167</v>
      </c>
      <c r="CI55" s="61" t="s">
        <v>167</v>
      </c>
      <c r="CJ55" s="61" t="s">
        <v>167</v>
      </c>
      <c r="CK55" s="61" t="s">
        <v>167</v>
      </c>
      <c r="CL55" s="61" t="s">
        <v>167</v>
      </c>
      <c r="CM55" s="61" t="s">
        <v>167</v>
      </c>
      <c r="CN55" s="61" t="s">
        <v>167</v>
      </c>
      <c r="CO55" s="61" t="s">
        <v>167</v>
      </c>
      <c r="CP55" s="61" t="s">
        <v>167</v>
      </c>
      <c r="CQ55" s="61" t="s">
        <v>167</v>
      </c>
      <c r="CR55" s="61" t="s">
        <v>167</v>
      </c>
      <c r="CS55" s="61" t="s">
        <v>167</v>
      </c>
      <c r="CT55" s="61" t="s">
        <v>167</v>
      </c>
      <c r="CU55" s="61" t="s">
        <v>167</v>
      </c>
      <c r="CV55" s="61" t="s">
        <v>167</v>
      </c>
      <c r="CW55" s="61" t="s">
        <v>167</v>
      </c>
      <c r="CX55" s="61" t="s">
        <v>167</v>
      </c>
      <c r="CY55" s="61" t="s">
        <v>167</v>
      </c>
      <c r="CZ55" s="61" t="s">
        <v>167</v>
      </c>
    </row>
    <row r="56" spans="1:104" x14ac:dyDescent="0.2">
      <c r="A56" s="16" t="s">
        <v>404</v>
      </c>
      <c r="B56" s="9" t="s">
        <v>373</v>
      </c>
      <c r="C56" s="15" t="s">
        <v>367</v>
      </c>
      <c r="D56" s="15" t="s">
        <v>58</v>
      </c>
      <c r="E56" s="84" t="s">
        <v>167</v>
      </c>
      <c r="F56" s="61" t="s">
        <v>167</v>
      </c>
      <c r="G56" s="61" t="s">
        <v>167</v>
      </c>
      <c r="H56" s="61" t="s">
        <v>167</v>
      </c>
      <c r="I56" s="61" t="s">
        <v>167</v>
      </c>
      <c r="J56" s="61" t="s">
        <v>167</v>
      </c>
      <c r="K56" s="61" t="s">
        <v>167</v>
      </c>
      <c r="L56" s="61" t="s">
        <v>167</v>
      </c>
      <c r="M56" s="61" t="s">
        <v>167</v>
      </c>
      <c r="N56" s="61" t="s">
        <v>167</v>
      </c>
      <c r="O56" s="61" t="s">
        <v>167</v>
      </c>
      <c r="P56" s="61" t="s">
        <v>167</v>
      </c>
      <c r="Q56" s="61" t="s">
        <v>167</v>
      </c>
      <c r="R56" s="61" t="s">
        <v>167</v>
      </c>
      <c r="S56" s="61" t="s">
        <v>167</v>
      </c>
      <c r="T56" s="61" t="s">
        <v>167</v>
      </c>
      <c r="U56" s="61" t="s">
        <v>167</v>
      </c>
      <c r="V56" s="61" t="s">
        <v>167</v>
      </c>
      <c r="W56" s="61" t="s">
        <v>167</v>
      </c>
      <c r="X56" s="61" t="s">
        <v>167</v>
      </c>
      <c r="Y56" s="61" t="s">
        <v>167</v>
      </c>
      <c r="Z56" s="61" t="s">
        <v>167</v>
      </c>
      <c r="AA56" s="61" t="s">
        <v>167</v>
      </c>
      <c r="AB56" s="61" t="s">
        <v>167</v>
      </c>
      <c r="AC56" s="61" t="s">
        <v>167</v>
      </c>
      <c r="AD56" s="61" t="s">
        <v>167</v>
      </c>
      <c r="AE56" s="61" t="s">
        <v>167</v>
      </c>
      <c r="AF56" s="61" t="s">
        <v>167</v>
      </c>
      <c r="AG56" s="61" t="s">
        <v>167</v>
      </c>
      <c r="AH56" s="61" t="s">
        <v>167</v>
      </c>
      <c r="AI56" s="61" t="s">
        <v>167</v>
      </c>
      <c r="AJ56" s="61" t="s">
        <v>167</v>
      </c>
      <c r="AK56" s="61" t="s">
        <v>167</v>
      </c>
      <c r="AL56" s="61" t="s">
        <v>167</v>
      </c>
      <c r="AM56" s="61" t="s">
        <v>167</v>
      </c>
      <c r="AN56" s="61" t="s">
        <v>167</v>
      </c>
      <c r="AO56" s="61" t="s">
        <v>167</v>
      </c>
      <c r="AP56" s="61" t="s">
        <v>167</v>
      </c>
      <c r="AQ56" s="61" t="s">
        <v>167</v>
      </c>
      <c r="AR56" s="61" t="s">
        <v>167</v>
      </c>
      <c r="AS56" s="61" t="s">
        <v>167</v>
      </c>
      <c r="AT56" s="61" t="s">
        <v>167</v>
      </c>
      <c r="AU56" s="61" t="s">
        <v>167</v>
      </c>
      <c r="AV56" s="61" t="s">
        <v>167</v>
      </c>
      <c r="AW56" s="61" t="s">
        <v>167</v>
      </c>
      <c r="AX56" s="61" t="s">
        <v>167</v>
      </c>
      <c r="AY56" s="61" t="s">
        <v>167</v>
      </c>
      <c r="AZ56" s="61" t="s">
        <v>167</v>
      </c>
      <c r="BA56" s="61" t="s">
        <v>167</v>
      </c>
      <c r="BB56" s="61" t="s">
        <v>167</v>
      </c>
      <c r="BC56" s="61" t="s">
        <v>167</v>
      </c>
      <c r="BD56" s="61" t="s">
        <v>167</v>
      </c>
      <c r="BE56" s="61" t="s">
        <v>167</v>
      </c>
      <c r="BF56" s="61" t="s">
        <v>167</v>
      </c>
      <c r="BG56" s="61" t="s">
        <v>167</v>
      </c>
      <c r="BH56" s="61" t="s">
        <v>167</v>
      </c>
      <c r="BI56" s="61" t="s">
        <v>167</v>
      </c>
      <c r="BJ56" s="61" t="s">
        <v>167</v>
      </c>
      <c r="BK56" s="61" t="s">
        <v>167</v>
      </c>
      <c r="BL56" s="61" t="s">
        <v>167</v>
      </c>
      <c r="BM56" s="61" t="s">
        <v>167</v>
      </c>
      <c r="BN56" s="61" t="s">
        <v>167</v>
      </c>
      <c r="BO56" s="61" t="s">
        <v>167</v>
      </c>
      <c r="BP56" s="61" t="s">
        <v>167</v>
      </c>
      <c r="BQ56" s="61" t="s">
        <v>167</v>
      </c>
      <c r="BR56" s="61" t="s">
        <v>167</v>
      </c>
      <c r="BS56" s="61" t="s">
        <v>167</v>
      </c>
      <c r="BT56" s="61" t="s">
        <v>167</v>
      </c>
      <c r="BU56" s="61" t="s">
        <v>167</v>
      </c>
      <c r="BV56" s="61" t="s">
        <v>167</v>
      </c>
      <c r="BW56" s="61" t="s">
        <v>167</v>
      </c>
      <c r="BX56" s="61" t="s">
        <v>167</v>
      </c>
      <c r="BY56" s="61" t="s">
        <v>167</v>
      </c>
      <c r="BZ56" s="61" t="s">
        <v>167</v>
      </c>
      <c r="CA56" s="61" t="s">
        <v>167</v>
      </c>
      <c r="CB56" s="61" t="s">
        <v>167</v>
      </c>
      <c r="CC56" s="61" t="s">
        <v>167</v>
      </c>
      <c r="CD56" s="61" t="s">
        <v>167</v>
      </c>
      <c r="CE56" s="61" t="s">
        <v>167</v>
      </c>
      <c r="CF56" s="61" t="s">
        <v>167</v>
      </c>
      <c r="CG56" s="61" t="s">
        <v>167</v>
      </c>
      <c r="CH56" s="61" t="s">
        <v>167</v>
      </c>
      <c r="CI56" s="61" t="s">
        <v>167</v>
      </c>
      <c r="CJ56" s="61" t="s">
        <v>167</v>
      </c>
      <c r="CK56" s="61" t="s">
        <v>167</v>
      </c>
      <c r="CL56" s="61" t="s">
        <v>167</v>
      </c>
      <c r="CM56" s="61" t="s">
        <v>167</v>
      </c>
      <c r="CN56" s="61" t="s">
        <v>167</v>
      </c>
      <c r="CO56" s="61" t="s">
        <v>167</v>
      </c>
      <c r="CP56" s="61" t="s">
        <v>167</v>
      </c>
      <c r="CQ56" s="61" t="s">
        <v>167</v>
      </c>
      <c r="CR56" s="61" t="s">
        <v>167</v>
      </c>
      <c r="CS56" s="61" t="s">
        <v>167</v>
      </c>
      <c r="CT56" s="61" t="s">
        <v>167</v>
      </c>
      <c r="CU56" s="61" t="s">
        <v>167</v>
      </c>
      <c r="CV56" s="61" t="s">
        <v>167</v>
      </c>
      <c r="CW56" s="61" t="s">
        <v>167</v>
      </c>
      <c r="CX56" s="61" t="s">
        <v>167</v>
      </c>
      <c r="CY56" s="61" t="s">
        <v>167</v>
      </c>
      <c r="CZ56" s="61" t="s">
        <v>167</v>
      </c>
    </row>
    <row r="57" spans="1:104" ht="28.5" x14ac:dyDescent="0.2">
      <c r="A57" s="16" t="s">
        <v>405</v>
      </c>
      <c r="B57" s="9" t="s">
        <v>375</v>
      </c>
      <c r="C57" s="15" t="s">
        <v>376</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x14ac:dyDescent="0.2">
      <c r="A58" s="16" t="s">
        <v>406</v>
      </c>
      <c r="B58" s="9" t="s">
        <v>378</v>
      </c>
      <c r="C58" s="15" t="s">
        <v>379</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x14ac:dyDescent="0.2">
      <c r="A59" s="219"/>
      <c r="B59" s="219" t="s">
        <v>407</v>
      </c>
      <c r="C59" s="15" t="s">
        <v>408</v>
      </c>
      <c r="D59" s="15" t="s">
        <v>161</v>
      </c>
      <c r="E59" s="207" t="s">
        <v>162</v>
      </c>
      <c r="F59" s="208" t="s">
        <v>162</v>
      </c>
      <c r="G59" s="208" t="s">
        <v>162</v>
      </c>
      <c r="H59" s="208" t="s">
        <v>162</v>
      </c>
      <c r="I59" s="208" t="s">
        <v>162</v>
      </c>
      <c r="J59" s="208" t="s">
        <v>162</v>
      </c>
      <c r="K59" s="208" t="s">
        <v>162</v>
      </c>
      <c r="L59" s="208" t="s">
        <v>162</v>
      </c>
      <c r="M59" s="208" t="s">
        <v>162</v>
      </c>
      <c r="N59" s="208" t="s">
        <v>162</v>
      </c>
      <c r="O59" s="208" t="s">
        <v>162</v>
      </c>
      <c r="P59" s="208" t="s">
        <v>162</v>
      </c>
      <c r="Q59" s="208" t="s">
        <v>162</v>
      </c>
      <c r="R59" s="208" t="s">
        <v>162</v>
      </c>
      <c r="S59" s="208" t="s">
        <v>162</v>
      </c>
      <c r="T59" s="208" t="s">
        <v>162</v>
      </c>
      <c r="U59" s="208" t="s">
        <v>162</v>
      </c>
      <c r="V59" s="208" t="s">
        <v>162</v>
      </c>
      <c r="W59" s="208" t="s">
        <v>162</v>
      </c>
      <c r="X59" s="208" t="s">
        <v>162</v>
      </c>
      <c r="Y59" s="208" t="s">
        <v>162</v>
      </c>
      <c r="Z59" s="208" t="s">
        <v>162</v>
      </c>
      <c r="AA59" s="208" t="s">
        <v>162</v>
      </c>
      <c r="AB59" s="208" t="s">
        <v>162</v>
      </c>
      <c r="AC59" s="208" t="s">
        <v>162</v>
      </c>
      <c r="AD59" s="208" t="s">
        <v>162</v>
      </c>
      <c r="AE59" s="208" t="s">
        <v>162</v>
      </c>
      <c r="AF59" s="208" t="s">
        <v>162</v>
      </c>
      <c r="AG59" s="208" t="s">
        <v>162</v>
      </c>
      <c r="AH59" s="208" t="s">
        <v>162</v>
      </c>
      <c r="AI59" s="208" t="s">
        <v>162</v>
      </c>
      <c r="AJ59" s="208" t="s">
        <v>162</v>
      </c>
      <c r="AK59" s="208" t="s">
        <v>162</v>
      </c>
      <c r="AL59" s="208" t="s">
        <v>162</v>
      </c>
      <c r="AM59" s="208" t="s">
        <v>162</v>
      </c>
      <c r="AN59" s="208" t="s">
        <v>162</v>
      </c>
      <c r="AO59" s="208" t="s">
        <v>162</v>
      </c>
      <c r="AP59" s="208" t="s">
        <v>162</v>
      </c>
      <c r="AQ59" s="208" t="s">
        <v>162</v>
      </c>
      <c r="AR59" s="208" t="s">
        <v>162</v>
      </c>
      <c r="AS59" s="208" t="s">
        <v>162</v>
      </c>
      <c r="AT59" s="208" t="s">
        <v>162</v>
      </c>
      <c r="AU59" s="208" t="s">
        <v>162</v>
      </c>
      <c r="AV59" s="208" t="s">
        <v>162</v>
      </c>
      <c r="AW59" s="208" t="s">
        <v>162</v>
      </c>
      <c r="AX59" s="208" t="s">
        <v>162</v>
      </c>
      <c r="AY59" s="208" t="s">
        <v>162</v>
      </c>
      <c r="AZ59" s="208" t="s">
        <v>162</v>
      </c>
      <c r="BA59" s="208" t="s">
        <v>162</v>
      </c>
      <c r="BB59" s="208" t="s">
        <v>162</v>
      </c>
      <c r="BC59" s="208" t="s">
        <v>162</v>
      </c>
      <c r="BD59" s="208" t="s">
        <v>162</v>
      </c>
      <c r="BE59" s="208" t="s">
        <v>162</v>
      </c>
      <c r="BF59" s="208" t="s">
        <v>162</v>
      </c>
      <c r="BG59" s="208" t="s">
        <v>162</v>
      </c>
      <c r="BH59" s="208" t="s">
        <v>162</v>
      </c>
      <c r="BI59" s="208" t="s">
        <v>162</v>
      </c>
      <c r="BJ59" s="208" t="s">
        <v>162</v>
      </c>
      <c r="BK59" s="208" t="s">
        <v>162</v>
      </c>
      <c r="BL59" s="208" t="s">
        <v>162</v>
      </c>
      <c r="BM59" s="208" t="s">
        <v>162</v>
      </c>
      <c r="BN59" s="208" t="s">
        <v>162</v>
      </c>
      <c r="BO59" s="208" t="s">
        <v>162</v>
      </c>
      <c r="BP59" s="208" t="s">
        <v>162</v>
      </c>
      <c r="BQ59" s="208" t="s">
        <v>162</v>
      </c>
      <c r="BR59" s="208" t="s">
        <v>162</v>
      </c>
      <c r="BS59" s="208" t="s">
        <v>162</v>
      </c>
      <c r="BT59" s="208" t="s">
        <v>162</v>
      </c>
      <c r="BU59" s="208" t="s">
        <v>162</v>
      </c>
      <c r="BV59" s="208" t="s">
        <v>162</v>
      </c>
      <c r="BW59" s="208" t="s">
        <v>162</v>
      </c>
      <c r="BX59" s="208" t="s">
        <v>162</v>
      </c>
      <c r="BY59" s="208" t="s">
        <v>162</v>
      </c>
      <c r="BZ59" s="208" t="s">
        <v>162</v>
      </c>
      <c r="CA59" s="208" t="s">
        <v>162</v>
      </c>
      <c r="CB59" s="208" t="s">
        <v>162</v>
      </c>
      <c r="CC59" s="208" t="s">
        <v>162</v>
      </c>
      <c r="CD59" s="208" t="s">
        <v>162</v>
      </c>
      <c r="CE59" s="208" t="s">
        <v>162</v>
      </c>
      <c r="CF59" s="208" t="s">
        <v>162</v>
      </c>
      <c r="CG59" s="208" t="s">
        <v>162</v>
      </c>
      <c r="CH59" s="208" t="s">
        <v>162</v>
      </c>
      <c r="CI59" s="208" t="s">
        <v>162</v>
      </c>
      <c r="CJ59" s="208" t="s">
        <v>162</v>
      </c>
      <c r="CK59" s="208" t="s">
        <v>162</v>
      </c>
      <c r="CL59" s="208" t="s">
        <v>162</v>
      </c>
      <c r="CM59" s="208" t="s">
        <v>162</v>
      </c>
      <c r="CN59" s="208" t="s">
        <v>162</v>
      </c>
      <c r="CO59" s="208" t="s">
        <v>162</v>
      </c>
      <c r="CP59" s="208" t="s">
        <v>162</v>
      </c>
      <c r="CQ59" s="208" t="s">
        <v>162</v>
      </c>
      <c r="CR59" s="208" t="s">
        <v>162</v>
      </c>
      <c r="CS59" s="208" t="s">
        <v>162</v>
      </c>
      <c r="CT59" s="208" t="s">
        <v>162</v>
      </c>
      <c r="CU59" s="208" t="s">
        <v>162</v>
      </c>
      <c r="CV59" s="208" t="s">
        <v>162</v>
      </c>
      <c r="CW59" s="208" t="s">
        <v>162</v>
      </c>
      <c r="CX59" s="208" t="s">
        <v>162</v>
      </c>
      <c r="CY59" s="208" t="s">
        <v>162</v>
      </c>
      <c r="CZ59" s="208" t="s">
        <v>162</v>
      </c>
    </row>
    <row r="60" spans="1:104" x14ac:dyDescent="0.2">
      <c r="A60" s="16" t="s">
        <v>409</v>
      </c>
      <c r="B60" s="9" t="s">
        <v>366</v>
      </c>
      <c r="C60" s="15" t="s">
        <v>367</v>
      </c>
      <c r="D60" s="15" t="s">
        <v>58</v>
      </c>
      <c r="E60" s="84" t="s">
        <v>167</v>
      </c>
      <c r="F60" s="61" t="s">
        <v>167</v>
      </c>
      <c r="G60" s="61" t="s">
        <v>167</v>
      </c>
      <c r="H60" s="61" t="s">
        <v>167</v>
      </c>
      <c r="I60" s="61" t="s">
        <v>167</v>
      </c>
      <c r="J60" s="61" t="s">
        <v>167</v>
      </c>
      <c r="K60" s="61" t="s">
        <v>167</v>
      </c>
      <c r="L60" s="61" t="s">
        <v>167</v>
      </c>
      <c r="M60" s="61" t="s">
        <v>167</v>
      </c>
      <c r="N60" s="61" t="s">
        <v>167</v>
      </c>
      <c r="O60" s="61" t="s">
        <v>167</v>
      </c>
      <c r="P60" s="61" t="s">
        <v>167</v>
      </c>
      <c r="Q60" s="61" t="s">
        <v>167</v>
      </c>
      <c r="R60" s="61" t="s">
        <v>167</v>
      </c>
      <c r="S60" s="61" t="s">
        <v>167</v>
      </c>
      <c r="T60" s="61" t="s">
        <v>167</v>
      </c>
      <c r="U60" s="61" t="s">
        <v>167</v>
      </c>
      <c r="V60" s="61" t="s">
        <v>167</v>
      </c>
      <c r="W60" s="61" t="s">
        <v>167</v>
      </c>
      <c r="X60" s="61" t="s">
        <v>167</v>
      </c>
      <c r="Y60" s="61" t="s">
        <v>167</v>
      </c>
      <c r="Z60" s="61" t="s">
        <v>167</v>
      </c>
      <c r="AA60" s="61" t="s">
        <v>167</v>
      </c>
      <c r="AB60" s="61" t="s">
        <v>167</v>
      </c>
      <c r="AC60" s="61" t="s">
        <v>167</v>
      </c>
      <c r="AD60" s="61" t="s">
        <v>167</v>
      </c>
      <c r="AE60" s="61" t="s">
        <v>167</v>
      </c>
      <c r="AF60" s="61" t="s">
        <v>167</v>
      </c>
      <c r="AG60" s="61" t="s">
        <v>167</v>
      </c>
      <c r="AH60" s="61" t="s">
        <v>167</v>
      </c>
      <c r="AI60" s="61" t="s">
        <v>167</v>
      </c>
      <c r="AJ60" s="61" t="s">
        <v>167</v>
      </c>
      <c r="AK60" s="61" t="s">
        <v>167</v>
      </c>
      <c r="AL60" s="61" t="s">
        <v>167</v>
      </c>
      <c r="AM60" s="61" t="s">
        <v>167</v>
      </c>
      <c r="AN60" s="61" t="s">
        <v>167</v>
      </c>
      <c r="AO60" s="61" t="s">
        <v>167</v>
      </c>
      <c r="AP60" s="61" t="s">
        <v>167</v>
      </c>
      <c r="AQ60" s="61" t="s">
        <v>167</v>
      </c>
      <c r="AR60" s="61" t="s">
        <v>167</v>
      </c>
      <c r="AS60" s="61" t="s">
        <v>167</v>
      </c>
      <c r="AT60" s="61" t="s">
        <v>167</v>
      </c>
      <c r="AU60" s="61" t="s">
        <v>167</v>
      </c>
      <c r="AV60" s="61" t="s">
        <v>167</v>
      </c>
      <c r="AW60" s="61" t="s">
        <v>167</v>
      </c>
      <c r="AX60" s="61" t="s">
        <v>167</v>
      </c>
      <c r="AY60" s="61" t="s">
        <v>167</v>
      </c>
      <c r="AZ60" s="61" t="s">
        <v>167</v>
      </c>
      <c r="BA60" s="61" t="s">
        <v>167</v>
      </c>
      <c r="BB60" s="61" t="s">
        <v>167</v>
      </c>
      <c r="BC60" s="61" t="s">
        <v>167</v>
      </c>
      <c r="BD60" s="61" t="s">
        <v>167</v>
      </c>
      <c r="BE60" s="61" t="s">
        <v>167</v>
      </c>
      <c r="BF60" s="61" t="s">
        <v>167</v>
      </c>
      <c r="BG60" s="61" t="s">
        <v>167</v>
      </c>
      <c r="BH60" s="61" t="s">
        <v>167</v>
      </c>
      <c r="BI60" s="61" t="s">
        <v>167</v>
      </c>
      <c r="BJ60" s="61" t="s">
        <v>167</v>
      </c>
      <c r="BK60" s="61" t="s">
        <v>167</v>
      </c>
      <c r="BL60" s="61" t="s">
        <v>167</v>
      </c>
      <c r="BM60" s="61" t="s">
        <v>167</v>
      </c>
      <c r="BN60" s="61" t="s">
        <v>167</v>
      </c>
      <c r="BO60" s="61" t="s">
        <v>167</v>
      </c>
      <c r="BP60" s="61" t="s">
        <v>167</v>
      </c>
      <c r="BQ60" s="61" t="s">
        <v>167</v>
      </c>
      <c r="BR60" s="61" t="s">
        <v>167</v>
      </c>
      <c r="BS60" s="61" t="s">
        <v>167</v>
      </c>
      <c r="BT60" s="61" t="s">
        <v>167</v>
      </c>
      <c r="BU60" s="61" t="s">
        <v>167</v>
      </c>
      <c r="BV60" s="61" t="s">
        <v>167</v>
      </c>
      <c r="BW60" s="61" t="s">
        <v>167</v>
      </c>
      <c r="BX60" s="61" t="s">
        <v>167</v>
      </c>
      <c r="BY60" s="61" t="s">
        <v>167</v>
      </c>
      <c r="BZ60" s="61" t="s">
        <v>167</v>
      </c>
      <c r="CA60" s="61" t="s">
        <v>167</v>
      </c>
      <c r="CB60" s="61" t="s">
        <v>167</v>
      </c>
      <c r="CC60" s="61" t="s">
        <v>167</v>
      </c>
      <c r="CD60" s="61" t="s">
        <v>167</v>
      </c>
      <c r="CE60" s="61" t="s">
        <v>167</v>
      </c>
      <c r="CF60" s="61" t="s">
        <v>167</v>
      </c>
      <c r="CG60" s="61" t="s">
        <v>167</v>
      </c>
      <c r="CH60" s="61" t="s">
        <v>167</v>
      </c>
      <c r="CI60" s="61" t="s">
        <v>167</v>
      </c>
      <c r="CJ60" s="61" t="s">
        <v>167</v>
      </c>
      <c r="CK60" s="61" t="s">
        <v>167</v>
      </c>
      <c r="CL60" s="61" t="s">
        <v>167</v>
      </c>
      <c r="CM60" s="61" t="s">
        <v>167</v>
      </c>
      <c r="CN60" s="61" t="s">
        <v>167</v>
      </c>
      <c r="CO60" s="61" t="s">
        <v>167</v>
      </c>
      <c r="CP60" s="61" t="s">
        <v>167</v>
      </c>
      <c r="CQ60" s="61" t="s">
        <v>167</v>
      </c>
      <c r="CR60" s="61" t="s">
        <v>167</v>
      </c>
      <c r="CS60" s="61" t="s">
        <v>167</v>
      </c>
      <c r="CT60" s="61" t="s">
        <v>167</v>
      </c>
      <c r="CU60" s="61" t="s">
        <v>167</v>
      </c>
      <c r="CV60" s="61" t="s">
        <v>167</v>
      </c>
      <c r="CW60" s="61" t="s">
        <v>167</v>
      </c>
      <c r="CX60" s="61" t="s">
        <v>167</v>
      </c>
      <c r="CY60" s="61" t="s">
        <v>167</v>
      </c>
      <c r="CZ60" s="61" t="s">
        <v>167</v>
      </c>
    </row>
    <row r="61" spans="1:104" x14ac:dyDescent="0.2">
      <c r="A61" s="16" t="s">
        <v>410</v>
      </c>
      <c r="B61" s="9" t="s">
        <v>369</v>
      </c>
      <c r="C61" s="15" t="s">
        <v>367</v>
      </c>
      <c r="D61" s="15" t="s">
        <v>58</v>
      </c>
      <c r="E61" s="84" t="s">
        <v>167</v>
      </c>
      <c r="F61" s="61" t="s">
        <v>167</v>
      </c>
      <c r="G61" s="61" t="s">
        <v>167</v>
      </c>
      <c r="H61" s="61" t="s">
        <v>167</v>
      </c>
      <c r="I61" s="61" t="s">
        <v>167</v>
      </c>
      <c r="J61" s="61" t="s">
        <v>167</v>
      </c>
      <c r="K61" s="61" t="s">
        <v>167</v>
      </c>
      <c r="L61" s="61" t="s">
        <v>167</v>
      </c>
      <c r="M61" s="61" t="s">
        <v>167</v>
      </c>
      <c r="N61" s="61" t="s">
        <v>167</v>
      </c>
      <c r="O61" s="61" t="s">
        <v>167</v>
      </c>
      <c r="P61" s="61" t="s">
        <v>167</v>
      </c>
      <c r="Q61" s="61" t="s">
        <v>167</v>
      </c>
      <c r="R61" s="61" t="s">
        <v>167</v>
      </c>
      <c r="S61" s="61" t="s">
        <v>167</v>
      </c>
      <c r="T61" s="61" t="s">
        <v>167</v>
      </c>
      <c r="U61" s="61" t="s">
        <v>167</v>
      </c>
      <c r="V61" s="61" t="s">
        <v>167</v>
      </c>
      <c r="W61" s="61" t="s">
        <v>167</v>
      </c>
      <c r="X61" s="61" t="s">
        <v>167</v>
      </c>
      <c r="Y61" s="61" t="s">
        <v>167</v>
      </c>
      <c r="Z61" s="61" t="s">
        <v>167</v>
      </c>
      <c r="AA61" s="61" t="s">
        <v>167</v>
      </c>
      <c r="AB61" s="61" t="s">
        <v>167</v>
      </c>
      <c r="AC61" s="61" t="s">
        <v>167</v>
      </c>
      <c r="AD61" s="61" t="s">
        <v>167</v>
      </c>
      <c r="AE61" s="61" t="s">
        <v>167</v>
      </c>
      <c r="AF61" s="61" t="s">
        <v>167</v>
      </c>
      <c r="AG61" s="61" t="s">
        <v>167</v>
      </c>
      <c r="AH61" s="61" t="s">
        <v>167</v>
      </c>
      <c r="AI61" s="61" t="s">
        <v>167</v>
      </c>
      <c r="AJ61" s="61" t="s">
        <v>167</v>
      </c>
      <c r="AK61" s="61" t="s">
        <v>167</v>
      </c>
      <c r="AL61" s="61" t="s">
        <v>167</v>
      </c>
      <c r="AM61" s="61" t="s">
        <v>167</v>
      </c>
      <c r="AN61" s="61" t="s">
        <v>167</v>
      </c>
      <c r="AO61" s="61" t="s">
        <v>167</v>
      </c>
      <c r="AP61" s="61" t="s">
        <v>167</v>
      </c>
      <c r="AQ61" s="61" t="s">
        <v>167</v>
      </c>
      <c r="AR61" s="61" t="s">
        <v>167</v>
      </c>
      <c r="AS61" s="61" t="s">
        <v>167</v>
      </c>
      <c r="AT61" s="61" t="s">
        <v>167</v>
      </c>
      <c r="AU61" s="61" t="s">
        <v>167</v>
      </c>
      <c r="AV61" s="61" t="s">
        <v>167</v>
      </c>
      <c r="AW61" s="61" t="s">
        <v>167</v>
      </c>
      <c r="AX61" s="61" t="s">
        <v>167</v>
      </c>
      <c r="AY61" s="61" t="s">
        <v>167</v>
      </c>
      <c r="AZ61" s="61" t="s">
        <v>167</v>
      </c>
      <c r="BA61" s="61" t="s">
        <v>167</v>
      </c>
      <c r="BB61" s="61" t="s">
        <v>167</v>
      </c>
      <c r="BC61" s="61" t="s">
        <v>167</v>
      </c>
      <c r="BD61" s="61" t="s">
        <v>167</v>
      </c>
      <c r="BE61" s="61" t="s">
        <v>167</v>
      </c>
      <c r="BF61" s="61" t="s">
        <v>167</v>
      </c>
      <c r="BG61" s="61" t="s">
        <v>167</v>
      </c>
      <c r="BH61" s="61" t="s">
        <v>167</v>
      </c>
      <c r="BI61" s="61" t="s">
        <v>167</v>
      </c>
      <c r="BJ61" s="61" t="s">
        <v>167</v>
      </c>
      <c r="BK61" s="61" t="s">
        <v>167</v>
      </c>
      <c r="BL61" s="61" t="s">
        <v>167</v>
      </c>
      <c r="BM61" s="61" t="s">
        <v>167</v>
      </c>
      <c r="BN61" s="61" t="s">
        <v>167</v>
      </c>
      <c r="BO61" s="61" t="s">
        <v>167</v>
      </c>
      <c r="BP61" s="61" t="s">
        <v>167</v>
      </c>
      <c r="BQ61" s="61" t="s">
        <v>167</v>
      </c>
      <c r="BR61" s="61" t="s">
        <v>167</v>
      </c>
      <c r="BS61" s="61" t="s">
        <v>167</v>
      </c>
      <c r="BT61" s="61" t="s">
        <v>167</v>
      </c>
      <c r="BU61" s="61" t="s">
        <v>167</v>
      </c>
      <c r="BV61" s="61" t="s">
        <v>167</v>
      </c>
      <c r="BW61" s="61" t="s">
        <v>167</v>
      </c>
      <c r="BX61" s="61" t="s">
        <v>167</v>
      </c>
      <c r="BY61" s="61" t="s">
        <v>167</v>
      </c>
      <c r="BZ61" s="61" t="s">
        <v>167</v>
      </c>
      <c r="CA61" s="61" t="s">
        <v>167</v>
      </c>
      <c r="CB61" s="61" t="s">
        <v>167</v>
      </c>
      <c r="CC61" s="61" t="s">
        <v>167</v>
      </c>
      <c r="CD61" s="61" t="s">
        <v>167</v>
      </c>
      <c r="CE61" s="61" t="s">
        <v>167</v>
      </c>
      <c r="CF61" s="61" t="s">
        <v>167</v>
      </c>
      <c r="CG61" s="61" t="s">
        <v>167</v>
      </c>
      <c r="CH61" s="61" t="s">
        <v>167</v>
      </c>
      <c r="CI61" s="61" t="s">
        <v>167</v>
      </c>
      <c r="CJ61" s="61" t="s">
        <v>167</v>
      </c>
      <c r="CK61" s="61" t="s">
        <v>167</v>
      </c>
      <c r="CL61" s="61" t="s">
        <v>167</v>
      </c>
      <c r="CM61" s="61" t="s">
        <v>167</v>
      </c>
      <c r="CN61" s="61" t="s">
        <v>167</v>
      </c>
      <c r="CO61" s="61" t="s">
        <v>167</v>
      </c>
      <c r="CP61" s="61" t="s">
        <v>167</v>
      </c>
      <c r="CQ61" s="61" t="s">
        <v>167</v>
      </c>
      <c r="CR61" s="61" t="s">
        <v>167</v>
      </c>
      <c r="CS61" s="61" t="s">
        <v>167</v>
      </c>
      <c r="CT61" s="61" t="s">
        <v>167</v>
      </c>
      <c r="CU61" s="61" t="s">
        <v>167</v>
      </c>
      <c r="CV61" s="61" t="s">
        <v>167</v>
      </c>
      <c r="CW61" s="61" t="s">
        <v>167</v>
      </c>
      <c r="CX61" s="61" t="s">
        <v>167</v>
      </c>
      <c r="CY61" s="61" t="s">
        <v>167</v>
      </c>
      <c r="CZ61" s="61" t="s">
        <v>167</v>
      </c>
    </row>
    <row r="62" spans="1:104" x14ac:dyDescent="0.2">
      <c r="A62" s="16" t="s">
        <v>411</v>
      </c>
      <c r="B62" s="9" t="s">
        <v>371</v>
      </c>
      <c r="C62" s="15" t="s">
        <v>367</v>
      </c>
      <c r="D62" s="15" t="s">
        <v>58</v>
      </c>
      <c r="E62" s="84" t="s">
        <v>167</v>
      </c>
      <c r="F62" s="61" t="s">
        <v>167</v>
      </c>
      <c r="G62" s="61" t="s">
        <v>167</v>
      </c>
      <c r="H62" s="61" t="s">
        <v>167</v>
      </c>
      <c r="I62" s="61" t="s">
        <v>167</v>
      </c>
      <c r="J62" s="61" t="s">
        <v>167</v>
      </c>
      <c r="K62" s="61" t="s">
        <v>167</v>
      </c>
      <c r="L62" s="61" t="s">
        <v>167</v>
      </c>
      <c r="M62" s="61" t="s">
        <v>167</v>
      </c>
      <c r="N62" s="61" t="s">
        <v>167</v>
      </c>
      <c r="O62" s="61" t="s">
        <v>167</v>
      </c>
      <c r="P62" s="61" t="s">
        <v>167</v>
      </c>
      <c r="Q62" s="61" t="s">
        <v>167</v>
      </c>
      <c r="R62" s="61" t="s">
        <v>167</v>
      </c>
      <c r="S62" s="61" t="s">
        <v>167</v>
      </c>
      <c r="T62" s="61" t="s">
        <v>167</v>
      </c>
      <c r="U62" s="61" t="s">
        <v>167</v>
      </c>
      <c r="V62" s="61" t="s">
        <v>167</v>
      </c>
      <c r="W62" s="61" t="s">
        <v>167</v>
      </c>
      <c r="X62" s="61" t="s">
        <v>167</v>
      </c>
      <c r="Y62" s="61" t="s">
        <v>167</v>
      </c>
      <c r="Z62" s="61" t="s">
        <v>167</v>
      </c>
      <c r="AA62" s="61" t="s">
        <v>167</v>
      </c>
      <c r="AB62" s="61" t="s">
        <v>167</v>
      </c>
      <c r="AC62" s="61" t="s">
        <v>167</v>
      </c>
      <c r="AD62" s="61" t="s">
        <v>167</v>
      </c>
      <c r="AE62" s="61" t="s">
        <v>167</v>
      </c>
      <c r="AF62" s="61" t="s">
        <v>167</v>
      </c>
      <c r="AG62" s="61" t="s">
        <v>167</v>
      </c>
      <c r="AH62" s="61" t="s">
        <v>167</v>
      </c>
      <c r="AI62" s="61" t="s">
        <v>167</v>
      </c>
      <c r="AJ62" s="61" t="s">
        <v>167</v>
      </c>
      <c r="AK62" s="61" t="s">
        <v>167</v>
      </c>
      <c r="AL62" s="61" t="s">
        <v>167</v>
      </c>
      <c r="AM62" s="61" t="s">
        <v>167</v>
      </c>
      <c r="AN62" s="61" t="s">
        <v>167</v>
      </c>
      <c r="AO62" s="61" t="s">
        <v>167</v>
      </c>
      <c r="AP62" s="61" t="s">
        <v>167</v>
      </c>
      <c r="AQ62" s="61" t="s">
        <v>167</v>
      </c>
      <c r="AR62" s="61" t="s">
        <v>167</v>
      </c>
      <c r="AS62" s="61" t="s">
        <v>167</v>
      </c>
      <c r="AT62" s="61" t="s">
        <v>167</v>
      </c>
      <c r="AU62" s="61" t="s">
        <v>167</v>
      </c>
      <c r="AV62" s="61" t="s">
        <v>167</v>
      </c>
      <c r="AW62" s="61" t="s">
        <v>167</v>
      </c>
      <c r="AX62" s="61" t="s">
        <v>167</v>
      </c>
      <c r="AY62" s="61" t="s">
        <v>167</v>
      </c>
      <c r="AZ62" s="61" t="s">
        <v>167</v>
      </c>
      <c r="BA62" s="61" t="s">
        <v>167</v>
      </c>
      <c r="BB62" s="61" t="s">
        <v>167</v>
      </c>
      <c r="BC62" s="61" t="s">
        <v>167</v>
      </c>
      <c r="BD62" s="61" t="s">
        <v>167</v>
      </c>
      <c r="BE62" s="61" t="s">
        <v>167</v>
      </c>
      <c r="BF62" s="61" t="s">
        <v>167</v>
      </c>
      <c r="BG62" s="61" t="s">
        <v>167</v>
      </c>
      <c r="BH62" s="61" t="s">
        <v>167</v>
      </c>
      <c r="BI62" s="61" t="s">
        <v>167</v>
      </c>
      <c r="BJ62" s="61" t="s">
        <v>167</v>
      </c>
      <c r="BK62" s="61" t="s">
        <v>167</v>
      </c>
      <c r="BL62" s="61" t="s">
        <v>167</v>
      </c>
      <c r="BM62" s="61" t="s">
        <v>167</v>
      </c>
      <c r="BN62" s="61" t="s">
        <v>167</v>
      </c>
      <c r="BO62" s="61" t="s">
        <v>167</v>
      </c>
      <c r="BP62" s="61" t="s">
        <v>167</v>
      </c>
      <c r="BQ62" s="61" t="s">
        <v>167</v>
      </c>
      <c r="BR62" s="61" t="s">
        <v>167</v>
      </c>
      <c r="BS62" s="61" t="s">
        <v>167</v>
      </c>
      <c r="BT62" s="61" t="s">
        <v>167</v>
      </c>
      <c r="BU62" s="61" t="s">
        <v>167</v>
      </c>
      <c r="BV62" s="61" t="s">
        <v>167</v>
      </c>
      <c r="BW62" s="61" t="s">
        <v>167</v>
      </c>
      <c r="BX62" s="61" t="s">
        <v>167</v>
      </c>
      <c r="BY62" s="61" t="s">
        <v>167</v>
      </c>
      <c r="BZ62" s="61" t="s">
        <v>167</v>
      </c>
      <c r="CA62" s="61" t="s">
        <v>167</v>
      </c>
      <c r="CB62" s="61" t="s">
        <v>167</v>
      </c>
      <c r="CC62" s="61" t="s">
        <v>167</v>
      </c>
      <c r="CD62" s="61" t="s">
        <v>167</v>
      </c>
      <c r="CE62" s="61" t="s">
        <v>167</v>
      </c>
      <c r="CF62" s="61" t="s">
        <v>167</v>
      </c>
      <c r="CG62" s="61" t="s">
        <v>167</v>
      </c>
      <c r="CH62" s="61" t="s">
        <v>167</v>
      </c>
      <c r="CI62" s="61" t="s">
        <v>167</v>
      </c>
      <c r="CJ62" s="61" t="s">
        <v>167</v>
      </c>
      <c r="CK62" s="61" t="s">
        <v>167</v>
      </c>
      <c r="CL62" s="61" t="s">
        <v>167</v>
      </c>
      <c r="CM62" s="61" t="s">
        <v>167</v>
      </c>
      <c r="CN62" s="61" t="s">
        <v>167</v>
      </c>
      <c r="CO62" s="61" t="s">
        <v>167</v>
      </c>
      <c r="CP62" s="61" t="s">
        <v>167</v>
      </c>
      <c r="CQ62" s="61" t="s">
        <v>167</v>
      </c>
      <c r="CR62" s="61" t="s">
        <v>167</v>
      </c>
      <c r="CS62" s="61" t="s">
        <v>167</v>
      </c>
      <c r="CT62" s="61" t="s">
        <v>167</v>
      </c>
      <c r="CU62" s="61" t="s">
        <v>167</v>
      </c>
      <c r="CV62" s="61" t="s">
        <v>167</v>
      </c>
      <c r="CW62" s="61" t="s">
        <v>167</v>
      </c>
      <c r="CX62" s="61" t="s">
        <v>167</v>
      </c>
      <c r="CY62" s="61" t="s">
        <v>167</v>
      </c>
      <c r="CZ62" s="61" t="s">
        <v>167</v>
      </c>
    </row>
    <row r="63" spans="1:104" x14ac:dyDescent="0.2">
      <c r="A63" s="16" t="s">
        <v>412</v>
      </c>
      <c r="B63" s="9" t="s">
        <v>373</v>
      </c>
      <c r="C63" s="15" t="s">
        <v>367</v>
      </c>
      <c r="D63" s="15" t="s">
        <v>58</v>
      </c>
      <c r="E63" s="84" t="s">
        <v>167</v>
      </c>
      <c r="F63" s="61" t="s">
        <v>167</v>
      </c>
      <c r="G63" s="61" t="s">
        <v>167</v>
      </c>
      <c r="H63" s="61" t="s">
        <v>167</v>
      </c>
      <c r="I63" s="61" t="s">
        <v>167</v>
      </c>
      <c r="J63" s="61" t="s">
        <v>167</v>
      </c>
      <c r="K63" s="61" t="s">
        <v>167</v>
      </c>
      <c r="L63" s="61" t="s">
        <v>167</v>
      </c>
      <c r="M63" s="61" t="s">
        <v>167</v>
      </c>
      <c r="N63" s="61" t="s">
        <v>167</v>
      </c>
      <c r="O63" s="61" t="s">
        <v>167</v>
      </c>
      <c r="P63" s="61" t="s">
        <v>167</v>
      </c>
      <c r="Q63" s="61" t="s">
        <v>167</v>
      </c>
      <c r="R63" s="61" t="s">
        <v>167</v>
      </c>
      <c r="S63" s="61" t="s">
        <v>167</v>
      </c>
      <c r="T63" s="61" t="s">
        <v>167</v>
      </c>
      <c r="U63" s="61" t="s">
        <v>167</v>
      </c>
      <c r="V63" s="61" t="s">
        <v>167</v>
      </c>
      <c r="W63" s="61" t="s">
        <v>167</v>
      </c>
      <c r="X63" s="61" t="s">
        <v>167</v>
      </c>
      <c r="Y63" s="61" t="s">
        <v>167</v>
      </c>
      <c r="Z63" s="61" t="s">
        <v>167</v>
      </c>
      <c r="AA63" s="61" t="s">
        <v>167</v>
      </c>
      <c r="AB63" s="61" t="s">
        <v>167</v>
      </c>
      <c r="AC63" s="61" t="s">
        <v>167</v>
      </c>
      <c r="AD63" s="61" t="s">
        <v>167</v>
      </c>
      <c r="AE63" s="61" t="s">
        <v>167</v>
      </c>
      <c r="AF63" s="61" t="s">
        <v>167</v>
      </c>
      <c r="AG63" s="61" t="s">
        <v>167</v>
      </c>
      <c r="AH63" s="61" t="s">
        <v>167</v>
      </c>
      <c r="AI63" s="61" t="s">
        <v>167</v>
      </c>
      <c r="AJ63" s="61" t="s">
        <v>167</v>
      </c>
      <c r="AK63" s="61" t="s">
        <v>167</v>
      </c>
      <c r="AL63" s="61" t="s">
        <v>167</v>
      </c>
      <c r="AM63" s="61" t="s">
        <v>167</v>
      </c>
      <c r="AN63" s="61" t="s">
        <v>167</v>
      </c>
      <c r="AO63" s="61" t="s">
        <v>167</v>
      </c>
      <c r="AP63" s="61" t="s">
        <v>167</v>
      </c>
      <c r="AQ63" s="61" t="s">
        <v>167</v>
      </c>
      <c r="AR63" s="61" t="s">
        <v>167</v>
      </c>
      <c r="AS63" s="61" t="s">
        <v>167</v>
      </c>
      <c r="AT63" s="61" t="s">
        <v>167</v>
      </c>
      <c r="AU63" s="61" t="s">
        <v>167</v>
      </c>
      <c r="AV63" s="61" t="s">
        <v>167</v>
      </c>
      <c r="AW63" s="61" t="s">
        <v>167</v>
      </c>
      <c r="AX63" s="61" t="s">
        <v>167</v>
      </c>
      <c r="AY63" s="61" t="s">
        <v>167</v>
      </c>
      <c r="AZ63" s="61" t="s">
        <v>167</v>
      </c>
      <c r="BA63" s="61" t="s">
        <v>167</v>
      </c>
      <c r="BB63" s="61" t="s">
        <v>167</v>
      </c>
      <c r="BC63" s="61" t="s">
        <v>167</v>
      </c>
      <c r="BD63" s="61" t="s">
        <v>167</v>
      </c>
      <c r="BE63" s="61" t="s">
        <v>167</v>
      </c>
      <c r="BF63" s="61" t="s">
        <v>167</v>
      </c>
      <c r="BG63" s="61" t="s">
        <v>167</v>
      </c>
      <c r="BH63" s="61" t="s">
        <v>167</v>
      </c>
      <c r="BI63" s="61" t="s">
        <v>167</v>
      </c>
      <c r="BJ63" s="61" t="s">
        <v>167</v>
      </c>
      <c r="BK63" s="61" t="s">
        <v>167</v>
      </c>
      <c r="BL63" s="61" t="s">
        <v>167</v>
      </c>
      <c r="BM63" s="61" t="s">
        <v>167</v>
      </c>
      <c r="BN63" s="61" t="s">
        <v>167</v>
      </c>
      <c r="BO63" s="61" t="s">
        <v>167</v>
      </c>
      <c r="BP63" s="61" t="s">
        <v>167</v>
      </c>
      <c r="BQ63" s="61" t="s">
        <v>167</v>
      </c>
      <c r="BR63" s="61" t="s">
        <v>167</v>
      </c>
      <c r="BS63" s="61" t="s">
        <v>167</v>
      </c>
      <c r="BT63" s="61" t="s">
        <v>167</v>
      </c>
      <c r="BU63" s="61" t="s">
        <v>167</v>
      </c>
      <c r="BV63" s="61" t="s">
        <v>167</v>
      </c>
      <c r="BW63" s="61" t="s">
        <v>167</v>
      </c>
      <c r="BX63" s="61" t="s">
        <v>167</v>
      </c>
      <c r="BY63" s="61" t="s">
        <v>167</v>
      </c>
      <c r="BZ63" s="61" t="s">
        <v>167</v>
      </c>
      <c r="CA63" s="61" t="s">
        <v>167</v>
      </c>
      <c r="CB63" s="61" t="s">
        <v>167</v>
      </c>
      <c r="CC63" s="61" t="s">
        <v>167</v>
      </c>
      <c r="CD63" s="61" t="s">
        <v>167</v>
      </c>
      <c r="CE63" s="61" t="s">
        <v>167</v>
      </c>
      <c r="CF63" s="61" t="s">
        <v>167</v>
      </c>
      <c r="CG63" s="61" t="s">
        <v>167</v>
      </c>
      <c r="CH63" s="61" t="s">
        <v>167</v>
      </c>
      <c r="CI63" s="61" t="s">
        <v>167</v>
      </c>
      <c r="CJ63" s="61" t="s">
        <v>167</v>
      </c>
      <c r="CK63" s="61" t="s">
        <v>167</v>
      </c>
      <c r="CL63" s="61" t="s">
        <v>167</v>
      </c>
      <c r="CM63" s="61" t="s">
        <v>167</v>
      </c>
      <c r="CN63" s="61" t="s">
        <v>167</v>
      </c>
      <c r="CO63" s="61" t="s">
        <v>167</v>
      </c>
      <c r="CP63" s="61" t="s">
        <v>167</v>
      </c>
      <c r="CQ63" s="61" t="s">
        <v>167</v>
      </c>
      <c r="CR63" s="61" t="s">
        <v>167</v>
      </c>
      <c r="CS63" s="61" t="s">
        <v>167</v>
      </c>
      <c r="CT63" s="61" t="s">
        <v>167</v>
      </c>
      <c r="CU63" s="61" t="s">
        <v>167</v>
      </c>
      <c r="CV63" s="61" t="s">
        <v>167</v>
      </c>
      <c r="CW63" s="61" t="s">
        <v>167</v>
      </c>
      <c r="CX63" s="61" t="s">
        <v>167</v>
      </c>
      <c r="CY63" s="61" t="s">
        <v>167</v>
      </c>
      <c r="CZ63" s="61" t="s">
        <v>167</v>
      </c>
    </row>
    <row r="64" spans="1:104" ht="28.5" x14ac:dyDescent="0.2">
      <c r="A64" s="16" t="s">
        <v>413</v>
      </c>
      <c r="B64" s="9" t="s">
        <v>375</v>
      </c>
      <c r="C64" s="15" t="s">
        <v>414</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x14ac:dyDescent="0.2">
      <c r="A65" s="16" t="s">
        <v>415</v>
      </c>
      <c r="B65" s="9" t="s">
        <v>378</v>
      </c>
      <c r="C65" s="15" t="s">
        <v>379</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x14ac:dyDescent="0.3">
      <c r="A66" s="64"/>
      <c r="B66" s="64" t="s">
        <v>153</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x14ac:dyDescent="0.2">
      <c r="A67" s="219"/>
      <c r="B67" s="219" t="s">
        <v>416</v>
      </c>
      <c r="C67" s="15" t="s">
        <v>417</v>
      </c>
      <c r="D67" s="15" t="s">
        <v>161</v>
      </c>
      <c r="E67" s="207" t="s">
        <v>162</v>
      </c>
      <c r="F67" s="208" t="s">
        <v>162</v>
      </c>
      <c r="G67" s="208" t="s">
        <v>162</v>
      </c>
      <c r="H67" s="208" t="s">
        <v>162</v>
      </c>
      <c r="I67" s="208" t="s">
        <v>162</v>
      </c>
      <c r="J67" s="208" t="s">
        <v>162</v>
      </c>
      <c r="K67" s="208" t="s">
        <v>162</v>
      </c>
      <c r="L67" s="208" t="s">
        <v>162</v>
      </c>
      <c r="M67" s="208" t="s">
        <v>162</v>
      </c>
      <c r="N67" s="208" t="s">
        <v>162</v>
      </c>
      <c r="O67" s="208" t="s">
        <v>162</v>
      </c>
      <c r="P67" s="208" t="s">
        <v>162</v>
      </c>
      <c r="Q67" s="208" t="s">
        <v>162</v>
      </c>
      <c r="R67" s="208" t="s">
        <v>162</v>
      </c>
      <c r="S67" s="208" t="s">
        <v>162</v>
      </c>
      <c r="T67" s="208" t="s">
        <v>162</v>
      </c>
      <c r="U67" s="208" t="s">
        <v>162</v>
      </c>
      <c r="V67" s="208" t="s">
        <v>162</v>
      </c>
      <c r="W67" s="208" t="s">
        <v>162</v>
      </c>
      <c r="X67" s="208" t="s">
        <v>162</v>
      </c>
      <c r="Y67" s="208" t="s">
        <v>162</v>
      </c>
      <c r="Z67" s="208" t="s">
        <v>162</v>
      </c>
      <c r="AA67" s="208" t="s">
        <v>162</v>
      </c>
      <c r="AB67" s="208" t="s">
        <v>162</v>
      </c>
      <c r="AC67" s="208" t="s">
        <v>162</v>
      </c>
      <c r="AD67" s="208" t="s">
        <v>162</v>
      </c>
      <c r="AE67" s="208" t="s">
        <v>162</v>
      </c>
      <c r="AF67" s="208" t="s">
        <v>162</v>
      </c>
      <c r="AG67" s="208" t="s">
        <v>162</v>
      </c>
      <c r="AH67" s="208" t="s">
        <v>162</v>
      </c>
      <c r="AI67" s="208" t="s">
        <v>162</v>
      </c>
      <c r="AJ67" s="208" t="s">
        <v>162</v>
      </c>
      <c r="AK67" s="208" t="s">
        <v>162</v>
      </c>
      <c r="AL67" s="208" t="s">
        <v>162</v>
      </c>
      <c r="AM67" s="208" t="s">
        <v>162</v>
      </c>
      <c r="AN67" s="208" t="s">
        <v>162</v>
      </c>
      <c r="AO67" s="208" t="s">
        <v>162</v>
      </c>
      <c r="AP67" s="208" t="s">
        <v>162</v>
      </c>
      <c r="AQ67" s="208" t="s">
        <v>162</v>
      </c>
      <c r="AR67" s="208" t="s">
        <v>162</v>
      </c>
      <c r="AS67" s="208" t="s">
        <v>162</v>
      </c>
      <c r="AT67" s="208" t="s">
        <v>162</v>
      </c>
      <c r="AU67" s="208" t="s">
        <v>162</v>
      </c>
      <c r="AV67" s="208" t="s">
        <v>162</v>
      </c>
      <c r="AW67" s="208" t="s">
        <v>162</v>
      </c>
      <c r="AX67" s="208" t="s">
        <v>162</v>
      </c>
      <c r="AY67" s="208" t="s">
        <v>162</v>
      </c>
      <c r="AZ67" s="208" t="s">
        <v>162</v>
      </c>
      <c r="BA67" s="208" t="s">
        <v>162</v>
      </c>
      <c r="BB67" s="208" t="s">
        <v>162</v>
      </c>
      <c r="BC67" s="208" t="s">
        <v>162</v>
      </c>
      <c r="BD67" s="208" t="s">
        <v>162</v>
      </c>
      <c r="BE67" s="208" t="s">
        <v>162</v>
      </c>
      <c r="BF67" s="208" t="s">
        <v>162</v>
      </c>
      <c r="BG67" s="208" t="s">
        <v>162</v>
      </c>
      <c r="BH67" s="208" t="s">
        <v>162</v>
      </c>
      <c r="BI67" s="208" t="s">
        <v>162</v>
      </c>
      <c r="BJ67" s="208" t="s">
        <v>162</v>
      </c>
      <c r="BK67" s="208" t="s">
        <v>162</v>
      </c>
      <c r="BL67" s="208" t="s">
        <v>162</v>
      </c>
      <c r="BM67" s="208" t="s">
        <v>162</v>
      </c>
      <c r="BN67" s="208" t="s">
        <v>162</v>
      </c>
      <c r="BO67" s="208" t="s">
        <v>162</v>
      </c>
      <c r="BP67" s="208" t="s">
        <v>162</v>
      </c>
      <c r="BQ67" s="208" t="s">
        <v>162</v>
      </c>
      <c r="BR67" s="208" t="s">
        <v>162</v>
      </c>
      <c r="BS67" s="208" t="s">
        <v>162</v>
      </c>
      <c r="BT67" s="208" t="s">
        <v>162</v>
      </c>
      <c r="BU67" s="208" t="s">
        <v>162</v>
      </c>
      <c r="BV67" s="208" t="s">
        <v>162</v>
      </c>
      <c r="BW67" s="208" t="s">
        <v>162</v>
      </c>
      <c r="BX67" s="208" t="s">
        <v>162</v>
      </c>
      <c r="BY67" s="208" t="s">
        <v>162</v>
      </c>
      <c r="BZ67" s="208" t="s">
        <v>162</v>
      </c>
      <c r="CA67" s="208" t="s">
        <v>162</v>
      </c>
      <c r="CB67" s="208" t="s">
        <v>162</v>
      </c>
      <c r="CC67" s="208" t="s">
        <v>162</v>
      </c>
      <c r="CD67" s="208" t="s">
        <v>162</v>
      </c>
      <c r="CE67" s="208" t="s">
        <v>162</v>
      </c>
      <c r="CF67" s="208" t="s">
        <v>162</v>
      </c>
      <c r="CG67" s="208" t="s">
        <v>162</v>
      </c>
      <c r="CH67" s="208" t="s">
        <v>162</v>
      </c>
      <c r="CI67" s="208" t="s">
        <v>162</v>
      </c>
      <c r="CJ67" s="208" t="s">
        <v>162</v>
      </c>
      <c r="CK67" s="208" t="s">
        <v>162</v>
      </c>
      <c r="CL67" s="208" t="s">
        <v>162</v>
      </c>
      <c r="CM67" s="208" t="s">
        <v>162</v>
      </c>
      <c r="CN67" s="208" t="s">
        <v>162</v>
      </c>
      <c r="CO67" s="208" t="s">
        <v>162</v>
      </c>
      <c r="CP67" s="208" t="s">
        <v>162</v>
      </c>
      <c r="CQ67" s="208" t="s">
        <v>162</v>
      </c>
      <c r="CR67" s="208" t="s">
        <v>162</v>
      </c>
      <c r="CS67" s="208" t="s">
        <v>162</v>
      </c>
      <c r="CT67" s="208" t="s">
        <v>162</v>
      </c>
      <c r="CU67" s="208" t="s">
        <v>162</v>
      </c>
      <c r="CV67" s="208" t="s">
        <v>162</v>
      </c>
      <c r="CW67" s="208" t="s">
        <v>162</v>
      </c>
      <c r="CX67" s="208" t="s">
        <v>162</v>
      </c>
      <c r="CY67" s="208" t="s">
        <v>162</v>
      </c>
      <c r="CZ67" s="208" t="s">
        <v>162</v>
      </c>
    </row>
    <row r="68" spans="1:104" x14ac:dyDescent="0.2">
      <c r="A68" s="16" t="s">
        <v>418</v>
      </c>
      <c r="B68" s="9" t="s">
        <v>366</v>
      </c>
      <c r="C68" s="15" t="s">
        <v>367</v>
      </c>
      <c r="D68" s="15" t="s">
        <v>58</v>
      </c>
      <c r="E68" s="84" t="s">
        <v>167</v>
      </c>
      <c r="F68" s="61" t="s">
        <v>167</v>
      </c>
      <c r="G68" s="61" t="s">
        <v>167</v>
      </c>
      <c r="H68" s="61" t="s">
        <v>167</v>
      </c>
      <c r="I68" s="61" t="s">
        <v>167</v>
      </c>
      <c r="J68" s="61" t="s">
        <v>167</v>
      </c>
      <c r="K68" s="61" t="s">
        <v>167</v>
      </c>
      <c r="L68" s="61" t="s">
        <v>167</v>
      </c>
      <c r="M68" s="61" t="s">
        <v>167</v>
      </c>
      <c r="N68" s="61" t="s">
        <v>167</v>
      </c>
      <c r="O68" s="61" t="s">
        <v>167</v>
      </c>
      <c r="P68" s="61" t="s">
        <v>167</v>
      </c>
      <c r="Q68" s="61" t="s">
        <v>167</v>
      </c>
      <c r="R68" s="61" t="s">
        <v>167</v>
      </c>
      <c r="S68" s="61" t="s">
        <v>167</v>
      </c>
      <c r="T68" s="61" t="s">
        <v>167</v>
      </c>
      <c r="U68" s="61" t="s">
        <v>167</v>
      </c>
      <c r="V68" s="61" t="s">
        <v>167</v>
      </c>
      <c r="W68" s="61" t="s">
        <v>167</v>
      </c>
      <c r="X68" s="61" t="s">
        <v>167</v>
      </c>
      <c r="Y68" s="61" t="s">
        <v>167</v>
      </c>
      <c r="Z68" s="61" t="s">
        <v>167</v>
      </c>
      <c r="AA68" s="61" t="s">
        <v>167</v>
      </c>
      <c r="AB68" s="61" t="s">
        <v>167</v>
      </c>
      <c r="AC68" s="61" t="s">
        <v>167</v>
      </c>
      <c r="AD68" s="61" t="s">
        <v>167</v>
      </c>
      <c r="AE68" s="61" t="s">
        <v>167</v>
      </c>
      <c r="AF68" s="61" t="s">
        <v>167</v>
      </c>
      <c r="AG68" s="61" t="s">
        <v>167</v>
      </c>
      <c r="AH68" s="61" t="s">
        <v>167</v>
      </c>
      <c r="AI68" s="61" t="s">
        <v>167</v>
      </c>
      <c r="AJ68" s="61" t="s">
        <v>167</v>
      </c>
      <c r="AK68" s="61" t="s">
        <v>167</v>
      </c>
      <c r="AL68" s="61" t="s">
        <v>167</v>
      </c>
      <c r="AM68" s="61" t="s">
        <v>167</v>
      </c>
      <c r="AN68" s="61" t="s">
        <v>167</v>
      </c>
      <c r="AO68" s="61" t="s">
        <v>167</v>
      </c>
      <c r="AP68" s="61" t="s">
        <v>167</v>
      </c>
      <c r="AQ68" s="61" t="s">
        <v>167</v>
      </c>
      <c r="AR68" s="61" t="s">
        <v>167</v>
      </c>
      <c r="AS68" s="61" t="s">
        <v>167</v>
      </c>
      <c r="AT68" s="61" t="s">
        <v>167</v>
      </c>
      <c r="AU68" s="61" t="s">
        <v>167</v>
      </c>
      <c r="AV68" s="61" t="s">
        <v>167</v>
      </c>
      <c r="AW68" s="61" t="s">
        <v>167</v>
      </c>
      <c r="AX68" s="61" t="s">
        <v>167</v>
      </c>
      <c r="AY68" s="61" t="s">
        <v>167</v>
      </c>
      <c r="AZ68" s="61" t="s">
        <v>167</v>
      </c>
      <c r="BA68" s="61" t="s">
        <v>167</v>
      </c>
      <c r="BB68" s="61" t="s">
        <v>167</v>
      </c>
      <c r="BC68" s="61" t="s">
        <v>167</v>
      </c>
      <c r="BD68" s="61" t="s">
        <v>167</v>
      </c>
      <c r="BE68" s="61" t="s">
        <v>167</v>
      </c>
      <c r="BF68" s="61" t="s">
        <v>167</v>
      </c>
      <c r="BG68" s="61" t="s">
        <v>167</v>
      </c>
      <c r="BH68" s="61" t="s">
        <v>167</v>
      </c>
      <c r="BI68" s="61" t="s">
        <v>167</v>
      </c>
      <c r="BJ68" s="61" t="s">
        <v>167</v>
      </c>
      <c r="BK68" s="61" t="s">
        <v>167</v>
      </c>
      <c r="BL68" s="61" t="s">
        <v>167</v>
      </c>
      <c r="BM68" s="61" t="s">
        <v>167</v>
      </c>
      <c r="BN68" s="61" t="s">
        <v>167</v>
      </c>
      <c r="BO68" s="61" t="s">
        <v>167</v>
      </c>
      <c r="BP68" s="61" t="s">
        <v>167</v>
      </c>
      <c r="BQ68" s="61" t="s">
        <v>167</v>
      </c>
      <c r="BR68" s="61" t="s">
        <v>167</v>
      </c>
      <c r="BS68" s="61" t="s">
        <v>167</v>
      </c>
      <c r="BT68" s="61" t="s">
        <v>167</v>
      </c>
      <c r="BU68" s="61" t="s">
        <v>167</v>
      </c>
      <c r="BV68" s="61" t="s">
        <v>167</v>
      </c>
      <c r="BW68" s="61" t="s">
        <v>167</v>
      </c>
      <c r="BX68" s="61" t="s">
        <v>167</v>
      </c>
      <c r="BY68" s="61" t="s">
        <v>167</v>
      </c>
      <c r="BZ68" s="61" t="s">
        <v>167</v>
      </c>
      <c r="CA68" s="61" t="s">
        <v>167</v>
      </c>
      <c r="CB68" s="61" t="s">
        <v>167</v>
      </c>
      <c r="CC68" s="61" t="s">
        <v>167</v>
      </c>
      <c r="CD68" s="61" t="s">
        <v>167</v>
      </c>
      <c r="CE68" s="61" t="s">
        <v>167</v>
      </c>
      <c r="CF68" s="61" t="s">
        <v>167</v>
      </c>
      <c r="CG68" s="61" t="s">
        <v>167</v>
      </c>
      <c r="CH68" s="61" t="s">
        <v>167</v>
      </c>
      <c r="CI68" s="61" t="s">
        <v>167</v>
      </c>
      <c r="CJ68" s="61" t="s">
        <v>167</v>
      </c>
      <c r="CK68" s="61" t="s">
        <v>167</v>
      </c>
      <c r="CL68" s="61" t="s">
        <v>167</v>
      </c>
      <c r="CM68" s="61" t="s">
        <v>167</v>
      </c>
      <c r="CN68" s="61" t="s">
        <v>167</v>
      </c>
      <c r="CO68" s="61" t="s">
        <v>167</v>
      </c>
      <c r="CP68" s="61" t="s">
        <v>167</v>
      </c>
      <c r="CQ68" s="61" t="s">
        <v>167</v>
      </c>
      <c r="CR68" s="61" t="s">
        <v>167</v>
      </c>
      <c r="CS68" s="61" t="s">
        <v>167</v>
      </c>
      <c r="CT68" s="61" t="s">
        <v>167</v>
      </c>
      <c r="CU68" s="61" t="s">
        <v>167</v>
      </c>
      <c r="CV68" s="61" t="s">
        <v>167</v>
      </c>
      <c r="CW68" s="61" t="s">
        <v>167</v>
      </c>
      <c r="CX68" s="61" t="s">
        <v>167</v>
      </c>
      <c r="CY68" s="61" t="s">
        <v>167</v>
      </c>
      <c r="CZ68" s="61" t="s">
        <v>167</v>
      </c>
    </row>
    <row r="69" spans="1:104" x14ac:dyDescent="0.2">
      <c r="A69" s="16" t="s">
        <v>419</v>
      </c>
      <c r="B69" s="9" t="s">
        <v>369</v>
      </c>
      <c r="C69" s="15" t="s">
        <v>367</v>
      </c>
      <c r="D69" s="15" t="s">
        <v>58</v>
      </c>
      <c r="E69" s="84" t="s">
        <v>167</v>
      </c>
      <c r="F69" s="61" t="s">
        <v>167</v>
      </c>
      <c r="G69" s="61" t="s">
        <v>167</v>
      </c>
      <c r="H69" s="61" t="s">
        <v>167</v>
      </c>
      <c r="I69" s="61" t="s">
        <v>167</v>
      </c>
      <c r="J69" s="61" t="s">
        <v>167</v>
      </c>
      <c r="K69" s="61" t="s">
        <v>167</v>
      </c>
      <c r="L69" s="61" t="s">
        <v>167</v>
      </c>
      <c r="M69" s="61" t="s">
        <v>167</v>
      </c>
      <c r="N69" s="61" t="s">
        <v>167</v>
      </c>
      <c r="O69" s="61" t="s">
        <v>167</v>
      </c>
      <c r="P69" s="61" t="s">
        <v>167</v>
      </c>
      <c r="Q69" s="61" t="s">
        <v>167</v>
      </c>
      <c r="R69" s="61" t="s">
        <v>167</v>
      </c>
      <c r="S69" s="61" t="s">
        <v>167</v>
      </c>
      <c r="T69" s="61" t="s">
        <v>167</v>
      </c>
      <c r="U69" s="61" t="s">
        <v>167</v>
      </c>
      <c r="V69" s="61" t="s">
        <v>167</v>
      </c>
      <c r="W69" s="61" t="s">
        <v>167</v>
      </c>
      <c r="X69" s="61" t="s">
        <v>167</v>
      </c>
      <c r="Y69" s="61" t="s">
        <v>167</v>
      </c>
      <c r="Z69" s="61" t="s">
        <v>167</v>
      </c>
      <c r="AA69" s="61" t="s">
        <v>167</v>
      </c>
      <c r="AB69" s="61" t="s">
        <v>167</v>
      </c>
      <c r="AC69" s="61" t="s">
        <v>167</v>
      </c>
      <c r="AD69" s="61" t="s">
        <v>167</v>
      </c>
      <c r="AE69" s="61" t="s">
        <v>167</v>
      </c>
      <c r="AF69" s="61" t="s">
        <v>167</v>
      </c>
      <c r="AG69" s="61" t="s">
        <v>167</v>
      </c>
      <c r="AH69" s="61" t="s">
        <v>167</v>
      </c>
      <c r="AI69" s="61" t="s">
        <v>167</v>
      </c>
      <c r="AJ69" s="61" t="s">
        <v>167</v>
      </c>
      <c r="AK69" s="61" t="s">
        <v>167</v>
      </c>
      <c r="AL69" s="61" t="s">
        <v>167</v>
      </c>
      <c r="AM69" s="61" t="s">
        <v>167</v>
      </c>
      <c r="AN69" s="61" t="s">
        <v>167</v>
      </c>
      <c r="AO69" s="61" t="s">
        <v>167</v>
      </c>
      <c r="AP69" s="61" t="s">
        <v>167</v>
      </c>
      <c r="AQ69" s="61" t="s">
        <v>167</v>
      </c>
      <c r="AR69" s="61" t="s">
        <v>167</v>
      </c>
      <c r="AS69" s="61" t="s">
        <v>167</v>
      </c>
      <c r="AT69" s="61" t="s">
        <v>167</v>
      </c>
      <c r="AU69" s="61" t="s">
        <v>167</v>
      </c>
      <c r="AV69" s="61" t="s">
        <v>167</v>
      </c>
      <c r="AW69" s="61" t="s">
        <v>167</v>
      </c>
      <c r="AX69" s="61" t="s">
        <v>167</v>
      </c>
      <c r="AY69" s="61" t="s">
        <v>167</v>
      </c>
      <c r="AZ69" s="61" t="s">
        <v>167</v>
      </c>
      <c r="BA69" s="61" t="s">
        <v>167</v>
      </c>
      <c r="BB69" s="61" t="s">
        <v>167</v>
      </c>
      <c r="BC69" s="61" t="s">
        <v>167</v>
      </c>
      <c r="BD69" s="61" t="s">
        <v>167</v>
      </c>
      <c r="BE69" s="61" t="s">
        <v>167</v>
      </c>
      <c r="BF69" s="61" t="s">
        <v>167</v>
      </c>
      <c r="BG69" s="61" t="s">
        <v>167</v>
      </c>
      <c r="BH69" s="61" t="s">
        <v>167</v>
      </c>
      <c r="BI69" s="61" t="s">
        <v>167</v>
      </c>
      <c r="BJ69" s="61" t="s">
        <v>167</v>
      </c>
      <c r="BK69" s="61" t="s">
        <v>167</v>
      </c>
      <c r="BL69" s="61" t="s">
        <v>167</v>
      </c>
      <c r="BM69" s="61" t="s">
        <v>167</v>
      </c>
      <c r="BN69" s="61" t="s">
        <v>167</v>
      </c>
      <c r="BO69" s="61" t="s">
        <v>167</v>
      </c>
      <c r="BP69" s="61" t="s">
        <v>167</v>
      </c>
      <c r="BQ69" s="61" t="s">
        <v>167</v>
      </c>
      <c r="BR69" s="61" t="s">
        <v>167</v>
      </c>
      <c r="BS69" s="61" t="s">
        <v>167</v>
      </c>
      <c r="BT69" s="61" t="s">
        <v>167</v>
      </c>
      <c r="BU69" s="61" t="s">
        <v>167</v>
      </c>
      <c r="BV69" s="61" t="s">
        <v>167</v>
      </c>
      <c r="BW69" s="61" t="s">
        <v>167</v>
      </c>
      <c r="BX69" s="61" t="s">
        <v>167</v>
      </c>
      <c r="BY69" s="61" t="s">
        <v>167</v>
      </c>
      <c r="BZ69" s="61" t="s">
        <v>167</v>
      </c>
      <c r="CA69" s="61" t="s">
        <v>167</v>
      </c>
      <c r="CB69" s="61" t="s">
        <v>167</v>
      </c>
      <c r="CC69" s="61" t="s">
        <v>167</v>
      </c>
      <c r="CD69" s="61" t="s">
        <v>167</v>
      </c>
      <c r="CE69" s="61" t="s">
        <v>167</v>
      </c>
      <c r="CF69" s="61" t="s">
        <v>167</v>
      </c>
      <c r="CG69" s="61" t="s">
        <v>167</v>
      </c>
      <c r="CH69" s="61" t="s">
        <v>167</v>
      </c>
      <c r="CI69" s="61" t="s">
        <v>167</v>
      </c>
      <c r="CJ69" s="61" t="s">
        <v>167</v>
      </c>
      <c r="CK69" s="61" t="s">
        <v>167</v>
      </c>
      <c r="CL69" s="61" t="s">
        <v>167</v>
      </c>
      <c r="CM69" s="61" t="s">
        <v>167</v>
      </c>
      <c r="CN69" s="61" t="s">
        <v>167</v>
      </c>
      <c r="CO69" s="61" t="s">
        <v>167</v>
      </c>
      <c r="CP69" s="61" t="s">
        <v>167</v>
      </c>
      <c r="CQ69" s="61" t="s">
        <v>167</v>
      </c>
      <c r="CR69" s="61" t="s">
        <v>167</v>
      </c>
      <c r="CS69" s="61" t="s">
        <v>167</v>
      </c>
      <c r="CT69" s="61" t="s">
        <v>167</v>
      </c>
      <c r="CU69" s="61" t="s">
        <v>167</v>
      </c>
      <c r="CV69" s="61" t="s">
        <v>167</v>
      </c>
      <c r="CW69" s="61" t="s">
        <v>167</v>
      </c>
      <c r="CX69" s="61" t="s">
        <v>167</v>
      </c>
      <c r="CY69" s="61" t="s">
        <v>167</v>
      </c>
      <c r="CZ69" s="61" t="s">
        <v>167</v>
      </c>
    </row>
    <row r="70" spans="1:104" x14ac:dyDescent="0.2">
      <c r="A70" s="16" t="s">
        <v>420</v>
      </c>
      <c r="B70" s="9" t="s">
        <v>371</v>
      </c>
      <c r="C70" s="15" t="s">
        <v>367</v>
      </c>
      <c r="D70" s="15" t="s">
        <v>58</v>
      </c>
      <c r="E70" s="84" t="s">
        <v>167</v>
      </c>
      <c r="F70" s="61" t="s">
        <v>167</v>
      </c>
      <c r="G70" s="61" t="s">
        <v>167</v>
      </c>
      <c r="H70" s="61" t="s">
        <v>167</v>
      </c>
      <c r="I70" s="61" t="s">
        <v>167</v>
      </c>
      <c r="J70" s="61" t="s">
        <v>167</v>
      </c>
      <c r="K70" s="61" t="s">
        <v>167</v>
      </c>
      <c r="L70" s="61" t="s">
        <v>167</v>
      </c>
      <c r="M70" s="61" t="s">
        <v>167</v>
      </c>
      <c r="N70" s="61" t="s">
        <v>167</v>
      </c>
      <c r="O70" s="61" t="s">
        <v>167</v>
      </c>
      <c r="P70" s="61" t="s">
        <v>167</v>
      </c>
      <c r="Q70" s="61" t="s">
        <v>167</v>
      </c>
      <c r="R70" s="61" t="s">
        <v>167</v>
      </c>
      <c r="S70" s="61" t="s">
        <v>167</v>
      </c>
      <c r="T70" s="61" t="s">
        <v>167</v>
      </c>
      <c r="U70" s="61" t="s">
        <v>167</v>
      </c>
      <c r="V70" s="61" t="s">
        <v>167</v>
      </c>
      <c r="W70" s="61" t="s">
        <v>167</v>
      </c>
      <c r="X70" s="61" t="s">
        <v>167</v>
      </c>
      <c r="Y70" s="61" t="s">
        <v>167</v>
      </c>
      <c r="Z70" s="61" t="s">
        <v>167</v>
      </c>
      <c r="AA70" s="61" t="s">
        <v>167</v>
      </c>
      <c r="AB70" s="61" t="s">
        <v>167</v>
      </c>
      <c r="AC70" s="61" t="s">
        <v>167</v>
      </c>
      <c r="AD70" s="61" t="s">
        <v>167</v>
      </c>
      <c r="AE70" s="61" t="s">
        <v>167</v>
      </c>
      <c r="AF70" s="61" t="s">
        <v>167</v>
      </c>
      <c r="AG70" s="61" t="s">
        <v>167</v>
      </c>
      <c r="AH70" s="61" t="s">
        <v>167</v>
      </c>
      <c r="AI70" s="61" t="s">
        <v>167</v>
      </c>
      <c r="AJ70" s="61" t="s">
        <v>167</v>
      </c>
      <c r="AK70" s="61" t="s">
        <v>167</v>
      </c>
      <c r="AL70" s="61" t="s">
        <v>167</v>
      </c>
      <c r="AM70" s="61" t="s">
        <v>167</v>
      </c>
      <c r="AN70" s="61" t="s">
        <v>167</v>
      </c>
      <c r="AO70" s="61" t="s">
        <v>167</v>
      </c>
      <c r="AP70" s="61" t="s">
        <v>167</v>
      </c>
      <c r="AQ70" s="61" t="s">
        <v>167</v>
      </c>
      <c r="AR70" s="61" t="s">
        <v>167</v>
      </c>
      <c r="AS70" s="61" t="s">
        <v>167</v>
      </c>
      <c r="AT70" s="61" t="s">
        <v>167</v>
      </c>
      <c r="AU70" s="61" t="s">
        <v>167</v>
      </c>
      <c r="AV70" s="61" t="s">
        <v>167</v>
      </c>
      <c r="AW70" s="61" t="s">
        <v>167</v>
      </c>
      <c r="AX70" s="61" t="s">
        <v>167</v>
      </c>
      <c r="AY70" s="61" t="s">
        <v>167</v>
      </c>
      <c r="AZ70" s="61" t="s">
        <v>167</v>
      </c>
      <c r="BA70" s="61" t="s">
        <v>167</v>
      </c>
      <c r="BB70" s="61" t="s">
        <v>167</v>
      </c>
      <c r="BC70" s="61" t="s">
        <v>167</v>
      </c>
      <c r="BD70" s="61" t="s">
        <v>167</v>
      </c>
      <c r="BE70" s="61" t="s">
        <v>167</v>
      </c>
      <c r="BF70" s="61" t="s">
        <v>167</v>
      </c>
      <c r="BG70" s="61" t="s">
        <v>167</v>
      </c>
      <c r="BH70" s="61" t="s">
        <v>167</v>
      </c>
      <c r="BI70" s="61" t="s">
        <v>167</v>
      </c>
      <c r="BJ70" s="61" t="s">
        <v>167</v>
      </c>
      <c r="BK70" s="61" t="s">
        <v>167</v>
      </c>
      <c r="BL70" s="61" t="s">
        <v>167</v>
      </c>
      <c r="BM70" s="61" t="s">
        <v>167</v>
      </c>
      <c r="BN70" s="61" t="s">
        <v>167</v>
      </c>
      <c r="BO70" s="61" t="s">
        <v>167</v>
      </c>
      <c r="BP70" s="61" t="s">
        <v>167</v>
      </c>
      <c r="BQ70" s="61" t="s">
        <v>167</v>
      </c>
      <c r="BR70" s="61" t="s">
        <v>167</v>
      </c>
      <c r="BS70" s="61" t="s">
        <v>167</v>
      </c>
      <c r="BT70" s="61" t="s">
        <v>167</v>
      </c>
      <c r="BU70" s="61" t="s">
        <v>167</v>
      </c>
      <c r="BV70" s="61" t="s">
        <v>167</v>
      </c>
      <c r="BW70" s="61" t="s">
        <v>167</v>
      </c>
      <c r="BX70" s="61" t="s">
        <v>167</v>
      </c>
      <c r="BY70" s="61" t="s">
        <v>167</v>
      </c>
      <c r="BZ70" s="61" t="s">
        <v>167</v>
      </c>
      <c r="CA70" s="61" t="s">
        <v>167</v>
      </c>
      <c r="CB70" s="61" t="s">
        <v>167</v>
      </c>
      <c r="CC70" s="61" t="s">
        <v>167</v>
      </c>
      <c r="CD70" s="61" t="s">
        <v>167</v>
      </c>
      <c r="CE70" s="61" t="s">
        <v>167</v>
      </c>
      <c r="CF70" s="61" t="s">
        <v>167</v>
      </c>
      <c r="CG70" s="61" t="s">
        <v>167</v>
      </c>
      <c r="CH70" s="61" t="s">
        <v>167</v>
      </c>
      <c r="CI70" s="61" t="s">
        <v>167</v>
      </c>
      <c r="CJ70" s="61" t="s">
        <v>167</v>
      </c>
      <c r="CK70" s="61" t="s">
        <v>167</v>
      </c>
      <c r="CL70" s="61" t="s">
        <v>167</v>
      </c>
      <c r="CM70" s="61" t="s">
        <v>167</v>
      </c>
      <c r="CN70" s="61" t="s">
        <v>167</v>
      </c>
      <c r="CO70" s="61" t="s">
        <v>167</v>
      </c>
      <c r="CP70" s="61" t="s">
        <v>167</v>
      </c>
      <c r="CQ70" s="61" t="s">
        <v>167</v>
      </c>
      <c r="CR70" s="61" t="s">
        <v>167</v>
      </c>
      <c r="CS70" s="61" t="s">
        <v>167</v>
      </c>
      <c r="CT70" s="61" t="s">
        <v>167</v>
      </c>
      <c r="CU70" s="61" t="s">
        <v>167</v>
      </c>
      <c r="CV70" s="61" t="s">
        <v>167</v>
      </c>
      <c r="CW70" s="61" t="s">
        <v>167</v>
      </c>
      <c r="CX70" s="61" t="s">
        <v>167</v>
      </c>
      <c r="CY70" s="61" t="s">
        <v>167</v>
      </c>
      <c r="CZ70" s="61" t="s">
        <v>167</v>
      </c>
    </row>
    <row r="71" spans="1:104" x14ac:dyDescent="0.2">
      <c r="A71" s="16" t="s">
        <v>421</v>
      </c>
      <c r="B71" s="9" t="s">
        <v>373</v>
      </c>
      <c r="C71" s="15" t="s">
        <v>367</v>
      </c>
      <c r="D71" s="15" t="s">
        <v>58</v>
      </c>
      <c r="E71" s="84" t="s">
        <v>167</v>
      </c>
      <c r="F71" s="61" t="s">
        <v>167</v>
      </c>
      <c r="G71" s="61" t="s">
        <v>167</v>
      </c>
      <c r="H71" s="61" t="s">
        <v>167</v>
      </c>
      <c r="I71" s="61" t="s">
        <v>167</v>
      </c>
      <c r="J71" s="61" t="s">
        <v>167</v>
      </c>
      <c r="K71" s="61" t="s">
        <v>167</v>
      </c>
      <c r="L71" s="61" t="s">
        <v>167</v>
      </c>
      <c r="M71" s="61" t="s">
        <v>167</v>
      </c>
      <c r="N71" s="61" t="s">
        <v>167</v>
      </c>
      <c r="O71" s="61" t="s">
        <v>167</v>
      </c>
      <c r="P71" s="61" t="s">
        <v>167</v>
      </c>
      <c r="Q71" s="61" t="s">
        <v>167</v>
      </c>
      <c r="R71" s="61" t="s">
        <v>167</v>
      </c>
      <c r="S71" s="61" t="s">
        <v>167</v>
      </c>
      <c r="T71" s="61" t="s">
        <v>167</v>
      </c>
      <c r="U71" s="61" t="s">
        <v>167</v>
      </c>
      <c r="V71" s="61" t="s">
        <v>167</v>
      </c>
      <c r="W71" s="61" t="s">
        <v>167</v>
      </c>
      <c r="X71" s="61" t="s">
        <v>167</v>
      </c>
      <c r="Y71" s="61" t="s">
        <v>167</v>
      </c>
      <c r="Z71" s="61" t="s">
        <v>167</v>
      </c>
      <c r="AA71" s="61" t="s">
        <v>167</v>
      </c>
      <c r="AB71" s="61" t="s">
        <v>167</v>
      </c>
      <c r="AC71" s="61" t="s">
        <v>167</v>
      </c>
      <c r="AD71" s="61" t="s">
        <v>167</v>
      </c>
      <c r="AE71" s="61" t="s">
        <v>167</v>
      </c>
      <c r="AF71" s="61" t="s">
        <v>167</v>
      </c>
      <c r="AG71" s="61" t="s">
        <v>167</v>
      </c>
      <c r="AH71" s="61" t="s">
        <v>167</v>
      </c>
      <c r="AI71" s="61" t="s">
        <v>167</v>
      </c>
      <c r="AJ71" s="61" t="s">
        <v>167</v>
      </c>
      <c r="AK71" s="61" t="s">
        <v>167</v>
      </c>
      <c r="AL71" s="61" t="s">
        <v>167</v>
      </c>
      <c r="AM71" s="61" t="s">
        <v>167</v>
      </c>
      <c r="AN71" s="61" t="s">
        <v>167</v>
      </c>
      <c r="AO71" s="61" t="s">
        <v>167</v>
      </c>
      <c r="AP71" s="61" t="s">
        <v>167</v>
      </c>
      <c r="AQ71" s="61" t="s">
        <v>167</v>
      </c>
      <c r="AR71" s="61" t="s">
        <v>167</v>
      </c>
      <c r="AS71" s="61" t="s">
        <v>167</v>
      </c>
      <c r="AT71" s="61" t="s">
        <v>167</v>
      </c>
      <c r="AU71" s="61" t="s">
        <v>167</v>
      </c>
      <c r="AV71" s="61" t="s">
        <v>167</v>
      </c>
      <c r="AW71" s="61" t="s">
        <v>167</v>
      </c>
      <c r="AX71" s="61" t="s">
        <v>167</v>
      </c>
      <c r="AY71" s="61" t="s">
        <v>167</v>
      </c>
      <c r="AZ71" s="61" t="s">
        <v>167</v>
      </c>
      <c r="BA71" s="61" t="s">
        <v>167</v>
      </c>
      <c r="BB71" s="61" t="s">
        <v>167</v>
      </c>
      <c r="BC71" s="61" t="s">
        <v>167</v>
      </c>
      <c r="BD71" s="61" t="s">
        <v>167</v>
      </c>
      <c r="BE71" s="61" t="s">
        <v>167</v>
      </c>
      <c r="BF71" s="61" t="s">
        <v>167</v>
      </c>
      <c r="BG71" s="61" t="s">
        <v>167</v>
      </c>
      <c r="BH71" s="61" t="s">
        <v>167</v>
      </c>
      <c r="BI71" s="61" t="s">
        <v>167</v>
      </c>
      <c r="BJ71" s="61" t="s">
        <v>167</v>
      </c>
      <c r="BK71" s="61" t="s">
        <v>167</v>
      </c>
      <c r="BL71" s="61" t="s">
        <v>167</v>
      </c>
      <c r="BM71" s="61" t="s">
        <v>167</v>
      </c>
      <c r="BN71" s="61" t="s">
        <v>167</v>
      </c>
      <c r="BO71" s="61" t="s">
        <v>167</v>
      </c>
      <c r="BP71" s="61" t="s">
        <v>167</v>
      </c>
      <c r="BQ71" s="61" t="s">
        <v>167</v>
      </c>
      <c r="BR71" s="61" t="s">
        <v>167</v>
      </c>
      <c r="BS71" s="61" t="s">
        <v>167</v>
      </c>
      <c r="BT71" s="61" t="s">
        <v>167</v>
      </c>
      <c r="BU71" s="61" t="s">
        <v>167</v>
      </c>
      <c r="BV71" s="61" t="s">
        <v>167</v>
      </c>
      <c r="BW71" s="61" t="s">
        <v>167</v>
      </c>
      <c r="BX71" s="61" t="s">
        <v>167</v>
      </c>
      <c r="BY71" s="61" t="s">
        <v>167</v>
      </c>
      <c r="BZ71" s="61" t="s">
        <v>167</v>
      </c>
      <c r="CA71" s="61" t="s">
        <v>167</v>
      </c>
      <c r="CB71" s="61" t="s">
        <v>167</v>
      </c>
      <c r="CC71" s="61" t="s">
        <v>167</v>
      </c>
      <c r="CD71" s="61" t="s">
        <v>167</v>
      </c>
      <c r="CE71" s="61" t="s">
        <v>167</v>
      </c>
      <c r="CF71" s="61" t="s">
        <v>167</v>
      </c>
      <c r="CG71" s="61" t="s">
        <v>167</v>
      </c>
      <c r="CH71" s="61" t="s">
        <v>167</v>
      </c>
      <c r="CI71" s="61" t="s">
        <v>167</v>
      </c>
      <c r="CJ71" s="61" t="s">
        <v>167</v>
      </c>
      <c r="CK71" s="61" t="s">
        <v>167</v>
      </c>
      <c r="CL71" s="61" t="s">
        <v>167</v>
      </c>
      <c r="CM71" s="61" t="s">
        <v>167</v>
      </c>
      <c r="CN71" s="61" t="s">
        <v>167</v>
      </c>
      <c r="CO71" s="61" t="s">
        <v>167</v>
      </c>
      <c r="CP71" s="61" t="s">
        <v>167</v>
      </c>
      <c r="CQ71" s="61" t="s">
        <v>167</v>
      </c>
      <c r="CR71" s="61" t="s">
        <v>167</v>
      </c>
      <c r="CS71" s="61" t="s">
        <v>167</v>
      </c>
      <c r="CT71" s="61" t="s">
        <v>167</v>
      </c>
      <c r="CU71" s="61" t="s">
        <v>167</v>
      </c>
      <c r="CV71" s="61" t="s">
        <v>167</v>
      </c>
      <c r="CW71" s="61" t="s">
        <v>167</v>
      </c>
      <c r="CX71" s="61" t="s">
        <v>167</v>
      </c>
      <c r="CY71" s="61" t="s">
        <v>167</v>
      </c>
      <c r="CZ71" s="61" t="s">
        <v>167</v>
      </c>
    </row>
    <row r="72" spans="1:104" ht="28.5" x14ac:dyDescent="0.2">
      <c r="A72" s="16" t="s">
        <v>422</v>
      </c>
      <c r="B72" s="9" t="s">
        <v>375</v>
      </c>
      <c r="C72" s="15" t="s">
        <v>376</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x14ac:dyDescent="0.2">
      <c r="A73" s="16" t="s">
        <v>423</v>
      </c>
      <c r="B73" s="9" t="s">
        <v>378</v>
      </c>
      <c r="C73" s="15" t="s">
        <v>424</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x14ac:dyDescent="0.3">
      <c r="A75" s="70"/>
      <c r="C75" s="72"/>
      <c r="D75" s="72"/>
    </row>
    <row r="76" spans="1:104" ht="14.25" customHeight="1" x14ac:dyDescent="0.2"/>
    <row r="77" spans="1:104" ht="14.25" customHeight="1" x14ac:dyDescent="0.2"/>
    <row r="78" spans="1:104" ht="14.25" customHeight="1" x14ac:dyDescent="0.2"/>
    <row r="79" spans="1:104" ht="14.25" customHeight="1" x14ac:dyDescent="0.2"/>
    <row r="80" spans="1:104"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sheetData>
  <sheetProtection algorithmName="SHA-512" hashValue="UxmeKfPOSAdOONWmXDS5PhwUT6atu0mBM7/kLZBys4DpSu++y+v9Im+/kZ/aEbZq6rS4E/0CZdUWNTz4C5qRlA==" saltValue="/uBYDlzQpm1XF72feTWefg==" spinCount="100000" sheet="1" objects="1" scenarios="1"/>
  <mergeCells count="5">
    <mergeCell ref="A3:C3"/>
    <mergeCell ref="A10:C10"/>
    <mergeCell ref="B13:C13"/>
    <mergeCell ref="B14:C14"/>
    <mergeCell ref="A24:D24"/>
  </mergeCells>
  <conditionalFormatting sqref="A9:A26">
    <cfRule type="expression" dxfId="27" priority="2">
      <formula>$D$5="Yes, the plan complies based on all analyses"</formula>
    </cfRule>
  </conditionalFormatting>
  <conditionalFormatting sqref="B9:D9 E9:CZ24 D10 B11:D23 A27:CZ73">
    <cfRule type="expression" dxfId="23" priority="3">
      <formula>$D$5="Yes, the plan complies based on all analyses"</formula>
    </cfRule>
  </conditionalFormatting>
  <conditionalFormatting sqref="B25:CZ26">
    <cfRule type="expression" dxfId="22" priority="1">
      <formula>$D$5="Yes, the plan complies based on all analyses"</formula>
    </cfRule>
  </conditionalFormatting>
  <dataValidations count="2">
    <dataValidation allowBlank="1" sqref="E30:CZ35" xr:uid="{12DCEAB0-F0B8-4F12-A884-57FF81652B68}"/>
    <dataValidation allowBlank="1" prompt="To enter free text, select cell and type - do not click into cell" sqref="E37:CZ42 E44:CZ49 E68:CZ73 E60:CZ65 E53:CZ58" xr:uid="{E573A721-3F2A-44D7-839F-5D58EFB0BFA9}"/>
  </dataValidations>
  <hyperlinks>
    <hyperlink ref="B14" location="SectionE_AnalysisMethods" display="Return to the Analysis Methods section in the &quot;State and program information&quot; tab to change whether a method is used." xr:uid="{F03EE3CE-781F-40AA-914A-9728F87294C8}"/>
    <hyperlink ref="A8" location="'III_Plan comp 438.206 All plans'!A1" display="Click to go to section B: Assurance of plan compliance for 42 C.F.R. § 438.206" xr:uid="{3D84F6DC-DE9F-429B-AB17-8003E10C3E03}"/>
    <hyperlink ref="A26" location="SectionE_AnalysisMethods" display="Click to return to the Analysis Methods section in the &quot;State and Program Information&quot; tab to change whether a method is used." xr:uid="{8B7FB31E-3974-48F4-BD01-7AF9B037D5D2}"/>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5E99A0D6-59D2-4085-BDC4-06141C816B07}">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165106A9-B5EA-4A83-B335-E0C00D91E59F}">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9A742990-30EA-480D-A1DB-40AA9751CC99}">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CC1B4FB1-D7DB-4858-827D-210D93BB56B1}">
          <x14:formula1>
            <xm:f>'Set Values'!$BT$100:$BT$109</xm:f>
          </x14:formula1>
          <xm:sqref>M15</xm:sqref>
        </x14:dataValidation>
        <x14:dataValidation type="list" allowBlank="1" showInputMessage="1" showErrorMessage="1" xr:uid="{CAD34A56-90EB-4E2F-9E8E-DAAD5D721B08}">
          <x14:formula1>
            <xm:f>'Set Values'!$FG$100:$FG$109</xm:f>
          </x14:formula1>
          <xm:sqref>CZ15</xm:sqref>
        </x14:dataValidation>
        <x14:dataValidation type="list" allowBlank="1" showInputMessage="1" showErrorMessage="1" xr:uid="{FB3CCA7A-58A3-42D5-A968-8B74362711F4}">
          <x14:formula1>
            <xm:f>'Set Values'!$FF$100:$FF$109</xm:f>
          </x14:formula1>
          <xm:sqref>CY15</xm:sqref>
        </x14:dataValidation>
        <x14:dataValidation type="list" allowBlank="1" showInputMessage="1" showErrorMessage="1" xr:uid="{F38E1763-8C30-4ADB-A042-CC591DC897F9}">
          <x14:formula1>
            <xm:f>'Set Values'!$FE$100:$FE$109</xm:f>
          </x14:formula1>
          <xm:sqref>CX15</xm:sqref>
        </x14:dataValidation>
        <x14:dataValidation type="list" allowBlank="1" showInputMessage="1" showErrorMessage="1" xr:uid="{191C31D1-9E42-428E-B375-663FBCA8379C}">
          <x14:formula1>
            <xm:f>'Set Values'!$FD$100:$FD$109</xm:f>
          </x14:formula1>
          <xm:sqref>CW15</xm:sqref>
        </x14:dataValidation>
        <x14:dataValidation type="list" allowBlank="1" showInputMessage="1" showErrorMessage="1" xr:uid="{D9C9BFF4-40DC-4D91-9B13-09440637F8A1}">
          <x14:formula1>
            <xm:f>'Set Values'!$FC$100:$FC$109</xm:f>
          </x14:formula1>
          <xm:sqref>CV15</xm:sqref>
        </x14:dataValidation>
        <x14:dataValidation type="list" allowBlank="1" showInputMessage="1" showErrorMessage="1" xr:uid="{AC3188A9-7E3E-494C-BCFB-59E2E7622812}">
          <x14:formula1>
            <xm:f>'Set Values'!$FA$100:$FA$109</xm:f>
          </x14:formula1>
          <xm:sqref>CT15</xm:sqref>
        </x14:dataValidation>
        <x14:dataValidation type="list" allowBlank="1" showInputMessage="1" showErrorMessage="1" xr:uid="{B48E91A5-6580-44E8-AE53-7EFF8B6864F6}">
          <x14:formula1>
            <xm:f>'Set Values'!$EZ$100:$EZ$109</xm:f>
          </x14:formula1>
          <xm:sqref>CS15</xm:sqref>
        </x14:dataValidation>
        <x14:dataValidation type="list" allowBlank="1" showInputMessage="1" showErrorMessage="1" xr:uid="{EF33CA16-2A2C-407D-8A93-32C28A5AD535}">
          <x14:formula1>
            <xm:f>'Set Values'!$EY$100:$EY$109</xm:f>
          </x14:formula1>
          <xm:sqref>CR15</xm:sqref>
        </x14:dataValidation>
        <x14:dataValidation type="list" allowBlank="1" showInputMessage="1" showErrorMessage="1" xr:uid="{BA6F0653-4ED2-4D0D-AC27-A9CFD2164B7C}">
          <x14:formula1>
            <xm:f>'Set Values'!$EX$100:$EX$109</xm:f>
          </x14:formula1>
          <xm:sqref>CQ15</xm:sqref>
        </x14:dataValidation>
        <x14:dataValidation type="list" allowBlank="1" showInputMessage="1" showErrorMessage="1" xr:uid="{B0986930-CC4C-4C8A-B813-0D7226F9CB80}">
          <x14:formula1>
            <xm:f>'Set Values'!$EW$100:$EW$109</xm:f>
          </x14:formula1>
          <xm:sqref>CP15</xm:sqref>
        </x14:dataValidation>
        <x14:dataValidation type="list" allowBlank="1" showInputMessage="1" showErrorMessage="1" xr:uid="{B705A18B-4A87-434E-9A71-135FB99412E3}">
          <x14:formula1>
            <xm:f>'Set Values'!$EV$100:$EV$109</xm:f>
          </x14:formula1>
          <xm:sqref>CO15</xm:sqref>
        </x14:dataValidation>
        <x14:dataValidation type="list" allowBlank="1" showInputMessage="1" showErrorMessage="1" xr:uid="{ADD8A017-7AD3-4E46-891F-6AC877F82383}">
          <x14:formula1>
            <xm:f>'Set Values'!$EU$100:$EU$109</xm:f>
          </x14:formula1>
          <xm:sqref>CN15</xm:sqref>
        </x14:dataValidation>
        <x14:dataValidation type="list" allowBlank="1" showInputMessage="1" showErrorMessage="1" xr:uid="{221A604D-57BB-4551-8D48-3381E213279B}">
          <x14:formula1>
            <xm:f>'Set Values'!$ET$100:$ET$109</xm:f>
          </x14:formula1>
          <xm:sqref>CM15</xm:sqref>
        </x14:dataValidation>
        <x14:dataValidation type="list" allowBlank="1" showInputMessage="1" showErrorMessage="1" xr:uid="{311E07E7-83B6-4C39-BC1E-9543A4B22457}">
          <x14:formula1>
            <xm:f>'Set Values'!$ES$100:$ES$109</xm:f>
          </x14:formula1>
          <xm:sqref>CL15</xm:sqref>
        </x14:dataValidation>
        <x14:dataValidation type="list" allowBlank="1" showInputMessage="1" showErrorMessage="1" xr:uid="{77BD8886-1A9D-4A33-9102-61B441FE2B28}">
          <x14:formula1>
            <xm:f>'Set Values'!$ER$100:$ER$109</xm:f>
          </x14:formula1>
          <xm:sqref>CK15</xm:sqref>
        </x14:dataValidation>
        <x14:dataValidation type="list" allowBlank="1" showInputMessage="1" showErrorMessage="1" xr:uid="{56513309-731C-4243-A3CA-48596E23DDDA}">
          <x14:formula1>
            <xm:f>'Set Values'!$EQ$100:$EQ$109</xm:f>
          </x14:formula1>
          <xm:sqref>CJ15</xm:sqref>
        </x14:dataValidation>
        <x14:dataValidation type="list" allowBlank="1" showInputMessage="1" showErrorMessage="1" xr:uid="{49958F86-873D-4B8C-89CF-7874E3D13726}">
          <x14:formula1>
            <xm:f>'Set Values'!$EP$100:$EP$109</xm:f>
          </x14:formula1>
          <xm:sqref>CI15</xm:sqref>
        </x14:dataValidation>
        <x14:dataValidation type="list" allowBlank="1" showInputMessage="1" showErrorMessage="1" xr:uid="{2180D503-0A7C-47D4-993F-4FD4C4BB1331}">
          <x14:formula1>
            <xm:f>'Set Values'!$EO$100:$EO$109</xm:f>
          </x14:formula1>
          <xm:sqref>CH15</xm:sqref>
        </x14:dataValidation>
        <x14:dataValidation type="list" allowBlank="1" showInputMessage="1" showErrorMessage="1" xr:uid="{3CEEDF9F-CD51-4217-BBFE-4785F2173DA0}">
          <x14:formula1>
            <xm:f>'Set Values'!$EN$100:$EN$109</xm:f>
          </x14:formula1>
          <xm:sqref>CG15</xm:sqref>
        </x14:dataValidation>
        <x14:dataValidation type="list" allowBlank="1" showInputMessage="1" showErrorMessage="1" xr:uid="{4A75F023-9FDC-449E-8452-A0992A1981AF}">
          <x14:formula1>
            <xm:f>'Set Values'!$EM$100:$EM$109</xm:f>
          </x14:formula1>
          <xm:sqref>CF15</xm:sqref>
        </x14:dataValidation>
        <x14:dataValidation type="list" allowBlank="1" showInputMessage="1" showErrorMessage="1" xr:uid="{3BBA4004-E28E-4B7F-ADFA-41A070EBD0C3}">
          <x14:formula1>
            <xm:f>'Set Values'!$EL$100:$EL$109</xm:f>
          </x14:formula1>
          <xm:sqref>CE15</xm:sqref>
        </x14:dataValidation>
        <x14:dataValidation type="list" allowBlank="1" showInputMessage="1" showErrorMessage="1" xr:uid="{81B99FEA-8838-4525-926D-B9955CC73F63}">
          <x14:formula1>
            <xm:f>'Set Values'!$EK$100:$EK$109</xm:f>
          </x14:formula1>
          <xm:sqref>CD15</xm:sqref>
        </x14:dataValidation>
        <x14:dataValidation type="list" allowBlank="1" showInputMessage="1" showErrorMessage="1" xr:uid="{437EB6A2-5802-48F9-9FFE-D0FB5605FAED}">
          <x14:formula1>
            <xm:f>'Set Values'!$EJ$100:$EJ$109</xm:f>
          </x14:formula1>
          <xm:sqref>CC15</xm:sqref>
        </x14:dataValidation>
        <x14:dataValidation type="list" allowBlank="1" showInputMessage="1" showErrorMessage="1" xr:uid="{6B38AE30-FEF7-40F6-A31F-889CF2B00EBC}">
          <x14:formula1>
            <xm:f>'Set Values'!$EI$100:$EI$109</xm:f>
          </x14:formula1>
          <xm:sqref>CB15</xm:sqref>
        </x14:dataValidation>
        <x14:dataValidation type="list" allowBlank="1" showInputMessage="1" showErrorMessage="1" xr:uid="{E09B5A20-0011-4D7C-9AA1-46FA77128592}">
          <x14:formula1>
            <xm:f>'Set Values'!$EH$100:$EH$109</xm:f>
          </x14:formula1>
          <xm:sqref>CA15</xm:sqref>
        </x14:dataValidation>
        <x14:dataValidation type="list" allowBlank="1" showInputMessage="1" showErrorMessage="1" xr:uid="{35F914E1-FE20-4D8F-8318-5A1587429BA2}">
          <x14:formula1>
            <xm:f>'Set Values'!$EG$100:$EG$109</xm:f>
          </x14:formula1>
          <xm:sqref>BZ15</xm:sqref>
        </x14:dataValidation>
        <x14:dataValidation type="list" allowBlank="1" showInputMessage="1" showErrorMessage="1" xr:uid="{9DE3BC5B-1246-4CBA-914F-8D5974CF46A4}">
          <x14:formula1>
            <xm:f>'Set Values'!$EF$100:$EF$109</xm:f>
          </x14:formula1>
          <xm:sqref>BY15</xm:sqref>
        </x14:dataValidation>
        <x14:dataValidation type="list" allowBlank="1" showInputMessage="1" showErrorMessage="1" xr:uid="{2C621496-A051-4AC1-B93C-474CA1B4B5BA}">
          <x14:formula1>
            <xm:f>'Set Values'!$EE$100:$EE$109</xm:f>
          </x14:formula1>
          <xm:sqref>BX15</xm:sqref>
        </x14:dataValidation>
        <x14:dataValidation type="list" allowBlank="1" showInputMessage="1" showErrorMessage="1" xr:uid="{5F9D127B-9A6F-452E-9235-030A974244A0}">
          <x14:formula1>
            <xm:f>'Set Values'!$ED$100:$ED$109</xm:f>
          </x14:formula1>
          <xm:sqref>BW15</xm:sqref>
        </x14:dataValidation>
        <x14:dataValidation type="list" allowBlank="1" showInputMessage="1" showErrorMessage="1" xr:uid="{A86F0B56-443F-48ED-B193-9EB8FD93A262}">
          <x14:formula1>
            <xm:f>'Set Values'!$EC$100:$EC$109</xm:f>
          </x14:formula1>
          <xm:sqref>BV15</xm:sqref>
        </x14:dataValidation>
        <x14:dataValidation type="list" allowBlank="1" showInputMessage="1" showErrorMessage="1" xr:uid="{433F6B19-5116-49AF-A78F-C6291AB837DC}">
          <x14:formula1>
            <xm:f>'Set Values'!$EB$100:$EB$109</xm:f>
          </x14:formula1>
          <xm:sqref>BU15</xm:sqref>
        </x14:dataValidation>
        <x14:dataValidation type="list" allowBlank="1" showInputMessage="1" showErrorMessage="1" xr:uid="{E7ED4182-1A7C-41B3-9232-B95846F6CD00}">
          <x14:formula1>
            <xm:f>'Set Values'!$EA$100:$EA$109</xm:f>
          </x14:formula1>
          <xm:sqref>BT15</xm:sqref>
        </x14:dataValidation>
        <x14:dataValidation type="list" allowBlank="1" showInputMessage="1" showErrorMessage="1" xr:uid="{33E571D1-B9EF-419F-95BB-0A8312127133}">
          <x14:formula1>
            <xm:f>'Set Values'!$DZ$100:$DZ$109</xm:f>
          </x14:formula1>
          <xm:sqref>BS15</xm:sqref>
        </x14:dataValidation>
        <x14:dataValidation type="list" allowBlank="1" showInputMessage="1" showErrorMessage="1" xr:uid="{40B646D1-A937-40FF-AA36-975FF0172047}">
          <x14:formula1>
            <xm:f>'Set Values'!$DY$100:$DY$109</xm:f>
          </x14:formula1>
          <xm:sqref>BR15</xm:sqref>
        </x14:dataValidation>
        <x14:dataValidation type="list" allowBlank="1" showInputMessage="1" showErrorMessage="1" xr:uid="{370EFF0F-D1DF-46C5-8743-53DA2C77EFF8}">
          <x14:formula1>
            <xm:f>'Set Values'!$DX$100:$DX$109</xm:f>
          </x14:formula1>
          <xm:sqref>BQ15</xm:sqref>
        </x14:dataValidation>
        <x14:dataValidation type="list" allowBlank="1" showInputMessage="1" showErrorMessage="1" xr:uid="{58A7BD90-480B-47A7-9ABB-A74B811A3026}">
          <x14:formula1>
            <xm:f>'Set Values'!$DW$100:$DW$109</xm:f>
          </x14:formula1>
          <xm:sqref>BP15</xm:sqref>
        </x14:dataValidation>
        <x14:dataValidation type="list" allowBlank="1" showInputMessage="1" showErrorMessage="1" xr:uid="{DD01B7FE-868C-4B56-A608-BD260CD0B1AE}">
          <x14:formula1>
            <xm:f>'Set Values'!$DV$100:$DV$109</xm:f>
          </x14:formula1>
          <xm:sqref>BO15</xm:sqref>
        </x14:dataValidation>
        <x14:dataValidation type="list" allowBlank="1" showInputMessage="1" showErrorMessage="1" xr:uid="{1F095FF6-AB35-427E-A272-CD0E38BB3EAE}">
          <x14:formula1>
            <xm:f>'Set Values'!$DU$100:$DU$109</xm:f>
          </x14:formula1>
          <xm:sqref>BN15</xm:sqref>
        </x14:dataValidation>
        <x14:dataValidation type="list" allowBlank="1" showInputMessage="1" showErrorMessage="1" xr:uid="{5F994F89-A209-4C63-A8A7-4148FF64C6DB}">
          <x14:formula1>
            <xm:f>'Set Values'!$DT$100:$DT$109</xm:f>
          </x14:formula1>
          <xm:sqref>BM15</xm:sqref>
        </x14:dataValidation>
        <x14:dataValidation type="list" allowBlank="1" showInputMessage="1" showErrorMessage="1" xr:uid="{16D34904-AF4D-4245-8D2A-AAE571BF9256}">
          <x14:formula1>
            <xm:f>'Set Values'!$DS$100:$DS$109</xm:f>
          </x14:formula1>
          <xm:sqref>BL15</xm:sqref>
        </x14:dataValidation>
        <x14:dataValidation type="list" allowBlank="1" showInputMessage="1" showErrorMessage="1" xr:uid="{86F11329-2171-4EEB-BE5E-43F858558648}">
          <x14:formula1>
            <xm:f>'Set Values'!$DR$100:$DR$109</xm:f>
          </x14:formula1>
          <xm:sqref>BK15</xm:sqref>
        </x14:dataValidation>
        <x14:dataValidation type="list" allowBlank="1" showInputMessage="1" showErrorMessage="1" xr:uid="{C01DC9B6-1144-4EDD-BAFD-9A9F901FEADD}">
          <x14:formula1>
            <xm:f>'Set Values'!$DQ$100:$DQ$109</xm:f>
          </x14:formula1>
          <xm:sqref>BJ15</xm:sqref>
        </x14:dataValidation>
        <x14:dataValidation type="list" allowBlank="1" showInputMessage="1" showErrorMessage="1" xr:uid="{C724CF44-1E29-4FE4-9988-DB38FD73028F}">
          <x14:formula1>
            <xm:f>'Set Values'!$DP$100:$DP$109</xm:f>
          </x14:formula1>
          <xm:sqref>BI15</xm:sqref>
        </x14:dataValidation>
        <x14:dataValidation type="list" allowBlank="1" showInputMessage="1" showErrorMessage="1" xr:uid="{DD9287AC-9ED0-4DFA-89B4-C46509AA8866}">
          <x14:formula1>
            <xm:f>'Set Values'!$DO$100:$DO$109</xm:f>
          </x14:formula1>
          <xm:sqref>BH15</xm:sqref>
        </x14:dataValidation>
        <x14:dataValidation type="list" allowBlank="1" showInputMessage="1" showErrorMessage="1" xr:uid="{46484163-C9A4-4BB6-9F93-6C32C55DB16F}">
          <x14:formula1>
            <xm:f>'Set Values'!$DN$100:$DN$109</xm:f>
          </x14:formula1>
          <xm:sqref>BG15</xm:sqref>
        </x14:dataValidation>
        <x14:dataValidation type="list" allowBlank="1" showInputMessage="1" showErrorMessage="1" xr:uid="{82865FCB-0495-4506-BC86-1B82F84C7782}">
          <x14:formula1>
            <xm:f>'Set Values'!$DM$100:$DM$109</xm:f>
          </x14:formula1>
          <xm:sqref>BF15</xm:sqref>
        </x14:dataValidation>
        <x14:dataValidation type="list" allowBlank="1" showInputMessage="1" showErrorMessage="1" xr:uid="{FC16AB0E-34D7-4ED3-A2B7-D32F5F6DF084}">
          <x14:formula1>
            <xm:f>'Set Values'!$DL$100:$DL$109</xm:f>
          </x14:formula1>
          <xm:sqref>BE15</xm:sqref>
        </x14:dataValidation>
        <x14:dataValidation type="list" allowBlank="1" showInputMessage="1" showErrorMessage="1" xr:uid="{23F3B1A3-673B-4AAE-871E-98322309DCD6}">
          <x14:formula1>
            <xm:f>'Set Values'!$DK$100:$DK$109</xm:f>
          </x14:formula1>
          <xm:sqref>BD15</xm:sqref>
        </x14:dataValidation>
        <x14:dataValidation type="list" allowBlank="1" showInputMessage="1" showErrorMessage="1" xr:uid="{48F6CC49-ED90-4248-9DCA-92601F7D47BA}">
          <x14:formula1>
            <xm:f>'Set Values'!$DJ$100:$DJ$109</xm:f>
          </x14:formula1>
          <xm:sqref>BC15</xm:sqref>
        </x14:dataValidation>
        <x14:dataValidation type="list" allowBlank="1" showInputMessage="1" showErrorMessage="1" xr:uid="{8A24DDB9-1A2E-4764-9B82-55F922BD3712}">
          <x14:formula1>
            <xm:f>'Set Values'!$DI$100:$DI$109</xm:f>
          </x14:formula1>
          <xm:sqref>BB15</xm:sqref>
        </x14:dataValidation>
        <x14:dataValidation type="list" allowBlank="1" showInputMessage="1" showErrorMessage="1" xr:uid="{6F6D1E25-2A65-4F2E-BC50-A988DF3385A2}">
          <x14:formula1>
            <xm:f>'Set Values'!$DH$100:$DH$109</xm:f>
          </x14:formula1>
          <xm:sqref>BA15</xm:sqref>
        </x14:dataValidation>
        <x14:dataValidation type="list" allowBlank="1" showInputMessage="1" showErrorMessage="1" xr:uid="{50452A49-CCF3-4C97-B825-99EFF372441D}">
          <x14:formula1>
            <xm:f>'Set Values'!$DG$100:$DG$109</xm:f>
          </x14:formula1>
          <xm:sqref>AZ15</xm:sqref>
        </x14:dataValidation>
        <x14:dataValidation type="list" allowBlank="1" showInputMessage="1" showErrorMessage="1" xr:uid="{27AB6C4D-36A5-4610-A139-B374102C14C6}">
          <x14:formula1>
            <xm:f>'Set Values'!$DF$100:$DF$109</xm:f>
          </x14:formula1>
          <xm:sqref>AY15</xm:sqref>
        </x14:dataValidation>
        <x14:dataValidation type="list" allowBlank="1" showInputMessage="1" showErrorMessage="1" xr:uid="{7BC4CD92-2E10-4A35-BBD7-90B8EC64AACB}">
          <x14:formula1>
            <xm:f>'Set Values'!$DE$100:$DE$109</xm:f>
          </x14:formula1>
          <xm:sqref>AX15</xm:sqref>
        </x14:dataValidation>
        <x14:dataValidation type="list" allowBlank="1" showInputMessage="1" showErrorMessage="1" xr:uid="{6B4557C7-83C4-4613-84F0-3551440FD68B}">
          <x14:formula1>
            <xm:f>'Set Values'!$DD$100:$DD$109</xm:f>
          </x14:formula1>
          <xm:sqref>AW15</xm:sqref>
        </x14:dataValidation>
        <x14:dataValidation type="list" allowBlank="1" showInputMessage="1" showErrorMessage="1" xr:uid="{F62D0D51-5D81-4415-B3EA-0CBB1EE20C31}">
          <x14:formula1>
            <xm:f>'Set Values'!$DC$100:$DC$109</xm:f>
          </x14:formula1>
          <xm:sqref>AV15</xm:sqref>
        </x14:dataValidation>
        <x14:dataValidation type="list" allowBlank="1" showInputMessage="1" showErrorMessage="1" xr:uid="{AA8D600A-870D-49FA-9F30-81246DC4E674}">
          <x14:formula1>
            <xm:f>'Set Values'!$DB$100:$DB$109</xm:f>
          </x14:formula1>
          <xm:sqref>AU15</xm:sqref>
        </x14:dataValidation>
        <x14:dataValidation type="list" allowBlank="1" showInputMessage="1" showErrorMessage="1" xr:uid="{F0C37C0B-083F-496F-9EA9-C4AE7F9F4E19}">
          <x14:formula1>
            <xm:f>'Set Values'!$DA$100:$DA$109</xm:f>
          </x14:formula1>
          <xm:sqref>AT15</xm:sqref>
        </x14:dataValidation>
        <x14:dataValidation type="list" allowBlank="1" showInputMessage="1" showErrorMessage="1" xr:uid="{FEB8AB4B-19B2-49D3-B800-132AC12D8CD7}">
          <x14:formula1>
            <xm:f>'Set Values'!$CZ$100:$CZ$109</xm:f>
          </x14:formula1>
          <xm:sqref>AS15</xm:sqref>
        </x14:dataValidation>
        <x14:dataValidation type="list" allowBlank="1" showInputMessage="1" showErrorMessage="1" xr:uid="{630AC62F-0D99-4585-8E2A-03F140EFC8E5}">
          <x14:formula1>
            <xm:f>'Set Values'!$CY$100:$CY$109</xm:f>
          </x14:formula1>
          <xm:sqref>AR15</xm:sqref>
        </x14:dataValidation>
        <x14:dataValidation type="list" allowBlank="1" showInputMessage="1" showErrorMessage="1" xr:uid="{C730E81E-FAF2-48BB-B927-3F441725B4A8}">
          <x14:formula1>
            <xm:f>'Set Values'!$CX$100:$CX$109</xm:f>
          </x14:formula1>
          <xm:sqref>AQ15</xm:sqref>
        </x14:dataValidation>
        <x14:dataValidation type="list" allowBlank="1" showInputMessage="1" showErrorMessage="1" xr:uid="{3C50B522-3FF0-4572-8EAC-B80CF189ED43}">
          <x14:formula1>
            <xm:f>'Set Values'!$CW$100:$CW$109</xm:f>
          </x14:formula1>
          <xm:sqref>AP15</xm:sqref>
        </x14:dataValidation>
        <x14:dataValidation type="list" allowBlank="1" showInputMessage="1" showErrorMessage="1" xr:uid="{5D88E7A0-7B27-431A-A998-B67DAA23486A}">
          <x14:formula1>
            <xm:f>'Set Values'!$CV$100:$CV$109</xm:f>
          </x14:formula1>
          <xm:sqref>AO15</xm:sqref>
        </x14:dataValidation>
        <x14:dataValidation type="list" allowBlank="1" showInputMessage="1" showErrorMessage="1" xr:uid="{FB144997-2983-4274-B60E-B4C954BF1CC3}">
          <x14:formula1>
            <xm:f>'Set Values'!$CU$100:$CU$109</xm:f>
          </x14:formula1>
          <xm:sqref>AN15</xm:sqref>
        </x14:dataValidation>
        <x14:dataValidation type="list" allowBlank="1" showInputMessage="1" showErrorMessage="1" xr:uid="{BC38416D-23E7-4211-8A03-7110769658F2}">
          <x14:formula1>
            <xm:f>'Set Values'!$CT$100:$CT$109</xm:f>
          </x14:formula1>
          <xm:sqref>AM15</xm:sqref>
        </x14:dataValidation>
        <x14:dataValidation type="list" allowBlank="1" showInputMessage="1" showErrorMessage="1" xr:uid="{774D20DF-FF23-401D-9DD9-F0C791CD7F36}">
          <x14:formula1>
            <xm:f>'Set Values'!$CS$100:$CS$109</xm:f>
          </x14:formula1>
          <xm:sqref>AL15</xm:sqref>
        </x14:dataValidation>
        <x14:dataValidation type="list" allowBlank="1" showInputMessage="1" showErrorMessage="1" xr:uid="{87227197-832E-43F5-A5B7-7857C131568E}">
          <x14:formula1>
            <xm:f>'Set Values'!$CR$100:$CR$109</xm:f>
          </x14:formula1>
          <xm:sqref>AK15</xm:sqref>
        </x14:dataValidation>
        <x14:dataValidation type="list" allowBlank="1" showInputMessage="1" showErrorMessage="1" xr:uid="{F65BA67A-AE0D-4AEE-B2C4-57274C0C1709}">
          <x14:formula1>
            <xm:f>'Set Values'!$CQ$100:$CQ$109</xm:f>
          </x14:formula1>
          <xm:sqref>AJ15</xm:sqref>
        </x14:dataValidation>
        <x14:dataValidation type="list" allowBlank="1" showInputMessage="1" showErrorMessage="1" xr:uid="{BC04AAFA-498F-454A-AC65-DD174D5B212B}">
          <x14:formula1>
            <xm:f>'Set Values'!$CP$100:$CP$109</xm:f>
          </x14:formula1>
          <xm:sqref>AI15</xm:sqref>
        </x14:dataValidation>
        <x14:dataValidation type="list" allowBlank="1" showInputMessage="1" showErrorMessage="1" xr:uid="{0323A4C7-5B24-44C1-9B9D-8E41AC491F90}">
          <x14:formula1>
            <xm:f>'Set Values'!$CO$100:$CO$109</xm:f>
          </x14:formula1>
          <xm:sqref>AH15</xm:sqref>
        </x14:dataValidation>
        <x14:dataValidation type="list" allowBlank="1" showInputMessage="1" showErrorMessage="1" xr:uid="{0160F929-BF29-46FA-BF6C-05CE978D96AD}">
          <x14:formula1>
            <xm:f>'Set Values'!$CN$100:$CN$109</xm:f>
          </x14:formula1>
          <xm:sqref>AG15</xm:sqref>
        </x14:dataValidation>
        <x14:dataValidation type="list" allowBlank="1" showInputMessage="1" showErrorMessage="1" xr:uid="{D42A624D-BC9A-4C18-84ED-4FDAAD4F4A36}">
          <x14:formula1>
            <xm:f>'Set Values'!$CM$100:$CM$109</xm:f>
          </x14:formula1>
          <xm:sqref>AF15</xm:sqref>
        </x14:dataValidation>
        <x14:dataValidation type="list" allowBlank="1" showInputMessage="1" showErrorMessage="1" xr:uid="{9292C6B5-7A6F-4F33-8C46-61BB511987E6}">
          <x14:formula1>
            <xm:f>'Set Values'!$CL$100:$CL$109</xm:f>
          </x14:formula1>
          <xm:sqref>AE15</xm:sqref>
        </x14:dataValidation>
        <x14:dataValidation type="list" allowBlank="1" showInputMessage="1" showErrorMessage="1" xr:uid="{BF72C60A-B2E0-4F30-8389-BF9E3ACF48A2}">
          <x14:formula1>
            <xm:f>'Set Values'!$CK$100:$CK$109</xm:f>
          </x14:formula1>
          <xm:sqref>AD15</xm:sqref>
        </x14:dataValidation>
        <x14:dataValidation type="list" allowBlank="1" showInputMessage="1" showErrorMessage="1" xr:uid="{2110D78A-0D2D-4633-8B08-B846BB73E2A7}">
          <x14:formula1>
            <xm:f>'Set Values'!$CJ$100:$CJ$109</xm:f>
          </x14:formula1>
          <xm:sqref>AC15</xm:sqref>
        </x14:dataValidation>
        <x14:dataValidation type="list" allowBlank="1" showInputMessage="1" showErrorMessage="1" xr:uid="{B10CA28D-2C1A-41F9-92EC-A13C038E0A29}">
          <x14:formula1>
            <xm:f>'Set Values'!$CI$100:$CI$109</xm:f>
          </x14:formula1>
          <xm:sqref>AB15</xm:sqref>
        </x14:dataValidation>
        <x14:dataValidation type="list" allowBlank="1" showInputMessage="1" showErrorMessage="1" xr:uid="{8994F666-3EF7-47DA-BC4C-FFF7DD99FC37}">
          <x14:formula1>
            <xm:f>'Set Values'!$CH$100:$CH$109</xm:f>
          </x14:formula1>
          <xm:sqref>AA15</xm:sqref>
        </x14:dataValidation>
        <x14:dataValidation type="list" allowBlank="1" showInputMessage="1" showErrorMessage="1" xr:uid="{85F0A0C5-0087-4E7A-99E0-440D0429BA03}">
          <x14:formula1>
            <xm:f>'Set Values'!$CG$100:$CG$109</xm:f>
          </x14:formula1>
          <xm:sqref>Z15</xm:sqref>
        </x14:dataValidation>
        <x14:dataValidation type="list" allowBlank="1" showInputMessage="1" showErrorMessage="1" xr:uid="{D712FDCD-99DF-4C11-86E4-5D4F3F0809CD}">
          <x14:formula1>
            <xm:f>'Set Values'!$CF$100:$CF$109</xm:f>
          </x14:formula1>
          <xm:sqref>Y15</xm:sqref>
        </x14:dataValidation>
        <x14:dataValidation type="list" allowBlank="1" showInputMessage="1" showErrorMessage="1" xr:uid="{8E065514-1541-44D5-9186-FC102980E74F}">
          <x14:formula1>
            <xm:f>'Set Values'!$CE$100:$CE$109</xm:f>
          </x14:formula1>
          <xm:sqref>X15</xm:sqref>
        </x14:dataValidation>
        <x14:dataValidation type="list" allowBlank="1" showInputMessage="1" showErrorMessage="1" xr:uid="{1BFE19E5-4667-4EF9-AEA4-6765AEFC9CC8}">
          <x14:formula1>
            <xm:f>'Set Values'!$AA$3</xm:f>
          </x14:formula1>
          <xm:sqref>E12:CZ12</xm:sqref>
        </x14:dataValidation>
        <x14:dataValidation type="list" allowBlank="1" showInputMessage="1" showErrorMessage="1" xr:uid="{BA960B49-35A5-4702-BC24-A7272BF8D3A4}">
          <x14:formula1>
            <xm:f>'Set Values'!$CD$100:$CD$109</xm:f>
          </x14:formula1>
          <xm:sqref>W15</xm:sqref>
        </x14:dataValidation>
        <x14:dataValidation type="list" allowBlank="1" showInputMessage="1" showErrorMessage="1" xr:uid="{7BEBC0A7-1F2E-4FFA-8DA9-5B7A9A306600}">
          <x14:formula1>
            <xm:f>'Set Values'!$CC$100:$CC$109</xm:f>
          </x14:formula1>
          <xm:sqref>V15</xm:sqref>
        </x14:dataValidation>
        <x14:dataValidation type="list" allowBlank="1" showInputMessage="1" showErrorMessage="1" xr:uid="{41F0F512-7834-4CE3-BA79-3A2DD95B748B}">
          <x14:formula1>
            <xm:f>'Set Values'!$CB$100:$CB$109</xm:f>
          </x14:formula1>
          <xm:sqref>U15</xm:sqref>
        </x14:dataValidation>
        <x14:dataValidation type="list" allowBlank="1" showInputMessage="1" showErrorMessage="1" xr:uid="{519CA2DC-0A5A-4AD6-AEF7-5D6D9989BA9D}">
          <x14:formula1>
            <xm:f>'Set Values'!$CA$100:$CA$109</xm:f>
          </x14:formula1>
          <xm:sqref>T15</xm:sqref>
        </x14:dataValidation>
        <x14:dataValidation type="list" allowBlank="1" showInputMessage="1" showErrorMessage="1" xr:uid="{417CBBC7-3493-444A-B3D7-AC7B280281EC}">
          <x14:formula1>
            <xm:f>'Set Values'!$BZ$100:$BZ$109</xm:f>
          </x14:formula1>
          <xm:sqref>S15</xm:sqref>
        </x14:dataValidation>
        <x14:dataValidation type="list" allowBlank="1" showInputMessage="1" showErrorMessage="1" xr:uid="{E4EA5532-7BEE-4177-BA35-D7A060DB0B74}">
          <x14:formula1>
            <xm:f>'Set Values'!$BY$100:$BY$109</xm:f>
          </x14:formula1>
          <xm:sqref>R15</xm:sqref>
        </x14:dataValidation>
        <x14:dataValidation type="list" allowBlank="1" showInputMessage="1" showErrorMessage="1" xr:uid="{6A8C7236-7BC7-4429-9410-64FAC270C198}">
          <x14:formula1>
            <xm:f>'Set Values'!$BX$100:$BX$109</xm:f>
          </x14:formula1>
          <xm:sqref>Q15</xm:sqref>
        </x14:dataValidation>
        <x14:dataValidation type="list" allowBlank="1" showInputMessage="1" showErrorMessage="1" xr:uid="{F3BD6CEB-0A26-46F5-A2C1-C80D54BBA981}">
          <x14:formula1>
            <xm:f>'Set Values'!$BW$100:$BW$109</xm:f>
          </x14:formula1>
          <xm:sqref>P15</xm:sqref>
        </x14:dataValidation>
        <x14:dataValidation type="list" allowBlank="1" showInputMessage="1" showErrorMessage="1" xr:uid="{4D1F1A27-49DC-4774-B76E-F7FDA00FCB1D}">
          <x14:formula1>
            <xm:f>'Set Values'!$BV$100:$BV$109</xm:f>
          </x14:formula1>
          <xm:sqref>O15</xm:sqref>
        </x14:dataValidation>
        <x14:dataValidation type="list" allowBlank="1" showInputMessage="1" showErrorMessage="1" xr:uid="{2E9909A7-0253-4698-8051-17510E51FBF3}">
          <x14:formula1>
            <xm:f>'Set Values'!$BU$100:$BU$109</xm:f>
          </x14:formula1>
          <xm:sqref>N15</xm:sqref>
        </x14:dataValidation>
        <x14:dataValidation type="list" allowBlank="1" showInputMessage="1" showErrorMessage="1" xr:uid="{BD992A1D-CA6C-4E69-9253-B6DF9C6D2B65}">
          <x14:formula1>
            <xm:f>'Set Values'!$BS$100:$BS$109</xm:f>
          </x14:formula1>
          <xm:sqref>L15</xm:sqref>
        </x14:dataValidation>
        <x14:dataValidation type="list" allowBlank="1" showInputMessage="1" showErrorMessage="1" xr:uid="{FC13F473-3EB4-4ED4-A5AF-3D97D96CBEC0}">
          <x14:formula1>
            <xm:f>'Set Values'!$BR$100:$BR$109</xm:f>
          </x14:formula1>
          <xm:sqref>K15</xm:sqref>
        </x14:dataValidation>
        <x14:dataValidation type="list" allowBlank="1" showInputMessage="1" showErrorMessage="1" xr:uid="{9C8FB5DD-2350-4CDA-BBCF-108A27D7D68E}">
          <x14:formula1>
            <xm:f>'Set Values'!$BQ$100:$BQ$109</xm:f>
          </x14:formula1>
          <xm:sqref>J15</xm:sqref>
        </x14:dataValidation>
        <x14:dataValidation type="list" allowBlank="1" showInputMessage="1" showErrorMessage="1" xr:uid="{42549DD5-F296-4D86-B4CA-84E5AC1D8557}">
          <x14:formula1>
            <xm:f>'Set Values'!$BP$100:$BP$109</xm:f>
          </x14:formula1>
          <xm:sqref>I15</xm:sqref>
        </x14:dataValidation>
        <x14:dataValidation type="list" allowBlank="1" showInputMessage="1" showErrorMessage="1" xr:uid="{29C540D2-C015-437C-B9A2-74B71FE8415B}">
          <x14:formula1>
            <xm:f>'Set Values'!$BO$100:$BO$109</xm:f>
          </x14:formula1>
          <xm:sqref>H15</xm:sqref>
        </x14:dataValidation>
        <x14:dataValidation type="list" allowBlank="1" showInputMessage="1" showErrorMessage="1" xr:uid="{62EAF1B3-9FC1-4FD2-9A94-30B968E93177}">
          <x14:formula1>
            <xm:f>'Set Values'!$BN$100:$BN$109</xm:f>
          </x14:formula1>
          <xm:sqref>G15</xm:sqref>
        </x14:dataValidation>
        <x14:dataValidation type="list" allowBlank="1" showInputMessage="1" showErrorMessage="1" xr:uid="{84ED8D13-E26E-40BD-B31C-43FC1C8C071F}">
          <x14:formula1>
            <xm:f>'Set Values'!$BL$100:$BL$109</xm:f>
          </x14:formula1>
          <xm:sqref>E15</xm:sqref>
        </x14:dataValidation>
        <x14:dataValidation type="list" allowBlank="1" showInputMessage="1" showErrorMessage="1" xr:uid="{49D331CA-8532-4304-BE29-D06C6952EEF9}">
          <x14:formula1>
            <xm:f>'Set Values'!$BM$100:$BM$109</xm:f>
          </x14:formula1>
          <xm:sqref>F15</xm:sqref>
        </x14:dataValidation>
        <x14:dataValidation type="list" allowBlank="1" showInputMessage="1" showErrorMessage="1" xr:uid="{2EA3CE53-1753-4E6E-96AB-580A716CE434}">
          <x14:formula1>
            <xm:f>'Set Values'!$Z$3:$Z$4</xm:f>
          </x14:formula1>
          <xm:sqref>D5</xm:sqref>
        </x14:dataValidation>
        <x14:dataValidation type="list" allowBlank="1" showInputMessage="1" showErrorMessage="1" xr:uid="{2FAA54BF-5018-4EB6-9A75-F0EE0DC66063}">
          <x14:formula1>
            <xm:f>'Set Values'!$AB$3:$AB$4</xm:f>
          </x14:formula1>
          <xm:sqref>E20:CZ20</xm:sqref>
        </x14:dataValidation>
        <x14:dataValidation type="list" allowBlank="1" showInputMessage="1" showErrorMessage="1" xr:uid="{933263BB-3C0C-4DA4-9215-0C1393D2F78C}">
          <x14:formula1>
            <xm:f>'Set Values'!$FB$100:$FB$109</xm:f>
          </x14:formula1>
          <xm:sqref>CU15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4F461-7A06-4E96-93F0-EDB1252991D7}">
  <dimension ref="A1:CZ108"/>
  <sheetViews>
    <sheetView showGridLines="0" zoomScale="70" zoomScaleNormal="70" workbookViewId="0">
      <pane xSplit="4" ySplit="11" topLeftCell="E12" activePane="bottomRight" state="frozen"/>
      <selection pane="topRight" activeCell="D20" sqref="D20"/>
      <selection pane="bottomLeft" activeCell="D20" sqref="D20"/>
      <selection pane="bottomRight"/>
    </sheetView>
  </sheetViews>
  <sheetFormatPr defaultColWidth="9.28515625" defaultRowHeight="14.25" x14ac:dyDescent="0.2"/>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x14ac:dyDescent="0.3">
      <c r="A1" s="73" t="s">
        <v>319</v>
      </c>
      <c r="B1" s="73"/>
      <c r="C1" s="74"/>
      <c r="D1" s="75"/>
      <c r="E1" s="73" t="s">
        <v>169</v>
      </c>
      <c r="F1" s="73" t="s">
        <v>170</v>
      </c>
      <c r="G1" s="73" t="s">
        <v>171</v>
      </c>
      <c r="H1" s="73" t="s">
        <v>172</v>
      </c>
      <c r="I1" s="73" t="s">
        <v>173</v>
      </c>
      <c r="J1" s="73" t="s">
        <v>174</v>
      </c>
      <c r="K1" s="73" t="s">
        <v>175</v>
      </c>
      <c r="L1" s="73" t="s">
        <v>176</v>
      </c>
      <c r="M1" s="73" t="s">
        <v>177</v>
      </c>
      <c r="N1" s="73" t="s">
        <v>178</v>
      </c>
      <c r="O1" s="73" t="s">
        <v>179</v>
      </c>
      <c r="P1" s="73" t="s">
        <v>180</v>
      </c>
      <c r="Q1" s="73" t="s">
        <v>181</v>
      </c>
      <c r="R1" s="73" t="s">
        <v>182</v>
      </c>
      <c r="S1" s="73" t="s">
        <v>183</v>
      </c>
      <c r="T1" s="73" t="s">
        <v>184</v>
      </c>
      <c r="U1" s="73" t="s">
        <v>185</v>
      </c>
      <c r="V1" s="73" t="s">
        <v>186</v>
      </c>
      <c r="W1" s="73" t="s">
        <v>187</v>
      </c>
      <c r="X1" s="73" t="s">
        <v>188</v>
      </c>
      <c r="Y1" s="73" t="s">
        <v>189</v>
      </c>
      <c r="Z1" s="73" t="s">
        <v>190</v>
      </c>
      <c r="AA1" s="73" t="s">
        <v>191</v>
      </c>
      <c r="AB1" s="73" t="s">
        <v>192</v>
      </c>
      <c r="AC1" s="73" t="s">
        <v>193</v>
      </c>
      <c r="AD1" s="73" t="s">
        <v>194</v>
      </c>
      <c r="AE1" s="73" t="s">
        <v>195</v>
      </c>
      <c r="AF1" s="73" t="s">
        <v>196</v>
      </c>
      <c r="AG1" s="73" t="s">
        <v>197</v>
      </c>
      <c r="AH1" s="73" t="s">
        <v>198</v>
      </c>
      <c r="AI1" s="73" t="s">
        <v>199</v>
      </c>
      <c r="AJ1" s="73" t="s">
        <v>200</v>
      </c>
      <c r="AK1" s="73" t="s">
        <v>201</v>
      </c>
      <c r="AL1" s="73" t="s">
        <v>202</v>
      </c>
      <c r="AM1" s="73" t="s">
        <v>203</v>
      </c>
      <c r="AN1" s="73" t="s">
        <v>204</v>
      </c>
      <c r="AO1" s="73" t="s">
        <v>205</v>
      </c>
      <c r="AP1" s="73" t="s">
        <v>206</v>
      </c>
      <c r="AQ1" s="73" t="s">
        <v>207</v>
      </c>
      <c r="AR1" s="73" t="s">
        <v>208</v>
      </c>
      <c r="AS1" s="73" t="s">
        <v>209</v>
      </c>
      <c r="AT1" s="73" t="s">
        <v>210</v>
      </c>
      <c r="AU1" s="73" t="s">
        <v>211</v>
      </c>
      <c r="AV1" s="73" t="s">
        <v>212</v>
      </c>
      <c r="AW1" s="73" t="s">
        <v>213</v>
      </c>
      <c r="AX1" s="73" t="s">
        <v>214</v>
      </c>
      <c r="AY1" s="73" t="s">
        <v>215</v>
      </c>
      <c r="AZ1" s="73" t="s">
        <v>216</v>
      </c>
      <c r="BA1" s="73" t="s">
        <v>217</v>
      </c>
      <c r="BB1" s="73" t="s">
        <v>218</v>
      </c>
      <c r="BC1" s="73" t="s">
        <v>219</v>
      </c>
      <c r="BD1" s="73" t="s">
        <v>220</v>
      </c>
      <c r="BE1" s="73" t="s">
        <v>221</v>
      </c>
      <c r="BF1" s="73" t="s">
        <v>222</v>
      </c>
      <c r="BG1" s="73" t="s">
        <v>223</v>
      </c>
      <c r="BH1" s="73" t="s">
        <v>224</v>
      </c>
      <c r="BI1" s="73" t="s">
        <v>225</v>
      </c>
      <c r="BJ1" s="73" t="s">
        <v>226</v>
      </c>
      <c r="BK1" s="73" t="s">
        <v>227</v>
      </c>
      <c r="BL1" s="73" t="s">
        <v>228</v>
      </c>
      <c r="BM1" s="73" t="s">
        <v>229</v>
      </c>
      <c r="BN1" s="73" t="s">
        <v>230</v>
      </c>
      <c r="BO1" s="73" t="s">
        <v>231</v>
      </c>
      <c r="BP1" s="73" t="s">
        <v>232</v>
      </c>
      <c r="BQ1" s="73" t="s">
        <v>233</v>
      </c>
      <c r="BR1" s="73" t="s">
        <v>234</v>
      </c>
      <c r="BS1" s="73" t="s">
        <v>235</v>
      </c>
      <c r="BT1" s="73" t="s">
        <v>236</v>
      </c>
      <c r="BU1" s="73" t="s">
        <v>237</v>
      </c>
      <c r="BV1" s="73" t="s">
        <v>238</v>
      </c>
      <c r="BW1" s="73" t="s">
        <v>239</v>
      </c>
      <c r="BX1" s="73" t="s">
        <v>240</v>
      </c>
      <c r="BY1" s="73" t="s">
        <v>241</v>
      </c>
      <c r="BZ1" s="73" t="s">
        <v>242</v>
      </c>
      <c r="CA1" s="73" t="s">
        <v>243</v>
      </c>
      <c r="CB1" s="73" t="s">
        <v>244</v>
      </c>
      <c r="CC1" s="73" t="s">
        <v>245</v>
      </c>
      <c r="CD1" s="73" t="s">
        <v>246</v>
      </c>
      <c r="CE1" s="73" t="s">
        <v>247</v>
      </c>
      <c r="CF1" s="73" t="s">
        <v>248</v>
      </c>
      <c r="CG1" s="73" t="s">
        <v>249</v>
      </c>
      <c r="CH1" s="73" t="s">
        <v>250</v>
      </c>
      <c r="CI1" s="73" t="s">
        <v>251</v>
      </c>
      <c r="CJ1" s="73" t="s">
        <v>252</v>
      </c>
      <c r="CK1" s="73" t="s">
        <v>253</v>
      </c>
      <c r="CL1" s="73" t="s">
        <v>254</v>
      </c>
      <c r="CM1" s="73" t="s">
        <v>255</v>
      </c>
      <c r="CN1" s="73" t="s">
        <v>256</v>
      </c>
      <c r="CO1" s="73" t="s">
        <v>257</v>
      </c>
      <c r="CP1" s="73" t="s">
        <v>258</v>
      </c>
      <c r="CQ1" s="73" t="s">
        <v>259</v>
      </c>
      <c r="CR1" s="73" t="s">
        <v>260</v>
      </c>
      <c r="CS1" s="73" t="s">
        <v>261</v>
      </c>
      <c r="CT1" s="73" t="s">
        <v>262</v>
      </c>
      <c r="CU1" s="73" t="s">
        <v>263</v>
      </c>
      <c r="CV1" s="73" t="s">
        <v>264</v>
      </c>
      <c r="CW1" s="73" t="s">
        <v>265</v>
      </c>
      <c r="CX1" s="73" t="s">
        <v>266</v>
      </c>
      <c r="CY1" s="73" t="s">
        <v>267</v>
      </c>
      <c r="CZ1" s="73" t="s">
        <v>268</v>
      </c>
    </row>
    <row r="2" spans="1:104" ht="28.5" customHeight="1" x14ac:dyDescent="0.3">
      <c r="A2" s="24" t="s">
        <v>320</v>
      </c>
      <c r="C2" s="24"/>
      <c r="D2" s="1"/>
    </row>
    <row r="3" spans="1:104" ht="31.15" customHeight="1" x14ac:dyDescent="0.2">
      <c r="A3" s="301" t="s">
        <v>321</v>
      </c>
      <c r="B3" s="302"/>
      <c r="C3" s="302"/>
      <c r="D3" s="57"/>
    </row>
    <row r="4" spans="1:104" ht="15" x14ac:dyDescent="0.2">
      <c r="A4" s="54" t="s">
        <v>51</v>
      </c>
      <c r="B4" s="55" t="s">
        <v>52</v>
      </c>
      <c r="C4" s="55" t="s">
        <v>53</v>
      </c>
      <c r="D4" s="87" t="str">
        <f>IF('I_State and program information'!E33="","[Plan 9]",'I_State and program information'!E33)</f>
        <v>[Plan 9]</v>
      </c>
    </row>
    <row r="5" spans="1:104" ht="57" x14ac:dyDescent="0.2">
      <c r="A5" s="16" t="s">
        <v>322</v>
      </c>
      <c r="B5" s="82" t="s">
        <v>323</v>
      </c>
      <c r="C5" s="15" t="s">
        <v>324</v>
      </c>
      <c r="D5" s="56"/>
    </row>
    <row r="6" spans="1:104" ht="15" customHeight="1" x14ac:dyDescent="0.2">
      <c r="A6" s="278"/>
      <c r="B6" s="278"/>
      <c r="C6" s="278"/>
      <c r="D6" s="278"/>
    </row>
    <row r="7" spans="1:104" ht="15" customHeight="1" x14ac:dyDescent="0.2">
      <c r="A7" s="260" t="s">
        <v>326</v>
      </c>
      <c r="B7" s="278"/>
      <c r="C7" s="278"/>
      <c r="D7" s="278"/>
    </row>
    <row r="8" spans="1:104" ht="15" customHeight="1" x14ac:dyDescent="0.2">
      <c r="A8" s="256" t="s">
        <v>327</v>
      </c>
      <c r="B8" s="278"/>
      <c r="C8" s="278"/>
      <c r="D8" s="278"/>
    </row>
    <row r="9" spans="1:104" ht="35.450000000000003" customHeight="1" x14ac:dyDescent="0.3">
      <c r="A9" s="24" t="s">
        <v>328</v>
      </c>
      <c r="B9" s="24"/>
      <c r="D9" s="2"/>
    </row>
    <row r="10" spans="1:104" ht="39.6" customHeight="1" x14ac:dyDescent="0.2">
      <c r="A10" s="282" t="s">
        <v>329</v>
      </c>
      <c r="B10" s="283"/>
      <c r="C10" s="283"/>
      <c r="D10" s="227"/>
    </row>
    <row r="11" spans="1:104" ht="90" x14ac:dyDescent="0.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Dental; 
Provider to enrollee ratios; 
Adult and Pediatric; 
Large metro</v>
      </c>
      <c r="F11" s="85" t="str">
        <f>"Standard #2:"&amp;CHAR(10)&amp;CHAR(10)&amp;IF('II_Program-level standards'!F7="","",'II_Program-level standards'!F7&amp;"; "&amp;CHAR(10)&amp;'II_Program-level standards'!F9&amp;"; "&amp;CHAR(10)&amp;'II_Program-level standards'!F14&amp;"; "&amp;CHAR(10)&amp;'II_Program-level standards'!F15)</f>
        <v>Standard #2:
Dental; 
Provider to enrollee ratios; 
Adult and Pediatric; 
Large metro</v>
      </c>
      <c r="G11" s="85" t="str">
        <f>"Standard #3:"&amp;CHAR(10)&amp;CHAR(10)&amp;IF('II_Program-level standards'!G7="","",'II_Program-level standards'!G7&amp;"; "&amp;CHAR(10)&amp;'II_Program-level standards'!G9&amp;"; "&amp;CHAR(10)&amp;'II_Program-level standards'!G14&amp;"; "&amp;CHAR(10)&amp;'II_Program-level standards'!G15)</f>
        <v>Standard #3:
Dental; 
Maximum time to travel; 
Adult and Pediatric; 
Large metro</v>
      </c>
      <c r="H11" s="85" t="str">
        <f>"Standard #4:"&amp;CHAR(10)&amp;CHAR(10)&amp;IF('II_Program-level standards'!H7="","",'II_Program-level standards'!H7&amp;"; "&amp;CHAR(10)&amp;'II_Program-level standards'!H9&amp;"; "&amp;CHAR(10)&amp;'II_Program-level standards'!H14&amp;"; "&amp;CHAR(10)&amp;'II_Program-level standards'!H15)</f>
        <v>Standard #4:
Dental; 
Maximum distance to travel; 
Adult and Pediatric; 
Large metro</v>
      </c>
      <c r="I11" s="85" t="str">
        <f>"Standard #5:"&amp;CHAR(10)&amp;CHAR(10)&amp;IF('II_Program-level standards'!I7="","",'II_Program-level standards'!I7&amp;"; "&amp;CHAR(10)&amp;'II_Program-level standards'!I9&amp;"; "&amp;CHAR(10)&amp;'II_Program-level standards'!I14&amp;"; "&amp;CHAR(10)&amp;'II_Program-level standards'!I15)</f>
        <v>Standard #5:
Dental; 
Appointment wait time; 
Adult and Pediatric; 
Large metro</v>
      </c>
      <c r="J11" s="85" t="str">
        <f>"Standard #6:"&amp;CHAR(10)&amp;CHAR(10)&amp;IF('II_Program-level standards'!J7="","",'II_Program-level standards'!J7&amp;"; "&amp;CHAR(10)&amp;'II_Program-level standards'!J9&amp;"; "&amp;CHAR(10)&amp;'II_Program-level standards'!J14&amp;"; "&amp;CHAR(10)&amp;'II_Program-level standards'!J15)</f>
        <v>Standard #6:
Dental; 
Appointment wait time; 
Adult; 
Large metro</v>
      </c>
      <c r="K11" s="85" t="str">
        <f>"Standard #7:"&amp;CHAR(10)&amp;CHAR(10)&amp;IF('II_Program-level standards'!K7="","",'II_Program-level standards'!K7&amp;"; "&amp;CHAR(10)&amp;'II_Program-level standards'!K9&amp;"; "&amp;CHAR(10)&amp;'II_Program-level standards'!K14&amp;"; "&amp;CHAR(10)&amp;'II_Program-level standards'!K15)</f>
        <v>Standard #7:
Dental; 
Appointment wait time; 
Pediatric; 
Large metro</v>
      </c>
      <c r="L11" s="85" t="str">
        <f>"Standard #8:"&amp;CHAR(10)&amp;CHAR(10)&amp;IF('II_Program-level standards'!L7="","",'II_Program-level standards'!L7&amp;"; "&amp;CHAR(10)&amp;'II_Program-level standards'!L9&amp;"; "&amp;CHAR(10)&amp;'II_Program-level standards'!L14&amp;"; "&amp;CHAR(10)&amp;'II_Program-level standards'!L15)</f>
        <v>Standard #8:
Dental; 
Appointment wait time; 
Adult and Pediatric; 
Large metro</v>
      </c>
      <c r="M11" s="85" t="str">
        <f>"Standard #9:"&amp;CHAR(10)&amp;CHAR(10)&amp;IF('II_Program-level standards'!M7="","",'II_Program-level standards'!M7&amp;"; "&amp;CHAR(10)&amp;'II_Program-level standards'!M9&amp;"; "&amp;CHAR(10)&amp;'II_Program-level standards'!M14&amp;"; "&amp;CHAR(10)&amp;'II_Program-level standards'!M15)</f>
        <v xml:space="preserve">Standard #9:
</v>
      </c>
      <c r="N11" s="85" t="str">
        <f>"Standard #10:"&amp;CHAR(10)&amp;CHAR(10)&amp;IF('II_Program-level standards'!N7="","",'II_Program-level standards'!N7&amp;"; "&amp;CHAR(10)&amp;'II_Program-level standards'!N9&amp;"; "&amp;CHAR(10)&amp;'II_Program-level standards'!N14&amp;"; "&amp;CHAR(10)&amp;'II_Program-level standards'!N15)</f>
        <v xml:space="preserve">Standard #10:
</v>
      </c>
      <c r="O11" s="85" t="str">
        <f>"Standard #11:"&amp;CHAR(10)&amp;CHAR(10)&amp;IF('II_Program-level standards'!O7="","",'II_Program-level standards'!O7&amp;"; "&amp;CHAR(10)&amp;'II_Program-level standards'!O9&amp;"; "&amp;CHAR(10)&amp;'II_Program-level standards'!O14&amp;"; "&amp;CHAR(10)&amp;'II_Program-level standards'!O15)</f>
        <v xml:space="preserve">Standard #11:
</v>
      </c>
      <c r="P11" s="85" t="str">
        <f>"Standard #12:"&amp;CHAR(10)&amp;CHAR(10)&amp;IF('II_Program-level standards'!P7="","",'II_Program-level standards'!P7&amp;"; "&amp;CHAR(10)&amp;'II_Program-level standards'!P9&amp;"; "&amp;CHAR(10)&amp;'II_Program-level standards'!P14&amp;"; "&amp;CHAR(10)&amp;'II_Program-level standards'!P15)</f>
        <v xml:space="preserve">Standard #12:
</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x14ac:dyDescent="0.2">
      <c r="A12" s="16" t="s">
        <v>330</v>
      </c>
      <c r="B12" s="9" t="s">
        <v>331</v>
      </c>
      <c r="C12" s="15" t="s">
        <v>332</v>
      </c>
      <c r="D12" s="132" t="s">
        <v>82</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x14ac:dyDescent="0.2">
      <c r="A13" s="222"/>
      <c r="B13" s="304" t="s">
        <v>333</v>
      </c>
      <c r="C13" s="305"/>
      <c r="D13" s="243" t="s">
        <v>162</v>
      </c>
      <c r="E13" s="244" t="s">
        <v>162</v>
      </c>
      <c r="F13" s="244" t="s">
        <v>162</v>
      </c>
      <c r="G13" s="244" t="s">
        <v>162</v>
      </c>
      <c r="H13" s="244" t="s">
        <v>162</v>
      </c>
      <c r="I13" s="244" t="s">
        <v>162</v>
      </c>
      <c r="J13" s="244" t="s">
        <v>162</v>
      </c>
      <c r="K13" s="244" t="s">
        <v>162</v>
      </c>
      <c r="L13" s="244" t="s">
        <v>162</v>
      </c>
      <c r="M13" s="244" t="s">
        <v>162</v>
      </c>
      <c r="N13" s="244" t="s">
        <v>162</v>
      </c>
      <c r="O13" s="244" t="s">
        <v>162</v>
      </c>
      <c r="P13" s="244" t="s">
        <v>162</v>
      </c>
      <c r="Q13" s="244" t="s">
        <v>162</v>
      </c>
      <c r="R13" s="244" t="s">
        <v>162</v>
      </c>
      <c r="S13" s="244" t="s">
        <v>162</v>
      </c>
      <c r="T13" s="244" t="s">
        <v>162</v>
      </c>
      <c r="U13" s="244" t="s">
        <v>162</v>
      </c>
      <c r="V13" s="244" t="s">
        <v>162</v>
      </c>
      <c r="W13" s="244" t="s">
        <v>162</v>
      </c>
      <c r="X13" s="244" t="s">
        <v>162</v>
      </c>
      <c r="Y13" s="244" t="s">
        <v>162</v>
      </c>
      <c r="Z13" s="244" t="s">
        <v>162</v>
      </c>
      <c r="AA13" s="244" t="s">
        <v>162</v>
      </c>
      <c r="AB13" s="244" t="s">
        <v>162</v>
      </c>
      <c r="AC13" s="244" t="s">
        <v>162</v>
      </c>
      <c r="AD13" s="244" t="s">
        <v>162</v>
      </c>
      <c r="AE13" s="244" t="s">
        <v>162</v>
      </c>
      <c r="AF13" s="244" t="s">
        <v>162</v>
      </c>
      <c r="AG13" s="244" t="s">
        <v>162</v>
      </c>
      <c r="AH13" s="244" t="s">
        <v>162</v>
      </c>
      <c r="AI13" s="244" t="s">
        <v>162</v>
      </c>
      <c r="AJ13" s="244" t="s">
        <v>162</v>
      </c>
      <c r="AK13" s="244" t="s">
        <v>162</v>
      </c>
      <c r="AL13" s="244" t="s">
        <v>162</v>
      </c>
      <c r="AM13" s="244" t="s">
        <v>162</v>
      </c>
      <c r="AN13" s="244" t="s">
        <v>162</v>
      </c>
      <c r="AO13" s="244" t="s">
        <v>162</v>
      </c>
      <c r="AP13" s="244" t="s">
        <v>162</v>
      </c>
      <c r="AQ13" s="244" t="s">
        <v>162</v>
      </c>
      <c r="AR13" s="244" t="s">
        <v>162</v>
      </c>
      <c r="AS13" s="244" t="s">
        <v>162</v>
      </c>
      <c r="AT13" s="244" t="s">
        <v>162</v>
      </c>
      <c r="AU13" s="244" t="s">
        <v>162</v>
      </c>
      <c r="AV13" s="244" t="s">
        <v>162</v>
      </c>
      <c r="AW13" s="244" t="s">
        <v>162</v>
      </c>
      <c r="AX13" s="244" t="s">
        <v>162</v>
      </c>
      <c r="AY13" s="244" t="s">
        <v>162</v>
      </c>
      <c r="AZ13" s="244" t="s">
        <v>162</v>
      </c>
      <c r="BA13" s="244" t="s">
        <v>162</v>
      </c>
      <c r="BB13" s="244" t="s">
        <v>162</v>
      </c>
      <c r="BC13" s="244" t="s">
        <v>162</v>
      </c>
      <c r="BD13" s="244" t="s">
        <v>162</v>
      </c>
      <c r="BE13" s="244" t="s">
        <v>162</v>
      </c>
      <c r="BF13" s="244" t="s">
        <v>162</v>
      </c>
      <c r="BG13" s="244" t="s">
        <v>162</v>
      </c>
      <c r="BH13" s="244" t="s">
        <v>162</v>
      </c>
      <c r="BI13" s="244" t="s">
        <v>162</v>
      </c>
      <c r="BJ13" s="244" t="s">
        <v>162</v>
      </c>
      <c r="BK13" s="244" t="s">
        <v>162</v>
      </c>
      <c r="BL13" s="244" t="s">
        <v>162</v>
      </c>
      <c r="BM13" s="244" t="s">
        <v>162</v>
      </c>
      <c r="BN13" s="244" t="s">
        <v>162</v>
      </c>
      <c r="BO13" s="244" t="s">
        <v>162</v>
      </c>
      <c r="BP13" s="244" t="s">
        <v>162</v>
      </c>
      <c r="BQ13" s="244" t="s">
        <v>162</v>
      </c>
      <c r="BR13" s="244" t="s">
        <v>162</v>
      </c>
      <c r="BS13" s="244" t="s">
        <v>162</v>
      </c>
      <c r="BT13" s="244" t="s">
        <v>162</v>
      </c>
      <c r="BU13" s="244" t="s">
        <v>162</v>
      </c>
      <c r="BV13" s="244" t="s">
        <v>162</v>
      </c>
      <c r="BW13" s="244" t="s">
        <v>162</v>
      </c>
      <c r="BX13" s="244" t="s">
        <v>162</v>
      </c>
      <c r="BY13" s="244" t="s">
        <v>162</v>
      </c>
      <c r="BZ13" s="244" t="s">
        <v>162</v>
      </c>
      <c r="CA13" s="244" t="s">
        <v>162</v>
      </c>
      <c r="CB13" s="244" t="s">
        <v>162</v>
      </c>
      <c r="CC13" s="244" t="s">
        <v>162</v>
      </c>
      <c r="CD13" s="244" t="s">
        <v>162</v>
      </c>
      <c r="CE13" s="244" t="s">
        <v>162</v>
      </c>
      <c r="CF13" s="244" t="s">
        <v>162</v>
      </c>
      <c r="CG13" s="244" t="s">
        <v>162</v>
      </c>
      <c r="CH13" s="244" t="s">
        <v>162</v>
      </c>
      <c r="CI13" s="244" t="s">
        <v>162</v>
      </c>
      <c r="CJ13" s="244" t="s">
        <v>162</v>
      </c>
      <c r="CK13" s="244" t="s">
        <v>162</v>
      </c>
      <c r="CL13" s="244" t="s">
        <v>162</v>
      </c>
      <c r="CM13" s="244" t="s">
        <v>162</v>
      </c>
      <c r="CN13" s="244" t="s">
        <v>162</v>
      </c>
      <c r="CO13" s="244" t="s">
        <v>162</v>
      </c>
      <c r="CP13" s="244" t="s">
        <v>162</v>
      </c>
      <c r="CQ13" s="244" t="s">
        <v>162</v>
      </c>
      <c r="CR13" s="244" t="s">
        <v>162</v>
      </c>
      <c r="CS13" s="244" t="s">
        <v>162</v>
      </c>
      <c r="CT13" s="244" t="s">
        <v>162</v>
      </c>
      <c r="CU13" s="244" t="s">
        <v>162</v>
      </c>
      <c r="CV13" s="244" t="s">
        <v>162</v>
      </c>
      <c r="CW13" s="244" t="s">
        <v>162</v>
      </c>
      <c r="CX13" s="244" t="s">
        <v>162</v>
      </c>
      <c r="CY13" s="244" t="s">
        <v>162</v>
      </c>
      <c r="CZ13" s="245" t="s">
        <v>162</v>
      </c>
    </row>
    <row r="14" spans="1:104" ht="29.45" customHeight="1" x14ac:dyDescent="0.2">
      <c r="A14" s="47"/>
      <c r="B14" s="295" t="s">
        <v>301</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x14ac:dyDescent="0.2">
      <c r="A15" s="16" t="s">
        <v>334</v>
      </c>
      <c r="B15" s="9" t="s">
        <v>335</v>
      </c>
      <c r="C15" s="211" t="s">
        <v>336</v>
      </c>
      <c r="D15" s="132" t="s">
        <v>82</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75" x14ac:dyDescent="0.2">
      <c r="A16" s="16" t="s">
        <v>337</v>
      </c>
      <c r="B16" s="9" t="s">
        <v>338</v>
      </c>
      <c r="C16" s="276" t="s">
        <v>339</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8.5" x14ac:dyDescent="0.2">
      <c r="A17" s="16" t="s">
        <v>340</v>
      </c>
      <c r="B17" s="9" t="s">
        <v>341</v>
      </c>
      <c r="C17" s="15" t="s">
        <v>342</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x14ac:dyDescent="0.2">
      <c r="A18" s="16" t="s">
        <v>343</v>
      </c>
      <c r="B18" s="9" t="s">
        <v>344</v>
      </c>
      <c r="C18" s="9" t="s">
        <v>345</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x14ac:dyDescent="0.2">
      <c r="A19" s="16" t="s">
        <v>346</v>
      </c>
      <c r="B19" s="9" t="s">
        <v>347</v>
      </c>
      <c r="C19" s="9" t="s">
        <v>348</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x14ac:dyDescent="0.2">
      <c r="A20" s="16" t="s">
        <v>349</v>
      </c>
      <c r="B20" s="9" t="s">
        <v>350</v>
      </c>
      <c r="C20" s="9" t="s">
        <v>351</v>
      </c>
      <c r="D20" s="132" t="s">
        <v>82</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x14ac:dyDescent="0.2">
      <c r="A21" s="16" t="s">
        <v>352</v>
      </c>
      <c r="B21" s="9" t="s">
        <v>353</v>
      </c>
      <c r="C21" s="9" t="s">
        <v>354</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x14ac:dyDescent="0.2">
      <c r="A22" s="16" t="s">
        <v>355</v>
      </c>
      <c r="B22" s="9" t="s">
        <v>356</v>
      </c>
      <c r="C22" s="9" t="s">
        <v>357</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x14ac:dyDescent="0.3">
      <c r="A23" s="24" t="s">
        <v>358</v>
      </c>
      <c r="B23" s="24"/>
      <c r="D23" s="63"/>
    </row>
    <row r="24" spans="1:104" s="66" customFormat="1" ht="61.9" customHeight="1" x14ac:dyDescent="0.25">
      <c r="A24" s="303" t="s">
        <v>359</v>
      </c>
      <c r="B24" s="303"/>
      <c r="C24" s="303"/>
      <c r="D24" s="303"/>
    </row>
    <row r="25" spans="1:104" s="66" customFormat="1" ht="26.45" customHeight="1" x14ac:dyDescent="0.25">
      <c r="A25" s="86" t="s">
        <v>360</v>
      </c>
      <c r="B25" s="86"/>
      <c r="C25" s="278"/>
      <c r="D25" s="206"/>
    </row>
    <row r="26" spans="1:104" s="66" customFormat="1" ht="15" customHeight="1" x14ac:dyDescent="0.25">
      <c r="A26" s="264" t="s">
        <v>361</v>
      </c>
      <c r="B26" s="86"/>
      <c r="C26" s="278"/>
      <c r="D26" s="206"/>
    </row>
    <row r="27" spans="1:104" ht="23.45" customHeight="1" x14ac:dyDescent="0.2">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x14ac:dyDescent="0.3">
      <c r="A28" s="229"/>
      <c r="B28" s="230" t="s">
        <v>362</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x14ac:dyDescent="0.2">
      <c r="A29" s="47"/>
      <c r="B29" s="219" t="s">
        <v>363</v>
      </c>
      <c r="C29" s="15" t="s">
        <v>364</v>
      </c>
      <c r="D29" s="15" t="s">
        <v>161</v>
      </c>
      <c r="E29" s="207" t="s">
        <v>162</v>
      </c>
      <c r="F29" s="208" t="s">
        <v>162</v>
      </c>
      <c r="G29" s="208" t="s">
        <v>162</v>
      </c>
      <c r="H29" s="208" t="s">
        <v>162</v>
      </c>
      <c r="I29" s="208" t="s">
        <v>162</v>
      </c>
      <c r="J29" s="208" t="s">
        <v>162</v>
      </c>
      <c r="K29" s="208" t="s">
        <v>162</v>
      </c>
      <c r="L29" s="208" t="s">
        <v>162</v>
      </c>
      <c r="M29" s="208" t="s">
        <v>162</v>
      </c>
      <c r="N29" s="208" t="s">
        <v>162</v>
      </c>
      <c r="O29" s="208" t="s">
        <v>162</v>
      </c>
      <c r="P29" s="208" t="s">
        <v>162</v>
      </c>
      <c r="Q29" s="208" t="s">
        <v>162</v>
      </c>
      <c r="R29" s="208" t="s">
        <v>162</v>
      </c>
      <c r="S29" s="208" t="s">
        <v>162</v>
      </c>
      <c r="T29" s="208" t="s">
        <v>162</v>
      </c>
      <c r="U29" s="208" t="s">
        <v>162</v>
      </c>
      <c r="V29" s="208" t="s">
        <v>162</v>
      </c>
      <c r="W29" s="208" t="s">
        <v>162</v>
      </c>
      <c r="X29" s="208" t="s">
        <v>162</v>
      </c>
      <c r="Y29" s="208" t="s">
        <v>162</v>
      </c>
      <c r="Z29" s="208" t="s">
        <v>162</v>
      </c>
      <c r="AA29" s="208" t="s">
        <v>162</v>
      </c>
      <c r="AB29" s="208" t="s">
        <v>162</v>
      </c>
      <c r="AC29" s="208" t="s">
        <v>162</v>
      </c>
      <c r="AD29" s="208" t="s">
        <v>162</v>
      </c>
      <c r="AE29" s="208" t="s">
        <v>162</v>
      </c>
      <c r="AF29" s="208" t="s">
        <v>162</v>
      </c>
      <c r="AG29" s="208" t="s">
        <v>162</v>
      </c>
      <c r="AH29" s="208" t="s">
        <v>162</v>
      </c>
      <c r="AI29" s="208" t="s">
        <v>162</v>
      </c>
      <c r="AJ29" s="208" t="s">
        <v>162</v>
      </c>
      <c r="AK29" s="208" t="s">
        <v>162</v>
      </c>
      <c r="AL29" s="208" t="s">
        <v>162</v>
      </c>
      <c r="AM29" s="208" t="s">
        <v>162</v>
      </c>
      <c r="AN29" s="208" t="s">
        <v>162</v>
      </c>
      <c r="AO29" s="208" t="s">
        <v>162</v>
      </c>
      <c r="AP29" s="208" t="s">
        <v>162</v>
      </c>
      <c r="AQ29" s="208" t="s">
        <v>162</v>
      </c>
      <c r="AR29" s="208" t="s">
        <v>162</v>
      </c>
      <c r="AS29" s="208" t="s">
        <v>162</v>
      </c>
      <c r="AT29" s="208" t="s">
        <v>162</v>
      </c>
      <c r="AU29" s="208" t="s">
        <v>162</v>
      </c>
      <c r="AV29" s="208" t="s">
        <v>162</v>
      </c>
      <c r="AW29" s="208" t="s">
        <v>162</v>
      </c>
      <c r="AX29" s="208" t="s">
        <v>162</v>
      </c>
      <c r="AY29" s="208" t="s">
        <v>162</v>
      </c>
      <c r="AZ29" s="208" t="s">
        <v>162</v>
      </c>
      <c r="BA29" s="208" t="s">
        <v>162</v>
      </c>
      <c r="BB29" s="208" t="s">
        <v>162</v>
      </c>
      <c r="BC29" s="208" t="s">
        <v>162</v>
      </c>
      <c r="BD29" s="208" t="s">
        <v>162</v>
      </c>
      <c r="BE29" s="208" t="s">
        <v>162</v>
      </c>
      <c r="BF29" s="208" t="s">
        <v>162</v>
      </c>
      <c r="BG29" s="208" t="s">
        <v>162</v>
      </c>
      <c r="BH29" s="208" t="s">
        <v>162</v>
      </c>
      <c r="BI29" s="208" t="s">
        <v>162</v>
      </c>
      <c r="BJ29" s="208" t="s">
        <v>162</v>
      </c>
      <c r="BK29" s="208" t="s">
        <v>162</v>
      </c>
      <c r="BL29" s="208" t="s">
        <v>162</v>
      </c>
      <c r="BM29" s="208" t="s">
        <v>162</v>
      </c>
      <c r="BN29" s="208" t="s">
        <v>162</v>
      </c>
      <c r="BO29" s="208" t="s">
        <v>162</v>
      </c>
      <c r="BP29" s="208" t="s">
        <v>162</v>
      </c>
      <c r="BQ29" s="208" t="s">
        <v>162</v>
      </c>
      <c r="BR29" s="208" t="s">
        <v>162</v>
      </c>
      <c r="BS29" s="208" t="s">
        <v>162</v>
      </c>
      <c r="BT29" s="208" t="s">
        <v>162</v>
      </c>
      <c r="BU29" s="208" t="s">
        <v>162</v>
      </c>
      <c r="BV29" s="208" t="s">
        <v>162</v>
      </c>
      <c r="BW29" s="208" t="s">
        <v>162</v>
      </c>
      <c r="BX29" s="208" t="s">
        <v>162</v>
      </c>
      <c r="BY29" s="208" t="s">
        <v>162</v>
      </c>
      <c r="BZ29" s="208" t="s">
        <v>162</v>
      </c>
      <c r="CA29" s="208" t="s">
        <v>162</v>
      </c>
      <c r="CB29" s="208" t="s">
        <v>162</v>
      </c>
      <c r="CC29" s="208" t="s">
        <v>162</v>
      </c>
      <c r="CD29" s="208" t="s">
        <v>162</v>
      </c>
      <c r="CE29" s="208" t="s">
        <v>162</v>
      </c>
      <c r="CF29" s="208" t="s">
        <v>162</v>
      </c>
      <c r="CG29" s="208" t="s">
        <v>162</v>
      </c>
      <c r="CH29" s="208" t="s">
        <v>162</v>
      </c>
      <c r="CI29" s="208" t="s">
        <v>162</v>
      </c>
      <c r="CJ29" s="208" t="s">
        <v>162</v>
      </c>
      <c r="CK29" s="208" t="s">
        <v>162</v>
      </c>
      <c r="CL29" s="208" t="s">
        <v>162</v>
      </c>
      <c r="CM29" s="208" t="s">
        <v>162</v>
      </c>
      <c r="CN29" s="208" t="s">
        <v>162</v>
      </c>
      <c r="CO29" s="208" t="s">
        <v>162</v>
      </c>
      <c r="CP29" s="208" t="s">
        <v>162</v>
      </c>
      <c r="CQ29" s="208" t="s">
        <v>162</v>
      </c>
      <c r="CR29" s="208" t="s">
        <v>162</v>
      </c>
      <c r="CS29" s="208" t="s">
        <v>162</v>
      </c>
      <c r="CT29" s="208" t="s">
        <v>162</v>
      </c>
      <c r="CU29" s="208" t="s">
        <v>162</v>
      </c>
      <c r="CV29" s="208" t="s">
        <v>162</v>
      </c>
      <c r="CW29" s="208" t="s">
        <v>162</v>
      </c>
      <c r="CX29" s="208" t="s">
        <v>162</v>
      </c>
      <c r="CY29" s="208" t="s">
        <v>162</v>
      </c>
      <c r="CZ29" s="208" t="s">
        <v>162</v>
      </c>
    </row>
    <row r="30" spans="1:104" x14ac:dyDescent="0.2">
      <c r="A30" s="16" t="s">
        <v>365</v>
      </c>
      <c r="B30" s="9" t="s">
        <v>366</v>
      </c>
      <c r="C30" s="15" t="s">
        <v>367</v>
      </c>
      <c r="D30" s="15" t="s">
        <v>58</v>
      </c>
      <c r="E30" s="84" t="s">
        <v>167</v>
      </c>
      <c r="F30" s="61" t="s">
        <v>167</v>
      </c>
      <c r="G30" s="61" t="s">
        <v>167</v>
      </c>
      <c r="H30" s="61" t="s">
        <v>167</v>
      </c>
      <c r="I30" s="61" t="s">
        <v>167</v>
      </c>
      <c r="J30" s="61" t="s">
        <v>167</v>
      </c>
      <c r="K30" s="61" t="s">
        <v>167</v>
      </c>
      <c r="L30" s="61" t="s">
        <v>167</v>
      </c>
      <c r="M30" s="61" t="s">
        <v>167</v>
      </c>
      <c r="N30" s="61" t="s">
        <v>167</v>
      </c>
      <c r="O30" s="61" t="s">
        <v>167</v>
      </c>
      <c r="P30" s="61" t="s">
        <v>167</v>
      </c>
      <c r="Q30" s="61" t="s">
        <v>167</v>
      </c>
      <c r="R30" s="61" t="s">
        <v>167</v>
      </c>
      <c r="S30" s="61" t="s">
        <v>167</v>
      </c>
      <c r="T30" s="61" t="s">
        <v>167</v>
      </c>
      <c r="U30" s="61" t="s">
        <v>167</v>
      </c>
      <c r="V30" s="61" t="s">
        <v>167</v>
      </c>
      <c r="W30" s="61" t="s">
        <v>167</v>
      </c>
      <c r="X30" s="61" t="s">
        <v>167</v>
      </c>
      <c r="Y30" s="61" t="s">
        <v>167</v>
      </c>
      <c r="Z30" s="61" t="s">
        <v>167</v>
      </c>
      <c r="AA30" s="61" t="s">
        <v>167</v>
      </c>
      <c r="AB30" s="61" t="s">
        <v>167</v>
      </c>
      <c r="AC30" s="61" t="s">
        <v>167</v>
      </c>
      <c r="AD30" s="61" t="s">
        <v>167</v>
      </c>
      <c r="AE30" s="61" t="s">
        <v>167</v>
      </c>
      <c r="AF30" s="61" t="s">
        <v>167</v>
      </c>
      <c r="AG30" s="61" t="s">
        <v>167</v>
      </c>
      <c r="AH30" s="61" t="s">
        <v>167</v>
      </c>
      <c r="AI30" s="61" t="s">
        <v>167</v>
      </c>
      <c r="AJ30" s="61" t="s">
        <v>167</v>
      </c>
      <c r="AK30" s="61" t="s">
        <v>167</v>
      </c>
      <c r="AL30" s="61" t="s">
        <v>167</v>
      </c>
      <c r="AM30" s="61" t="s">
        <v>167</v>
      </c>
      <c r="AN30" s="61" t="s">
        <v>167</v>
      </c>
      <c r="AO30" s="61" t="s">
        <v>167</v>
      </c>
      <c r="AP30" s="61" t="s">
        <v>167</v>
      </c>
      <c r="AQ30" s="61" t="s">
        <v>167</v>
      </c>
      <c r="AR30" s="61" t="s">
        <v>167</v>
      </c>
      <c r="AS30" s="61" t="s">
        <v>167</v>
      </c>
      <c r="AT30" s="61" t="s">
        <v>167</v>
      </c>
      <c r="AU30" s="61" t="s">
        <v>167</v>
      </c>
      <c r="AV30" s="61" t="s">
        <v>167</v>
      </c>
      <c r="AW30" s="61" t="s">
        <v>167</v>
      </c>
      <c r="AX30" s="61" t="s">
        <v>167</v>
      </c>
      <c r="AY30" s="61" t="s">
        <v>167</v>
      </c>
      <c r="AZ30" s="61" t="s">
        <v>167</v>
      </c>
      <c r="BA30" s="61" t="s">
        <v>167</v>
      </c>
      <c r="BB30" s="61" t="s">
        <v>167</v>
      </c>
      <c r="BC30" s="61" t="s">
        <v>167</v>
      </c>
      <c r="BD30" s="61" t="s">
        <v>167</v>
      </c>
      <c r="BE30" s="61" t="s">
        <v>167</v>
      </c>
      <c r="BF30" s="61" t="s">
        <v>167</v>
      </c>
      <c r="BG30" s="61" t="s">
        <v>167</v>
      </c>
      <c r="BH30" s="61" t="s">
        <v>167</v>
      </c>
      <c r="BI30" s="61" t="s">
        <v>167</v>
      </c>
      <c r="BJ30" s="61" t="s">
        <v>167</v>
      </c>
      <c r="BK30" s="61" t="s">
        <v>167</v>
      </c>
      <c r="BL30" s="61" t="s">
        <v>167</v>
      </c>
      <c r="BM30" s="61" t="s">
        <v>167</v>
      </c>
      <c r="BN30" s="61" t="s">
        <v>167</v>
      </c>
      <c r="BO30" s="61" t="s">
        <v>167</v>
      </c>
      <c r="BP30" s="61" t="s">
        <v>167</v>
      </c>
      <c r="BQ30" s="61" t="s">
        <v>167</v>
      </c>
      <c r="BR30" s="61" t="s">
        <v>167</v>
      </c>
      <c r="BS30" s="61" t="s">
        <v>167</v>
      </c>
      <c r="BT30" s="61" t="s">
        <v>167</v>
      </c>
      <c r="BU30" s="61" t="s">
        <v>167</v>
      </c>
      <c r="BV30" s="61" t="s">
        <v>167</v>
      </c>
      <c r="BW30" s="61" t="s">
        <v>167</v>
      </c>
      <c r="BX30" s="61" t="s">
        <v>167</v>
      </c>
      <c r="BY30" s="61" t="s">
        <v>167</v>
      </c>
      <c r="BZ30" s="61" t="s">
        <v>167</v>
      </c>
      <c r="CA30" s="61" t="s">
        <v>167</v>
      </c>
      <c r="CB30" s="61" t="s">
        <v>167</v>
      </c>
      <c r="CC30" s="61" t="s">
        <v>167</v>
      </c>
      <c r="CD30" s="61" t="s">
        <v>167</v>
      </c>
      <c r="CE30" s="61" t="s">
        <v>167</v>
      </c>
      <c r="CF30" s="61" t="s">
        <v>167</v>
      </c>
      <c r="CG30" s="61" t="s">
        <v>167</v>
      </c>
      <c r="CH30" s="61" t="s">
        <v>167</v>
      </c>
      <c r="CI30" s="61" t="s">
        <v>167</v>
      </c>
      <c r="CJ30" s="61" t="s">
        <v>167</v>
      </c>
      <c r="CK30" s="61" t="s">
        <v>167</v>
      </c>
      <c r="CL30" s="61" t="s">
        <v>167</v>
      </c>
      <c r="CM30" s="61" t="s">
        <v>167</v>
      </c>
      <c r="CN30" s="61" t="s">
        <v>167</v>
      </c>
      <c r="CO30" s="61" t="s">
        <v>167</v>
      </c>
      <c r="CP30" s="61" t="s">
        <v>167</v>
      </c>
      <c r="CQ30" s="61" t="s">
        <v>167</v>
      </c>
      <c r="CR30" s="61" t="s">
        <v>167</v>
      </c>
      <c r="CS30" s="61" t="s">
        <v>167</v>
      </c>
      <c r="CT30" s="61" t="s">
        <v>167</v>
      </c>
      <c r="CU30" s="61" t="s">
        <v>167</v>
      </c>
      <c r="CV30" s="61" t="s">
        <v>167</v>
      </c>
      <c r="CW30" s="61" t="s">
        <v>167</v>
      </c>
      <c r="CX30" s="61" t="s">
        <v>167</v>
      </c>
      <c r="CY30" s="61" t="s">
        <v>167</v>
      </c>
      <c r="CZ30" s="61" t="s">
        <v>167</v>
      </c>
    </row>
    <row r="31" spans="1:104" x14ac:dyDescent="0.2">
      <c r="A31" s="16" t="s">
        <v>368</v>
      </c>
      <c r="B31" s="9" t="s">
        <v>369</v>
      </c>
      <c r="C31" s="15" t="s">
        <v>367</v>
      </c>
      <c r="D31" s="15" t="s">
        <v>58</v>
      </c>
      <c r="E31" s="84" t="s">
        <v>167</v>
      </c>
      <c r="F31" s="61" t="s">
        <v>167</v>
      </c>
      <c r="G31" s="61" t="s">
        <v>167</v>
      </c>
      <c r="H31" s="61" t="s">
        <v>167</v>
      </c>
      <c r="I31" s="61" t="s">
        <v>167</v>
      </c>
      <c r="J31" s="61" t="s">
        <v>167</v>
      </c>
      <c r="K31" s="61" t="s">
        <v>167</v>
      </c>
      <c r="L31" s="61" t="s">
        <v>167</v>
      </c>
      <c r="M31" s="61" t="s">
        <v>167</v>
      </c>
      <c r="N31" s="61" t="s">
        <v>167</v>
      </c>
      <c r="O31" s="61" t="s">
        <v>167</v>
      </c>
      <c r="P31" s="61" t="s">
        <v>167</v>
      </c>
      <c r="Q31" s="61" t="s">
        <v>167</v>
      </c>
      <c r="R31" s="61" t="s">
        <v>167</v>
      </c>
      <c r="S31" s="61" t="s">
        <v>167</v>
      </c>
      <c r="T31" s="61" t="s">
        <v>167</v>
      </c>
      <c r="U31" s="61" t="s">
        <v>167</v>
      </c>
      <c r="V31" s="61" t="s">
        <v>167</v>
      </c>
      <c r="W31" s="61" t="s">
        <v>167</v>
      </c>
      <c r="X31" s="61" t="s">
        <v>167</v>
      </c>
      <c r="Y31" s="61" t="s">
        <v>167</v>
      </c>
      <c r="Z31" s="61" t="s">
        <v>167</v>
      </c>
      <c r="AA31" s="61" t="s">
        <v>167</v>
      </c>
      <c r="AB31" s="61" t="s">
        <v>167</v>
      </c>
      <c r="AC31" s="61" t="s">
        <v>167</v>
      </c>
      <c r="AD31" s="61" t="s">
        <v>167</v>
      </c>
      <c r="AE31" s="61" t="s">
        <v>167</v>
      </c>
      <c r="AF31" s="61" t="s">
        <v>167</v>
      </c>
      <c r="AG31" s="61" t="s">
        <v>167</v>
      </c>
      <c r="AH31" s="61" t="s">
        <v>167</v>
      </c>
      <c r="AI31" s="61" t="s">
        <v>167</v>
      </c>
      <c r="AJ31" s="61" t="s">
        <v>167</v>
      </c>
      <c r="AK31" s="61" t="s">
        <v>167</v>
      </c>
      <c r="AL31" s="61" t="s">
        <v>167</v>
      </c>
      <c r="AM31" s="61" t="s">
        <v>167</v>
      </c>
      <c r="AN31" s="61" t="s">
        <v>167</v>
      </c>
      <c r="AO31" s="61" t="s">
        <v>167</v>
      </c>
      <c r="AP31" s="61" t="s">
        <v>167</v>
      </c>
      <c r="AQ31" s="61" t="s">
        <v>167</v>
      </c>
      <c r="AR31" s="61" t="s">
        <v>167</v>
      </c>
      <c r="AS31" s="61" t="s">
        <v>167</v>
      </c>
      <c r="AT31" s="61" t="s">
        <v>167</v>
      </c>
      <c r="AU31" s="61" t="s">
        <v>167</v>
      </c>
      <c r="AV31" s="61" t="s">
        <v>167</v>
      </c>
      <c r="AW31" s="61" t="s">
        <v>167</v>
      </c>
      <c r="AX31" s="61" t="s">
        <v>167</v>
      </c>
      <c r="AY31" s="61" t="s">
        <v>167</v>
      </c>
      <c r="AZ31" s="61" t="s">
        <v>167</v>
      </c>
      <c r="BA31" s="61" t="s">
        <v>167</v>
      </c>
      <c r="BB31" s="61" t="s">
        <v>167</v>
      </c>
      <c r="BC31" s="61" t="s">
        <v>167</v>
      </c>
      <c r="BD31" s="61" t="s">
        <v>167</v>
      </c>
      <c r="BE31" s="61" t="s">
        <v>167</v>
      </c>
      <c r="BF31" s="61" t="s">
        <v>167</v>
      </c>
      <c r="BG31" s="61" t="s">
        <v>167</v>
      </c>
      <c r="BH31" s="61" t="s">
        <v>167</v>
      </c>
      <c r="BI31" s="61" t="s">
        <v>167</v>
      </c>
      <c r="BJ31" s="61" t="s">
        <v>167</v>
      </c>
      <c r="BK31" s="61" t="s">
        <v>167</v>
      </c>
      <c r="BL31" s="61" t="s">
        <v>167</v>
      </c>
      <c r="BM31" s="61" t="s">
        <v>167</v>
      </c>
      <c r="BN31" s="61" t="s">
        <v>167</v>
      </c>
      <c r="BO31" s="61" t="s">
        <v>167</v>
      </c>
      <c r="BP31" s="61" t="s">
        <v>167</v>
      </c>
      <c r="BQ31" s="61" t="s">
        <v>167</v>
      </c>
      <c r="BR31" s="61" t="s">
        <v>167</v>
      </c>
      <c r="BS31" s="61" t="s">
        <v>167</v>
      </c>
      <c r="BT31" s="61" t="s">
        <v>167</v>
      </c>
      <c r="BU31" s="61" t="s">
        <v>167</v>
      </c>
      <c r="BV31" s="61" t="s">
        <v>167</v>
      </c>
      <c r="BW31" s="61" t="s">
        <v>167</v>
      </c>
      <c r="BX31" s="61" t="s">
        <v>167</v>
      </c>
      <c r="BY31" s="61" t="s">
        <v>167</v>
      </c>
      <c r="BZ31" s="61" t="s">
        <v>167</v>
      </c>
      <c r="CA31" s="61" t="s">
        <v>167</v>
      </c>
      <c r="CB31" s="61" t="s">
        <v>167</v>
      </c>
      <c r="CC31" s="61" t="s">
        <v>167</v>
      </c>
      <c r="CD31" s="61" t="s">
        <v>167</v>
      </c>
      <c r="CE31" s="61" t="s">
        <v>167</v>
      </c>
      <c r="CF31" s="61" t="s">
        <v>167</v>
      </c>
      <c r="CG31" s="61" t="s">
        <v>167</v>
      </c>
      <c r="CH31" s="61" t="s">
        <v>167</v>
      </c>
      <c r="CI31" s="61" t="s">
        <v>167</v>
      </c>
      <c r="CJ31" s="61" t="s">
        <v>167</v>
      </c>
      <c r="CK31" s="61" t="s">
        <v>167</v>
      </c>
      <c r="CL31" s="61" t="s">
        <v>167</v>
      </c>
      <c r="CM31" s="61" t="s">
        <v>167</v>
      </c>
      <c r="CN31" s="61" t="s">
        <v>167</v>
      </c>
      <c r="CO31" s="61" t="s">
        <v>167</v>
      </c>
      <c r="CP31" s="61" t="s">
        <v>167</v>
      </c>
      <c r="CQ31" s="61" t="s">
        <v>167</v>
      </c>
      <c r="CR31" s="61" t="s">
        <v>167</v>
      </c>
      <c r="CS31" s="61" t="s">
        <v>167</v>
      </c>
      <c r="CT31" s="61" t="s">
        <v>167</v>
      </c>
      <c r="CU31" s="61" t="s">
        <v>167</v>
      </c>
      <c r="CV31" s="61" t="s">
        <v>167</v>
      </c>
      <c r="CW31" s="61" t="s">
        <v>167</v>
      </c>
      <c r="CX31" s="61" t="s">
        <v>167</v>
      </c>
      <c r="CY31" s="61" t="s">
        <v>167</v>
      </c>
      <c r="CZ31" s="61" t="s">
        <v>167</v>
      </c>
    </row>
    <row r="32" spans="1:104" x14ac:dyDescent="0.2">
      <c r="A32" s="16" t="s">
        <v>370</v>
      </c>
      <c r="B32" s="9" t="s">
        <v>371</v>
      </c>
      <c r="C32" s="15" t="s">
        <v>367</v>
      </c>
      <c r="D32" s="15" t="s">
        <v>58</v>
      </c>
      <c r="E32" s="84" t="s">
        <v>167</v>
      </c>
      <c r="F32" s="61" t="s">
        <v>167</v>
      </c>
      <c r="G32" s="61" t="s">
        <v>167</v>
      </c>
      <c r="H32" s="61" t="s">
        <v>167</v>
      </c>
      <c r="I32" s="61" t="s">
        <v>167</v>
      </c>
      <c r="J32" s="61" t="s">
        <v>167</v>
      </c>
      <c r="K32" s="61" t="s">
        <v>167</v>
      </c>
      <c r="L32" s="61" t="s">
        <v>167</v>
      </c>
      <c r="M32" s="61" t="s">
        <v>167</v>
      </c>
      <c r="N32" s="61" t="s">
        <v>167</v>
      </c>
      <c r="O32" s="61" t="s">
        <v>167</v>
      </c>
      <c r="P32" s="61" t="s">
        <v>167</v>
      </c>
      <c r="Q32" s="61" t="s">
        <v>167</v>
      </c>
      <c r="R32" s="61" t="s">
        <v>167</v>
      </c>
      <c r="S32" s="61" t="s">
        <v>167</v>
      </c>
      <c r="T32" s="61" t="s">
        <v>167</v>
      </c>
      <c r="U32" s="61" t="s">
        <v>167</v>
      </c>
      <c r="V32" s="61" t="s">
        <v>167</v>
      </c>
      <c r="W32" s="61" t="s">
        <v>167</v>
      </c>
      <c r="X32" s="61" t="s">
        <v>167</v>
      </c>
      <c r="Y32" s="61" t="s">
        <v>167</v>
      </c>
      <c r="Z32" s="61" t="s">
        <v>167</v>
      </c>
      <c r="AA32" s="61" t="s">
        <v>167</v>
      </c>
      <c r="AB32" s="61" t="s">
        <v>167</v>
      </c>
      <c r="AC32" s="61" t="s">
        <v>167</v>
      </c>
      <c r="AD32" s="61" t="s">
        <v>167</v>
      </c>
      <c r="AE32" s="61" t="s">
        <v>167</v>
      </c>
      <c r="AF32" s="61" t="s">
        <v>167</v>
      </c>
      <c r="AG32" s="61" t="s">
        <v>167</v>
      </c>
      <c r="AH32" s="61" t="s">
        <v>167</v>
      </c>
      <c r="AI32" s="61" t="s">
        <v>167</v>
      </c>
      <c r="AJ32" s="61" t="s">
        <v>167</v>
      </c>
      <c r="AK32" s="61" t="s">
        <v>167</v>
      </c>
      <c r="AL32" s="61" t="s">
        <v>167</v>
      </c>
      <c r="AM32" s="61" t="s">
        <v>167</v>
      </c>
      <c r="AN32" s="61" t="s">
        <v>167</v>
      </c>
      <c r="AO32" s="61" t="s">
        <v>167</v>
      </c>
      <c r="AP32" s="61" t="s">
        <v>167</v>
      </c>
      <c r="AQ32" s="61" t="s">
        <v>167</v>
      </c>
      <c r="AR32" s="61" t="s">
        <v>167</v>
      </c>
      <c r="AS32" s="61" t="s">
        <v>167</v>
      </c>
      <c r="AT32" s="61" t="s">
        <v>167</v>
      </c>
      <c r="AU32" s="61" t="s">
        <v>167</v>
      </c>
      <c r="AV32" s="61" t="s">
        <v>167</v>
      </c>
      <c r="AW32" s="61" t="s">
        <v>167</v>
      </c>
      <c r="AX32" s="61" t="s">
        <v>167</v>
      </c>
      <c r="AY32" s="61" t="s">
        <v>167</v>
      </c>
      <c r="AZ32" s="61" t="s">
        <v>167</v>
      </c>
      <c r="BA32" s="61" t="s">
        <v>167</v>
      </c>
      <c r="BB32" s="61" t="s">
        <v>167</v>
      </c>
      <c r="BC32" s="61" t="s">
        <v>167</v>
      </c>
      <c r="BD32" s="61" t="s">
        <v>167</v>
      </c>
      <c r="BE32" s="61" t="s">
        <v>167</v>
      </c>
      <c r="BF32" s="61" t="s">
        <v>167</v>
      </c>
      <c r="BG32" s="61" t="s">
        <v>167</v>
      </c>
      <c r="BH32" s="61" t="s">
        <v>167</v>
      </c>
      <c r="BI32" s="61" t="s">
        <v>167</v>
      </c>
      <c r="BJ32" s="61" t="s">
        <v>167</v>
      </c>
      <c r="BK32" s="61" t="s">
        <v>167</v>
      </c>
      <c r="BL32" s="61" t="s">
        <v>167</v>
      </c>
      <c r="BM32" s="61" t="s">
        <v>167</v>
      </c>
      <c r="BN32" s="61" t="s">
        <v>167</v>
      </c>
      <c r="BO32" s="61" t="s">
        <v>167</v>
      </c>
      <c r="BP32" s="61" t="s">
        <v>167</v>
      </c>
      <c r="BQ32" s="61" t="s">
        <v>167</v>
      </c>
      <c r="BR32" s="61" t="s">
        <v>167</v>
      </c>
      <c r="BS32" s="61" t="s">
        <v>167</v>
      </c>
      <c r="BT32" s="61" t="s">
        <v>167</v>
      </c>
      <c r="BU32" s="61" t="s">
        <v>167</v>
      </c>
      <c r="BV32" s="61" t="s">
        <v>167</v>
      </c>
      <c r="BW32" s="61" t="s">
        <v>167</v>
      </c>
      <c r="BX32" s="61" t="s">
        <v>167</v>
      </c>
      <c r="BY32" s="61" t="s">
        <v>167</v>
      </c>
      <c r="BZ32" s="61" t="s">
        <v>167</v>
      </c>
      <c r="CA32" s="61" t="s">
        <v>167</v>
      </c>
      <c r="CB32" s="61" t="s">
        <v>167</v>
      </c>
      <c r="CC32" s="61" t="s">
        <v>167</v>
      </c>
      <c r="CD32" s="61" t="s">
        <v>167</v>
      </c>
      <c r="CE32" s="61" t="s">
        <v>167</v>
      </c>
      <c r="CF32" s="61" t="s">
        <v>167</v>
      </c>
      <c r="CG32" s="61" t="s">
        <v>167</v>
      </c>
      <c r="CH32" s="61" t="s">
        <v>167</v>
      </c>
      <c r="CI32" s="61" t="s">
        <v>167</v>
      </c>
      <c r="CJ32" s="61" t="s">
        <v>167</v>
      </c>
      <c r="CK32" s="61" t="s">
        <v>167</v>
      </c>
      <c r="CL32" s="61" t="s">
        <v>167</v>
      </c>
      <c r="CM32" s="61" t="s">
        <v>167</v>
      </c>
      <c r="CN32" s="61" t="s">
        <v>167</v>
      </c>
      <c r="CO32" s="61" t="s">
        <v>167</v>
      </c>
      <c r="CP32" s="61" t="s">
        <v>167</v>
      </c>
      <c r="CQ32" s="61" t="s">
        <v>167</v>
      </c>
      <c r="CR32" s="61" t="s">
        <v>167</v>
      </c>
      <c r="CS32" s="61" t="s">
        <v>167</v>
      </c>
      <c r="CT32" s="61" t="s">
        <v>167</v>
      </c>
      <c r="CU32" s="61" t="s">
        <v>167</v>
      </c>
      <c r="CV32" s="61" t="s">
        <v>167</v>
      </c>
      <c r="CW32" s="61" t="s">
        <v>167</v>
      </c>
      <c r="CX32" s="61" t="s">
        <v>167</v>
      </c>
      <c r="CY32" s="61" t="s">
        <v>167</v>
      </c>
      <c r="CZ32" s="61" t="s">
        <v>167</v>
      </c>
    </row>
    <row r="33" spans="1:104" x14ac:dyDescent="0.2">
      <c r="A33" s="16" t="s">
        <v>372</v>
      </c>
      <c r="B33" s="9" t="s">
        <v>373</v>
      </c>
      <c r="C33" s="15" t="s">
        <v>367</v>
      </c>
      <c r="D33" s="15" t="s">
        <v>58</v>
      </c>
      <c r="E33" s="84" t="s">
        <v>167</v>
      </c>
      <c r="F33" s="61" t="s">
        <v>167</v>
      </c>
      <c r="G33" s="61" t="s">
        <v>167</v>
      </c>
      <c r="H33" s="61" t="s">
        <v>167</v>
      </c>
      <c r="I33" s="61" t="s">
        <v>167</v>
      </c>
      <c r="J33" s="61" t="s">
        <v>167</v>
      </c>
      <c r="K33" s="61" t="s">
        <v>167</v>
      </c>
      <c r="L33" s="61" t="s">
        <v>167</v>
      </c>
      <c r="M33" s="61" t="s">
        <v>167</v>
      </c>
      <c r="N33" s="61" t="s">
        <v>167</v>
      </c>
      <c r="O33" s="61" t="s">
        <v>167</v>
      </c>
      <c r="P33" s="61" t="s">
        <v>167</v>
      </c>
      <c r="Q33" s="61" t="s">
        <v>167</v>
      </c>
      <c r="R33" s="61" t="s">
        <v>167</v>
      </c>
      <c r="S33" s="61" t="s">
        <v>167</v>
      </c>
      <c r="T33" s="61" t="s">
        <v>167</v>
      </c>
      <c r="U33" s="61" t="s">
        <v>167</v>
      </c>
      <c r="V33" s="61" t="s">
        <v>167</v>
      </c>
      <c r="W33" s="61" t="s">
        <v>167</v>
      </c>
      <c r="X33" s="61" t="s">
        <v>167</v>
      </c>
      <c r="Y33" s="61" t="s">
        <v>167</v>
      </c>
      <c r="Z33" s="61" t="s">
        <v>167</v>
      </c>
      <c r="AA33" s="61" t="s">
        <v>167</v>
      </c>
      <c r="AB33" s="61" t="s">
        <v>167</v>
      </c>
      <c r="AC33" s="61" t="s">
        <v>167</v>
      </c>
      <c r="AD33" s="61" t="s">
        <v>167</v>
      </c>
      <c r="AE33" s="61" t="s">
        <v>167</v>
      </c>
      <c r="AF33" s="61" t="s">
        <v>167</v>
      </c>
      <c r="AG33" s="61" t="s">
        <v>167</v>
      </c>
      <c r="AH33" s="61" t="s">
        <v>167</v>
      </c>
      <c r="AI33" s="61" t="s">
        <v>167</v>
      </c>
      <c r="AJ33" s="61" t="s">
        <v>167</v>
      </c>
      <c r="AK33" s="61" t="s">
        <v>167</v>
      </c>
      <c r="AL33" s="61" t="s">
        <v>167</v>
      </c>
      <c r="AM33" s="61" t="s">
        <v>167</v>
      </c>
      <c r="AN33" s="61" t="s">
        <v>167</v>
      </c>
      <c r="AO33" s="61" t="s">
        <v>167</v>
      </c>
      <c r="AP33" s="61" t="s">
        <v>167</v>
      </c>
      <c r="AQ33" s="61" t="s">
        <v>167</v>
      </c>
      <c r="AR33" s="61" t="s">
        <v>167</v>
      </c>
      <c r="AS33" s="61" t="s">
        <v>167</v>
      </c>
      <c r="AT33" s="61" t="s">
        <v>167</v>
      </c>
      <c r="AU33" s="61" t="s">
        <v>167</v>
      </c>
      <c r="AV33" s="61" t="s">
        <v>167</v>
      </c>
      <c r="AW33" s="61" t="s">
        <v>167</v>
      </c>
      <c r="AX33" s="61" t="s">
        <v>167</v>
      </c>
      <c r="AY33" s="61" t="s">
        <v>167</v>
      </c>
      <c r="AZ33" s="61" t="s">
        <v>167</v>
      </c>
      <c r="BA33" s="61" t="s">
        <v>167</v>
      </c>
      <c r="BB33" s="61" t="s">
        <v>167</v>
      </c>
      <c r="BC33" s="61" t="s">
        <v>167</v>
      </c>
      <c r="BD33" s="61" t="s">
        <v>167</v>
      </c>
      <c r="BE33" s="61" t="s">
        <v>167</v>
      </c>
      <c r="BF33" s="61" t="s">
        <v>167</v>
      </c>
      <c r="BG33" s="61" t="s">
        <v>167</v>
      </c>
      <c r="BH33" s="61" t="s">
        <v>167</v>
      </c>
      <c r="BI33" s="61" t="s">
        <v>167</v>
      </c>
      <c r="BJ33" s="61" t="s">
        <v>167</v>
      </c>
      <c r="BK33" s="61" t="s">
        <v>167</v>
      </c>
      <c r="BL33" s="61" t="s">
        <v>167</v>
      </c>
      <c r="BM33" s="61" t="s">
        <v>167</v>
      </c>
      <c r="BN33" s="61" t="s">
        <v>167</v>
      </c>
      <c r="BO33" s="61" t="s">
        <v>167</v>
      </c>
      <c r="BP33" s="61" t="s">
        <v>167</v>
      </c>
      <c r="BQ33" s="61" t="s">
        <v>167</v>
      </c>
      <c r="BR33" s="61" t="s">
        <v>167</v>
      </c>
      <c r="BS33" s="61" t="s">
        <v>167</v>
      </c>
      <c r="BT33" s="61" t="s">
        <v>167</v>
      </c>
      <c r="BU33" s="61" t="s">
        <v>167</v>
      </c>
      <c r="BV33" s="61" t="s">
        <v>167</v>
      </c>
      <c r="BW33" s="61" t="s">
        <v>167</v>
      </c>
      <c r="BX33" s="61" t="s">
        <v>167</v>
      </c>
      <c r="BY33" s="61" t="s">
        <v>167</v>
      </c>
      <c r="BZ33" s="61" t="s">
        <v>167</v>
      </c>
      <c r="CA33" s="61" t="s">
        <v>167</v>
      </c>
      <c r="CB33" s="61" t="s">
        <v>167</v>
      </c>
      <c r="CC33" s="61" t="s">
        <v>167</v>
      </c>
      <c r="CD33" s="61" t="s">
        <v>167</v>
      </c>
      <c r="CE33" s="61" t="s">
        <v>167</v>
      </c>
      <c r="CF33" s="61" t="s">
        <v>167</v>
      </c>
      <c r="CG33" s="61" t="s">
        <v>167</v>
      </c>
      <c r="CH33" s="61" t="s">
        <v>167</v>
      </c>
      <c r="CI33" s="61" t="s">
        <v>167</v>
      </c>
      <c r="CJ33" s="61" t="s">
        <v>167</v>
      </c>
      <c r="CK33" s="61" t="s">
        <v>167</v>
      </c>
      <c r="CL33" s="61" t="s">
        <v>167</v>
      </c>
      <c r="CM33" s="61" t="s">
        <v>167</v>
      </c>
      <c r="CN33" s="61" t="s">
        <v>167</v>
      </c>
      <c r="CO33" s="61" t="s">
        <v>167</v>
      </c>
      <c r="CP33" s="61" t="s">
        <v>167</v>
      </c>
      <c r="CQ33" s="61" t="s">
        <v>167</v>
      </c>
      <c r="CR33" s="61" t="s">
        <v>167</v>
      </c>
      <c r="CS33" s="61" t="s">
        <v>167</v>
      </c>
      <c r="CT33" s="61" t="s">
        <v>167</v>
      </c>
      <c r="CU33" s="61" t="s">
        <v>167</v>
      </c>
      <c r="CV33" s="61" t="s">
        <v>167</v>
      </c>
      <c r="CW33" s="61" t="s">
        <v>167</v>
      </c>
      <c r="CX33" s="61" t="s">
        <v>167</v>
      </c>
      <c r="CY33" s="61" t="s">
        <v>167</v>
      </c>
      <c r="CZ33" s="61" t="s">
        <v>167</v>
      </c>
    </row>
    <row r="34" spans="1:104" ht="28.5" x14ac:dyDescent="0.2">
      <c r="A34" s="16" t="s">
        <v>374</v>
      </c>
      <c r="B34" s="9" t="s">
        <v>375</v>
      </c>
      <c r="C34" s="15" t="s">
        <v>376</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x14ac:dyDescent="0.2">
      <c r="A35" s="16" t="s">
        <v>377</v>
      </c>
      <c r="B35" s="9" t="s">
        <v>378</v>
      </c>
      <c r="C35" s="15" t="s">
        <v>379</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x14ac:dyDescent="0.2">
      <c r="A36" s="16"/>
      <c r="B36" s="219" t="s">
        <v>380</v>
      </c>
      <c r="C36" s="15" t="s">
        <v>381</v>
      </c>
      <c r="D36" s="15" t="s">
        <v>161</v>
      </c>
      <c r="E36" s="207" t="s">
        <v>162</v>
      </c>
      <c r="F36" s="208" t="s">
        <v>162</v>
      </c>
      <c r="G36" s="208" t="s">
        <v>162</v>
      </c>
      <c r="H36" s="208" t="s">
        <v>162</v>
      </c>
      <c r="I36" s="208" t="s">
        <v>162</v>
      </c>
      <c r="J36" s="208" t="s">
        <v>162</v>
      </c>
      <c r="K36" s="208" t="s">
        <v>162</v>
      </c>
      <c r="L36" s="208" t="s">
        <v>162</v>
      </c>
      <c r="M36" s="208" t="s">
        <v>162</v>
      </c>
      <c r="N36" s="208" t="s">
        <v>162</v>
      </c>
      <c r="O36" s="208" t="s">
        <v>162</v>
      </c>
      <c r="P36" s="208" t="s">
        <v>162</v>
      </c>
      <c r="Q36" s="208" t="s">
        <v>162</v>
      </c>
      <c r="R36" s="208" t="s">
        <v>162</v>
      </c>
      <c r="S36" s="208" t="s">
        <v>162</v>
      </c>
      <c r="T36" s="208" t="s">
        <v>162</v>
      </c>
      <c r="U36" s="208" t="s">
        <v>162</v>
      </c>
      <c r="V36" s="208" t="s">
        <v>162</v>
      </c>
      <c r="W36" s="208" t="s">
        <v>162</v>
      </c>
      <c r="X36" s="208" t="s">
        <v>162</v>
      </c>
      <c r="Y36" s="208" t="s">
        <v>162</v>
      </c>
      <c r="Z36" s="208" t="s">
        <v>162</v>
      </c>
      <c r="AA36" s="208" t="s">
        <v>162</v>
      </c>
      <c r="AB36" s="208" t="s">
        <v>162</v>
      </c>
      <c r="AC36" s="208" t="s">
        <v>162</v>
      </c>
      <c r="AD36" s="208" t="s">
        <v>162</v>
      </c>
      <c r="AE36" s="208" t="s">
        <v>162</v>
      </c>
      <c r="AF36" s="208" t="s">
        <v>162</v>
      </c>
      <c r="AG36" s="208" t="s">
        <v>162</v>
      </c>
      <c r="AH36" s="208" t="s">
        <v>162</v>
      </c>
      <c r="AI36" s="208" t="s">
        <v>162</v>
      </c>
      <c r="AJ36" s="208" t="s">
        <v>162</v>
      </c>
      <c r="AK36" s="208" t="s">
        <v>162</v>
      </c>
      <c r="AL36" s="208" t="s">
        <v>162</v>
      </c>
      <c r="AM36" s="208" t="s">
        <v>162</v>
      </c>
      <c r="AN36" s="208" t="s">
        <v>162</v>
      </c>
      <c r="AO36" s="208" t="s">
        <v>162</v>
      </c>
      <c r="AP36" s="208" t="s">
        <v>162</v>
      </c>
      <c r="AQ36" s="208" t="s">
        <v>162</v>
      </c>
      <c r="AR36" s="208" t="s">
        <v>162</v>
      </c>
      <c r="AS36" s="208" t="s">
        <v>162</v>
      </c>
      <c r="AT36" s="208" t="s">
        <v>162</v>
      </c>
      <c r="AU36" s="208" t="s">
        <v>162</v>
      </c>
      <c r="AV36" s="208" t="s">
        <v>162</v>
      </c>
      <c r="AW36" s="208" t="s">
        <v>162</v>
      </c>
      <c r="AX36" s="208" t="s">
        <v>162</v>
      </c>
      <c r="AY36" s="208" t="s">
        <v>162</v>
      </c>
      <c r="AZ36" s="208" t="s">
        <v>162</v>
      </c>
      <c r="BA36" s="208" t="s">
        <v>162</v>
      </c>
      <c r="BB36" s="208" t="s">
        <v>162</v>
      </c>
      <c r="BC36" s="208" t="s">
        <v>162</v>
      </c>
      <c r="BD36" s="208" t="s">
        <v>162</v>
      </c>
      <c r="BE36" s="208" t="s">
        <v>162</v>
      </c>
      <c r="BF36" s="208" t="s">
        <v>162</v>
      </c>
      <c r="BG36" s="208" t="s">
        <v>162</v>
      </c>
      <c r="BH36" s="208" t="s">
        <v>162</v>
      </c>
      <c r="BI36" s="208" t="s">
        <v>162</v>
      </c>
      <c r="BJ36" s="208" t="s">
        <v>162</v>
      </c>
      <c r="BK36" s="208" t="s">
        <v>162</v>
      </c>
      <c r="BL36" s="208" t="s">
        <v>162</v>
      </c>
      <c r="BM36" s="208" t="s">
        <v>162</v>
      </c>
      <c r="BN36" s="208" t="s">
        <v>162</v>
      </c>
      <c r="BO36" s="208" t="s">
        <v>162</v>
      </c>
      <c r="BP36" s="208" t="s">
        <v>162</v>
      </c>
      <c r="BQ36" s="208" t="s">
        <v>162</v>
      </c>
      <c r="BR36" s="208" t="s">
        <v>162</v>
      </c>
      <c r="BS36" s="208" t="s">
        <v>162</v>
      </c>
      <c r="BT36" s="208" t="s">
        <v>162</v>
      </c>
      <c r="BU36" s="208" t="s">
        <v>162</v>
      </c>
      <c r="BV36" s="208" t="s">
        <v>162</v>
      </c>
      <c r="BW36" s="208" t="s">
        <v>162</v>
      </c>
      <c r="BX36" s="208" t="s">
        <v>162</v>
      </c>
      <c r="BY36" s="208" t="s">
        <v>162</v>
      </c>
      <c r="BZ36" s="208" t="s">
        <v>162</v>
      </c>
      <c r="CA36" s="208" t="s">
        <v>162</v>
      </c>
      <c r="CB36" s="208" t="s">
        <v>162</v>
      </c>
      <c r="CC36" s="208" t="s">
        <v>162</v>
      </c>
      <c r="CD36" s="208" t="s">
        <v>162</v>
      </c>
      <c r="CE36" s="208" t="s">
        <v>162</v>
      </c>
      <c r="CF36" s="208" t="s">
        <v>162</v>
      </c>
      <c r="CG36" s="208" t="s">
        <v>162</v>
      </c>
      <c r="CH36" s="208" t="s">
        <v>162</v>
      </c>
      <c r="CI36" s="208" t="s">
        <v>162</v>
      </c>
      <c r="CJ36" s="208" t="s">
        <v>162</v>
      </c>
      <c r="CK36" s="208" t="s">
        <v>162</v>
      </c>
      <c r="CL36" s="208" t="s">
        <v>162</v>
      </c>
      <c r="CM36" s="208" t="s">
        <v>162</v>
      </c>
      <c r="CN36" s="208" t="s">
        <v>162</v>
      </c>
      <c r="CO36" s="208" t="s">
        <v>162</v>
      </c>
      <c r="CP36" s="208" t="s">
        <v>162</v>
      </c>
      <c r="CQ36" s="208" t="s">
        <v>162</v>
      </c>
      <c r="CR36" s="208" t="s">
        <v>162</v>
      </c>
      <c r="CS36" s="208" t="s">
        <v>162</v>
      </c>
      <c r="CT36" s="208" t="s">
        <v>162</v>
      </c>
      <c r="CU36" s="208" t="s">
        <v>162</v>
      </c>
      <c r="CV36" s="208" t="s">
        <v>162</v>
      </c>
      <c r="CW36" s="208" t="s">
        <v>162</v>
      </c>
      <c r="CX36" s="208" t="s">
        <v>162</v>
      </c>
      <c r="CY36" s="208" t="s">
        <v>162</v>
      </c>
      <c r="CZ36" s="208" t="s">
        <v>162</v>
      </c>
    </row>
    <row r="37" spans="1:104" x14ac:dyDescent="0.2">
      <c r="A37" s="16" t="s">
        <v>382</v>
      </c>
      <c r="B37" s="9" t="s">
        <v>366</v>
      </c>
      <c r="C37" s="15" t="s">
        <v>367</v>
      </c>
      <c r="D37" s="15" t="s">
        <v>58</v>
      </c>
      <c r="E37" s="84" t="s">
        <v>167</v>
      </c>
      <c r="F37" s="61" t="s">
        <v>167</v>
      </c>
      <c r="G37" s="61" t="s">
        <v>167</v>
      </c>
      <c r="H37" s="61" t="s">
        <v>167</v>
      </c>
      <c r="I37" s="61" t="s">
        <v>167</v>
      </c>
      <c r="J37" s="61" t="s">
        <v>167</v>
      </c>
      <c r="K37" s="61" t="s">
        <v>167</v>
      </c>
      <c r="L37" s="61" t="s">
        <v>167</v>
      </c>
      <c r="M37" s="61" t="s">
        <v>167</v>
      </c>
      <c r="N37" s="61" t="s">
        <v>167</v>
      </c>
      <c r="O37" s="61" t="s">
        <v>167</v>
      </c>
      <c r="P37" s="61" t="s">
        <v>167</v>
      </c>
      <c r="Q37" s="61" t="s">
        <v>167</v>
      </c>
      <c r="R37" s="61" t="s">
        <v>167</v>
      </c>
      <c r="S37" s="61" t="s">
        <v>167</v>
      </c>
      <c r="T37" s="61" t="s">
        <v>167</v>
      </c>
      <c r="U37" s="61" t="s">
        <v>167</v>
      </c>
      <c r="V37" s="61" t="s">
        <v>167</v>
      </c>
      <c r="W37" s="61" t="s">
        <v>167</v>
      </c>
      <c r="X37" s="61" t="s">
        <v>167</v>
      </c>
      <c r="Y37" s="61" t="s">
        <v>167</v>
      </c>
      <c r="Z37" s="61" t="s">
        <v>167</v>
      </c>
      <c r="AA37" s="61" t="s">
        <v>167</v>
      </c>
      <c r="AB37" s="61" t="s">
        <v>167</v>
      </c>
      <c r="AC37" s="61" t="s">
        <v>167</v>
      </c>
      <c r="AD37" s="61" t="s">
        <v>167</v>
      </c>
      <c r="AE37" s="61" t="s">
        <v>167</v>
      </c>
      <c r="AF37" s="61" t="s">
        <v>167</v>
      </c>
      <c r="AG37" s="61" t="s">
        <v>167</v>
      </c>
      <c r="AH37" s="61" t="s">
        <v>167</v>
      </c>
      <c r="AI37" s="61" t="s">
        <v>167</v>
      </c>
      <c r="AJ37" s="61" t="s">
        <v>167</v>
      </c>
      <c r="AK37" s="61" t="s">
        <v>167</v>
      </c>
      <c r="AL37" s="61" t="s">
        <v>167</v>
      </c>
      <c r="AM37" s="61" t="s">
        <v>167</v>
      </c>
      <c r="AN37" s="61" t="s">
        <v>167</v>
      </c>
      <c r="AO37" s="61" t="s">
        <v>167</v>
      </c>
      <c r="AP37" s="61" t="s">
        <v>167</v>
      </c>
      <c r="AQ37" s="61" t="s">
        <v>167</v>
      </c>
      <c r="AR37" s="61" t="s">
        <v>167</v>
      </c>
      <c r="AS37" s="61" t="s">
        <v>167</v>
      </c>
      <c r="AT37" s="61" t="s">
        <v>167</v>
      </c>
      <c r="AU37" s="61" t="s">
        <v>167</v>
      </c>
      <c r="AV37" s="61" t="s">
        <v>167</v>
      </c>
      <c r="AW37" s="61" t="s">
        <v>167</v>
      </c>
      <c r="AX37" s="61" t="s">
        <v>167</v>
      </c>
      <c r="AY37" s="61" t="s">
        <v>167</v>
      </c>
      <c r="AZ37" s="61" t="s">
        <v>167</v>
      </c>
      <c r="BA37" s="61" t="s">
        <v>167</v>
      </c>
      <c r="BB37" s="61" t="s">
        <v>167</v>
      </c>
      <c r="BC37" s="61" t="s">
        <v>167</v>
      </c>
      <c r="BD37" s="61" t="s">
        <v>167</v>
      </c>
      <c r="BE37" s="61" t="s">
        <v>167</v>
      </c>
      <c r="BF37" s="61" t="s">
        <v>167</v>
      </c>
      <c r="BG37" s="61" t="s">
        <v>167</v>
      </c>
      <c r="BH37" s="61" t="s">
        <v>167</v>
      </c>
      <c r="BI37" s="61" t="s">
        <v>167</v>
      </c>
      <c r="BJ37" s="61" t="s">
        <v>167</v>
      </c>
      <c r="BK37" s="61" t="s">
        <v>167</v>
      </c>
      <c r="BL37" s="61" t="s">
        <v>167</v>
      </c>
      <c r="BM37" s="61" t="s">
        <v>167</v>
      </c>
      <c r="BN37" s="61" t="s">
        <v>167</v>
      </c>
      <c r="BO37" s="61" t="s">
        <v>167</v>
      </c>
      <c r="BP37" s="61" t="s">
        <v>167</v>
      </c>
      <c r="BQ37" s="61" t="s">
        <v>167</v>
      </c>
      <c r="BR37" s="61" t="s">
        <v>167</v>
      </c>
      <c r="BS37" s="61" t="s">
        <v>167</v>
      </c>
      <c r="BT37" s="61" t="s">
        <v>167</v>
      </c>
      <c r="BU37" s="61" t="s">
        <v>167</v>
      </c>
      <c r="BV37" s="61" t="s">
        <v>167</v>
      </c>
      <c r="BW37" s="61" t="s">
        <v>167</v>
      </c>
      <c r="BX37" s="61" t="s">
        <v>167</v>
      </c>
      <c r="BY37" s="61" t="s">
        <v>167</v>
      </c>
      <c r="BZ37" s="61" t="s">
        <v>167</v>
      </c>
      <c r="CA37" s="61" t="s">
        <v>167</v>
      </c>
      <c r="CB37" s="61" t="s">
        <v>167</v>
      </c>
      <c r="CC37" s="61" t="s">
        <v>167</v>
      </c>
      <c r="CD37" s="61" t="s">
        <v>167</v>
      </c>
      <c r="CE37" s="61" t="s">
        <v>167</v>
      </c>
      <c r="CF37" s="61" t="s">
        <v>167</v>
      </c>
      <c r="CG37" s="61" t="s">
        <v>167</v>
      </c>
      <c r="CH37" s="61" t="s">
        <v>167</v>
      </c>
      <c r="CI37" s="61" t="s">
        <v>167</v>
      </c>
      <c r="CJ37" s="61" t="s">
        <v>167</v>
      </c>
      <c r="CK37" s="61" t="s">
        <v>167</v>
      </c>
      <c r="CL37" s="61" t="s">
        <v>167</v>
      </c>
      <c r="CM37" s="61" t="s">
        <v>167</v>
      </c>
      <c r="CN37" s="61" t="s">
        <v>167</v>
      </c>
      <c r="CO37" s="61" t="s">
        <v>167</v>
      </c>
      <c r="CP37" s="61" t="s">
        <v>167</v>
      </c>
      <c r="CQ37" s="61" t="s">
        <v>167</v>
      </c>
      <c r="CR37" s="61" t="s">
        <v>167</v>
      </c>
      <c r="CS37" s="61" t="s">
        <v>167</v>
      </c>
      <c r="CT37" s="61" t="s">
        <v>167</v>
      </c>
      <c r="CU37" s="61" t="s">
        <v>167</v>
      </c>
      <c r="CV37" s="61" t="s">
        <v>167</v>
      </c>
      <c r="CW37" s="61" t="s">
        <v>167</v>
      </c>
      <c r="CX37" s="61" t="s">
        <v>167</v>
      </c>
      <c r="CY37" s="61" t="s">
        <v>167</v>
      </c>
      <c r="CZ37" s="61" t="s">
        <v>167</v>
      </c>
    </row>
    <row r="38" spans="1:104" x14ac:dyDescent="0.2">
      <c r="A38" s="16" t="s">
        <v>383</v>
      </c>
      <c r="B38" s="9" t="s">
        <v>369</v>
      </c>
      <c r="C38" s="15" t="s">
        <v>367</v>
      </c>
      <c r="D38" s="15" t="s">
        <v>58</v>
      </c>
      <c r="E38" s="84" t="s">
        <v>167</v>
      </c>
      <c r="F38" s="61" t="s">
        <v>167</v>
      </c>
      <c r="G38" s="61" t="s">
        <v>167</v>
      </c>
      <c r="H38" s="61" t="s">
        <v>167</v>
      </c>
      <c r="I38" s="61" t="s">
        <v>167</v>
      </c>
      <c r="J38" s="61" t="s">
        <v>167</v>
      </c>
      <c r="K38" s="61" t="s">
        <v>167</v>
      </c>
      <c r="L38" s="61" t="s">
        <v>167</v>
      </c>
      <c r="M38" s="61" t="s">
        <v>167</v>
      </c>
      <c r="N38" s="61" t="s">
        <v>167</v>
      </c>
      <c r="O38" s="61" t="s">
        <v>167</v>
      </c>
      <c r="P38" s="61" t="s">
        <v>167</v>
      </c>
      <c r="Q38" s="61" t="s">
        <v>167</v>
      </c>
      <c r="R38" s="61" t="s">
        <v>167</v>
      </c>
      <c r="S38" s="61" t="s">
        <v>167</v>
      </c>
      <c r="T38" s="61" t="s">
        <v>167</v>
      </c>
      <c r="U38" s="61" t="s">
        <v>167</v>
      </c>
      <c r="V38" s="61" t="s">
        <v>167</v>
      </c>
      <c r="W38" s="61" t="s">
        <v>167</v>
      </c>
      <c r="X38" s="61" t="s">
        <v>167</v>
      </c>
      <c r="Y38" s="61" t="s">
        <v>167</v>
      </c>
      <c r="Z38" s="61" t="s">
        <v>167</v>
      </c>
      <c r="AA38" s="61" t="s">
        <v>167</v>
      </c>
      <c r="AB38" s="61" t="s">
        <v>167</v>
      </c>
      <c r="AC38" s="61" t="s">
        <v>167</v>
      </c>
      <c r="AD38" s="61" t="s">
        <v>167</v>
      </c>
      <c r="AE38" s="61" t="s">
        <v>167</v>
      </c>
      <c r="AF38" s="61" t="s">
        <v>167</v>
      </c>
      <c r="AG38" s="61" t="s">
        <v>167</v>
      </c>
      <c r="AH38" s="61" t="s">
        <v>167</v>
      </c>
      <c r="AI38" s="61" t="s">
        <v>167</v>
      </c>
      <c r="AJ38" s="61" t="s">
        <v>167</v>
      </c>
      <c r="AK38" s="61" t="s">
        <v>167</v>
      </c>
      <c r="AL38" s="61" t="s">
        <v>167</v>
      </c>
      <c r="AM38" s="61" t="s">
        <v>167</v>
      </c>
      <c r="AN38" s="61" t="s">
        <v>167</v>
      </c>
      <c r="AO38" s="61" t="s">
        <v>167</v>
      </c>
      <c r="AP38" s="61" t="s">
        <v>167</v>
      </c>
      <c r="AQ38" s="61" t="s">
        <v>167</v>
      </c>
      <c r="AR38" s="61" t="s">
        <v>167</v>
      </c>
      <c r="AS38" s="61" t="s">
        <v>167</v>
      </c>
      <c r="AT38" s="61" t="s">
        <v>167</v>
      </c>
      <c r="AU38" s="61" t="s">
        <v>167</v>
      </c>
      <c r="AV38" s="61" t="s">
        <v>167</v>
      </c>
      <c r="AW38" s="61" t="s">
        <v>167</v>
      </c>
      <c r="AX38" s="61" t="s">
        <v>167</v>
      </c>
      <c r="AY38" s="61" t="s">
        <v>167</v>
      </c>
      <c r="AZ38" s="61" t="s">
        <v>167</v>
      </c>
      <c r="BA38" s="61" t="s">
        <v>167</v>
      </c>
      <c r="BB38" s="61" t="s">
        <v>167</v>
      </c>
      <c r="BC38" s="61" t="s">
        <v>167</v>
      </c>
      <c r="BD38" s="61" t="s">
        <v>167</v>
      </c>
      <c r="BE38" s="61" t="s">
        <v>167</v>
      </c>
      <c r="BF38" s="61" t="s">
        <v>167</v>
      </c>
      <c r="BG38" s="61" t="s">
        <v>167</v>
      </c>
      <c r="BH38" s="61" t="s">
        <v>167</v>
      </c>
      <c r="BI38" s="61" t="s">
        <v>167</v>
      </c>
      <c r="BJ38" s="61" t="s">
        <v>167</v>
      </c>
      <c r="BK38" s="61" t="s">
        <v>167</v>
      </c>
      <c r="BL38" s="61" t="s">
        <v>167</v>
      </c>
      <c r="BM38" s="61" t="s">
        <v>167</v>
      </c>
      <c r="BN38" s="61" t="s">
        <v>167</v>
      </c>
      <c r="BO38" s="61" t="s">
        <v>167</v>
      </c>
      <c r="BP38" s="61" t="s">
        <v>167</v>
      </c>
      <c r="BQ38" s="61" t="s">
        <v>167</v>
      </c>
      <c r="BR38" s="61" t="s">
        <v>167</v>
      </c>
      <c r="BS38" s="61" t="s">
        <v>167</v>
      </c>
      <c r="BT38" s="61" t="s">
        <v>167</v>
      </c>
      <c r="BU38" s="61" t="s">
        <v>167</v>
      </c>
      <c r="BV38" s="61" t="s">
        <v>167</v>
      </c>
      <c r="BW38" s="61" t="s">
        <v>167</v>
      </c>
      <c r="BX38" s="61" t="s">
        <v>167</v>
      </c>
      <c r="BY38" s="61" t="s">
        <v>167</v>
      </c>
      <c r="BZ38" s="61" t="s">
        <v>167</v>
      </c>
      <c r="CA38" s="61" t="s">
        <v>167</v>
      </c>
      <c r="CB38" s="61" t="s">
        <v>167</v>
      </c>
      <c r="CC38" s="61" t="s">
        <v>167</v>
      </c>
      <c r="CD38" s="61" t="s">
        <v>167</v>
      </c>
      <c r="CE38" s="61" t="s">
        <v>167</v>
      </c>
      <c r="CF38" s="61" t="s">
        <v>167</v>
      </c>
      <c r="CG38" s="61" t="s">
        <v>167</v>
      </c>
      <c r="CH38" s="61" t="s">
        <v>167</v>
      </c>
      <c r="CI38" s="61" t="s">
        <v>167</v>
      </c>
      <c r="CJ38" s="61" t="s">
        <v>167</v>
      </c>
      <c r="CK38" s="61" t="s">
        <v>167</v>
      </c>
      <c r="CL38" s="61" t="s">
        <v>167</v>
      </c>
      <c r="CM38" s="61" t="s">
        <v>167</v>
      </c>
      <c r="CN38" s="61" t="s">
        <v>167</v>
      </c>
      <c r="CO38" s="61" t="s">
        <v>167</v>
      </c>
      <c r="CP38" s="61" t="s">
        <v>167</v>
      </c>
      <c r="CQ38" s="61" t="s">
        <v>167</v>
      </c>
      <c r="CR38" s="61" t="s">
        <v>167</v>
      </c>
      <c r="CS38" s="61" t="s">
        <v>167</v>
      </c>
      <c r="CT38" s="61" t="s">
        <v>167</v>
      </c>
      <c r="CU38" s="61" t="s">
        <v>167</v>
      </c>
      <c r="CV38" s="61" t="s">
        <v>167</v>
      </c>
      <c r="CW38" s="61" t="s">
        <v>167</v>
      </c>
      <c r="CX38" s="61" t="s">
        <v>167</v>
      </c>
      <c r="CY38" s="61" t="s">
        <v>167</v>
      </c>
      <c r="CZ38" s="61" t="s">
        <v>167</v>
      </c>
    </row>
    <row r="39" spans="1:104" x14ac:dyDescent="0.2">
      <c r="A39" s="16" t="s">
        <v>384</v>
      </c>
      <c r="B39" s="9" t="s">
        <v>371</v>
      </c>
      <c r="C39" s="15" t="s">
        <v>367</v>
      </c>
      <c r="D39" s="15" t="s">
        <v>58</v>
      </c>
      <c r="E39" s="84" t="s">
        <v>167</v>
      </c>
      <c r="F39" s="61" t="s">
        <v>167</v>
      </c>
      <c r="G39" s="61" t="s">
        <v>167</v>
      </c>
      <c r="H39" s="61" t="s">
        <v>167</v>
      </c>
      <c r="I39" s="61" t="s">
        <v>167</v>
      </c>
      <c r="J39" s="61" t="s">
        <v>167</v>
      </c>
      <c r="K39" s="61" t="s">
        <v>167</v>
      </c>
      <c r="L39" s="61" t="s">
        <v>167</v>
      </c>
      <c r="M39" s="61" t="s">
        <v>167</v>
      </c>
      <c r="N39" s="61" t="s">
        <v>167</v>
      </c>
      <c r="O39" s="61" t="s">
        <v>167</v>
      </c>
      <c r="P39" s="61" t="s">
        <v>167</v>
      </c>
      <c r="Q39" s="61" t="s">
        <v>167</v>
      </c>
      <c r="R39" s="61" t="s">
        <v>167</v>
      </c>
      <c r="S39" s="61" t="s">
        <v>167</v>
      </c>
      <c r="T39" s="61" t="s">
        <v>167</v>
      </c>
      <c r="U39" s="61" t="s">
        <v>167</v>
      </c>
      <c r="V39" s="61" t="s">
        <v>167</v>
      </c>
      <c r="W39" s="61" t="s">
        <v>167</v>
      </c>
      <c r="X39" s="61" t="s">
        <v>167</v>
      </c>
      <c r="Y39" s="61" t="s">
        <v>167</v>
      </c>
      <c r="Z39" s="61" t="s">
        <v>167</v>
      </c>
      <c r="AA39" s="61" t="s">
        <v>167</v>
      </c>
      <c r="AB39" s="61" t="s">
        <v>167</v>
      </c>
      <c r="AC39" s="61" t="s">
        <v>167</v>
      </c>
      <c r="AD39" s="61" t="s">
        <v>167</v>
      </c>
      <c r="AE39" s="61" t="s">
        <v>167</v>
      </c>
      <c r="AF39" s="61" t="s">
        <v>167</v>
      </c>
      <c r="AG39" s="61" t="s">
        <v>167</v>
      </c>
      <c r="AH39" s="61" t="s">
        <v>167</v>
      </c>
      <c r="AI39" s="61" t="s">
        <v>167</v>
      </c>
      <c r="AJ39" s="61" t="s">
        <v>167</v>
      </c>
      <c r="AK39" s="61" t="s">
        <v>167</v>
      </c>
      <c r="AL39" s="61" t="s">
        <v>167</v>
      </c>
      <c r="AM39" s="61" t="s">
        <v>167</v>
      </c>
      <c r="AN39" s="61" t="s">
        <v>167</v>
      </c>
      <c r="AO39" s="61" t="s">
        <v>167</v>
      </c>
      <c r="AP39" s="61" t="s">
        <v>167</v>
      </c>
      <c r="AQ39" s="61" t="s">
        <v>167</v>
      </c>
      <c r="AR39" s="61" t="s">
        <v>167</v>
      </c>
      <c r="AS39" s="61" t="s">
        <v>167</v>
      </c>
      <c r="AT39" s="61" t="s">
        <v>167</v>
      </c>
      <c r="AU39" s="61" t="s">
        <v>167</v>
      </c>
      <c r="AV39" s="61" t="s">
        <v>167</v>
      </c>
      <c r="AW39" s="61" t="s">
        <v>167</v>
      </c>
      <c r="AX39" s="61" t="s">
        <v>167</v>
      </c>
      <c r="AY39" s="61" t="s">
        <v>167</v>
      </c>
      <c r="AZ39" s="61" t="s">
        <v>167</v>
      </c>
      <c r="BA39" s="61" t="s">
        <v>167</v>
      </c>
      <c r="BB39" s="61" t="s">
        <v>167</v>
      </c>
      <c r="BC39" s="61" t="s">
        <v>167</v>
      </c>
      <c r="BD39" s="61" t="s">
        <v>167</v>
      </c>
      <c r="BE39" s="61" t="s">
        <v>167</v>
      </c>
      <c r="BF39" s="61" t="s">
        <v>167</v>
      </c>
      <c r="BG39" s="61" t="s">
        <v>167</v>
      </c>
      <c r="BH39" s="61" t="s">
        <v>167</v>
      </c>
      <c r="BI39" s="61" t="s">
        <v>167</v>
      </c>
      <c r="BJ39" s="61" t="s">
        <v>167</v>
      </c>
      <c r="BK39" s="61" t="s">
        <v>167</v>
      </c>
      <c r="BL39" s="61" t="s">
        <v>167</v>
      </c>
      <c r="BM39" s="61" t="s">
        <v>167</v>
      </c>
      <c r="BN39" s="61" t="s">
        <v>167</v>
      </c>
      <c r="BO39" s="61" t="s">
        <v>167</v>
      </c>
      <c r="BP39" s="61" t="s">
        <v>167</v>
      </c>
      <c r="BQ39" s="61" t="s">
        <v>167</v>
      </c>
      <c r="BR39" s="61" t="s">
        <v>167</v>
      </c>
      <c r="BS39" s="61" t="s">
        <v>167</v>
      </c>
      <c r="BT39" s="61" t="s">
        <v>167</v>
      </c>
      <c r="BU39" s="61" t="s">
        <v>167</v>
      </c>
      <c r="BV39" s="61" t="s">
        <v>167</v>
      </c>
      <c r="BW39" s="61" t="s">
        <v>167</v>
      </c>
      <c r="BX39" s="61" t="s">
        <v>167</v>
      </c>
      <c r="BY39" s="61" t="s">
        <v>167</v>
      </c>
      <c r="BZ39" s="61" t="s">
        <v>167</v>
      </c>
      <c r="CA39" s="61" t="s">
        <v>167</v>
      </c>
      <c r="CB39" s="61" t="s">
        <v>167</v>
      </c>
      <c r="CC39" s="61" t="s">
        <v>167</v>
      </c>
      <c r="CD39" s="61" t="s">
        <v>167</v>
      </c>
      <c r="CE39" s="61" t="s">
        <v>167</v>
      </c>
      <c r="CF39" s="61" t="s">
        <v>167</v>
      </c>
      <c r="CG39" s="61" t="s">
        <v>167</v>
      </c>
      <c r="CH39" s="61" t="s">
        <v>167</v>
      </c>
      <c r="CI39" s="61" t="s">
        <v>167</v>
      </c>
      <c r="CJ39" s="61" t="s">
        <v>167</v>
      </c>
      <c r="CK39" s="61" t="s">
        <v>167</v>
      </c>
      <c r="CL39" s="61" t="s">
        <v>167</v>
      </c>
      <c r="CM39" s="61" t="s">
        <v>167</v>
      </c>
      <c r="CN39" s="61" t="s">
        <v>167</v>
      </c>
      <c r="CO39" s="61" t="s">
        <v>167</v>
      </c>
      <c r="CP39" s="61" t="s">
        <v>167</v>
      </c>
      <c r="CQ39" s="61" t="s">
        <v>167</v>
      </c>
      <c r="CR39" s="61" t="s">
        <v>167</v>
      </c>
      <c r="CS39" s="61" t="s">
        <v>167</v>
      </c>
      <c r="CT39" s="61" t="s">
        <v>167</v>
      </c>
      <c r="CU39" s="61" t="s">
        <v>167</v>
      </c>
      <c r="CV39" s="61" t="s">
        <v>167</v>
      </c>
      <c r="CW39" s="61" t="s">
        <v>167</v>
      </c>
      <c r="CX39" s="61" t="s">
        <v>167</v>
      </c>
      <c r="CY39" s="61" t="s">
        <v>167</v>
      </c>
      <c r="CZ39" s="61" t="s">
        <v>167</v>
      </c>
    </row>
    <row r="40" spans="1:104" x14ac:dyDescent="0.2">
      <c r="A40" s="16" t="s">
        <v>385</v>
      </c>
      <c r="B40" s="9" t="s">
        <v>373</v>
      </c>
      <c r="C40" s="15" t="s">
        <v>367</v>
      </c>
      <c r="D40" s="15" t="s">
        <v>58</v>
      </c>
      <c r="E40" s="84" t="s">
        <v>167</v>
      </c>
      <c r="F40" s="61" t="s">
        <v>167</v>
      </c>
      <c r="G40" s="61" t="s">
        <v>167</v>
      </c>
      <c r="H40" s="61" t="s">
        <v>167</v>
      </c>
      <c r="I40" s="61" t="s">
        <v>167</v>
      </c>
      <c r="J40" s="61" t="s">
        <v>167</v>
      </c>
      <c r="K40" s="61" t="s">
        <v>167</v>
      </c>
      <c r="L40" s="61" t="s">
        <v>167</v>
      </c>
      <c r="M40" s="61" t="s">
        <v>167</v>
      </c>
      <c r="N40" s="61" t="s">
        <v>167</v>
      </c>
      <c r="O40" s="61" t="s">
        <v>167</v>
      </c>
      <c r="P40" s="61" t="s">
        <v>167</v>
      </c>
      <c r="Q40" s="61" t="s">
        <v>167</v>
      </c>
      <c r="R40" s="61" t="s">
        <v>167</v>
      </c>
      <c r="S40" s="61" t="s">
        <v>167</v>
      </c>
      <c r="T40" s="61" t="s">
        <v>167</v>
      </c>
      <c r="U40" s="61" t="s">
        <v>167</v>
      </c>
      <c r="V40" s="61" t="s">
        <v>167</v>
      </c>
      <c r="W40" s="61" t="s">
        <v>167</v>
      </c>
      <c r="X40" s="61" t="s">
        <v>167</v>
      </c>
      <c r="Y40" s="61" t="s">
        <v>167</v>
      </c>
      <c r="Z40" s="61" t="s">
        <v>167</v>
      </c>
      <c r="AA40" s="61" t="s">
        <v>167</v>
      </c>
      <c r="AB40" s="61" t="s">
        <v>167</v>
      </c>
      <c r="AC40" s="61" t="s">
        <v>167</v>
      </c>
      <c r="AD40" s="61" t="s">
        <v>167</v>
      </c>
      <c r="AE40" s="61" t="s">
        <v>167</v>
      </c>
      <c r="AF40" s="61" t="s">
        <v>167</v>
      </c>
      <c r="AG40" s="61" t="s">
        <v>167</v>
      </c>
      <c r="AH40" s="61" t="s">
        <v>167</v>
      </c>
      <c r="AI40" s="61" t="s">
        <v>167</v>
      </c>
      <c r="AJ40" s="61" t="s">
        <v>167</v>
      </c>
      <c r="AK40" s="61" t="s">
        <v>167</v>
      </c>
      <c r="AL40" s="61" t="s">
        <v>167</v>
      </c>
      <c r="AM40" s="61" t="s">
        <v>167</v>
      </c>
      <c r="AN40" s="61" t="s">
        <v>167</v>
      </c>
      <c r="AO40" s="61" t="s">
        <v>167</v>
      </c>
      <c r="AP40" s="61" t="s">
        <v>167</v>
      </c>
      <c r="AQ40" s="61" t="s">
        <v>167</v>
      </c>
      <c r="AR40" s="61" t="s">
        <v>167</v>
      </c>
      <c r="AS40" s="61" t="s">
        <v>167</v>
      </c>
      <c r="AT40" s="61" t="s">
        <v>167</v>
      </c>
      <c r="AU40" s="61" t="s">
        <v>167</v>
      </c>
      <c r="AV40" s="61" t="s">
        <v>167</v>
      </c>
      <c r="AW40" s="61" t="s">
        <v>167</v>
      </c>
      <c r="AX40" s="61" t="s">
        <v>167</v>
      </c>
      <c r="AY40" s="61" t="s">
        <v>167</v>
      </c>
      <c r="AZ40" s="61" t="s">
        <v>167</v>
      </c>
      <c r="BA40" s="61" t="s">
        <v>167</v>
      </c>
      <c r="BB40" s="61" t="s">
        <v>167</v>
      </c>
      <c r="BC40" s="61" t="s">
        <v>167</v>
      </c>
      <c r="BD40" s="61" t="s">
        <v>167</v>
      </c>
      <c r="BE40" s="61" t="s">
        <v>167</v>
      </c>
      <c r="BF40" s="61" t="s">
        <v>167</v>
      </c>
      <c r="BG40" s="61" t="s">
        <v>167</v>
      </c>
      <c r="BH40" s="61" t="s">
        <v>167</v>
      </c>
      <c r="BI40" s="61" t="s">
        <v>167</v>
      </c>
      <c r="BJ40" s="61" t="s">
        <v>167</v>
      </c>
      <c r="BK40" s="61" t="s">
        <v>167</v>
      </c>
      <c r="BL40" s="61" t="s">
        <v>167</v>
      </c>
      <c r="BM40" s="61" t="s">
        <v>167</v>
      </c>
      <c r="BN40" s="61" t="s">
        <v>167</v>
      </c>
      <c r="BO40" s="61" t="s">
        <v>167</v>
      </c>
      <c r="BP40" s="61" t="s">
        <v>167</v>
      </c>
      <c r="BQ40" s="61" t="s">
        <v>167</v>
      </c>
      <c r="BR40" s="61" t="s">
        <v>167</v>
      </c>
      <c r="BS40" s="61" t="s">
        <v>167</v>
      </c>
      <c r="BT40" s="61" t="s">
        <v>167</v>
      </c>
      <c r="BU40" s="61" t="s">
        <v>167</v>
      </c>
      <c r="BV40" s="61" t="s">
        <v>167</v>
      </c>
      <c r="BW40" s="61" t="s">
        <v>167</v>
      </c>
      <c r="BX40" s="61" t="s">
        <v>167</v>
      </c>
      <c r="BY40" s="61" t="s">
        <v>167</v>
      </c>
      <c r="BZ40" s="61" t="s">
        <v>167</v>
      </c>
      <c r="CA40" s="61" t="s">
        <v>167</v>
      </c>
      <c r="CB40" s="61" t="s">
        <v>167</v>
      </c>
      <c r="CC40" s="61" t="s">
        <v>167</v>
      </c>
      <c r="CD40" s="61" t="s">
        <v>167</v>
      </c>
      <c r="CE40" s="61" t="s">
        <v>167</v>
      </c>
      <c r="CF40" s="61" t="s">
        <v>167</v>
      </c>
      <c r="CG40" s="61" t="s">
        <v>167</v>
      </c>
      <c r="CH40" s="61" t="s">
        <v>167</v>
      </c>
      <c r="CI40" s="61" t="s">
        <v>167</v>
      </c>
      <c r="CJ40" s="61" t="s">
        <v>167</v>
      </c>
      <c r="CK40" s="61" t="s">
        <v>167</v>
      </c>
      <c r="CL40" s="61" t="s">
        <v>167</v>
      </c>
      <c r="CM40" s="61" t="s">
        <v>167</v>
      </c>
      <c r="CN40" s="61" t="s">
        <v>167</v>
      </c>
      <c r="CO40" s="61" t="s">
        <v>167</v>
      </c>
      <c r="CP40" s="61" t="s">
        <v>167</v>
      </c>
      <c r="CQ40" s="61" t="s">
        <v>167</v>
      </c>
      <c r="CR40" s="61" t="s">
        <v>167</v>
      </c>
      <c r="CS40" s="61" t="s">
        <v>167</v>
      </c>
      <c r="CT40" s="61" t="s">
        <v>167</v>
      </c>
      <c r="CU40" s="61" t="s">
        <v>167</v>
      </c>
      <c r="CV40" s="61" t="s">
        <v>167</v>
      </c>
      <c r="CW40" s="61" t="s">
        <v>167</v>
      </c>
      <c r="CX40" s="61" t="s">
        <v>167</v>
      </c>
      <c r="CY40" s="61" t="s">
        <v>167</v>
      </c>
      <c r="CZ40" s="61" t="s">
        <v>167</v>
      </c>
    </row>
    <row r="41" spans="1:104" ht="28.5" x14ac:dyDescent="0.2">
      <c r="A41" s="16" t="s">
        <v>386</v>
      </c>
      <c r="B41" s="9" t="s">
        <v>375</v>
      </c>
      <c r="C41" s="15" t="s">
        <v>376</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x14ac:dyDescent="0.2">
      <c r="A42" s="16" t="s">
        <v>387</v>
      </c>
      <c r="B42" s="9" t="s">
        <v>378</v>
      </c>
      <c r="C42" s="15" t="s">
        <v>379</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x14ac:dyDescent="0.2">
      <c r="A43" s="16"/>
      <c r="B43" s="219" t="s">
        <v>388</v>
      </c>
      <c r="C43" s="15" t="s">
        <v>389</v>
      </c>
      <c r="D43" s="15" t="s">
        <v>161</v>
      </c>
      <c r="E43" s="207" t="s">
        <v>162</v>
      </c>
      <c r="F43" s="208" t="s">
        <v>162</v>
      </c>
      <c r="G43" s="208" t="s">
        <v>162</v>
      </c>
      <c r="H43" s="208" t="s">
        <v>162</v>
      </c>
      <c r="I43" s="208" t="s">
        <v>162</v>
      </c>
      <c r="J43" s="208" t="s">
        <v>162</v>
      </c>
      <c r="K43" s="208" t="s">
        <v>162</v>
      </c>
      <c r="L43" s="208" t="s">
        <v>162</v>
      </c>
      <c r="M43" s="208" t="s">
        <v>162</v>
      </c>
      <c r="N43" s="208" t="s">
        <v>162</v>
      </c>
      <c r="O43" s="208" t="s">
        <v>162</v>
      </c>
      <c r="P43" s="208" t="s">
        <v>162</v>
      </c>
      <c r="Q43" s="208" t="s">
        <v>162</v>
      </c>
      <c r="R43" s="208" t="s">
        <v>162</v>
      </c>
      <c r="S43" s="208" t="s">
        <v>162</v>
      </c>
      <c r="T43" s="208" t="s">
        <v>162</v>
      </c>
      <c r="U43" s="208" t="s">
        <v>162</v>
      </c>
      <c r="V43" s="208" t="s">
        <v>162</v>
      </c>
      <c r="W43" s="208" t="s">
        <v>162</v>
      </c>
      <c r="X43" s="208" t="s">
        <v>162</v>
      </c>
      <c r="Y43" s="208" t="s">
        <v>162</v>
      </c>
      <c r="Z43" s="208" t="s">
        <v>162</v>
      </c>
      <c r="AA43" s="208" t="s">
        <v>162</v>
      </c>
      <c r="AB43" s="208" t="s">
        <v>162</v>
      </c>
      <c r="AC43" s="208" t="s">
        <v>162</v>
      </c>
      <c r="AD43" s="208" t="s">
        <v>162</v>
      </c>
      <c r="AE43" s="208" t="s">
        <v>162</v>
      </c>
      <c r="AF43" s="208" t="s">
        <v>162</v>
      </c>
      <c r="AG43" s="208" t="s">
        <v>162</v>
      </c>
      <c r="AH43" s="208" t="s">
        <v>162</v>
      </c>
      <c r="AI43" s="208" t="s">
        <v>162</v>
      </c>
      <c r="AJ43" s="208" t="s">
        <v>162</v>
      </c>
      <c r="AK43" s="208" t="s">
        <v>162</v>
      </c>
      <c r="AL43" s="208" t="s">
        <v>162</v>
      </c>
      <c r="AM43" s="208" t="s">
        <v>162</v>
      </c>
      <c r="AN43" s="208" t="s">
        <v>162</v>
      </c>
      <c r="AO43" s="208" t="s">
        <v>162</v>
      </c>
      <c r="AP43" s="208" t="s">
        <v>162</v>
      </c>
      <c r="AQ43" s="208" t="s">
        <v>162</v>
      </c>
      <c r="AR43" s="208" t="s">
        <v>162</v>
      </c>
      <c r="AS43" s="208" t="s">
        <v>162</v>
      </c>
      <c r="AT43" s="208" t="s">
        <v>162</v>
      </c>
      <c r="AU43" s="208" t="s">
        <v>162</v>
      </c>
      <c r="AV43" s="208" t="s">
        <v>162</v>
      </c>
      <c r="AW43" s="208" t="s">
        <v>162</v>
      </c>
      <c r="AX43" s="208" t="s">
        <v>162</v>
      </c>
      <c r="AY43" s="208" t="s">
        <v>162</v>
      </c>
      <c r="AZ43" s="208" t="s">
        <v>162</v>
      </c>
      <c r="BA43" s="208" t="s">
        <v>162</v>
      </c>
      <c r="BB43" s="208" t="s">
        <v>162</v>
      </c>
      <c r="BC43" s="208" t="s">
        <v>162</v>
      </c>
      <c r="BD43" s="208" t="s">
        <v>162</v>
      </c>
      <c r="BE43" s="208" t="s">
        <v>162</v>
      </c>
      <c r="BF43" s="208" t="s">
        <v>162</v>
      </c>
      <c r="BG43" s="208" t="s">
        <v>162</v>
      </c>
      <c r="BH43" s="208" t="s">
        <v>162</v>
      </c>
      <c r="BI43" s="208" t="s">
        <v>162</v>
      </c>
      <c r="BJ43" s="208" t="s">
        <v>162</v>
      </c>
      <c r="BK43" s="208" t="s">
        <v>162</v>
      </c>
      <c r="BL43" s="208" t="s">
        <v>162</v>
      </c>
      <c r="BM43" s="208" t="s">
        <v>162</v>
      </c>
      <c r="BN43" s="208" t="s">
        <v>162</v>
      </c>
      <c r="BO43" s="208" t="s">
        <v>162</v>
      </c>
      <c r="BP43" s="208" t="s">
        <v>162</v>
      </c>
      <c r="BQ43" s="208" t="s">
        <v>162</v>
      </c>
      <c r="BR43" s="208" t="s">
        <v>162</v>
      </c>
      <c r="BS43" s="208" t="s">
        <v>162</v>
      </c>
      <c r="BT43" s="208" t="s">
        <v>162</v>
      </c>
      <c r="BU43" s="208" t="s">
        <v>162</v>
      </c>
      <c r="BV43" s="208" t="s">
        <v>162</v>
      </c>
      <c r="BW43" s="208" t="s">
        <v>162</v>
      </c>
      <c r="BX43" s="208" t="s">
        <v>162</v>
      </c>
      <c r="BY43" s="208" t="s">
        <v>162</v>
      </c>
      <c r="BZ43" s="208" t="s">
        <v>162</v>
      </c>
      <c r="CA43" s="208" t="s">
        <v>162</v>
      </c>
      <c r="CB43" s="208" t="s">
        <v>162</v>
      </c>
      <c r="CC43" s="208" t="s">
        <v>162</v>
      </c>
      <c r="CD43" s="208" t="s">
        <v>162</v>
      </c>
      <c r="CE43" s="208" t="s">
        <v>162</v>
      </c>
      <c r="CF43" s="208" t="s">
        <v>162</v>
      </c>
      <c r="CG43" s="208" t="s">
        <v>162</v>
      </c>
      <c r="CH43" s="208" t="s">
        <v>162</v>
      </c>
      <c r="CI43" s="208" t="s">
        <v>162</v>
      </c>
      <c r="CJ43" s="208" t="s">
        <v>162</v>
      </c>
      <c r="CK43" s="208" t="s">
        <v>162</v>
      </c>
      <c r="CL43" s="208" t="s">
        <v>162</v>
      </c>
      <c r="CM43" s="208" t="s">
        <v>162</v>
      </c>
      <c r="CN43" s="208" t="s">
        <v>162</v>
      </c>
      <c r="CO43" s="208" t="s">
        <v>162</v>
      </c>
      <c r="CP43" s="208" t="s">
        <v>162</v>
      </c>
      <c r="CQ43" s="208" t="s">
        <v>162</v>
      </c>
      <c r="CR43" s="208" t="s">
        <v>162</v>
      </c>
      <c r="CS43" s="208" t="s">
        <v>162</v>
      </c>
      <c r="CT43" s="208" t="s">
        <v>162</v>
      </c>
      <c r="CU43" s="208" t="s">
        <v>162</v>
      </c>
      <c r="CV43" s="208" t="s">
        <v>162</v>
      </c>
      <c r="CW43" s="208" t="s">
        <v>162</v>
      </c>
      <c r="CX43" s="208" t="s">
        <v>162</v>
      </c>
      <c r="CY43" s="208" t="s">
        <v>162</v>
      </c>
      <c r="CZ43" s="208" t="s">
        <v>162</v>
      </c>
    </row>
    <row r="44" spans="1:104" x14ac:dyDescent="0.2">
      <c r="A44" s="16" t="s">
        <v>390</v>
      </c>
      <c r="B44" s="9" t="s">
        <v>366</v>
      </c>
      <c r="C44" s="15" t="s">
        <v>367</v>
      </c>
      <c r="D44" s="15" t="s">
        <v>58</v>
      </c>
      <c r="E44" s="84" t="s">
        <v>167</v>
      </c>
      <c r="F44" s="61" t="s">
        <v>167</v>
      </c>
      <c r="G44" s="61" t="s">
        <v>167</v>
      </c>
      <c r="H44" s="61" t="s">
        <v>167</v>
      </c>
      <c r="I44" s="61" t="s">
        <v>167</v>
      </c>
      <c r="J44" s="61" t="s">
        <v>167</v>
      </c>
      <c r="K44" s="61" t="s">
        <v>167</v>
      </c>
      <c r="L44" s="61" t="s">
        <v>167</v>
      </c>
      <c r="M44" s="61" t="s">
        <v>167</v>
      </c>
      <c r="N44" s="61" t="s">
        <v>167</v>
      </c>
      <c r="O44" s="61" t="s">
        <v>167</v>
      </c>
      <c r="P44" s="61" t="s">
        <v>167</v>
      </c>
      <c r="Q44" s="61" t="s">
        <v>167</v>
      </c>
      <c r="R44" s="61" t="s">
        <v>167</v>
      </c>
      <c r="S44" s="61" t="s">
        <v>167</v>
      </c>
      <c r="T44" s="61" t="s">
        <v>167</v>
      </c>
      <c r="U44" s="61" t="s">
        <v>167</v>
      </c>
      <c r="V44" s="61" t="s">
        <v>167</v>
      </c>
      <c r="W44" s="61" t="s">
        <v>167</v>
      </c>
      <c r="X44" s="61" t="s">
        <v>167</v>
      </c>
      <c r="Y44" s="61" t="s">
        <v>167</v>
      </c>
      <c r="Z44" s="61" t="s">
        <v>167</v>
      </c>
      <c r="AA44" s="61" t="s">
        <v>167</v>
      </c>
      <c r="AB44" s="61" t="s">
        <v>167</v>
      </c>
      <c r="AC44" s="61" t="s">
        <v>167</v>
      </c>
      <c r="AD44" s="61" t="s">
        <v>167</v>
      </c>
      <c r="AE44" s="61" t="s">
        <v>167</v>
      </c>
      <c r="AF44" s="61" t="s">
        <v>167</v>
      </c>
      <c r="AG44" s="61" t="s">
        <v>167</v>
      </c>
      <c r="AH44" s="61" t="s">
        <v>167</v>
      </c>
      <c r="AI44" s="61" t="s">
        <v>167</v>
      </c>
      <c r="AJ44" s="61" t="s">
        <v>167</v>
      </c>
      <c r="AK44" s="61" t="s">
        <v>167</v>
      </c>
      <c r="AL44" s="61" t="s">
        <v>167</v>
      </c>
      <c r="AM44" s="61" t="s">
        <v>167</v>
      </c>
      <c r="AN44" s="61" t="s">
        <v>167</v>
      </c>
      <c r="AO44" s="61" t="s">
        <v>167</v>
      </c>
      <c r="AP44" s="61" t="s">
        <v>167</v>
      </c>
      <c r="AQ44" s="61" t="s">
        <v>167</v>
      </c>
      <c r="AR44" s="61" t="s">
        <v>167</v>
      </c>
      <c r="AS44" s="61" t="s">
        <v>167</v>
      </c>
      <c r="AT44" s="61" t="s">
        <v>167</v>
      </c>
      <c r="AU44" s="61" t="s">
        <v>167</v>
      </c>
      <c r="AV44" s="61" t="s">
        <v>167</v>
      </c>
      <c r="AW44" s="61" t="s">
        <v>167</v>
      </c>
      <c r="AX44" s="61" t="s">
        <v>167</v>
      </c>
      <c r="AY44" s="61" t="s">
        <v>167</v>
      </c>
      <c r="AZ44" s="61" t="s">
        <v>167</v>
      </c>
      <c r="BA44" s="61" t="s">
        <v>167</v>
      </c>
      <c r="BB44" s="61" t="s">
        <v>167</v>
      </c>
      <c r="BC44" s="61" t="s">
        <v>167</v>
      </c>
      <c r="BD44" s="61" t="s">
        <v>167</v>
      </c>
      <c r="BE44" s="61" t="s">
        <v>167</v>
      </c>
      <c r="BF44" s="61" t="s">
        <v>167</v>
      </c>
      <c r="BG44" s="61" t="s">
        <v>167</v>
      </c>
      <c r="BH44" s="61" t="s">
        <v>167</v>
      </c>
      <c r="BI44" s="61" t="s">
        <v>167</v>
      </c>
      <c r="BJ44" s="61" t="s">
        <v>167</v>
      </c>
      <c r="BK44" s="61" t="s">
        <v>167</v>
      </c>
      <c r="BL44" s="61" t="s">
        <v>167</v>
      </c>
      <c r="BM44" s="61" t="s">
        <v>167</v>
      </c>
      <c r="BN44" s="61" t="s">
        <v>167</v>
      </c>
      <c r="BO44" s="61" t="s">
        <v>167</v>
      </c>
      <c r="BP44" s="61" t="s">
        <v>167</v>
      </c>
      <c r="BQ44" s="61" t="s">
        <v>167</v>
      </c>
      <c r="BR44" s="61" t="s">
        <v>167</v>
      </c>
      <c r="BS44" s="61" t="s">
        <v>167</v>
      </c>
      <c r="BT44" s="61" t="s">
        <v>167</v>
      </c>
      <c r="BU44" s="61" t="s">
        <v>167</v>
      </c>
      <c r="BV44" s="61" t="s">
        <v>167</v>
      </c>
      <c r="BW44" s="61" t="s">
        <v>167</v>
      </c>
      <c r="BX44" s="61" t="s">
        <v>167</v>
      </c>
      <c r="BY44" s="61" t="s">
        <v>167</v>
      </c>
      <c r="BZ44" s="61" t="s">
        <v>167</v>
      </c>
      <c r="CA44" s="61" t="s">
        <v>167</v>
      </c>
      <c r="CB44" s="61" t="s">
        <v>167</v>
      </c>
      <c r="CC44" s="61" t="s">
        <v>167</v>
      </c>
      <c r="CD44" s="61" t="s">
        <v>167</v>
      </c>
      <c r="CE44" s="61" t="s">
        <v>167</v>
      </c>
      <c r="CF44" s="61" t="s">
        <v>167</v>
      </c>
      <c r="CG44" s="61" t="s">
        <v>167</v>
      </c>
      <c r="CH44" s="61" t="s">
        <v>167</v>
      </c>
      <c r="CI44" s="61" t="s">
        <v>167</v>
      </c>
      <c r="CJ44" s="61" t="s">
        <v>167</v>
      </c>
      <c r="CK44" s="61" t="s">
        <v>167</v>
      </c>
      <c r="CL44" s="61" t="s">
        <v>167</v>
      </c>
      <c r="CM44" s="61" t="s">
        <v>167</v>
      </c>
      <c r="CN44" s="61" t="s">
        <v>167</v>
      </c>
      <c r="CO44" s="61" t="s">
        <v>167</v>
      </c>
      <c r="CP44" s="61" t="s">
        <v>167</v>
      </c>
      <c r="CQ44" s="61" t="s">
        <v>167</v>
      </c>
      <c r="CR44" s="61" t="s">
        <v>167</v>
      </c>
      <c r="CS44" s="61" t="s">
        <v>167</v>
      </c>
      <c r="CT44" s="61" t="s">
        <v>167</v>
      </c>
      <c r="CU44" s="61" t="s">
        <v>167</v>
      </c>
      <c r="CV44" s="61" t="s">
        <v>167</v>
      </c>
      <c r="CW44" s="61" t="s">
        <v>167</v>
      </c>
      <c r="CX44" s="61" t="s">
        <v>167</v>
      </c>
      <c r="CY44" s="61" t="s">
        <v>167</v>
      </c>
      <c r="CZ44" s="61" t="s">
        <v>167</v>
      </c>
    </row>
    <row r="45" spans="1:104" x14ac:dyDescent="0.2">
      <c r="A45" s="16" t="s">
        <v>391</v>
      </c>
      <c r="B45" s="9" t="s">
        <v>369</v>
      </c>
      <c r="C45" s="15" t="s">
        <v>367</v>
      </c>
      <c r="D45" s="15" t="s">
        <v>58</v>
      </c>
      <c r="E45" s="84" t="s">
        <v>167</v>
      </c>
      <c r="F45" s="61" t="s">
        <v>167</v>
      </c>
      <c r="G45" s="61" t="s">
        <v>167</v>
      </c>
      <c r="H45" s="61" t="s">
        <v>167</v>
      </c>
      <c r="I45" s="61" t="s">
        <v>167</v>
      </c>
      <c r="J45" s="61" t="s">
        <v>167</v>
      </c>
      <c r="K45" s="61" t="s">
        <v>167</v>
      </c>
      <c r="L45" s="61" t="s">
        <v>167</v>
      </c>
      <c r="M45" s="61" t="s">
        <v>167</v>
      </c>
      <c r="N45" s="61" t="s">
        <v>167</v>
      </c>
      <c r="O45" s="61" t="s">
        <v>167</v>
      </c>
      <c r="P45" s="61" t="s">
        <v>167</v>
      </c>
      <c r="Q45" s="61" t="s">
        <v>167</v>
      </c>
      <c r="R45" s="61" t="s">
        <v>167</v>
      </c>
      <c r="S45" s="61" t="s">
        <v>167</v>
      </c>
      <c r="T45" s="61" t="s">
        <v>167</v>
      </c>
      <c r="U45" s="61" t="s">
        <v>167</v>
      </c>
      <c r="V45" s="61" t="s">
        <v>167</v>
      </c>
      <c r="W45" s="61" t="s">
        <v>167</v>
      </c>
      <c r="X45" s="61" t="s">
        <v>167</v>
      </c>
      <c r="Y45" s="61" t="s">
        <v>167</v>
      </c>
      <c r="Z45" s="61" t="s">
        <v>167</v>
      </c>
      <c r="AA45" s="61" t="s">
        <v>167</v>
      </c>
      <c r="AB45" s="61" t="s">
        <v>167</v>
      </c>
      <c r="AC45" s="61" t="s">
        <v>167</v>
      </c>
      <c r="AD45" s="61" t="s">
        <v>167</v>
      </c>
      <c r="AE45" s="61" t="s">
        <v>167</v>
      </c>
      <c r="AF45" s="61" t="s">
        <v>167</v>
      </c>
      <c r="AG45" s="61" t="s">
        <v>167</v>
      </c>
      <c r="AH45" s="61" t="s">
        <v>167</v>
      </c>
      <c r="AI45" s="61" t="s">
        <v>167</v>
      </c>
      <c r="AJ45" s="61" t="s">
        <v>167</v>
      </c>
      <c r="AK45" s="61" t="s">
        <v>167</v>
      </c>
      <c r="AL45" s="61" t="s">
        <v>167</v>
      </c>
      <c r="AM45" s="61" t="s">
        <v>167</v>
      </c>
      <c r="AN45" s="61" t="s">
        <v>167</v>
      </c>
      <c r="AO45" s="61" t="s">
        <v>167</v>
      </c>
      <c r="AP45" s="61" t="s">
        <v>167</v>
      </c>
      <c r="AQ45" s="61" t="s">
        <v>167</v>
      </c>
      <c r="AR45" s="61" t="s">
        <v>167</v>
      </c>
      <c r="AS45" s="61" t="s">
        <v>167</v>
      </c>
      <c r="AT45" s="61" t="s">
        <v>167</v>
      </c>
      <c r="AU45" s="61" t="s">
        <v>167</v>
      </c>
      <c r="AV45" s="61" t="s">
        <v>167</v>
      </c>
      <c r="AW45" s="61" t="s">
        <v>167</v>
      </c>
      <c r="AX45" s="61" t="s">
        <v>167</v>
      </c>
      <c r="AY45" s="61" t="s">
        <v>167</v>
      </c>
      <c r="AZ45" s="61" t="s">
        <v>167</v>
      </c>
      <c r="BA45" s="61" t="s">
        <v>167</v>
      </c>
      <c r="BB45" s="61" t="s">
        <v>167</v>
      </c>
      <c r="BC45" s="61" t="s">
        <v>167</v>
      </c>
      <c r="BD45" s="61" t="s">
        <v>167</v>
      </c>
      <c r="BE45" s="61" t="s">
        <v>167</v>
      </c>
      <c r="BF45" s="61" t="s">
        <v>167</v>
      </c>
      <c r="BG45" s="61" t="s">
        <v>167</v>
      </c>
      <c r="BH45" s="61" t="s">
        <v>167</v>
      </c>
      <c r="BI45" s="61" t="s">
        <v>167</v>
      </c>
      <c r="BJ45" s="61" t="s">
        <v>167</v>
      </c>
      <c r="BK45" s="61" t="s">
        <v>167</v>
      </c>
      <c r="BL45" s="61" t="s">
        <v>167</v>
      </c>
      <c r="BM45" s="61" t="s">
        <v>167</v>
      </c>
      <c r="BN45" s="61" t="s">
        <v>167</v>
      </c>
      <c r="BO45" s="61" t="s">
        <v>167</v>
      </c>
      <c r="BP45" s="61" t="s">
        <v>167</v>
      </c>
      <c r="BQ45" s="61" t="s">
        <v>167</v>
      </c>
      <c r="BR45" s="61" t="s">
        <v>167</v>
      </c>
      <c r="BS45" s="61" t="s">
        <v>167</v>
      </c>
      <c r="BT45" s="61" t="s">
        <v>167</v>
      </c>
      <c r="BU45" s="61" t="s">
        <v>167</v>
      </c>
      <c r="BV45" s="61" t="s">
        <v>167</v>
      </c>
      <c r="BW45" s="61" t="s">
        <v>167</v>
      </c>
      <c r="BX45" s="61" t="s">
        <v>167</v>
      </c>
      <c r="BY45" s="61" t="s">
        <v>167</v>
      </c>
      <c r="BZ45" s="61" t="s">
        <v>167</v>
      </c>
      <c r="CA45" s="61" t="s">
        <v>167</v>
      </c>
      <c r="CB45" s="61" t="s">
        <v>167</v>
      </c>
      <c r="CC45" s="61" t="s">
        <v>167</v>
      </c>
      <c r="CD45" s="61" t="s">
        <v>167</v>
      </c>
      <c r="CE45" s="61" t="s">
        <v>167</v>
      </c>
      <c r="CF45" s="61" t="s">
        <v>167</v>
      </c>
      <c r="CG45" s="61" t="s">
        <v>167</v>
      </c>
      <c r="CH45" s="61" t="s">
        <v>167</v>
      </c>
      <c r="CI45" s="61" t="s">
        <v>167</v>
      </c>
      <c r="CJ45" s="61" t="s">
        <v>167</v>
      </c>
      <c r="CK45" s="61" t="s">
        <v>167</v>
      </c>
      <c r="CL45" s="61" t="s">
        <v>167</v>
      </c>
      <c r="CM45" s="61" t="s">
        <v>167</v>
      </c>
      <c r="CN45" s="61" t="s">
        <v>167</v>
      </c>
      <c r="CO45" s="61" t="s">
        <v>167</v>
      </c>
      <c r="CP45" s="61" t="s">
        <v>167</v>
      </c>
      <c r="CQ45" s="61" t="s">
        <v>167</v>
      </c>
      <c r="CR45" s="61" t="s">
        <v>167</v>
      </c>
      <c r="CS45" s="61" t="s">
        <v>167</v>
      </c>
      <c r="CT45" s="61" t="s">
        <v>167</v>
      </c>
      <c r="CU45" s="61" t="s">
        <v>167</v>
      </c>
      <c r="CV45" s="61" t="s">
        <v>167</v>
      </c>
      <c r="CW45" s="61" t="s">
        <v>167</v>
      </c>
      <c r="CX45" s="61" t="s">
        <v>167</v>
      </c>
      <c r="CY45" s="61" t="s">
        <v>167</v>
      </c>
      <c r="CZ45" s="61" t="s">
        <v>167</v>
      </c>
    </row>
    <row r="46" spans="1:104" x14ac:dyDescent="0.2">
      <c r="A46" s="16" t="s">
        <v>392</v>
      </c>
      <c r="B46" s="9" t="s">
        <v>371</v>
      </c>
      <c r="C46" s="15" t="s">
        <v>367</v>
      </c>
      <c r="D46" s="15" t="s">
        <v>58</v>
      </c>
      <c r="E46" s="84" t="s">
        <v>167</v>
      </c>
      <c r="F46" s="61" t="s">
        <v>167</v>
      </c>
      <c r="G46" s="61" t="s">
        <v>167</v>
      </c>
      <c r="H46" s="61" t="s">
        <v>167</v>
      </c>
      <c r="I46" s="61" t="s">
        <v>167</v>
      </c>
      <c r="J46" s="61" t="s">
        <v>167</v>
      </c>
      <c r="K46" s="61" t="s">
        <v>167</v>
      </c>
      <c r="L46" s="61" t="s">
        <v>167</v>
      </c>
      <c r="M46" s="61" t="s">
        <v>167</v>
      </c>
      <c r="N46" s="61" t="s">
        <v>167</v>
      </c>
      <c r="O46" s="61" t="s">
        <v>167</v>
      </c>
      <c r="P46" s="61" t="s">
        <v>167</v>
      </c>
      <c r="Q46" s="61" t="s">
        <v>167</v>
      </c>
      <c r="R46" s="61" t="s">
        <v>167</v>
      </c>
      <c r="S46" s="61" t="s">
        <v>167</v>
      </c>
      <c r="T46" s="61" t="s">
        <v>167</v>
      </c>
      <c r="U46" s="61" t="s">
        <v>167</v>
      </c>
      <c r="V46" s="61" t="s">
        <v>167</v>
      </c>
      <c r="W46" s="61" t="s">
        <v>167</v>
      </c>
      <c r="X46" s="61" t="s">
        <v>167</v>
      </c>
      <c r="Y46" s="61" t="s">
        <v>167</v>
      </c>
      <c r="Z46" s="61" t="s">
        <v>167</v>
      </c>
      <c r="AA46" s="61" t="s">
        <v>167</v>
      </c>
      <c r="AB46" s="61" t="s">
        <v>167</v>
      </c>
      <c r="AC46" s="61" t="s">
        <v>167</v>
      </c>
      <c r="AD46" s="61" t="s">
        <v>167</v>
      </c>
      <c r="AE46" s="61" t="s">
        <v>167</v>
      </c>
      <c r="AF46" s="61" t="s">
        <v>167</v>
      </c>
      <c r="AG46" s="61" t="s">
        <v>167</v>
      </c>
      <c r="AH46" s="61" t="s">
        <v>167</v>
      </c>
      <c r="AI46" s="61" t="s">
        <v>167</v>
      </c>
      <c r="AJ46" s="61" t="s">
        <v>167</v>
      </c>
      <c r="AK46" s="61" t="s">
        <v>167</v>
      </c>
      <c r="AL46" s="61" t="s">
        <v>167</v>
      </c>
      <c r="AM46" s="61" t="s">
        <v>167</v>
      </c>
      <c r="AN46" s="61" t="s">
        <v>167</v>
      </c>
      <c r="AO46" s="61" t="s">
        <v>167</v>
      </c>
      <c r="AP46" s="61" t="s">
        <v>167</v>
      </c>
      <c r="AQ46" s="61" t="s">
        <v>167</v>
      </c>
      <c r="AR46" s="61" t="s">
        <v>167</v>
      </c>
      <c r="AS46" s="61" t="s">
        <v>167</v>
      </c>
      <c r="AT46" s="61" t="s">
        <v>167</v>
      </c>
      <c r="AU46" s="61" t="s">
        <v>167</v>
      </c>
      <c r="AV46" s="61" t="s">
        <v>167</v>
      </c>
      <c r="AW46" s="61" t="s">
        <v>167</v>
      </c>
      <c r="AX46" s="61" t="s">
        <v>167</v>
      </c>
      <c r="AY46" s="61" t="s">
        <v>167</v>
      </c>
      <c r="AZ46" s="61" t="s">
        <v>167</v>
      </c>
      <c r="BA46" s="61" t="s">
        <v>167</v>
      </c>
      <c r="BB46" s="61" t="s">
        <v>167</v>
      </c>
      <c r="BC46" s="61" t="s">
        <v>167</v>
      </c>
      <c r="BD46" s="61" t="s">
        <v>167</v>
      </c>
      <c r="BE46" s="61" t="s">
        <v>167</v>
      </c>
      <c r="BF46" s="61" t="s">
        <v>167</v>
      </c>
      <c r="BG46" s="61" t="s">
        <v>167</v>
      </c>
      <c r="BH46" s="61" t="s">
        <v>167</v>
      </c>
      <c r="BI46" s="61" t="s">
        <v>167</v>
      </c>
      <c r="BJ46" s="61" t="s">
        <v>167</v>
      </c>
      <c r="BK46" s="61" t="s">
        <v>167</v>
      </c>
      <c r="BL46" s="61" t="s">
        <v>167</v>
      </c>
      <c r="BM46" s="61" t="s">
        <v>167</v>
      </c>
      <c r="BN46" s="61" t="s">
        <v>167</v>
      </c>
      <c r="BO46" s="61" t="s">
        <v>167</v>
      </c>
      <c r="BP46" s="61" t="s">
        <v>167</v>
      </c>
      <c r="BQ46" s="61" t="s">
        <v>167</v>
      </c>
      <c r="BR46" s="61" t="s">
        <v>167</v>
      </c>
      <c r="BS46" s="61" t="s">
        <v>167</v>
      </c>
      <c r="BT46" s="61" t="s">
        <v>167</v>
      </c>
      <c r="BU46" s="61" t="s">
        <v>167</v>
      </c>
      <c r="BV46" s="61" t="s">
        <v>167</v>
      </c>
      <c r="BW46" s="61" t="s">
        <v>167</v>
      </c>
      <c r="BX46" s="61" t="s">
        <v>167</v>
      </c>
      <c r="BY46" s="61" t="s">
        <v>167</v>
      </c>
      <c r="BZ46" s="61" t="s">
        <v>167</v>
      </c>
      <c r="CA46" s="61" t="s">
        <v>167</v>
      </c>
      <c r="CB46" s="61" t="s">
        <v>167</v>
      </c>
      <c r="CC46" s="61" t="s">
        <v>167</v>
      </c>
      <c r="CD46" s="61" t="s">
        <v>167</v>
      </c>
      <c r="CE46" s="61" t="s">
        <v>167</v>
      </c>
      <c r="CF46" s="61" t="s">
        <v>167</v>
      </c>
      <c r="CG46" s="61" t="s">
        <v>167</v>
      </c>
      <c r="CH46" s="61" t="s">
        <v>167</v>
      </c>
      <c r="CI46" s="61" t="s">
        <v>167</v>
      </c>
      <c r="CJ46" s="61" t="s">
        <v>167</v>
      </c>
      <c r="CK46" s="61" t="s">
        <v>167</v>
      </c>
      <c r="CL46" s="61" t="s">
        <v>167</v>
      </c>
      <c r="CM46" s="61" t="s">
        <v>167</v>
      </c>
      <c r="CN46" s="61" t="s">
        <v>167</v>
      </c>
      <c r="CO46" s="61" t="s">
        <v>167</v>
      </c>
      <c r="CP46" s="61" t="s">
        <v>167</v>
      </c>
      <c r="CQ46" s="61" t="s">
        <v>167</v>
      </c>
      <c r="CR46" s="61" t="s">
        <v>167</v>
      </c>
      <c r="CS46" s="61" t="s">
        <v>167</v>
      </c>
      <c r="CT46" s="61" t="s">
        <v>167</v>
      </c>
      <c r="CU46" s="61" t="s">
        <v>167</v>
      </c>
      <c r="CV46" s="61" t="s">
        <v>167</v>
      </c>
      <c r="CW46" s="61" t="s">
        <v>167</v>
      </c>
      <c r="CX46" s="61" t="s">
        <v>167</v>
      </c>
      <c r="CY46" s="61" t="s">
        <v>167</v>
      </c>
      <c r="CZ46" s="61" t="s">
        <v>167</v>
      </c>
    </row>
    <row r="47" spans="1:104" x14ac:dyDescent="0.2">
      <c r="A47" s="16" t="s">
        <v>393</v>
      </c>
      <c r="B47" s="9" t="s">
        <v>373</v>
      </c>
      <c r="C47" s="15" t="s">
        <v>367</v>
      </c>
      <c r="D47" s="15" t="s">
        <v>58</v>
      </c>
      <c r="E47" s="84" t="s">
        <v>167</v>
      </c>
      <c r="F47" s="61" t="s">
        <v>167</v>
      </c>
      <c r="G47" s="61" t="s">
        <v>167</v>
      </c>
      <c r="H47" s="61" t="s">
        <v>167</v>
      </c>
      <c r="I47" s="61" t="s">
        <v>167</v>
      </c>
      <c r="J47" s="61" t="s">
        <v>167</v>
      </c>
      <c r="K47" s="61" t="s">
        <v>167</v>
      </c>
      <c r="L47" s="61" t="s">
        <v>167</v>
      </c>
      <c r="M47" s="61" t="s">
        <v>167</v>
      </c>
      <c r="N47" s="61" t="s">
        <v>167</v>
      </c>
      <c r="O47" s="61" t="s">
        <v>167</v>
      </c>
      <c r="P47" s="61" t="s">
        <v>167</v>
      </c>
      <c r="Q47" s="61" t="s">
        <v>167</v>
      </c>
      <c r="R47" s="61" t="s">
        <v>167</v>
      </c>
      <c r="S47" s="61" t="s">
        <v>167</v>
      </c>
      <c r="T47" s="61" t="s">
        <v>167</v>
      </c>
      <c r="U47" s="61" t="s">
        <v>167</v>
      </c>
      <c r="V47" s="61" t="s">
        <v>167</v>
      </c>
      <c r="W47" s="61" t="s">
        <v>167</v>
      </c>
      <c r="X47" s="61" t="s">
        <v>167</v>
      </c>
      <c r="Y47" s="61" t="s">
        <v>167</v>
      </c>
      <c r="Z47" s="61" t="s">
        <v>167</v>
      </c>
      <c r="AA47" s="61" t="s">
        <v>167</v>
      </c>
      <c r="AB47" s="61" t="s">
        <v>167</v>
      </c>
      <c r="AC47" s="61" t="s">
        <v>167</v>
      </c>
      <c r="AD47" s="61" t="s">
        <v>167</v>
      </c>
      <c r="AE47" s="61" t="s">
        <v>167</v>
      </c>
      <c r="AF47" s="61" t="s">
        <v>167</v>
      </c>
      <c r="AG47" s="61" t="s">
        <v>167</v>
      </c>
      <c r="AH47" s="61" t="s">
        <v>167</v>
      </c>
      <c r="AI47" s="61" t="s">
        <v>167</v>
      </c>
      <c r="AJ47" s="61" t="s">
        <v>167</v>
      </c>
      <c r="AK47" s="61" t="s">
        <v>167</v>
      </c>
      <c r="AL47" s="61" t="s">
        <v>167</v>
      </c>
      <c r="AM47" s="61" t="s">
        <v>167</v>
      </c>
      <c r="AN47" s="61" t="s">
        <v>167</v>
      </c>
      <c r="AO47" s="61" t="s">
        <v>167</v>
      </c>
      <c r="AP47" s="61" t="s">
        <v>167</v>
      </c>
      <c r="AQ47" s="61" t="s">
        <v>167</v>
      </c>
      <c r="AR47" s="61" t="s">
        <v>167</v>
      </c>
      <c r="AS47" s="61" t="s">
        <v>167</v>
      </c>
      <c r="AT47" s="61" t="s">
        <v>167</v>
      </c>
      <c r="AU47" s="61" t="s">
        <v>167</v>
      </c>
      <c r="AV47" s="61" t="s">
        <v>167</v>
      </c>
      <c r="AW47" s="61" t="s">
        <v>167</v>
      </c>
      <c r="AX47" s="61" t="s">
        <v>167</v>
      </c>
      <c r="AY47" s="61" t="s">
        <v>167</v>
      </c>
      <c r="AZ47" s="61" t="s">
        <v>167</v>
      </c>
      <c r="BA47" s="61" t="s">
        <v>167</v>
      </c>
      <c r="BB47" s="61" t="s">
        <v>167</v>
      </c>
      <c r="BC47" s="61" t="s">
        <v>167</v>
      </c>
      <c r="BD47" s="61" t="s">
        <v>167</v>
      </c>
      <c r="BE47" s="61" t="s">
        <v>167</v>
      </c>
      <c r="BF47" s="61" t="s">
        <v>167</v>
      </c>
      <c r="BG47" s="61" t="s">
        <v>167</v>
      </c>
      <c r="BH47" s="61" t="s">
        <v>167</v>
      </c>
      <c r="BI47" s="61" t="s">
        <v>167</v>
      </c>
      <c r="BJ47" s="61" t="s">
        <v>167</v>
      </c>
      <c r="BK47" s="61" t="s">
        <v>167</v>
      </c>
      <c r="BL47" s="61" t="s">
        <v>167</v>
      </c>
      <c r="BM47" s="61" t="s">
        <v>167</v>
      </c>
      <c r="BN47" s="61" t="s">
        <v>167</v>
      </c>
      <c r="BO47" s="61" t="s">
        <v>167</v>
      </c>
      <c r="BP47" s="61" t="s">
        <v>167</v>
      </c>
      <c r="BQ47" s="61" t="s">
        <v>167</v>
      </c>
      <c r="BR47" s="61" t="s">
        <v>167</v>
      </c>
      <c r="BS47" s="61" t="s">
        <v>167</v>
      </c>
      <c r="BT47" s="61" t="s">
        <v>167</v>
      </c>
      <c r="BU47" s="61" t="s">
        <v>167</v>
      </c>
      <c r="BV47" s="61" t="s">
        <v>167</v>
      </c>
      <c r="BW47" s="61" t="s">
        <v>167</v>
      </c>
      <c r="BX47" s="61" t="s">
        <v>167</v>
      </c>
      <c r="BY47" s="61" t="s">
        <v>167</v>
      </c>
      <c r="BZ47" s="61" t="s">
        <v>167</v>
      </c>
      <c r="CA47" s="61" t="s">
        <v>167</v>
      </c>
      <c r="CB47" s="61" t="s">
        <v>167</v>
      </c>
      <c r="CC47" s="61" t="s">
        <v>167</v>
      </c>
      <c r="CD47" s="61" t="s">
        <v>167</v>
      </c>
      <c r="CE47" s="61" t="s">
        <v>167</v>
      </c>
      <c r="CF47" s="61" t="s">
        <v>167</v>
      </c>
      <c r="CG47" s="61" t="s">
        <v>167</v>
      </c>
      <c r="CH47" s="61" t="s">
        <v>167</v>
      </c>
      <c r="CI47" s="61" t="s">
        <v>167</v>
      </c>
      <c r="CJ47" s="61" t="s">
        <v>167</v>
      </c>
      <c r="CK47" s="61" t="s">
        <v>167</v>
      </c>
      <c r="CL47" s="61" t="s">
        <v>167</v>
      </c>
      <c r="CM47" s="61" t="s">
        <v>167</v>
      </c>
      <c r="CN47" s="61" t="s">
        <v>167</v>
      </c>
      <c r="CO47" s="61" t="s">
        <v>167</v>
      </c>
      <c r="CP47" s="61" t="s">
        <v>167</v>
      </c>
      <c r="CQ47" s="61" t="s">
        <v>167</v>
      </c>
      <c r="CR47" s="61" t="s">
        <v>167</v>
      </c>
      <c r="CS47" s="61" t="s">
        <v>167</v>
      </c>
      <c r="CT47" s="61" t="s">
        <v>167</v>
      </c>
      <c r="CU47" s="61" t="s">
        <v>167</v>
      </c>
      <c r="CV47" s="61" t="s">
        <v>167</v>
      </c>
      <c r="CW47" s="61" t="s">
        <v>167</v>
      </c>
      <c r="CX47" s="61" t="s">
        <v>167</v>
      </c>
      <c r="CY47" s="61" t="s">
        <v>167</v>
      </c>
      <c r="CZ47" s="61" t="s">
        <v>167</v>
      </c>
    </row>
    <row r="48" spans="1:104" ht="28.5" x14ac:dyDescent="0.2">
      <c r="A48" s="16" t="s">
        <v>394</v>
      </c>
      <c r="B48" s="9" t="s">
        <v>375</v>
      </c>
      <c r="C48" s="15" t="s">
        <v>376</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x14ac:dyDescent="0.2">
      <c r="A49" s="16" t="s">
        <v>395</v>
      </c>
      <c r="B49" s="9" t="s">
        <v>378</v>
      </c>
      <c r="C49" s="15" t="s">
        <v>379</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x14ac:dyDescent="0.25">
      <c r="A50" s="26" t="s">
        <v>396</v>
      </c>
      <c r="B50" s="27" t="s">
        <v>397</v>
      </c>
      <c r="C50" s="27" t="s">
        <v>398</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x14ac:dyDescent="0.3">
      <c r="A51" s="64"/>
      <c r="B51" s="64" t="s">
        <v>149</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x14ac:dyDescent="0.2">
      <c r="A52" s="231"/>
      <c r="B52" s="219" t="s">
        <v>399</v>
      </c>
      <c r="C52" s="15" t="s">
        <v>400</v>
      </c>
      <c r="D52" s="15" t="s">
        <v>161</v>
      </c>
      <c r="E52" s="207" t="s">
        <v>162</v>
      </c>
      <c r="F52" s="208" t="s">
        <v>162</v>
      </c>
      <c r="G52" s="208" t="s">
        <v>162</v>
      </c>
      <c r="H52" s="208" t="s">
        <v>162</v>
      </c>
      <c r="I52" s="208" t="s">
        <v>162</v>
      </c>
      <c r="J52" s="208" t="s">
        <v>162</v>
      </c>
      <c r="K52" s="208" t="s">
        <v>162</v>
      </c>
      <c r="L52" s="208" t="s">
        <v>162</v>
      </c>
      <c r="M52" s="208" t="s">
        <v>162</v>
      </c>
      <c r="N52" s="208" t="s">
        <v>162</v>
      </c>
      <c r="O52" s="208" t="s">
        <v>162</v>
      </c>
      <c r="P52" s="208" t="s">
        <v>162</v>
      </c>
      <c r="Q52" s="208" t="s">
        <v>162</v>
      </c>
      <c r="R52" s="208" t="s">
        <v>162</v>
      </c>
      <c r="S52" s="208" t="s">
        <v>162</v>
      </c>
      <c r="T52" s="208" t="s">
        <v>162</v>
      </c>
      <c r="U52" s="208" t="s">
        <v>162</v>
      </c>
      <c r="V52" s="208" t="s">
        <v>162</v>
      </c>
      <c r="W52" s="208" t="s">
        <v>162</v>
      </c>
      <c r="X52" s="208" t="s">
        <v>162</v>
      </c>
      <c r="Y52" s="208" t="s">
        <v>162</v>
      </c>
      <c r="Z52" s="208" t="s">
        <v>162</v>
      </c>
      <c r="AA52" s="208" t="s">
        <v>162</v>
      </c>
      <c r="AB52" s="208" t="s">
        <v>162</v>
      </c>
      <c r="AC52" s="208" t="s">
        <v>162</v>
      </c>
      <c r="AD52" s="208" t="s">
        <v>162</v>
      </c>
      <c r="AE52" s="208" t="s">
        <v>162</v>
      </c>
      <c r="AF52" s="208" t="s">
        <v>162</v>
      </c>
      <c r="AG52" s="208" t="s">
        <v>162</v>
      </c>
      <c r="AH52" s="208" t="s">
        <v>162</v>
      </c>
      <c r="AI52" s="208" t="s">
        <v>162</v>
      </c>
      <c r="AJ52" s="208" t="s">
        <v>162</v>
      </c>
      <c r="AK52" s="208" t="s">
        <v>162</v>
      </c>
      <c r="AL52" s="208" t="s">
        <v>162</v>
      </c>
      <c r="AM52" s="208" t="s">
        <v>162</v>
      </c>
      <c r="AN52" s="208" t="s">
        <v>162</v>
      </c>
      <c r="AO52" s="208" t="s">
        <v>162</v>
      </c>
      <c r="AP52" s="208" t="s">
        <v>162</v>
      </c>
      <c r="AQ52" s="208" t="s">
        <v>162</v>
      </c>
      <c r="AR52" s="208" t="s">
        <v>162</v>
      </c>
      <c r="AS52" s="208" t="s">
        <v>162</v>
      </c>
      <c r="AT52" s="208" t="s">
        <v>162</v>
      </c>
      <c r="AU52" s="208" t="s">
        <v>162</v>
      </c>
      <c r="AV52" s="208" t="s">
        <v>162</v>
      </c>
      <c r="AW52" s="208" t="s">
        <v>162</v>
      </c>
      <c r="AX52" s="208" t="s">
        <v>162</v>
      </c>
      <c r="AY52" s="208" t="s">
        <v>162</v>
      </c>
      <c r="AZ52" s="208" t="s">
        <v>162</v>
      </c>
      <c r="BA52" s="208" t="s">
        <v>162</v>
      </c>
      <c r="BB52" s="208" t="s">
        <v>162</v>
      </c>
      <c r="BC52" s="208" t="s">
        <v>162</v>
      </c>
      <c r="BD52" s="208" t="s">
        <v>162</v>
      </c>
      <c r="BE52" s="208" t="s">
        <v>162</v>
      </c>
      <c r="BF52" s="208" t="s">
        <v>162</v>
      </c>
      <c r="BG52" s="208" t="s">
        <v>162</v>
      </c>
      <c r="BH52" s="208" t="s">
        <v>162</v>
      </c>
      <c r="BI52" s="208" t="s">
        <v>162</v>
      </c>
      <c r="BJ52" s="208" t="s">
        <v>162</v>
      </c>
      <c r="BK52" s="208" t="s">
        <v>162</v>
      </c>
      <c r="BL52" s="208" t="s">
        <v>162</v>
      </c>
      <c r="BM52" s="208" t="s">
        <v>162</v>
      </c>
      <c r="BN52" s="208" t="s">
        <v>162</v>
      </c>
      <c r="BO52" s="208" t="s">
        <v>162</v>
      </c>
      <c r="BP52" s="208" t="s">
        <v>162</v>
      </c>
      <c r="BQ52" s="208" t="s">
        <v>162</v>
      </c>
      <c r="BR52" s="208" t="s">
        <v>162</v>
      </c>
      <c r="BS52" s="208" t="s">
        <v>162</v>
      </c>
      <c r="BT52" s="208" t="s">
        <v>162</v>
      </c>
      <c r="BU52" s="208" t="s">
        <v>162</v>
      </c>
      <c r="BV52" s="208" t="s">
        <v>162</v>
      </c>
      <c r="BW52" s="208" t="s">
        <v>162</v>
      </c>
      <c r="BX52" s="208" t="s">
        <v>162</v>
      </c>
      <c r="BY52" s="208" t="s">
        <v>162</v>
      </c>
      <c r="BZ52" s="208" t="s">
        <v>162</v>
      </c>
      <c r="CA52" s="208" t="s">
        <v>162</v>
      </c>
      <c r="CB52" s="208" t="s">
        <v>162</v>
      </c>
      <c r="CC52" s="208" t="s">
        <v>162</v>
      </c>
      <c r="CD52" s="208" t="s">
        <v>162</v>
      </c>
      <c r="CE52" s="208" t="s">
        <v>162</v>
      </c>
      <c r="CF52" s="208" t="s">
        <v>162</v>
      </c>
      <c r="CG52" s="208" t="s">
        <v>162</v>
      </c>
      <c r="CH52" s="208" t="s">
        <v>162</v>
      </c>
      <c r="CI52" s="208" t="s">
        <v>162</v>
      </c>
      <c r="CJ52" s="208" t="s">
        <v>162</v>
      </c>
      <c r="CK52" s="208" t="s">
        <v>162</v>
      </c>
      <c r="CL52" s="208" t="s">
        <v>162</v>
      </c>
      <c r="CM52" s="208" t="s">
        <v>162</v>
      </c>
      <c r="CN52" s="208" t="s">
        <v>162</v>
      </c>
      <c r="CO52" s="208" t="s">
        <v>162</v>
      </c>
      <c r="CP52" s="208" t="s">
        <v>162</v>
      </c>
      <c r="CQ52" s="208" t="s">
        <v>162</v>
      </c>
      <c r="CR52" s="208" t="s">
        <v>162</v>
      </c>
      <c r="CS52" s="208" t="s">
        <v>162</v>
      </c>
      <c r="CT52" s="208" t="s">
        <v>162</v>
      </c>
      <c r="CU52" s="208" t="s">
        <v>162</v>
      </c>
      <c r="CV52" s="208" t="s">
        <v>162</v>
      </c>
      <c r="CW52" s="208" t="s">
        <v>162</v>
      </c>
      <c r="CX52" s="208" t="s">
        <v>162</v>
      </c>
      <c r="CY52" s="208" t="s">
        <v>162</v>
      </c>
      <c r="CZ52" s="208" t="s">
        <v>162</v>
      </c>
    </row>
    <row r="53" spans="1:104" x14ac:dyDescent="0.2">
      <c r="A53" s="16" t="s">
        <v>401</v>
      </c>
      <c r="B53" s="9" t="s">
        <v>366</v>
      </c>
      <c r="C53" s="15" t="s">
        <v>367</v>
      </c>
      <c r="D53" s="15" t="s">
        <v>58</v>
      </c>
      <c r="E53" s="84" t="s">
        <v>167</v>
      </c>
      <c r="F53" s="61" t="s">
        <v>167</v>
      </c>
      <c r="G53" s="61" t="s">
        <v>167</v>
      </c>
      <c r="H53" s="61" t="s">
        <v>167</v>
      </c>
      <c r="I53" s="61" t="s">
        <v>167</v>
      </c>
      <c r="J53" s="61" t="s">
        <v>167</v>
      </c>
      <c r="K53" s="61" t="s">
        <v>167</v>
      </c>
      <c r="L53" s="61" t="s">
        <v>167</v>
      </c>
      <c r="M53" s="61" t="s">
        <v>167</v>
      </c>
      <c r="N53" s="61" t="s">
        <v>167</v>
      </c>
      <c r="O53" s="61" t="s">
        <v>167</v>
      </c>
      <c r="P53" s="61" t="s">
        <v>167</v>
      </c>
      <c r="Q53" s="61" t="s">
        <v>167</v>
      </c>
      <c r="R53" s="61" t="s">
        <v>167</v>
      </c>
      <c r="S53" s="61" t="s">
        <v>167</v>
      </c>
      <c r="T53" s="61" t="s">
        <v>167</v>
      </c>
      <c r="U53" s="61" t="s">
        <v>167</v>
      </c>
      <c r="V53" s="61" t="s">
        <v>167</v>
      </c>
      <c r="W53" s="61" t="s">
        <v>167</v>
      </c>
      <c r="X53" s="61" t="s">
        <v>167</v>
      </c>
      <c r="Y53" s="61" t="s">
        <v>167</v>
      </c>
      <c r="Z53" s="61" t="s">
        <v>167</v>
      </c>
      <c r="AA53" s="61" t="s">
        <v>167</v>
      </c>
      <c r="AB53" s="61" t="s">
        <v>167</v>
      </c>
      <c r="AC53" s="61" t="s">
        <v>167</v>
      </c>
      <c r="AD53" s="61" t="s">
        <v>167</v>
      </c>
      <c r="AE53" s="61" t="s">
        <v>167</v>
      </c>
      <c r="AF53" s="61" t="s">
        <v>167</v>
      </c>
      <c r="AG53" s="61" t="s">
        <v>167</v>
      </c>
      <c r="AH53" s="61" t="s">
        <v>167</v>
      </c>
      <c r="AI53" s="61" t="s">
        <v>167</v>
      </c>
      <c r="AJ53" s="61" t="s">
        <v>167</v>
      </c>
      <c r="AK53" s="61" t="s">
        <v>167</v>
      </c>
      <c r="AL53" s="61" t="s">
        <v>167</v>
      </c>
      <c r="AM53" s="61" t="s">
        <v>167</v>
      </c>
      <c r="AN53" s="61" t="s">
        <v>167</v>
      </c>
      <c r="AO53" s="61" t="s">
        <v>167</v>
      </c>
      <c r="AP53" s="61" t="s">
        <v>167</v>
      </c>
      <c r="AQ53" s="61" t="s">
        <v>167</v>
      </c>
      <c r="AR53" s="61" t="s">
        <v>167</v>
      </c>
      <c r="AS53" s="61" t="s">
        <v>167</v>
      </c>
      <c r="AT53" s="61" t="s">
        <v>167</v>
      </c>
      <c r="AU53" s="61" t="s">
        <v>167</v>
      </c>
      <c r="AV53" s="61" t="s">
        <v>167</v>
      </c>
      <c r="AW53" s="61" t="s">
        <v>167</v>
      </c>
      <c r="AX53" s="61" t="s">
        <v>167</v>
      </c>
      <c r="AY53" s="61" t="s">
        <v>167</v>
      </c>
      <c r="AZ53" s="61" t="s">
        <v>167</v>
      </c>
      <c r="BA53" s="61" t="s">
        <v>167</v>
      </c>
      <c r="BB53" s="61" t="s">
        <v>167</v>
      </c>
      <c r="BC53" s="61" t="s">
        <v>167</v>
      </c>
      <c r="BD53" s="61" t="s">
        <v>167</v>
      </c>
      <c r="BE53" s="61" t="s">
        <v>167</v>
      </c>
      <c r="BF53" s="61" t="s">
        <v>167</v>
      </c>
      <c r="BG53" s="61" t="s">
        <v>167</v>
      </c>
      <c r="BH53" s="61" t="s">
        <v>167</v>
      </c>
      <c r="BI53" s="61" t="s">
        <v>167</v>
      </c>
      <c r="BJ53" s="61" t="s">
        <v>167</v>
      </c>
      <c r="BK53" s="61" t="s">
        <v>167</v>
      </c>
      <c r="BL53" s="61" t="s">
        <v>167</v>
      </c>
      <c r="BM53" s="61" t="s">
        <v>167</v>
      </c>
      <c r="BN53" s="61" t="s">
        <v>167</v>
      </c>
      <c r="BO53" s="61" t="s">
        <v>167</v>
      </c>
      <c r="BP53" s="61" t="s">
        <v>167</v>
      </c>
      <c r="BQ53" s="61" t="s">
        <v>167</v>
      </c>
      <c r="BR53" s="61" t="s">
        <v>167</v>
      </c>
      <c r="BS53" s="61" t="s">
        <v>167</v>
      </c>
      <c r="BT53" s="61" t="s">
        <v>167</v>
      </c>
      <c r="BU53" s="61" t="s">
        <v>167</v>
      </c>
      <c r="BV53" s="61" t="s">
        <v>167</v>
      </c>
      <c r="BW53" s="61" t="s">
        <v>167</v>
      </c>
      <c r="BX53" s="61" t="s">
        <v>167</v>
      </c>
      <c r="BY53" s="61" t="s">
        <v>167</v>
      </c>
      <c r="BZ53" s="61" t="s">
        <v>167</v>
      </c>
      <c r="CA53" s="61" t="s">
        <v>167</v>
      </c>
      <c r="CB53" s="61" t="s">
        <v>167</v>
      </c>
      <c r="CC53" s="61" t="s">
        <v>167</v>
      </c>
      <c r="CD53" s="61" t="s">
        <v>167</v>
      </c>
      <c r="CE53" s="61" t="s">
        <v>167</v>
      </c>
      <c r="CF53" s="61" t="s">
        <v>167</v>
      </c>
      <c r="CG53" s="61" t="s">
        <v>167</v>
      </c>
      <c r="CH53" s="61" t="s">
        <v>167</v>
      </c>
      <c r="CI53" s="61" t="s">
        <v>167</v>
      </c>
      <c r="CJ53" s="61" t="s">
        <v>167</v>
      </c>
      <c r="CK53" s="61" t="s">
        <v>167</v>
      </c>
      <c r="CL53" s="61" t="s">
        <v>167</v>
      </c>
      <c r="CM53" s="61" t="s">
        <v>167</v>
      </c>
      <c r="CN53" s="61" t="s">
        <v>167</v>
      </c>
      <c r="CO53" s="61" t="s">
        <v>167</v>
      </c>
      <c r="CP53" s="61" t="s">
        <v>167</v>
      </c>
      <c r="CQ53" s="61" t="s">
        <v>167</v>
      </c>
      <c r="CR53" s="61" t="s">
        <v>167</v>
      </c>
      <c r="CS53" s="61" t="s">
        <v>167</v>
      </c>
      <c r="CT53" s="61" t="s">
        <v>167</v>
      </c>
      <c r="CU53" s="61" t="s">
        <v>167</v>
      </c>
      <c r="CV53" s="61" t="s">
        <v>167</v>
      </c>
      <c r="CW53" s="61" t="s">
        <v>167</v>
      </c>
      <c r="CX53" s="61" t="s">
        <v>167</v>
      </c>
      <c r="CY53" s="61" t="s">
        <v>167</v>
      </c>
      <c r="CZ53" s="61" t="s">
        <v>167</v>
      </c>
    </row>
    <row r="54" spans="1:104" x14ac:dyDescent="0.2">
      <c r="A54" s="16" t="s">
        <v>402</v>
      </c>
      <c r="B54" s="9" t="s">
        <v>369</v>
      </c>
      <c r="C54" s="15" t="s">
        <v>367</v>
      </c>
      <c r="D54" s="15" t="s">
        <v>58</v>
      </c>
      <c r="E54" s="84" t="s">
        <v>167</v>
      </c>
      <c r="F54" s="61" t="s">
        <v>167</v>
      </c>
      <c r="G54" s="61" t="s">
        <v>167</v>
      </c>
      <c r="H54" s="61" t="s">
        <v>167</v>
      </c>
      <c r="I54" s="61" t="s">
        <v>167</v>
      </c>
      <c r="J54" s="61" t="s">
        <v>167</v>
      </c>
      <c r="K54" s="61" t="s">
        <v>167</v>
      </c>
      <c r="L54" s="61" t="s">
        <v>167</v>
      </c>
      <c r="M54" s="61" t="s">
        <v>167</v>
      </c>
      <c r="N54" s="61" t="s">
        <v>167</v>
      </c>
      <c r="O54" s="61" t="s">
        <v>167</v>
      </c>
      <c r="P54" s="61" t="s">
        <v>167</v>
      </c>
      <c r="Q54" s="61" t="s">
        <v>167</v>
      </c>
      <c r="R54" s="61" t="s">
        <v>167</v>
      </c>
      <c r="S54" s="61" t="s">
        <v>167</v>
      </c>
      <c r="T54" s="61" t="s">
        <v>167</v>
      </c>
      <c r="U54" s="61" t="s">
        <v>167</v>
      </c>
      <c r="V54" s="61" t="s">
        <v>167</v>
      </c>
      <c r="W54" s="61" t="s">
        <v>167</v>
      </c>
      <c r="X54" s="61" t="s">
        <v>167</v>
      </c>
      <c r="Y54" s="61" t="s">
        <v>167</v>
      </c>
      <c r="Z54" s="61" t="s">
        <v>167</v>
      </c>
      <c r="AA54" s="61" t="s">
        <v>167</v>
      </c>
      <c r="AB54" s="61" t="s">
        <v>167</v>
      </c>
      <c r="AC54" s="61" t="s">
        <v>167</v>
      </c>
      <c r="AD54" s="61" t="s">
        <v>167</v>
      </c>
      <c r="AE54" s="61" t="s">
        <v>167</v>
      </c>
      <c r="AF54" s="61" t="s">
        <v>167</v>
      </c>
      <c r="AG54" s="61" t="s">
        <v>167</v>
      </c>
      <c r="AH54" s="61" t="s">
        <v>167</v>
      </c>
      <c r="AI54" s="61" t="s">
        <v>167</v>
      </c>
      <c r="AJ54" s="61" t="s">
        <v>167</v>
      </c>
      <c r="AK54" s="61" t="s">
        <v>167</v>
      </c>
      <c r="AL54" s="61" t="s">
        <v>167</v>
      </c>
      <c r="AM54" s="61" t="s">
        <v>167</v>
      </c>
      <c r="AN54" s="61" t="s">
        <v>167</v>
      </c>
      <c r="AO54" s="61" t="s">
        <v>167</v>
      </c>
      <c r="AP54" s="61" t="s">
        <v>167</v>
      </c>
      <c r="AQ54" s="61" t="s">
        <v>167</v>
      </c>
      <c r="AR54" s="61" t="s">
        <v>167</v>
      </c>
      <c r="AS54" s="61" t="s">
        <v>167</v>
      </c>
      <c r="AT54" s="61" t="s">
        <v>167</v>
      </c>
      <c r="AU54" s="61" t="s">
        <v>167</v>
      </c>
      <c r="AV54" s="61" t="s">
        <v>167</v>
      </c>
      <c r="AW54" s="61" t="s">
        <v>167</v>
      </c>
      <c r="AX54" s="61" t="s">
        <v>167</v>
      </c>
      <c r="AY54" s="61" t="s">
        <v>167</v>
      </c>
      <c r="AZ54" s="61" t="s">
        <v>167</v>
      </c>
      <c r="BA54" s="61" t="s">
        <v>167</v>
      </c>
      <c r="BB54" s="61" t="s">
        <v>167</v>
      </c>
      <c r="BC54" s="61" t="s">
        <v>167</v>
      </c>
      <c r="BD54" s="61" t="s">
        <v>167</v>
      </c>
      <c r="BE54" s="61" t="s">
        <v>167</v>
      </c>
      <c r="BF54" s="61" t="s">
        <v>167</v>
      </c>
      <c r="BG54" s="61" t="s">
        <v>167</v>
      </c>
      <c r="BH54" s="61" t="s">
        <v>167</v>
      </c>
      <c r="BI54" s="61" t="s">
        <v>167</v>
      </c>
      <c r="BJ54" s="61" t="s">
        <v>167</v>
      </c>
      <c r="BK54" s="61" t="s">
        <v>167</v>
      </c>
      <c r="BL54" s="61" t="s">
        <v>167</v>
      </c>
      <c r="BM54" s="61" t="s">
        <v>167</v>
      </c>
      <c r="BN54" s="61" t="s">
        <v>167</v>
      </c>
      <c r="BO54" s="61" t="s">
        <v>167</v>
      </c>
      <c r="BP54" s="61" t="s">
        <v>167</v>
      </c>
      <c r="BQ54" s="61" t="s">
        <v>167</v>
      </c>
      <c r="BR54" s="61" t="s">
        <v>167</v>
      </c>
      <c r="BS54" s="61" t="s">
        <v>167</v>
      </c>
      <c r="BT54" s="61" t="s">
        <v>167</v>
      </c>
      <c r="BU54" s="61" t="s">
        <v>167</v>
      </c>
      <c r="BV54" s="61" t="s">
        <v>167</v>
      </c>
      <c r="BW54" s="61" t="s">
        <v>167</v>
      </c>
      <c r="BX54" s="61" t="s">
        <v>167</v>
      </c>
      <c r="BY54" s="61" t="s">
        <v>167</v>
      </c>
      <c r="BZ54" s="61" t="s">
        <v>167</v>
      </c>
      <c r="CA54" s="61" t="s">
        <v>167</v>
      </c>
      <c r="CB54" s="61" t="s">
        <v>167</v>
      </c>
      <c r="CC54" s="61" t="s">
        <v>167</v>
      </c>
      <c r="CD54" s="61" t="s">
        <v>167</v>
      </c>
      <c r="CE54" s="61" t="s">
        <v>167</v>
      </c>
      <c r="CF54" s="61" t="s">
        <v>167</v>
      </c>
      <c r="CG54" s="61" t="s">
        <v>167</v>
      </c>
      <c r="CH54" s="61" t="s">
        <v>167</v>
      </c>
      <c r="CI54" s="61" t="s">
        <v>167</v>
      </c>
      <c r="CJ54" s="61" t="s">
        <v>167</v>
      </c>
      <c r="CK54" s="61" t="s">
        <v>167</v>
      </c>
      <c r="CL54" s="61" t="s">
        <v>167</v>
      </c>
      <c r="CM54" s="61" t="s">
        <v>167</v>
      </c>
      <c r="CN54" s="61" t="s">
        <v>167</v>
      </c>
      <c r="CO54" s="61" t="s">
        <v>167</v>
      </c>
      <c r="CP54" s="61" t="s">
        <v>167</v>
      </c>
      <c r="CQ54" s="61" t="s">
        <v>167</v>
      </c>
      <c r="CR54" s="61" t="s">
        <v>167</v>
      </c>
      <c r="CS54" s="61" t="s">
        <v>167</v>
      </c>
      <c r="CT54" s="61" t="s">
        <v>167</v>
      </c>
      <c r="CU54" s="61" t="s">
        <v>167</v>
      </c>
      <c r="CV54" s="61" t="s">
        <v>167</v>
      </c>
      <c r="CW54" s="61" t="s">
        <v>167</v>
      </c>
      <c r="CX54" s="61" t="s">
        <v>167</v>
      </c>
      <c r="CY54" s="61" t="s">
        <v>167</v>
      </c>
      <c r="CZ54" s="61" t="s">
        <v>167</v>
      </c>
    </row>
    <row r="55" spans="1:104" x14ac:dyDescent="0.2">
      <c r="A55" s="16" t="s">
        <v>403</v>
      </c>
      <c r="B55" s="9" t="s">
        <v>371</v>
      </c>
      <c r="C55" s="15" t="s">
        <v>367</v>
      </c>
      <c r="D55" s="15" t="s">
        <v>58</v>
      </c>
      <c r="E55" s="84" t="s">
        <v>167</v>
      </c>
      <c r="F55" s="61" t="s">
        <v>167</v>
      </c>
      <c r="G55" s="61" t="s">
        <v>167</v>
      </c>
      <c r="H55" s="61" t="s">
        <v>167</v>
      </c>
      <c r="I55" s="61" t="s">
        <v>167</v>
      </c>
      <c r="J55" s="61" t="s">
        <v>167</v>
      </c>
      <c r="K55" s="61" t="s">
        <v>167</v>
      </c>
      <c r="L55" s="61" t="s">
        <v>167</v>
      </c>
      <c r="M55" s="61" t="s">
        <v>167</v>
      </c>
      <c r="N55" s="61" t="s">
        <v>167</v>
      </c>
      <c r="O55" s="61" t="s">
        <v>167</v>
      </c>
      <c r="P55" s="61" t="s">
        <v>167</v>
      </c>
      <c r="Q55" s="61" t="s">
        <v>167</v>
      </c>
      <c r="R55" s="61" t="s">
        <v>167</v>
      </c>
      <c r="S55" s="61" t="s">
        <v>167</v>
      </c>
      <c r="T55" s="61" t="s">
        <v>167</v>
      </c>
      <c r="U55" s="61" t="s">
        <v>167</v>
      </c>
      <c r="V55" s="61" t="s">
        <v>167</v>
      </c>
      <c r="W55" s="61" t="s">
        <v>167</v>
      </c>
      <c r="X55" s="61" t="s">
        <v>167</v>
      </c>
      <c r="Y55" s="61" t="s">
        <v>167</v>
      </c>
      <c r="Z55" s="61" t="s">
        <v>167</v>
      </c>
      <c r="AA55" s="61" t="s">
        <v>167</v>
      </c>
      <c r="AB55" s="61" t="s">
        <v>167</v>
      </c>
      <c r="AC55" s="61" t="s">
        <v>167</v>
      </c>
      <c r="AD55" s="61" t="s">
        <v>167</v>
      </c>
      <c r="AE55" s="61" t="s">
        <v>167</v>
      </c>
      <c r="AF55" s="61" t="s">
        <v>167</v>
      </c>
      <c r="AG55" s="61" t="s">
        <v>167</v>
      </c>
      <c r="AH55" s="61" t="s">
        <v>167</v>
      </c>
      <c r="AI55" s="61" t="s">
        <v>167</v>
      </c>
      <c r="AJ55" s="61" t="s">
        <v>167</v>
      </c>
      <c r="AK55" s="61" t="s">
        <v>167</v>
      </c>
      <c r="AL55" s="61" t="s">
        <v>167</v>
      </c>
      <c r="AM55" s="61" t="s">
        <v>167</v>
      </c>
      <c r="AN55" s="61" t="s">
        <v>167</v>
      </c>
      <c r="AO55" s="61" t="s">
        <v>167</v>
      </c>
      <c r="AP55" s="61" t="s">
        <v>167</v>
      </c>
      <c r="AQ55" s="61" t="s">
        <v>167</v>
      </c>
      <c r="AR55" s="61" t="s">
        <v>167</v>
      </c>
      <c r="AS55" s="61" t="s">
        <v>167</v>
      </c>
      <c r="AT55" s="61" t="s">
        <v>167</v>
      </c>
      <c r="AU55" s="61" t="s">
        <v>167</v>
      </c>
      <c r="AV55" s="61" t="s">
        <v>167</v>
      </c>
      <c r="AW55" s="61" t="s">
        <v>167</v>
      </c>
      <c r="AX55" s="61" t="s">
        <v>167</v>
      </c>
      <c r="AY55" s="61" t="s">
        <v>167</v>
      </c>
      <c r="AZ55" s="61" t="s">
        <v>167</v>
      </c>
      <c r="BA55" s="61" t="s">
        <v>167</v>
      </c>
      <c r="BB55" s="61" t="s">
        <v>167</v>
      </c>
      <c r="BC55" s="61" t="s">
        <v>167</v>
      </c>
      <c r="BD55" s="61" t="s">
        <v>167</v>
      </c>
      <c r="BE55" s="61" t="s">
        <v>167</v>
      </c>
      <c r="BF55" s="61" t="s">
        <v>167</v>
      </c>
      <c r="BG55" s="61" t="s">
        <v>167</v>
      </c>
      <c r="BH55" s="61" t="s">
        <v>167</v>
      </c>
      <c r="BI55" s="61" t="s">
        <v>167</v>
      </c>
      <c r="BJ55" s="61" t="s">
        <v>167</v>
      </c>
      <c r="BK55" s="61" t="s">
        <v>167</v>
      </c>
      <c r="BL55" s="61" t="s">
        <v>167</v>
      </c>
      <c r="BM55" s="61" t="s">
        <v>167</v>
      </c>
      <c r="BN55" s="61" t="s">
        <v>167</v>
      </c>
      <c r="BO55" s="61" t="s">
        <v>167</v>
      </c>
      <c r="BP55" s="61" t="s">
        <v>167</v>
      </c>
      <c r="BQ55" s="61" t="s">
        <v>167</v>
      </c>
      <c r="BR55" s="61" t="s">
        <v>167</v>
      </c>
      <c r="BS55" s="61" t="s">
        <v>167</v>
      </c>
      <c r="BT55" s="61" t="s">
        <v>167</v>
      </c>
      <c r="BU55" s="61" t="s">
        <v>167</v>
      </c>
      <c r="BV55" s="61" t="s">
        <v>167</v>
      </c>
      <c r="BW55" s="61" t="s">
        <v>167</v>
      </c>
      <c r="BX55" s="61" t="s">
        <v>167</v>
      </c>
      <c r="BY55" s="61" t="s">
        <v>167</v>
      </c>
      <c r="BZ55" s="61" t="s">
        <v>167</v>
      </c>
      <c r="CA55" s="61" t="s">
        <v>167</v>
      </c>
      <c r="CB55" s="61" t="s">
        <v>167</v>
      </c>
      <c r="CC55" s="61" t="s">
        <v>167</v>
      </c>
      <c r="CD55" s="61" t="s">
        <v>167</v>
      </c>
      <c r="CE55" s="61" t="s">
        <v>167</v>
      </c>
      <c r="CF55" s="61" t="s">
        <v>167</v>
      </c>
      <c r="CG55" s="61" t="s">
        <v>167</v>
      </c>
      <c r="CH55" s="61" t="s">
        <v>167</v>
      </c>
      <c r="CI55" s="61" t="s">
        <v>167</v>
      </c>
      <c r="CJ55" s="61" t="s">
        <v>167</v>
      </c>
      <c r="CK55" s="61" t="s">
        <v>167</v>
      </c>
      <c r="CL55" s="61" t="s">
        <v>167</v>
      </c>
      <c r="CM55" s="61" t="s">
        <v>167</v>
      </c>
      <c r="CN55" s="61" t="s">
        <v>167</v>
      </c>
      <c r="CO55" s="61" t="s">
        <v>167</v>
      </c>
      <c r="CP55" s="61" t="s">
        <v>167</v>
      </c>
      <c r="CQ55" s="61" t="s">
        <v>167</v>
      </c>
      <c r="CR55" s="61" t="s">
        <v>167</v>
      </c>
      <c r="CS55" s="61" t="s">
        <v>167</v>
      </c>
      <c r="CT55" s="61" t="s">
        <v>167</v>
      </c>
      <c r="CU55" s="61" t="s">
        <v>167</v>
      </c>
      <c r="CV55" s="61" t="s">
        <v>167</v>
      </c>
      <c r="CW55" s="61" t="s">
        <v>167</v>
      </c>
      <c r="CX55" s="61" t="s">
        <v>167</v>
      </c>
      <c r="CY55" s="61" t="s">
        <v>167</v>
      </c>
      <c r="CZ55" s="61" t="s">
        <v>167</v>
      </c>
    </row>
    <row r="56" spans="1:104" x14ac:dyDescent="0.2">
      <c r="A56" s="16" t="s">
        <v>404</v>
      </c>
      <c r="B56" s="9" t="s">
        <v>373</v>
      </c>
      <c r="C56" s="15" t="s">
        <v>367</v>
      </c>
      <c r="D56" s="15" t="s">
        <v>58</v>
      </c>
      <c r="E56" s="84" t="s">
        <v>167</v>
      </c>
      <c r="F56" s="61" t="s">
        <v>167</v>
      </c>
      <c r="G56" s="61" t="s">
        <v>167</v>
      </c>
      <c r="H56" s="61" t="s">
        <v>167</v>
      </c>
      <c r="I56" s="61" t="s">
        <v>167</v>
      </c>
      <c r="J56" s="61" t="s">
        <v>167</v>
      </c>
      <c r="K56" s="61" t="s">
        <v>167</v>
      </c>
      <c r="L56" s="61" t="s">
        <v>167</v>
      </c>
      <c r="M56" s="61" t="s">
        <v>167</v>
      </c>
      <c r="N56" s="61" t="s">
        <v>167</v>
      </c>
      <c r="O56" s="61" t="s">
        <v>167</v>
      </c>
      <c r="P56" s="61" t="s">
        <v>167</v>
      </c>
      <c r="Q56" s="61" t="s">
        <v>167</v>
      </c>
      <c r="R56" s="61" t="s">
        <v>167</v>
      </c>
      <c r="S56" s="61" t="s">
        <v>167</v>
      </c>
      <c r="T56" s="61" t="s">
        <v>167</v>
      </c>
      <c r="U56" s="61" t="s">
        <v>167</v>
      </c>
      <c r="V56" s="61" t="s">
        <v>167</v>
      </c>
      <c r="W56" s="61" t="s">
        <v>167</v>
      </c>
      <c r="X56" s="61" t="s">
        <v>167</v>
      </c>
      <c r="Y56" s="61" t="s">
        <v>167</v>
      </c>
      <c r="Z56" s="61" t="s">
        <v>167</v>
      </c>
      <c r="AA56" s="61" t="s">
        <v>167</v>
      </c>
      <c r="AB56" s="61" t="s">
        <v>167</v>
      </c>
      <c r="AC56" s="61" t="s">
        <v>167</v>
      </c>
      <c r="AD56" s="61" t="s">
        <v>167</v>
      </c>
      <c r="AE56" s="61" t="s">
        <v>167</v>
      </c>
      <c r="AF56" s="61" t="s">
        <v>167</v>
      </c>
      <c r="AG56" s="61" t="s">
        <v>167</v>
      </c>
      <c r="AH56" s="61" t="s">
        <v>167</v>
      </c>
      <c r="AI56" s="61" t="s">
        <v>167</v>
      </c>
      <c r="AJ56" s="61" t="s">
        <v>167</v>
      </c>
      <c r="AK56" s="61" t="s">
        <v>167</v>
      </c>
      <c r="AL56" s="61" t="s">
        <v>167</v>
      </c>
      <c r="AM56" s="61" t="s">
        <v>167</v>
      </c>
      <c r="AN56" s="61" t="s">
        <v>167</v>
      </c>
      <c r="AO56" s="61" t="s">
        <v>167</v>
      </c>
      <c r="AP56" s="61" t="s">
        <v>167</v>
      </c>
      <c r="AQ56" s="61" t="s">
        <v>167</v>
      </c>
      <c r="AR56" s="61" t="s">
        <v>167</v>
      </c>
      <c r="AS56" s="61" t="s">
        <v>167</v>
      </c>
      <c r="AT56" s="61" t="s">
        <v>167</v>
      </c>
      <c r="AU56" s="61" t="s">
        <v>167</v>
      </c>
      <c r="AV56" s="61" t="s">
        <v>167</v>
      </c>
      <c r="AW56" s="61" t="s">
        <v>167</v>
      </c>
      <c r="AX56" s="61" t="s">
        <v>167</v>
      </c>
      <c r="AY56" s="61" t="s">
        <v>167</v>
      </c>
      <c r="AZ56" s="61" t="s">
        <v>167</v>
      </c>
      <c r="BA56" s="61" t="s">
        <v>167</v>
      </c>
      <c r="BB56" s="61" t="s">
        <v>167</v>
      </c>
      <c r="BC56" s="61" t="s">
        <v>167</v>
      </c>
      <c r="BD56" s="61" t="s">
        <v>167</v>
      </c>
      <c r="BE56" s="61" t="s">
        <v>167</v>
      </c>
      <c r="BF56" s="61" t="s">
        <v>167</v>
      </c>
      <c r="BG56" s="61" t="s">
        <v>167</v>
      </c>
      <c r="BH56" s="61" t="s">
        <v>167</v>
      </c>
      <c r="BI56" s="61" t="s">
        <v>167</v>
      </c>
      <c r="BJ56" s="61" t="s">
        <v>167</v>
      </c>
      <c r="BK56" s="61" t="s">
        <v>167</v>
      </c>
      <c r="BL56" s="61" t="s">
        <v>167</v>
      </c>
      <c r="BM56" s="61" t="s">
        <v>167</v>
      </c>
      <c r="BN56" s="61" t="s">
        <v>167</v>
      </c>
      <c r="BO56" s="61" t="s">
        <v>167</v>
      </c>
      <c r="BP56" s="61" t="s">
        <v>167</v>
      </c>
      <c r="BQ56" s="61" t="s">
        <v>167</v>
      </c>
      <c r="BR56" s="61" t="s">
        <v>167</v>
      </c>
      <c r="BS56" s="61" t="s">
        <v>167</v>
      </c>
      <c r="BT56" s="61" t="s">
        <v>167</v>
      </c>
      <c r="BU56" s="61" t="s">
        <v>167</v>
      </c>
      <c r="BV56" s="61" t="s">
        <v>167</v>
      </c>
      <c r="BW56" s="61" t="s">
        <v>167</v>
      </c>
      <c r="BX56" s="61" t="s">
        <v>167</v>
      </c>
      <c r="BY56" s="61" t="s">
        <v>167</v>
      </c>
      <c r="BZ56" s="61" t="s">
        <v>167</v>
      </c>
      <c r="CA56" s="61" t="s">
        <v>167</v>
      </c>
      <c r="CB56" s="61" t="s">
        <v>167</v>
      </c>
      <c r="CC56" s="61" t="s">
        <v>167</v>
      </c>
      <c r="CD56" s="61" t="s">
        <v>167</v>
      </c>
      <c r="CE56" s="61" t="s">
        <v>167</v>
      </c>
      <c r="CF56" s="61" t="s">
        <v>167</v>
      </c>
      <c r="CG56" s="61" t="s">
        <v>167</v>
      </c>
      <c r="CH56" s="61" t="s">
        <v>167</v>
      </c>
      <c r="CI56" s="61" t="s">
        <v>167</v>
      </c>
      <c r="CJ56" s="61" t="s">
        <v>167</v>
      </c>
      <c r="CK56" s="61" t="s">
        <v>167</v>
      </c>
      <c r="CL56" s="61" t="s">
        <v>167</v>
      </c>
      <c r="CM56" s="61" t="s">
        <v>167</v>
      </c>
      <c r="CN56" s="61" t="s">
        <v>167</v>
      </c>
      <c r="CO56" s="61" t="s">
        <v>167</v>
      </c>
      <c r="CP56" s="61" t="s">
        <v>167</v>
      </c>
      <c r="CQ56" s="61" t="s">
        <v>167</v>
      </c>
      <c r="CR56" s="61" t="s">
        <v>167</v>
      </c>
      <c r="CS56" s="61" t="s">
        <v>167</v>
      </c>
      <c r="CT56" s="61" t="s">
        <v>167</v>
      </c>
      <c r="CU56" s="61" t="s">
        <v>167</v>
      </c>
      <c r="CV56" s="61" t="s">
        <v>167</v>
      </c>
      <c r="CW56" s="61" t="s">
        <v>167</v>
      </c>
      <c r="CX56" s="61" t="s">
        <v>167</v>
      </c>
      <c r="CY56" s="61" t="s">
        <v>167</v>
      </c>
      <c r="CZ56" s="61" t="s">
        <v>167</v>
      </c>
    </row>
    <row r="57" spans="1:104" ht="28.5" x14ac:dyDescent="0.2">
      <c r="A57" s="16" t="s">
        <v>405</v>
      </c>
      <c r="B57" s="9" t="s">
        <v>375</v>
      </c>
      <c r="C57" s="15" t="s">
        <v>376</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x14ac:dyDescent="0.2">
      <c r="A58" s="16" t="s">
        <v>406</v>
      </c>
      <c r="B58" s="9" t="s">
        <v>378</v>
      </c>
      <c r="C58" s="15" t="s">
        <v>379</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x14ac:dyDescent="0.2">
      <c r="A59" s="219"/>
      <c r="B59" s="219" t="s">
        <v>407</v>
      </c>
      <c r="C59" s="15" t="s">
        <v>408</v>
      </c>
      <c r="D59" s="15" t="s">
        <v>161</v>
      </c>
      <c r="E59" s="207" t="s">
        <v>162</v>
      </c>
      <c r="F59" s="208" t="s">
        <v>162</v>
      </c>
      <c r="G59" s="208" t="s">
        <v>162</v>
      </c>
      <c r="H59" s="208" t="s">
        <v>162</v>
      </c>
      <c r="I59" s="208" t="s">
        <v>162</v>
      </c>
      <c r="J59" s="208" t="s">
        <v>162</v>
      </c>
      <c r="K59" s="208" t="s">
        <v>162</v>
      </c>
      <c r="L59" s="208" t="s">
        <v>162</v>
      </c>
      <c r="M59" s="208" t="s">
        <v>162</v>
      </c>
      <c r="N59" s="208" t="s">
        <v>162</v>
      </c>
      <c r="O59" s="208" t="s">
        <v>162</v>
      </c>
      <c r="P59" s="208" t="s">
        <v>162</v>
      </c>
      <c r="Q59" s="208" t="s">
        <v>162</v>
      </c>
      <c r="R59" s="208" t="s">
        <v>162</v>
      </c>
      <c r="S59" s="208" t="s">
        <v>162</v>
      </c>
      <c r="T59" s="208" t="s">
        <v>162</v>
      </c>
      <c r="U59" s="208" t="s">
        <v>162</v>
      </c>
      <c r="V59" s="208" t="s">
        <v>162</v>
      </c>
      <c r="W59" s="208" t="s">
        <v>162</v>
      </c>
      <c r="X59" s="208" t="s">
        <v>162</v>
      </c>
      <c r="Y59" s="208" t="s">
        <v>162</v>
      </c>
      <c r="Z59" s="208" t="s">
        <v>162</v>
      </c>
      <c r="AA59" s="208" t="s">
        <v>162</v>
      </c>
      <c r="AB59" s="208" t="s">
        <v>162</v>
      </c>
      <c r="AC59" s="208" t="s">
        <v>162</v>
      </c>
      <c r="AD59" s="208" t="s">
        <v>162</v>
      </c>
      <c r="AE59" s="208" t="s">
        <v>162</v>
      </c>
      <c r="AF59" s="208" t="s">
        <v>162</v>
      </c>
      <c r="AG59" s="208" t="s">
        <v>162</v>
      </c>
      <c r="AH59" s="208" t="s">
        <v>162</v>
      </c>
      <c r="AI59" s="208" t="s">
        <v>162</v>
      </c>
      <c r="AJ59" s="208" t="s">
        <v>162</v>
      </c>
      <c r="AK59" s="208" t="s">
        <v>162</v>
      </c>
      <c r="AL59" s="208" t="s">
        <v>162</v>
      </c>
      <c r="AM59" s="208" t="s">
        <v>162</v>
      </c>
      <c r="AN59" s="208" t="s">
        <v>162</v>
      </c>
      <c r="AO59" s="208" t="s">
        <v>162</v>
      </c>
      <c r="AP59" s="208" t="s">
        <v>162</v>
      </c>
      <c r="AQ59" s="208" t="s">
        <v>162</v>
      </c>
      <c r="AR59" s="208" t="s">
        <v>162</v>
      </c>
      <c r="AS59" s="208" t="s">
        <v>162</v>
      </c>
      <c r="AT59" s="208" t="s">
        <v>162</v>
      </c>
      <c r="AU59" s="208" t="s">
        <v>162</v>
      </c>
      <c r="AV59" s="208" t="s">
        <v>162</v>
      </c>
      <c r="AW59" s="208" t="s">
        <v>162</v>
      </c>
      <c r="AX59" s="208" t="s">
        <v>162</v>
      </c>
      <c r="AY59" s="208" t="s">
        <v>162</v>
      </c>
      <c r="AZ59" s="208" t="s">
        <v>162</v>
      </c>
      <c r="BA59" s="208" t="s">
        <v>162</v>
      </c>
      <c r="BB59" s="208" t="s">
        <v>162</v>
      </c>
      <c r="BC59" s="208" t="s">
        <v>162</v>
      </c>
      <c r="BD59" s="208" t="s">
        <v>162</v>
      </c>
      <c r="BE59" s="208" t="s">
        <v>162</v>
      </c>
      <c r="BF59" s="208" t="s">
        <v>162</v>
      </c>
      <c r="BG59" s="208" t="s">
        <v>162</v>
      </c>
      <c r="BH59" s="208" t="s">
        <v>162</v>
      </c>
      <c r="BI59" s="208" t="s">
        <v>162</v>
      </c>
      <c r="BJ59" s="208" t="s">
        <v>162</v>
      </c>
      <c r="BK59" s="208" t="s">
        <v>162</v>
      </c>
      <c r="BL59" s="208" t="s">
        <v>162</v>
      </c>
      <c r="BM59" s="208" t="s">
        <v>162</v>
      </c>
      <c r="BN59" s="208" t="s">
        <v>162</v>
      </c>
      <c r="BO59" s="208" t="s">
        <v>162</v>
      </c>
      <c r="BP59" s="208" t="s">
        <v>162</v>
      </c>
      <c r="BQ59" s="208" t="s">
        <v>162</v>
      </c>
      <c r="BR59" s="208" t="s">
        <v>162</v>
      </c>
      <c r="BS59" s="208" t="s">
        <v>162</v>
      </c>
      <c r="BT59" s="208" t="s">
        <v>162</v>
      </c>
      <c r="BU59" s="208" t="s">
        <v>162</v>
      </c>
      <c r="BV59" s="208" t="s">
        <v>162</v>
      </c>
      <c r="BW59" s="208" t="s">
        <v>162</v>
      </c>
      <c r="BX59" s="208" t="s">
        <v>162</v>
      </c>
      <c r="BY59" s="208" t="s">
        <v>162</v>
      </c>
      <c r="BZ59" s="208" t="s">
        <v>162</v>
      </c>
      <c r="CA59" s="208" t="s">
        <v>162</v>
      </c>
      <c r="CB59" s="208" t="s">
        <v>162</v>
      </c>
      <c r="CC59" s="208" t="s">
        <v>162</v>
      </c>
      <c r="CD59" s="208" t="s">
        <v>162</v>
      </c>
      <c r="CE59" s="208" t="s">
        <v>162</v>
      </c>
      <c r="CF59" s="208" t="s">
        <v>162</v>
      </c>
      <c r="CG59" s="208" t="s">
        <v>162</v>
      </c>
      <c r="CH59" s="208" t="s">
        <v>162</v>
      </c>
      <c r="CI59" s="208" t="s">
        <v>162</v>
      </c>
      <c r="CJ59" s="208" t="s">
        <v>162</v>
      </c>
      <c r="CK59" s="208" t="s">
        <v>162</v>
      </c>
      <c r="CL59" s="208" t="s">
        <v>162</v>
      </c>
      <c r="CM59" s="208" t="s">
        <v>162</v>
      </c>
      <c r="CN59" s="208" t="s">
        <v>162</v>
      </c>
      <c r="CO59" s="208" t="s">
        <v>162</v>
      </c>
      <c r="CP59" s="208" t="s">
        <v>162</v>
      </c>
      <c r="CQ59" s="208" t="s">
        <v>162</v>
      </c>
      <c r="CR59" s="208" t="s">
        <v>162</v>
      </c>
      <c r="CS59" s="208" t="s">
        <v>162</v>
      </c>
      <c r="CT59" s="208" t="s">
        <v>162</v>
      </c>
      <c r="CU59" s="208" t="s">
        <v>162</v>
      </c>
      <c r="CV59" s="208" t="s">
        <v>162</v>
      </c>
      <c r="CW59" s="208" t="s">
        <v>162</v>
      </c>
      <c r="CX59" s="208" t="s">
        <v>162</v>
      </c>
      <c r="CY59" s="208" t="s">
        <v>162</v>
      </c>
      <c r="CZ59" s="208" t="s">
        <v>162</v>
      </c>
    </row>
    <row r="60" spans="1:104" x14ac:dyDescent="0.2">
      <c r="A60" s="16" t="s">
        <v>409</v>
      </c>
      <c r="B60" s="9" t="s">
        <v>366</v>
      </c>
      <c r="C60" s="15" t="s">
        <v>367</v>
      </c>
      <c r="D60" s="15" t="s">
        <v>58</v>
      </c>
      <c r="E60" s="84" t="s">
        <v>167</v>
      </c>
      <c r="F60" s="61" t="s">
        <v>167</v>
      </c>
      <c r="G60" s="61" t="s">
        <v>167</v>
      </c>
      <c r="H60" s="61" t="s">
        <v>167</v>
      </c>
      <c r="I60" s="61" t="s">
        <v>167</v>
      </c>
      <c r="J60" s="61" t="s">
        <v>167</v>
      </c>
      <c r="K60" s="61" t="s">
        <v>167</v>
      </c>
      <c r="L60" s="61" t="s">
        <v>167</v>
      </c>
      <c r="M60" s="61" t="s">
        <v>167</v>
      </c>
      <c r="N60" s="61" t="s">
        <v>167</v>
      </c>
      <c r="O60" s="61" t="s">
        <v>167</v>
      </c>
      <c r="P60" s="61" t="s">
        <v>167</v>
      </c>
      <c r="Q60" s="61" t="s">
        <v>167</v>
      </c>
      <c r="R60" s="61" t="s">
        <v>167</v>
      </c>
      <c r="S60" s="61" t="s">
        <v>167</v>
      </c>
      <c r="T60" s="61" t="s">
        <v>167</v>
      </c>
      <c r="U60" s="61" t="s">
        <v>167</v>
      </c>
      <c r="V60" s="61" t="s">
        <v>167</v>
      </c>
      <c r="W60" s="61" t="s">
        <v>167</v>
      </c>
      <c r="X60" s="61" t="s">
        <v>167</v>
      </c>
      <c r="Y60" s="61" t="s">
        <v>167</v>
      </c>
      <c r="Z60" s="61" t="s">
        <v>167</v>
      </c>
      <c r="AA60" s="61" t="s">
        <v>167</v>
      </c>
      <c r="AB60" s="61" t="s">
        <v>167</v>
      </c>
      <c r="AC60" s="61" t="s">
        <v>167</v>
      </c>
      <c r="AD60" s="61" t="s">
        <v>167</v>
      </c>
      <c r="AE60" s="61" t="s">
        <v>167</v>
      </c>
      <c r="AF60" s="61" t="s">
        <v>167</v>
      </c>
      <c r="AG60" s="61" t="s">
        <v>167</v>
      </c>
      <c r="AH60" s="61" t="s">
        <v>167</v>
      </c>
      <c r="AI60" s="61" t="s">
        <v>167</v>
      </c>
      <c r="AJ60" s="61" t="s">
        <v>167</v>
      </c>
      <c r="AK60" s="61" t="s">
        <v>167</v>
      </c>
      <c r="AL60" s="61" t="s">
        <v>167</v>
      </c>
      <c r="AM60" s="61" t="s">
        <v>167</v>
      </c>
      <c r="AN60" s="61" t="s">
        <v>167</v>
      </c>
      <c r="AO60" s="61" t="s">
        <v>167</v>
      </c>
      <c r="AP60" s="61" t="s">
        <v>167</v>
      </c>
      <c r="AQ60" s="61" t="s">
        <v>167</v>
      </c>
      <c r="AR60" s="61" t="s">
        <v>167</v>
      </c>
      <c r="AS60" s="61" t="s">
        <v>167</v>
      </c>
      <c r="AT60" s="61" t="s">
        <v>167</v>
      </c>
      <c r="AU60" s="61" t="s">
        <v>167</v>
      </c>
      <c r="AV60" s="61" t="s">
        <v>167</v>
      </c>
      <c r="AW60" s="61" t="s">
        <v>167</v>
      </c>
      <c r="AX60" s="61" t="s">
        <v>167</v>
      </c>
      <c r="AY60" s="61" t="s">
        <v>167</v>
      </c>
      <c r="AZ60" s="61" t="s">
        <v>167</v>
      </c>
      <c r="BA60" s="61" t="s">
        <v>167</v>
      </c>
      <c r="BB60" s="61" t="s">
        <v>167</v>
      </c>
      <c r="BC60" s="61" t="s">
        <v>167</v>
      </c>
      <c r="BD60" s="61" t="s">
        <v>167</v>
      </c>
      <c r="BE60" s="61" t="s">
        <v>167</v>
      </c>
      <c r="BF60" s="61" t="s">
        <v>167</v>
      </c>
      <c r="BG60" s="61" t="s">
        <v>167</v>
      </c>
      <c r="BH60" s="61" t="s">
        <v>167</v>
      </c>
      <c r="BI60" s="61" t="s">
        <v>167</v>
      </c>
      <c r="BJ60" s="61" t="s">
        <v>167</v>
      </c>
      <c r="BK60" s="61" t="s">
        <v>167</v>
      </c>
      <c r="BL60" s="61" t="s">
        <v>167</v>
      </c>
      <c r="BM60" s="61" t="s">
        <v>167</v>
      </c>
      <c r="BN60" s="61" t="s">
        <v>167</v>
      </c>
      <c r="BO60" s="61" t="s">
        <v>167</v>
      </c>
      <c r="BP60" s="61" t="s">
        <v>167</v>
      </c>
      <c r="BQ60" s="61" t="s">
        <v>167</v>
      </c>
      <c r="BR60" s="61" t="s">
        <v>167</v>
      </c>
      <c r="BS60" s="61" t="s">
        <v>167</v>
      </c>
      <c r="BT60" s="61" t="s">
        <v>167</v>
      </c>
      <c r="BU60" s="61" t="s">
        <v>167</v>
      </c>
      <c r="BV60" s="61" t="s">
        <v>167</v>
      </c>
      <c r="BW60" s="61" t="s">
        <v>167</v>
      </c>
      <c r="BX60" s="61" t="s">
        <v>167</v>
      </c>
      <c r="BY60" s="61" t="s">
        <v>167</v>
      </c>
      <c r="BZ60" s="61" t="s">
        <v>167</v>
      </c>
      <c r="CA60" s="61" t="s">
        <v>167</v>
      </c>
      <c r="CB60" s="61" t="s">
        <v>167</v>
      </c>
      <c r="CC60" s="61" t="s">
        <v>167</v>
      </c>
      <c r="CD60" s="61" t="s">
        <v>167</v>
      </c>
      <c r="CE60" s="61" t="s">
        <v>167</v>
      </c>
      <c r="CF60" s="61" t="s">
        <v>167</v>
      </c>
      <c r="CG60" s="61" t="s">
        <v>167</v>
      </c>
      <c r="CH60" s="61" t="s">
        <v>167</v>
      </c>
      <c r="CI60" s="61" t="s">
        <v>167</v>
      </c>
      <c r="CJ60" s="61" t="s">
        <v>167</v>
      </c>
      <c r="CK60" s="61" t="s">
        <v>167</v>
      </c>
      <c r="CL60" s="61" t="s">
        <v>167</v>
      </c>
      <c r="CM60" s="61" t="s">
        <v>167</v>
      </c>
      <c r="CN60" s="61" t="s">
        <v>167</v>
      </c>
      <c r="CO60" s="61" t="s">
        <v>167</v>
      </c>
      <c r="CP60" s="61" t="s">
        <v>167</v>
      </c>
      <c r="CQ60" s="61" t="s">
        <v>167</v>
      </c>
      <c r="CR60" s="61" t="s">
        <v>167</v>
      </c>
      <c r="CS60" s="61" t="s">
        <v>167</v>
      </c>
      <c r="CT60" s="61" t="s">
        <v>167</v>
      </c>
      <c r="CU60" s="61" t="s">
        <v>167</v>
      </c>
      <c r="CV60" s="61" t="s">
        <v>167</v>
      </c>
      <c r="CW60" s="61" t="s">
        <v>167</v>
      </c>
      <c r="CX60" s="61" t="s">
        <v>167</v>
      </c>
      <c r="CY60" s="61" t="s">
        <v>167</v>
      </c>
      <c r="CZ60" s="61" t="s">
        <v>167</v>
      </c>
    </row>
    <row r="61" spans="1:104" x14ac:dyDescent="0.2">
      <c r="A61" s="16" t="s">
        <v>410</v>
      </c>
      <c r="B61" s="9" t="s">
        <v>369</v>
      </c>
      <c r="C61" s="15" t="s">
        <v>367</v>
      </c>
      <c r="D61" s="15" t="s">
        <v>58</v>
      </c>
      <c r="E61" s="84" t="s">
        <v>167</v>
      </c>
      <c r="F61" s="61" t="s">
        <v>167</v>
      </c>
      <c r="G61" s="61" t="s">
        <v>167</v>
      </c>
      <c r="H61" s="61" t="s">
        <v>167</v>
      </c>
      <c r="I61" s="61" t="s">
        <v>167</v>
      </c>
      <c r="J61" s="61" t="s">
        <v>167</v>
      </c>
      <c r="K61" s="61" t="s">
        <v>167</v>
      </c>
      <c r="L61" s="61" t="s">
        <v>167</v>
      </c>
      <c r="M61" s="61" t="s">
        <v>167</v>
      </c>
      <c r="N61" s="61" t="s">
        <v>167</v>
      </c>
      <c r="O61" s="61" t="s">
        <v>167</v>
      </c>
      <c r="P61" s="61" t="s">
        <v>167</v>
      </c>
      <c r="Q61" s="61" t="s">
        <v>167</v>
      </c>
      <c r="R61" s="61" t="s">
        <v>167</v>
      </c>
      <c r="S61" s="61" t="s">
        <v>167</v>
      </c>
      <c r="T61" s="61" t="s">
        <v>167</v>
      </c>
      <c r="U61" s="61" t="s">
        <v>167</v>
      </c>
      <c r="V61" s="61" t="s">
        <v>167</v>
      </c>
      <c r="W61" s="61" t="s">
        <v>167</v>
      </c>
      <c r="X61" s="61" t="s">
        <v>167</v>
      </c>
      <c r="Y61" s="61" t="s">
        <v>167</v>
      </c>
      <c r="Z61" s="61" t="s">
        <v>167</v>
      </c>
      <c r="AA61" s="61" t="s">
        <v>167</v>
      </c>
      <c r="AB61" s="61" t="s">
        <v>167</v>
      </c>
      <c r="AC61" s="61" t="s">
        <v>167</v>
      </c>
      <c r="AD61" s="61" t="s">
        <v>167</v>
      </c>
      <c r="AE61" s="61" t="s">
        <v>167</v>
      </c>
      <c r="AF61" s="61" t="s">
        <v>167</v>
      </c>
      <c r="AG61" s="61" t="s">
        <v>167</v>
      </c>
      <c r="AH61" s="61" t="s">
        <v>167</v>
      </c>
      <c r="AI61" s="61" t="s">
        <v>167</v>
      </c>
      <c r="AJ61" s="61" t="s">
        <v>167</v>
      </c>
      <c r="AK61" s="61" t="s">
        <v>167</v>
      </c>
      <c r="AL61" s="61" t="s">
        <v>167</v>
      </c>
      <c r="AM61" s="61" t="s">
        <v>167</v>
      </c>
      <c r="AN61" s="61" t="s">
        <v>167</v>
      </c>
      <c r="AO61" s="61" t="s">
        <v>167</v>
      </c>
      <c r="AP61" s="61" t="s">
        <v>167</v>
      </c>
      <c r="AQ61" s="61" t="s">
        <v>167</v>
      </c>
      <c r="AR61" s="61" t="s">
        <v>167</v>
      </c>
      <c r="AS61" s="61" t="s">
        <v>167</v>
      </c>
      <c r="AT61" s="61" t="s">
        <v>167</v>
      </c>
      <c r="AU61" s="61" t="s">
        <v>167</v>
      </c>
      <c r="AV61" s="61" t="s">
        <v>167</v>
      </c>
      <c r="AW61" s="61" t="s">
        <v>167</v>
      </c>
      <c r="AX61" s="61" t="s">
        <v>167</v>
      </c>
      <c r="AY61" s="61" t="s">
        <v>167</v>
      </c>
      <c r="AZ61" s="61" t="s">
        <v>167</v>
      </c>
      <c r="BA61" s="61" t="s">
        <v>167</v>
      </c>
      <c r="BB61" s="61" t="s">
        <v>167</v>
      </c>
      <c r="BC61" s="61" t="s">
        <v>167</v>
      </c>
      <c r="BD61" s="61" t="s">
        <v>167</v>
      </c>
      <c r="BE61" s="61" t="s">
        <v>167</v>
      </c>
      <c r="BF61" s="61" t="s">
        <v>167</v>
      </c>
      <c r="BG61" s="61" t="s">
        <v>167</v>
      </c>
      <c r="BH61" s="61" t="s">
        <v>167</v>
      </c>
      <c r="BI61" s="61" t="s">
        <v>167</v>
      </c>
      <c r="BJ61" s="61" t="s">
        <v>167</v>
      </c>
      <c r="BK61" s="61" t="s">
        <v>167</v>
      </c>
      <c r="BL61" s="61" t="s">
        <v>167</v>
      </c>
      <c r="BM61" s="61" t="s">
        <v>167</v>
      </c>
      <c r="BN61" s="61" t="s">
        <v>167</v>
      </c>
      <c r="BO61" s="61" t="s">
        <v>167</v>
      </c>
      <c r="BP61" s="61" t="s">
        <v>167</v>
      </c>
      <c r="BQ61" s="61" t="s">
        <v>167</v>
      </c>
      <c r="BR61" s="61" t="s">
        <v>167</v>
      </c>
      <c r="BS61" s="61" t="s">
        <v>167</v>
      </c>
      <c r="BT61" s="61" t="s">
        <v>167</v>
      </c>
      <c r="BU61" s="61" t="s">
        <v>167</v>
      </c>
      <c r="BV61" s="61" t="s">
        <v>167</v>
      </c>
      <c r="BW61" s="61" t="s">
        <v>167</v>
      </c>
      <c r="BX61" s="61" t="s">
        <v>167</v>
      </c>
      <c r="BY61" s="61" t="s">
        <v>167</v>
      </c>
      <c r="BZ61" s="61" t="s">
        <v>167</v>
      </c>
      <c r="CA61" s="61" t="s">
        <v>167</v>
      </c>
      <c r="CB61" s="61" t="s">
        <v>167</v>
      </c>
      <c r="CC61" s="61" t="s">
        <v>167</v>
      </c>
      <c r="CD61" s="61" t="s">
        <v>167</v>
      </c>
      <c r="CE61" s="61" t="s">
        <v>167</v>
      </c>
      <c r="CF61" s="61" t="s">
        <v>167</v>
      </c>
      <c r="CG61" s="61" t="s">
        <v>167</v>
      </c>
      <c r="CH61" s="61" t="s">
        <v>167</v>
      </c>
      <c r="CI61" s="61" t="s">
        <v>167</v>
      </c>
      <c r="CJ61" s="61" t="s">
        <v>167</v>
      </c>
      <c r="CK61" s="61" t="s">
        <v>167</v>
      </c>
      <c r="CL61" s="61" t="s">
        <v>167</v>
      </c>
      <c r="CM61" s="61" t="s">
        <v>167</v>
      </c>
      <c r="CN61" s="61" t="s">
        <v>167</v>
      </c>
      <c r="CO61" s="61" t="s">
        <v>167</v>
      </c>
      <c r="CP61" s="61" t="s">
        <v>167</v>
      </c>
      <c r="CQ61" s="61" t="s">
        <v>167</v>
      </c>
      <c r="CR61" s="61" t="s">
        <v>167</v>
      </c>
      <c r="CS61" s="61" t="s">
        <v>167</v>
      </c>
      <c r="CT61" s="61" t="s">
        <v>167</v>
      </c>
      <c r="CU61" s="61" t="s">
        <v>167</v>
      </c>
      <c r="CV61" s="61" t="s">
        <v>167</v>
      </c>
      <c r="CW61" s="61" t="s">
        <v>167</v>
      </c>
      <c r="CX61" s="61" t="s">
        <v>167</v>
      </c>
      <c r="CY61" s="61" t="s">
        <v>167</v>
      </c>
      <c r="CZ61" s="61" t="s">
        <v>167</v>
      </c>
    </row>
    <row r="62" spans="1:104" x14ac:dyDescent="0.2">
      <c r="A62" s="16" t="s">
        <v>411</v>
      </c>
      <c r="B62" s="9" t="s">
        <v>371</v>
      </c>
      <c r="C62" s="15" t="s">
        <v>367</v>
      </c>
      <c r="D62" s="15" t="s">
        <v>58</v>
      </c>
      <c r="E62" s="84" t="s">
        <v>167</v>
      </c>
      <c r="F62" s="61" t="s">
        <v>167</v>
      </c>
      <c r="G62" s="61" t="s">
        <v>167</v>
      </c>
      <c r="H62" s="61" t="s">
        <v>167</v>
      </c>
      <c r="I62" s="61" t="s">
        <v>167</v>
      </c>
      <c r="J62" s="61" t="s">
        <v>167</v>
      </c>
      <c r="K62" s="61" t="s">
        <v>167</v>
      </c>
      <c r="L62" s="61" t="s">
        <v>167</v>
      </c>
      <c r="M62" s="61" t="s">
        <v>167</v>
      </c>
      <c r="N62" s="61" t="s">
        <v>167</v>
      </c>
      <c r="O62" s="61" t="s">
        <v>167</v>
      </c>
      <c r="P62" s="61" t="s">
        <v>167</v>
      </c>
      <c r="Q62" s="61" t="s">
        <v>167</v>
      </c>
      <c r="R62" s="61" t="s">
        <v>167</v>
      </c>
      <c r="S62" s="61" t="s">
        <v>167</v>
      </c>
      <c r="T62" s="61" t="s">
        <v>167</v>
      </c>
      <c r="U62" s="61" t="s">
        <v>167</v>
      </c>
      <c r="V62" s="61" t="s">
        <v>167</v>
      </c>
      <c r="W62" s="61" t="s">
        <v>167</v>
      </c>
      <c r="X62" s="61" t="s">
        <v>167</v>
      </c>
      <c r="Y62" s="61" t="s">
        <v>167</v>
      </c>
      <c r="Z62" s="61" t="s">
        <v>167</v>
      </c>
      <c r="AA62" s="61" t="s">
        <v>167</v>
      </c>
      <c r="AB62" s="61" t="s">
        <v>167</v>
      </c>
      <c r="AC62" s="61" t="s">
        <v>167</v>
      </c>
      <c r="AD62" s="61" t="s">
        <v>167</v>
      </c>
      <c r="AE62" s="61" t="s">
        <v>167</v>
      </c>
      <c r="AF62" s="61" t="s">
        <v>167</v>
      </c>
      <c r="AG62" s="61" t="s">
        <v>167</v>
      </c>
      <c r="AH62" s="61" t="s">
        <v>167</v>
      </c>
      <c r="AI62" s="61" t="s">
        <v>167</v>
      </c>
      <c r="AJ62" s="61" t="s">
        <v>167</v>
      </c>
      <c r="AK62" s="61" t="s">
        <v>167</v>
      </c>
      <c r="AL62" s="61" t="s">
        <v>167</v>
      </c>
      <c r="AM62" s="61" t="s">
        <v>167</v>
      </c>
      <c r="AN62" s="61" t="s">
        <v>167</v>
      </c>
      <c r="AO62" s="61" t="s">
        <v>167</v>
      </c>
      <c r="AP62" s="61" t="s">
        <v>167</v>
      </c>
      <c r="AQ62" s="61" t="s">
        <v>167</v>
      </c>
      <c r="AR62" s="61" t="s">
        <v>167</v>
      </c>
      <c r="AS62" s="61" t="s">
        <v>167</v>
      </c>
      <c r="AT62" s="61" t="s">
        <v>167</v>
      </c>
      <c r="AU62" s="61" t="s">
        <v>167</v>
      </c>
      <c r="AV62" s="61" t="s">
        <v>167</v>
      </c>
      <c r="AW62" s="61" t="s">
        <v>167</v>
      </c>
      <c r="AX62" s="61" t="s">
        <v>167</v>
      </c>
      <c r="AY62" s="61" t="s">
        <v>167</v>
      </c>
      <c r="AZ62" s="61" t="s">
        <v>167</v>
      </c>
      <c r="BA62" s="61" t="s">
        <v>167</v>
      </c>
      <c r="BB62" s="61" t="s">
        <v>167</v>
      </c>
      <c r="BC62" s="61" t="s">
        <v>167</v>
      </c>
      <c r="BD62" s="61" t="s">
        <v>167</v>
      </c>
      <c r="BE62" s="61" t="s">
        <v>167</v>
      </c>
      <c r="BF62" s="61" t="s">
        <v>167</v>
      </c>
      <c r="BG62" s="61" t="s">
        <v>167</v>
      </c>
      <c r="BH62" s="61" t="s">
        <v>167</v>
      </c>
      <c r="BI62" s="61" t="s">
        <v>167</v>
      </c>
      <c r="BJ62" s="61" t="s">
        <v>167</v>
      </c>
      <c r="BK62" s="61" t="s">
        <v>167</v>
      </c>
      <c r="BL62" s="61" t="s">
        <v>167</v>
      </c>
      <c r="BM62" s="61" t="s">
        <v>167</v>
      </c>
      <c r="BN62" s="61" t="s">
        <v>167</v>
      </c>
      <c r="BO62" s="61" t="s">
        <v>167</v>
      </c>
      <c r="BP62" s="61" t="s">
        <v>167</v>
      </c>
      <c r="BQ62" s="61" t="s">
        <v>167</v>
      </c>
      <c r="BR62" s="61" t="s">
        <v>167</v>
      </c>
      <c r="BS62" s="61" t="s">
        <v>167</v>
      </c>
      <c r="BT62" s="61" t="s">
        <v>167</v>
      </c>
      <c r="BU62" s="61" t="s">
        <v>167</v>
      </c>
      <c r="BV62" s="61" t="s">
        <v>167</v>
      </c>
      <c r="BW62" s="61" t="s">
        <v>167</v>
      </c>
      <c r="BX62" s="61" t="s">
        <v>167</v>
      </c>
      <c r="BY62" s="61" t="s">
        <v>167</v>
      </c>
      <c r="BZ62" s="61" t="s">
        <v>167</v>
      </c>
      <c r="CA62" s="61" t="s">
        <v>167</v>
      </c>
      <c r="CB62" s="61" t="s">
        <v>167</v>
      </c>
      <c r="CC62" s="61" t="s">
        <v>167</v>
      </c>
      <c r="CD62" s="61" t="s">
        <v>167</v>
      </c>
      <c r="CE62" s="61" t="s">
        <v>167</v>
      </c>
      <c r="CF62" s="61" t="s">
        <v>167</v>
      </c>
      <c r="CG62" s="61" t="s">
        <v>167</v>
      </c>
      <c r="CH62" s="61" t="s">
        <v>167</v>
      </c>
      <c r="CI62" s="61" t="s">
        <v>167</v>
      </c>
      <c r="CJ62" s="61" t="s">
        <v>167</v>
      </c>
      <c r="CK62" s="61" t="s">
        <v>167</v>
      </c>
      <c r="CL62" s="61" t="s">
        <v>167</v>
      </c>
      <c r="CM62" s="61" t="s">
        <v>167</v>
      </c>
      <c r="CN62" s="61" t="s">
        <v>167</v>
      </c>
      <c r="CO62" s="61" t="s">
        <v>167</v>
      </c>
      <c r="CP62" s="61" t="s">
        <v>167</v>
      </c>
      <c r="CQ62" s="61" t="s">
        <v>167</v>
      </c>
      <c r="CR62" s="61" t="s">
        <v>167</v>
      </c>
      <c r="CS62" s="61" t="s">
        <v>167</v>
      </c>
      <c r="CT62" s="61" t="s">
        <v>167</v>
      </c>
      <c r="CU62" s="61" t="s">
        <v>167</v>
      </c>
      <c r="CV62" s="61" t="s">
        <v>167</v>
      </c>
      <c r="CW62" s="61" t="s">
        <v>167</v>
      </c>
      <c r="CX62" s="61" t="s">
        <v>167</v>
      </c>
      <c r="CY62" s="61" t="s">
        <v>167</v>
      </c>
      <c r="CZ62" s="61" t="s">
        <v>167</v>
      </c>
    </row>
    <row r="63" spans="1:104" x14ac:dyDescent="0.2">
      <c r="A63" s="16" t="s">
        <v>412</v>
      </c>
      <c r="B63" s="9" t="s">
        <v>373</v>
      </c>
      <c r="C63" s="15" t="s">
        <v>367</v>
      </c>
      <c r="D63" s="15" t="s">
        <v>58</v>
      </c>
      <c r="E63" s="84" t="s">
        <v>167</v>
      </c>
      <c r="F63" s="61" t="s">
        <v>167</v>
      </c>
      <c r="G63" s="61" t="s">
        <v>167</v>
      </c>
      <c r="H63" s="61" t="s">
        <v>167</v>
      </c>
      <c r="I63" s="61" t="s">
        <v>167</v>
      </c>
      <c r="J63" s="61" t="s">
        <v>167</v>
      </c>
      <c r="K63" s="61" t="s">
        <v>167</v>
      </c>
      <c r="L63" s="61" t="s">
        <v>167</v>
      </c>
      <c r="M63" s="61" t="s">
        <v>167</v>
      </c>
      <c r="N63" s="61" t="s">
        <v>167</v>
      </c>
      <c r="O63" s="61" t="s">
        <v>167</v>
      </c>
      <c r="P63" s="61" t="s">
        <v>167</v>
      </c>
      <c r="Q63" s="61" t="s">
        <v>167</v>
      </c>
      <c r="R63" s="61" t="s">
        <v>167</v>
      </c>
      <c r="S63" s="61" t="s">
        <v>167</v>
      </c>
      <c r="T63" s="61" t="s">
        <v>167</v>
      </c>
      <c r="U63" s="61" t="s">
        <v>167</v>
      </c>
      <c r="V63" s="61" t="s">
        <v>167</v>
      </c>
      <c r="W63" s="61" t="s">
        <v>167</v>
      </c>
      <c r="X63" s="61" t="s">
        <v>167</v>
      </c>
      <c r="Y63" s="61" t="s">
        <v>167</v>
      </c>
      <c r="Z63" s="61" t="s">
        <v>167</v>
      </c>
      <c r="AA63" s="61" t="s">
        <v>167</v>
      </c>
      <c r="AB63" s="61" t="s">
        <v>167</v>
      </c>
      <c r="AC63" s="61" t="s">
        <v>167</v>
      </c>
      <c r="AD63" s="61" t="s">
        <v>167</v>
      </c>
      <c r="AE63" s="61" t="s">
        <v>167</v>
      </c>
      <c r="AF63" s="61" t="s">
        <v>167</v>
      </c>
      <c r="AG63" s="61" t="s">
        <v>167</v>
      </c>
      <c r="AH63" s="61" t="s">
        <v>167</v>
      </c>
      <c r="AI63" s="61" t="s">
        <v>167</v>
      </c>
      <c r="AJ63" s="61" t="s">
        <v>167</v>
      </c>
      <c r="AK63" s="61" t="s">
        <v>167</v>
      </c>
      <c r="AL63" s="61" t="s">
        <v>167</v>
      </c>
      <c r="AM63" s="61" t="s">
        <v>167</v>
      </c>
      <c r="AN63" s="61" t="s">
        <v>167</v>
      </c>
      <c r="AO63" s="61" t="s">
        <v>167</v>
      </c>
      <c r="AP63" s="61" t="s">
        <v>167</v>
      </c>
      <c r="AQ63" s="61" t="s">
        <v>167</v>
      </c>
      <c r="AR63" s="61" t="s">
        <v>167</v>
      </c>
      <c r="AS63" s="61" t="s">
        <v>167</v>
      </c>
      <c r="AT63" s="61" t="s">
        <v>167</v>
      </c>
      <c r="AU63" s="61" t="s">
        <v>167</v>
      </c>
      <c r="AV63" s="61" t="s">
        <v>167</v>
      </c>
      <c r="AW63" s="61" t="s">
        <v>167</v>
      </c>
      <c r="AX63" s="61" t="s">
        <v>167</v>
      </c>
      <c r="AY63" s="61" t="s">
        <v>167</v>
      </c>
      <c r="AZ63" s="61" t="s">
        <v>167</v>
      </c>
      <c r="BA63" s="61" t="s">
        <v>167</v>
      </c>
      <c r="BB63" s="61" t="s">
        <v>167</v>
      </c>
      <c r="BC63" s="61" t="s">
        <v>167</v>
      </c>
      <c r="BD63" s="61" t="s">
        <v>167</v>
      </c>
      <c r="BE63" s="61" t="s">
        <v>167</v>
      </c>
      <c r="BF63" s="61" t="s">
        <v>167</v>
      </c>
      <c r="BG63" s="61" t="s">
        <v>167</v>
      </c>
      <c r="BH63" s="61" t="s">
        <v>167</v>
      </c>
      <c r="BI63" s="61" t="s">
        <v>167</v>
      </c>
      <c r="BJ63" s="61" t="s">
        <v>167</v>
      </c>
      <c r="BK63" s="61" t="s">
        <v>167</v>
      </c>
      <c r="BL63" s="61" t="s">
        <v>167</v>
      </c>
      <c r="BM63" s="61" t="s">
        <v>167</v>
      </c>
      <c r="BN63" s="61" t="s">
        <v>167</v>
      </c>
      <c r="BO63" s="61" t="s">
        <v>167</v>
      </c>
      <c r="BP63" s="61" t="s">
        <v>167</v>
      </c>
      <c r="BQ63" s="61" t="s">
        <v>167</v>
      </c>
      <c r="BR63" s="61" t="s">
        <v>167</v>
      </c>
      <c r="BS63" s="61" t="s">
        <v>167</v>
      </c>
      <c r="BT63" s="61" t="s">
        <v>167</v>
      </c>
      <c r="BU63" s="61" t="s">
        <v>167</v>
      </c>
      <c r="BV63" s="61" t="s">
        <v>167</v>
      </c>
      <c r="BW63" s="61" t="s">
        <v>167</v>
      </c>
      <c r="BX63" s="61" t="s">
        <v>167</v>
      </c>
      <c r="BY63" s="61" t="s">
        <v>167</v>
      </c>
      <c r="BZ63" s="61" t="s">
        <v>167</v>
      </c>
      <c r="CA63" s="61" t="s">
        <v>167</v>
      </c>
      <c r="CB63" s="61" t="s">
        <v>167</v>
      </c>
      <c r="CC63" s="61" t="s">
        <v>167</v>
      </c>
      <c r="CD63" s="61" t="s">
        <v>167</v>
      </c>
      <c r="CE63" s="61" t="s">
        <v>167</v>
      </c>
      <c r="CF63" s="61" t="s">
        <v>167</v>
      </c>
      <c r="CG63" s="61" t="s">
        <v>167</v>
      </c>
      <c r="CH63" s="61" t="s">
        <v>167</v>
      </c>
      <c r="CI63" s="61" t="s">
        <v>167</v>
      </c>
      <c r="CJ63" s="61" t="s">
        <v>167</v>
      </c>
      <c r="CK63" s="61" t="s">
        <v>167</v>
      </c>
      <c r="CL63" s="61" t="s">
        <v>167</v>
      </c>
      <c r="CM63" s="61" t="s">
        <v>167</v>
      </c>
      <c r="CN63" s="61" t="s">
        <v>167</v>
      </c>
      <c r="CO63" s="61" t="s">
        <v>167</v>
      </c>
      <c r="CP63" s="61" t="s">
        <v>167</v>
      </c>
      <c r="CQ63" s="61" t="s">
        <v>167</v>
      </c>
      <c r="CR63" s="61" t="s">
        <v>167</v>
      </c>
      <c r="CS63" s="61" t="s">
        <v>167</v>
      </c>
      <c r="CT63" s="61" t="s">
        <v>167</v>
      </c>
      <c r="CU63" s="61" t="s">
        <v>167</v>
      </c>
      <c r="CV63" s="61" t="s">
        <v>167</v>
      </c>
      <c r="CW63" s="61" t="s">
        <v>167</v>
      </c>
      <c r="CX63" s="61" t="s">
        <v>167</v>
      </c>
      <c r="CY63" s="61" t="s">
        <v>167</v>
      </c>
      <c r="CZ63" s="61" t="s">
        <v>167</v>
      </c>
    </row>
    <row r="64" spans="1:104" ht="28.5" x14ac:dyDescent="0.2">
      <c r="A64" s="16" t="s">
        <v>413</v>
      </c>
      <c r="B64" s="9" t="s">
        <v>375</v>
      </c>
      <c r="C64" s="15" t="s">
        <v>414</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x14ac:dyDescent="0.2">
      <c r="A65" s="16" t="s">
        <v>415</v>
      </c>
      <c r="B65" s="9" t="s">
        <v>378</v>
      </c>
      <c r="C65" s="15" t="s">
        <v>379</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x14ac:dyDescent="0.3">
      <c r="A66" s="64"/>
      <c r="B66" s="64" t="s">
        <v>153</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x14ac:dyDescent="0.2">
      <c r="A67" s="219"/>
      <c r="B67" s="219" t="s">
        <v>416</v>
      </c>
      <c r="C67" s="15" t="s">
        <v>417</v>
      </c>
      <c r="D67" s="15" t="s">
        <v>161</v>
      </c>
      <c r="E67" s="207" t="s">
        <v>162</v>
      </c>
      <c r="F67" s="208" t="s">
        <v>162</v>
      </c>
      <c r="G67" s="208" t="s">
        <v>162</v>
      </c>
      <c r="H67" s="208" t="s">
        <v>162</v>
      </c>
      <c r="I67" s="208" t="s">
        <v>162</v>
      </c>
      <c r="J67" s="208" t="s">
        <v>162</v>
      </c>
      <c r="K67" s="208" t="s">
        <v>162</v>
      </c>
      <c r="L67" s="208" t="s">
        <v>162</v>
      </c>
      <c r="M67" s="208" t="s">
        <v>162</v>
      </c>
      <c r="N67" s="208" t="s">
        <v>162</v>
      </c>
      <c r="O67" s="208" t="s">
        <v>162</v>
      </c>
      <c r="P67" s="208" t="s">
        <v>162</v>
      </c>
      <c r="Q67" s="208" t="s">
        <v>162</v>
      </c>
      <c r="R67" s="208" t="s">
        <v>162</v>
      </c>
      <c r="S67" s="208" t="s">
        <v>162</v>
      </c>
      <c r="T67" s="208" t="s">
        <v>162</v>
      </c>
      <c r="U67" s="208" t="s">
        <v>162</v>
      </c>
      <c r="V67" s="208" t="s">
        <v>162</v>
      </c>
      <c r="W67" s="208" t="s">
        <v>162</v>
      </c>
      <c r="X67" s="208" t="s">
        <v>162</v>
      </c>
      <c r="Y67" s="208" t="s">
        <v>162</v>
      </c>
      <c r="Z67" s="208" t="s">
        <v>162</v>
      </c>
      <c r="AA67" s="208" t="s">
        <v>162</v>
      </c>
      <c r="AB67" s="208" t="s">
        <v>162</v>
      </c>
      <c r="AC67" s="208" t="s">
        <v>162</v>
      </c>
      <c r="AD67" s="208" t="s">
        <v>162</v>
      </c>
      <c r="AE67" s="208" t="s">
        <v>162</v>
      </c>
      <c r="AF67" s="208" t="s">
        <v>162</v>
      </c>
      <c r="AG67" s="208" t="s">
        <v>162</v>
      </c>
      <c r="AH67" s="208" t="s">
        <v>162</v>
      </c>
      <c r="AI67" s="208" t="s">
        <v>162</v>
      </c>
      <c r="AJ67" s="208" t="s">
        <v>162</v>
      </c>
      <c r="AK67" s="208" t="s">
        <v>162</v>
      </c>
      <c r="AL67" s="208" t="s">
        <v>162</v>
      </c>
      <c r="AM67" s="208" t="s">
        <v>162</v>
      </c>
      <c r="AN67" s="208" t="s">
        <v>162</v>
      </c>
      <c r="AO67" s="208" t="s">
        <v>162</v>
      </c>
      <c r="AP67" s="208" t="s">
        <v>162</v>
      </c>
      <c r="AQ67" s="208" t="s">
        <v>162</v>
      </c>
      <c r="AR67" s="208" t="s">
        <v>162</v>
      </c>
      <c r="AS67" s="208" t="s">
        <v>162</v>
      </c>
      <c r="AT67" s="208" t="s">
        <v>162</v>
      </c>
      <c r="AU67" s="208" t="s">
        <v>162</v>
      </c>
      <c r="AV67" s="208" t="s">
        <v>162</v>
      </c>
      <c r="AW67" s="208" t="s">
        <v>162</v>
      </c>
      <c r="AX67" s="208" t="s">
        <v>162</v>
      </c>
      <c r="AY67" s="208" t="s">
        <v>162</v>
      </c>
      <c r="AZ67" s="208" t="s">
        <v>162</v>
      </c>
      <c r="BA67" s="208" t="s">
        <v>162</v>
      </c>
      <c r="BB67" s="208" t="s">
        <v>162</v>
      </c>
      <c r="BC67" s="208" t="s">
        <v>162</v>
      </c>
      <c r="BD67" s="208" t="s">
        <v>162</v>
      </c>
      <c r="BE67" s="208" t="s">
        <v>162</v>
      </c>
      <c r="BF67" s="208" t="s">
        <v>162</v>
      </c>
      <c r="BG67" s="208" t="s">
        <v>162</v>
      </c>
      <c r="BH67" s="208" t="s">
        <v>162</v>
      </c>
      <c r="BI67" s="208" t="s">
        <v>162</v>
      </c>
      <c r="BJ67" s="208" t="s">
        <v>162</v>
      </c>
      <c r="BK67" s="208" t="s">
        <v>162</v>
      </c>
      <c r="BL67" s="208" t="s">
        <v>162</v>
      </c>
      <c r="BM67" s="208" t="s">
        <v>162</v>
      </c>
      <c r="BN67" s="208" t="s">
        <v>162</v>
      </c>
      <c r="BO67" s="208" t="s">
        <v>162</v>
      </c>
      <c r="BP67" s="208" t="s">
        <v>162</v>
      </c>
      <c r="BQ67" s="208" t="s">
        <v>162</v>
      </c>
      <c r="BR67" s="208" t="s">
        <v>162</v>
      </c>
      <c r="BS67" s="208" t="s">
        <v>162</v>
      </c>
      <c r="BT67" s="208" t="s">
        <v>162</v>
      </c>
      <c r="BU67" s="208" t="s">
        <v>162</v>
      </c>
      <c r="BV67" s="208" t="s">
        <v>162</v>
      </c>
      <c r="BW67" s="208" t="s">
        <v>162</v>
      </c>
      <c r="BX67" s="208" t="s">
        <v>162</v>
      </c>
      <c r="BY67" s="208" t="s">
        <v>162</v>
      </c>
      <c r="BZ67" s="208" t="s">
        <v>162</v>
      </c>
      <c r="CA67" s="208" t="s">
        <v>162</v>
      </c>
      <c r="CB67" s="208" t="s">
        <v>162</v>
      </c>
      <c r="CC67" s="208" t="s">
        <v>162</v>
      </c>
      <c r="CD67" s="208" t="s">
        <v>162</v>
      </c>
      <c r="CE67" s="208" t="s">
        <v>162</v>
      </c>
      <c r="CF67" s="208" t="s">
        <v>162</v>
      </c>
      <c r="CG67" s="208" t="s">
        <v>162</v>
      </c>
      <c r="CH67" s="208" t="s">
        <v>162</v>
      </c>
      <c r="CI67" s="208" t="s">
        <v>162</v>
      </c>
      <c r="CJ67" s="208" t="s">
        <v>162</v>
      </c>
      <c r="CK67" s="208" t="s">
        <v>162</v>
      </c>
      <c r="CL67" s="208" t="s">
        <v>162</v>
      </c>
      <c r="CM67" s="208" t="s">
        <v>162</v>
      </c>
      <c r="CN67" s="208" t="s">
        <v>162</v>
      </c>
      <c r="CO67" s="208" t="s">
        <v>162</v>
      </c>
      <c r="CP67" s="208" t="s">
        <v>162</v>
      </c>
      <c r="CQ67" s="208" t="s">
        <v>162</v>
      </c>
      <c r="CR67" s="208" t="s">
        <v>162</v>
      </c>
      <c r="CS67" s="208" t="s">
        <v>162</v>
      </c>
      <c r="CT67" s="208" t="s">
        <v>162</v>
      </c>
      <c r="CU67" s="208" t="s">
        <v>162</v>
      </c>
      <c r="CV67" s="208" t="s">
        <v>162</v>
      </c>
      <c r="CW67" s="208" t="s">
        <v>162</v>
      </c>
      <c r="CX67" s="208" t="s">
        <v>162</v>
      </c>
      <c r="CY67" s="208" t="s">
        <v>162</v>
      </c>
      <c r="CZ67" s="208" t="s">
        <v>162</v>
      </c>
    </row>
    <row r="68" spans="1:104" x14ac:dyDescent="0.2">
      <c r="A68" s="16" t="s">
        <v>418</v>
      </c>
      <c r="B68" s="9" t="s">
        <v>366</v>
      </c>
      <c r="C68" s="15" t="s">
        <v>367</v>
      </c>
      <c r="D68" s="15" t="s">
        <v>58</v>
      </c>
      <c r="E68" s="84" t="s">
        <v>167</v>
      </c>
      <c r="F68" s="61" t="s">
        <v>167</v>
      </c>
      <c r="G68" s="61" t="s">
        <v>167</v>
      </c>
      <c r="H68" s="61" t="s">
        <v>167</v>
      </c>
      <c r="I68" s="61" t="s">
        <v>167</v>
      </c>
      <c r="J68" s="61" t="s">
        <v>167</v>
      </c>
      <c r="K68" s="61" t="s">
        <v>167</v>
      </c>
      <c r="L68" s="61" t="s">
        <v>167</v>
      </c>
      <c r="M68" s="61" t="s">
        <v>167</v>
      </c>
      <c r="N68" s="61" t="s">
        <v>167</v>
      </c>
      <c r="O68" s="61" t="s">
        <v>167</v>
      </c>
      <c r="P68" s="61" t="s">
        <v>167</v>
      </c>
      <c r="Q68" s="61" t="s">
        <v>167</v>
      </c>
      <c r="R68" s="61" t="s">
        <v>167</v>
      </c>
      <c r="S68" s="61" t="s">
        <v>167</v>
      </c>
      <c r="T68" s="61" t="s">
        <v>167</v>
      </c>
      <c r="U68" s="61" t="s">
        <v>167</v>
      </c>
      <c r="V68" s="61" t="s">
        <v>167</v>
      </c>
      <c r="W68" s="61" t="s">
        <v>167</v>
      </c>
      <c r="X68" s="61" t="s">
        <v>167</v>
      </c>
      <c r="Y68" s="61" t="s">
        <v>167</v>
      </c>
      <c r="Z68" s="61" t="s">
        <v>167</v>
      </c>
      <c r="AA68" s="61" t="s">
        <v>167</v>
      </c>
      <c r="AB68" s="61" t="s">
        <v>167</v>
      </c>
      <c r="AC68" s="61" t="s">
        <v>167</v>
      </c>
      <c r="AD68" s="61" t="s">
        <v>167</v>
      </c>
      <c r="AE68" s="61" t="s">
        <v>167</v>
      </c>
      <c r="AF68" s="61" t="s">
        <v>167</v>
      </c>
      <c r="AG68" s="61" t="s">
        <v>167</v>
      </c>
      <c r="AH68" s="61" t="s">
        <v>167</v>
      </c>
      <c r="AI68" s="61" t="s">
        <v>167</v>
      </c>
      <c r="AJ68" s="61" t="s">
        <v>167</v>
      </c>
      <c r="AK68" s="61" t="s">
        <v>167</v>
      </c>
      <c r="AL68" s="61" t="s">
        <v>167</v>
      </c>
      <c r="AM68" s="61" t="s">
        <v>167</v>
      </c>
      <c r="AN68" s="61" t="s">
        <v>167</v>
      </c>
      <c r="AO68" s="61" t="s">
        <v>167</v>
      </c>
      <c r="AP68" s="61" t="s">
        <v>167</v>
      </c>
      <c r="AQ68" s="61" t="s">
        <v>167</v>
      </c>
      <c r="AR68" s="61" t="s">
        <v>167</v>
      </c>
      <c r="AS68" s="61" t="s">
        <v>167</v>
      </c>
      <c r="AT68" s="61" t="s">
        <v>167</v>
      </c>
      <c r="AU68" s="61" t="s">
        <v>167</v>
      </c>
      <c r="AV68" s="61" t="s">
        <v>167</v>
      </c>
      <c r="AW68" s="61" t="s">
        <v>167</v>
      </c>
      <c r="AX68" s="61" t="s">
        <v>167</v>
      </c>
      <c r="AY68" s="61" t="s">
        <v>167</v>
      </c>
      <c r="AZ68" s="61" t="s">
        <v>167</v>
      </c>
      <c r="BA68" s="61" t="s">
        <v>167</v>
      </c>
      <c r="BB68" s="61" t="s">
        <v>167</v>
      </c>
      <c r="BC68" s="61" t="s">
        <v>167</v>
      </c>
      <c r="BD68" s="61" t="s">
        <v>167</v>
      </c>
      <c r="BE68" s="61" t="s">
        <v>167</v>
      </c>
      <c r="BF68" s="61" t="s">
        <v>167</v>
      </c>
      <c r="BG68" s="61" t="s">
        <v>167</v>
      </c>
      <c r="BH68" s="61" t="s">
        <v>167</v>
      </c>
      <c r="BI68" s="61" t="s">
        <v>167</v>
      </c>
      <c r="BJ68" s="61" t="s">
        <v>167</v>
      </c>
      <c r="BK68" s="61" t="s">
        <v>167</v>
      </c>
      <c r="BL68" s="61" t="s">
        <v>167</v>
      </c>
      <c r="BM68" s="61" t="s">
        <v>167</v>
      </c>
      <c r="BN68" s="61" t="s">
        <v>167</v>
      </c>
      <c r="BO68" s="61" t="s">
        <v>167</v>
      </c>
      <c r="BP68" s="61" t="s">
        <v>167</v>
      </c>
      <c r="BQ68" s="61" t="s">
        <v>167</v>
      </c>
      <c r="BR68" s="61" t="s">
        <v>167</v>
      </c>
      <c r="BS68" s="61" t="s">
        <v>167</v>
      </c>
      <c r="BT68" s="61" t="s">
        <v>167</v>
      </c>
      <c r="BU68" s="61" t="s">
        <v>167</v>
      </c>
      <c r="BV68" s="61" t="s">
        <v>167</v>
      </c>
      <c r="BW68" s="61" t="s">
        <v>167</v>
      </c>
      <c r="BX68" s="61" t="s">
        <v>167</v>
      </c>
      <c r="BY68" s="61" t="s">
        <v>167</v>
      </c>
      <c r="BZ68" s="61" t="s">
        <v>167</v>
      </c>
      <c r="CA68" s="61" t="s">
        <v>167</v>
      </c>
      <c r="CB68" s="61" t="s">
        <v>167</v>
      </c>
      <c r="CC68" s="61" t="s">
        <v>167</v>
      </c>
      <c r="CD68" s="61" t="s">
        <v>167</v>
      </c>
      <c r="CE68" s="61" t="s">
        <v>167</v>
      </c>
      <c r="CF68" s="61" t="s">
        <v>167</v>
      </c>
      <c r="CG68" s="61" t="s">
        <v>167</v>
      </c>
      <c r="CH68" s="61" t="s">
        <v>167</v>
      </c>
      <c r="CI68" s="61" t="s">
        <v>167</v>
      </c>
      <c r="CJ68" s="61" t="s">
        <v>167</v>
      </c>
      <c r="CK68" s="61" t="s">
        <v>167</v>
      </c>
      <c r="CL68" s="61" t="s">
        <v>167</v>
      </c>
      <c r="CM68" s="61" t="s">
        <v>167</v>
      </c>
      <c r="CN68" s="61" t="s">
        <v>167</v>
      </c>
      <c r="CO68" s="61" t="s">
        <v>167</v>
      </c>
      <c r="CP68" s="61" t="s">
        <v>167</v>
      </c>
      <c r="CQ68" s="61" t="s">
        <v>167</v>
      </c>
      <c r="CR68" s="61" t="s">
        <v>167</v>
      </c>
      <c r="CS68" s="61" t="s">
        <v>167</v>
      </c>
      <c r="CT68" s="61" t="s">
        <v>167</v>
      </c>
      <c r="CU68" s="61" t="s">
        <v>167</v>
      </c>
      <c r="CV68" s="61" t="s">
        <v>167</v>
      </c>
      <c r="CW68" s="61" t="s">
        <v>167</v>
      </c>
      <c r="CX68" s="61" t="s">
        <v>167</v>
      </c>
      <c r="CY68" s="61" t="s">
        <v>167</v>
      </c>
      <c r="CZ68" s="61" t="s">
        <v>167</v>
      </c>
    </row>
    <row r="69" spans="1:104" x14ac:dyDescent="0.2">
      <c r="A69" s="16" t="s">
        <v>419</v>
      </c>
      <c r="B69" s="9" t="s">
        <v>369</v>
      </c>
      <c r="C69" s="15" t="s">
        <v>367</v>
      </c>
      <c r="D69" s="15" t="s">
        <v>58</v>
      </c>
      <c r="E69" s="84" t="s">
        <v>167</v>
      </c>
      <c r="F69" s="61" t="s">
        <v>167</v>
      </c>
      <c r="G69" s="61" t="s">
        <v>167</v>
      </c>
      <c r="H69" s="61" t="s">
        <v>167</v>
      </c>
      <c r="I69" s="61" t="s">
        <v>167</v>
      </c>
      <c r="J69" s="61" t="s">
        <v>167</v>
      </c>
      <c r="K69" s="61" t="s">
        <v>167</v>
      </c>
      <c r="L69" s="61" t="s">
        <v>167</v>
      </c>
      <c r="M69" s="61" t="s">
        <v>167</v>
      </c>
      <c r="N69" s="61" t="s">
        <v>167</v>
      </c>
      <c r="O69" s="61" t="s">
        <v>167</v>
      </c>
      <c r="P69" s="61" t="s">
        <v>167</v>
      </c>
      <c r="Q69" s="61" t="s">
        <v>167</v>
      </c>
      <c r="R69" s="61" t="s">
        <v>167</v>
      </c>
      <c r="S69" s="61" t="s">
        <v>167</v>
      </c>
      <c r="T69" s="61" t="s">
        <v>167</v>
      </c>
      <c r="U69" s="61" t="s">
        <v>167</v>
      </c>
      <c r="V69" s="61" t="s">
        <v>167</v>
      </c>
      <c r="W69" s="61" t="s">
        <v>167</v>
      </c>
      <c r="X69" s="61" t="s">
        <v>167</v>
      </c>
      <c r="Y69" s="61" t="s">
        <v>167</v>
      </c>
      <c r="Z69" s="61" t="s">
        <v>167</v>
      </c>
      <c r="AA69" s="61" t="s">
        <v>167</v>
      </c>
      <c r="AB69" s="61" t="s">
        <v>167</v>
      </c>
      <c r="AC69" s="61" t="s">
        <v>167</v>
      </c>
      <c r="AD69" s="61" t="s">
        <v>167</v>
      </c>
      <c r="AE69" s="61" t="s">
        <v>167</v>
      </c>
      <c r="AF69" s="61" t="s">
        <v>167</v>
      </c>
      <c r="AG69" s="61" t="s">
        <v>167</v>
      </c>
      <c r="AH69" s="61" t="s">
        <v>167</v>
      </c>
      <c r="AI69" s="61" t="s">
        <v>167</v>
      </c>
      <c r="AJ69" s="61" t="s">
        <v>167</v>
      </c>
      <c r="AK69" s="61" t="s">
        <v>167</v>
      </c>
      <c r="AL69" s="61" t="s">
        <v>167</v>
      </c>
      <c r="AM69" s="61" t="s">
        <v>167</v>
      </c>
      <c r="AN69" s="61" t="s">
        <v>167</v>
      </c>
      <c r="AO69" s="61" t="s">
        <v>167</v>
      </c>
      <c r="AP69" s="61" t="s">
        <v>167</v>
      </c>
      <c r="AQ69" s="61" t="s">
        <v>167</v>
      </c>
      <c r="AR69" s="61" t="s">
        <v>167</v>
      </c>
      <c r="AS69" s="61" t="s">
        <v>167</v>
      </c>
      <c r="AT69" s="61" t="s">
        <v>167</v>
      </c>
      <c r="AU69" s="61" t="s">
        <v>167</v>
      </c>
      <c r="AV69" s="61" t="s">
        <v>167</v>
      </c>
      <c r="AW69" s="61" t="s">
        <v>167</v>
      </c>
      <c r="AX69" s="61" t="s">
        <v>167</v>
      </c>
      <c r="AY69" s="61" t="s">
        <v>167</v>
      </c>
      <c r="AZ69" s="61" t="s">
        <v>167</v>
      </c>
      <c r="BA69" s="61" t="s">
        <v>167</v>
      </c>
      <c r="BB69" s="61" t="s">
        <v>167</v>
      </c>
      <c r="BC69" s="61" t="s">
        <v>167</v>
      </c>
      <c r="BD69" s="61" t="s">
        <v>167</v>
      </c>
      <c r="BE69" s="61" t="s">
        <v>167</v>
      </c>
      <c r="BF69" s="61" t="s">
        <v>167</v>
      </c>
      <c r="BG69" s="61" t="s">
        <v>167</v>
      </c>
      <c r="BH69" s="61" t="s">
        <v>167</v>
      </c>
      <c r="BI69" s="61" t="s">
        <v>167</v>
      </c>
      <c r="BJ69" s="61" t="s">
        <v>167</v>
      </c>
      <c r="BK69" s="61" t="s">
        <v>167</v>
      </c>
      <c r="BL69" s="61" t="s">
        <v>167</v>
      </c>
      <c r="BM69" s="61" t="s">
        <v>167</v>
      </c>
      <c r="BN69" s="61" t="s">
        <v>167</v>
      </c>
      <c r="BO69" s="61" t="s">
        <v>167</v>
      </c>
      <c r="BP69" s="61" t="s">
        <v>167</v>
      </c>
      <c r="BQ69" s="61" t="s">
        <v>167</v>
      </c>
      <c r="BR69" s="61" t="s">
        <v>167</v>
      </c>
      <c r="BS69" s="61" t="s">
        <v>167</v>
      </c>
      <c r="BT69" s="61" t="s">
        <v>167</v>
      </c>
      <c r="BU69" s="61" t="s">
        <v>167</v>
      </c>
      <c r="BV69" s="61" t="s">
        <v>167</v>
      </c>
      <c r="BW69" s="61" t="s">
        <v>167</v>
      </c>
      <c r="BX69" s="61" t="s">
        <v>167</v>
      </c>
      <c r="BY69" s="61" t="s">
        <v>167</v>
      </c>
      <c r="BZ69" s="61" t="s">
        <v>167</v>
      </c>
      <c r="CA69" s="61" t="s">
        <v>167</v>
      </c>
      <c r="CB69" s="61" t="s">
        <v>167</v>
      </c>
      <c r="CC69" s="61" t="s">
        <v>167</v>
      </c>
      <c r="CD69" s="61" t="s">
        <v>167</v>
      </c>
      <c r="CE69" s="61" t="s">
        <v>167</v>
      </c>
      <c r="CF69" s="61" t="s">
        <v>167</v>
      </c>
      <c r="CG69" s="61" t="s">
        <v>167</v>
      </c>
      <c r="CH69" s="61" t="s">
        <v>167</v>
      </c>
      <c r="CI69" s="61" t="s">
        <v>167</v>
      </c>
      <c r="CJ69" s="61" t="s">
        <v>167</v>
      </c>
      <c r="CK69" s="61" t="s">
        <v>167</v>
      </c>
      <c r="CL69" s="61" t="s">
        <v>167</v>
      </c>
      <c r="CM69" s="61" t="s">
        <v>167</v>
      </c>
      <c r="CN69" s="61" t="s">
        <v>167</v>
      </c>
      <c r="CO69" s="61" t="s">
        <v>167</v>
      </c>
      <c r="CP69" s="61" t="s">
        <v>167</v>
      </c>
      <c r="CQ69" s="61" t="s">
        <v>167</v>
      </c>
      <c r="CR69" s="61" t="s">
        <v>167</v>
      </c>
      <c r="CS69" s="61" t="s">
        <v>167</v>
      </c>
      <c r="CT69" s="61" t="s">
        <v>167</v>
      </c>
      <c r="CU69" s="61" t="s">
        <v>167</v>
      </c>
      <c r="CV69" s="61" t="s">
        <v>167</v>
      </c>
      <c r="CW69" s="61" t="s">
        <v>167</v>
      </c>
      <c r="CX69" s="61" t="s">
        <v>167</v>
      </c>
      <c r="CY69" s="61" t="s">
        <v>167</v>
      </c>
      <c r="CZ69" s="61" t="s">
        <v>167</v>
      </c>
    </row>
    <row r="70" spans="1:104" x14ac:dyDescent="0.2">
      <c r="A70" s="16" t="s">
        <v>420</v>
      </c>
      <c r="B70" s="9" t="s">
        <v>371</v>
      </c>
      <c r="C70" s="15" t="s">
        <v>367</v>
      </c>
      <c r="D70" s="15" t="s">
        <v>58</v>
      </c>
      <c r="E70" s="84" t="s">
        <v>167</v>
      </c>
      <c r="F70" s="61" t="s">
        <v>167</v>
      </c>
      <c r="G70" s="61" t="s">
        <v>167</v>
      </c>
      <c r="H70" s="61" t="s">
        <v>167</v>
      </c>
      <c r="I70" s="61" t="s">
        <v>167</v>
      </c>
      <c r="J70" s="61" t="s">
        <v>167</v>
      </c>
      <c r="K70" s="61" t="s">
        <v>167</v>
      </c>
      <c r="L70" s="61" t="s">
        <v>167</v>
      </c>
      <c r="M70" s="61" t="s">
        <v>167</v>
      </c>
      <c r="N70" s="61" t="s">
        <v>167</v>
      </c>
      <c r="O70" s="61" t="s">
        <v>167</v>
      </c>
      <c r="P70" s="61" t="s">
        <v>167</v>
      </c>
      <c r="Q70" s="61" t="s">
        <v>167</v>
      </c>
      <c r="R70" s="61" t="s">
        <v>167</v>
      </c>
      <c r="S70" s="61" t="s">
        <v>167</v>
      </c>
      <c r="T70" s="61" t="s">
        <v>167</v>
      </c>
      <c r="U70" s="61" t="s">
        <v>167</v>
      </c>
      <c r="V70" s="61" t="s">
        <v>167</v>
      </c>
      <c r="W70" s="61" t="s">
        <v>167</v>
      </c>
      <c r="X70" s="61" t="s">
        <v>167</v>
      </c>
      <c r="Y70" s="61" t="s">
        <v>167</v>
      </c>
      <c r="Z70" s="61" t="s">
        <v>167</v>
      </c>
      <c r="AA70" s="61" t="s">
        <v>167</v>
      </c>
      <c r="AB70" s="61" t="s">
        <v>167</v>
      </c>
      <c r="AC70" s="61" t="s">
        <v>167</v>
      </c>
      <c r="AD70" s="61" t="s">
        <v>167</v>
      </c>
      <c r="AE70" s="61" t="s">
        <v>167</v>
      </c>
      <c r="AF70" s="61" t="s">
        <v>167</v>
      </c>
      <c r="AG70" s="61" t="s">
        <v>167</v>
      </c>
      <c r="AH70" s="61" t="s">
        <v>167</v>
      </c>
      <c r="AI70" s="61" t="s">
        <v>167</v>
      </c>
      <c r="AJ70" s="61" t="s">
        <v>167</v>
      </c>
      <c r="AK70" s="61" t="s">
        <v>167</v>
      </c>
      <c r="AL70" s="61" t="s">
        <v>167</v>
      </c>
      <c r="AM70" s="61" t="s">
        <v>167</v>
      </c>
      <c r="AN70" s="61" t="s">
        <v>167</v>
      </c>
      <c r="AO70" s="61" t="s">
        <v>167</v>
      </c>
      <c r="AP70" s="61" t="s">
        <v>167</v>
      </c>
      <c r="AQ70" s="61" t="s">
        <v>167</v>
      </c>
      <c r="AR70" s="61" t="s">
        <v>167</v>
      </c>
      <c r="AS70" s="61" t="s">
        <v>167</v>
      </c>
      <c r="AT70" s="61" t="s">
        <v>167</v>
      </c>
      <c r="AU70" s="61" t="s">
        <v>167</v>
      </c>
      <c r="AV70" s="61" t="s">
        <v>167</v>
      </c>
      <c r="AW70" s="61" t="s">
        <v>167</v>
      </c>
      <c r="AX70" s="61" t="s">
        <v>167</v>
      </c>
      <c r="AY70" s="61" t="s">
        <v>167</v>
      </c>
      <c r="AZ70" s="61" t="s">
        <v>167</v>
      </c>
      <c r="BA70" s="61" t="s">
        <v>167</v>
      </c>
      <c r="BB70" s="61" t="s">
        <v>167</v>
      </c>
      <c r="BC70" s="61" t="s">
        <v>167</v>
      </c>
      <c r="BD70" s="61" t="s">
        <v>167</v>
      </c>
      <c r="BE70" s="61" t="s">
        <v>167</v>
      </c>
      <c r="BF70" s="61" t="s">
        <v>167</v>
      </c>
      <c r="BG70" s="61" t="s">
        <v>167</v>
      </c>
      <c r="BH70" s="61" t="s">
        <v>167</v>
      </c>
      <c r="BI70" s="61" t="s">
        <v>167</v>
      </c>
      <c r="BJ70" s="61" t="s">
        <v>167</v>
      </c>
      <c r="BK70" s="61" t="s">
        <v>167</v>
      </c>
      <c r="BL70" s="61" t="s">
        <v>167</v>
      </c>
      <c r="BM70" s="61" t="s">
        <v>167</v>
      </c>
      <c r="BN70" s="61" t="s">
        <v>167</v>
      </c>
      <c r="BO70" s="61" t="s">
        <v>167</v>
      </c>
      <c r="BP70" s="61" t="s">
        <v>167</v>
      </c>
      <c r="BQ70" s="61" t="s">
        <v>167</v>
      </c>
      <c r="BR70" s="61" t="s">
        <v>167</v>
      </c>
      <c r="BS70" s="61" t="s">
        <v>167</v>
      </c>
      <c r="BT70" s="61" t="s">
        <v>167</v>
      </c>
      <c r="BU70" s="61" t="s">
        <v>167</v>
      </c>
      <c r="BV70" s="61" t="s">
        <v>167</v>
      </c>
      <c r="BW70" s="61" t="s">
        <v>167</v>
      </c>
      <c r="BX70" s="61" t="s">
        <v>167</v>
      </c>
      <c r="BY70" s="61" t="s">
        <v>167</v>
      </c>
      <c r="BZ70" s="61" t="s">
        <v>167</v>
      </c>
      <c r="CA70" s="61" t="s">
        <v>167</v>
      </c>
      <c r="CB70" s="61" t="s">
        <v>167</v>
      </c>
      <c r="CC70" s="61" t="s">
        <v>167</v>
      </c>
      <c r="CD70" s="61" t="s">
        <v>167</v>
      </c>
      <c r="CE70" s="61" t="s">
        <v>167</v>
      </c>
      <c r="CF70" s="61" t="s">
        <v>167</v>
      </c>
      <c r="CG70" s="61" t="s">
        <v>167</v>
      </c>
      <c r="CH70" s="61" t="s">
        <v>167</v>
      </c>
      <c r="CI70" s="61" t="s">
        <v>167</v>
      </c>
      <c r="CJ70" s="61" t="s">
        <v>167</v>
      </c>
      <c r="CK70" s="61" t="s">
        <v>167</v>
      </c>
      <c r="CL70" s="61" t="s">
        <v>167</v>
      </c>
      <c r="CM70" s="61" t="s">
        <v>167</v>
      </c>
      <c r="CN70" s="61" t="s">
        <v>167</v>
      </c>
      <c r="CO70" s="61" t="s">
        <v>167</v>
      </c>
      <c r="CP70" s="61" t="s">
        <v>167</v>
      </c>
      <c r="CQ70" s="61" t="s">
        <v>167</v>
      </c>
      <c r="CR70" s="61" t="s">
        <v>167</v>
      </c>
      <c r="CS70" s="61" t="s">
        <v>167</v>
      </c>
      <c r="CT70" s="61" t="s">
        <v>167</v>
      </c>
      <c r="CU70" s="61" t="s">
        <v>167</v>
      </c>
      <c r="CV70" s="61" t="s">
        <v>167</v>
      </c>
      <c r="CW70" s="61" t="s">
        <v>167</v>
      </c>
      <c r="CX70" s="61" t="s">
        <v>167</v>
      </c>
      <c r="CY70" s="61" t="s">
        <v>167</v>
      </c>
      <c r="CZ70" s="61" t="s">
        <v>167</v>
      </c>
    </row>
    <row r="71" spans="1:104" x14ac:dyDescent="0.2">
      <c r="A71" s="16" t="s">
        <v>421</v>
      </c>
      <c r="B71" s="9" t="s">
        <v>373</v>
      </c>
      <c r="C71" s="15" t="s">
        <v>367</v>
      </c>
      <c r="D71" s="15" t="s">
        <v>58</v>
      </c>
      <c r="E71" s="84" t="s">
        <v>167</v>
      </c>
      <c r="F71" s="61" t="s">
        <v>167</v>
      </c>
      <c r="G71" s="61" t="s">
        <v>167</v>
      </c>
      <c r="H71" s="61" t="s">
        <v>167</v>
      </c>
      <c r="I71" s="61" t="s">
        <v>167</v>
      </c>
      <c r="J71" s="61" t="s">
        <v>167</v>
      </c>
      <c r="K71" s="61" t="s">
        <v>167</v>
      </c>
      <c r="L71" s="61" t="s">
        <v>167</v>
      </c>
      <c r="M71" s="61" t="s">
        <v>167</v>
      </c>
      <c r="N71" s="61" t="s">
        <v>167</v>
      </c>
      <c r="O71" s="61" t="s">
        <v>167</v>
      </c>
      <c r="P71" s="61" t="s">
        <v>167</v>
      </c>
      <c r="Q71" s="61" t="s">
        <v>167</v>
      </c>
      <c r="R71" s="61" t="s">
        <v>167</v>
      </c>
      <c r="S71" s="61" t="s">
        <v>167</v>
      </c>
      <c r="T71" s="61" t="s">
        <v>167</v>
      </c>
      <c r="U71" s="61" t="s">
        <v>167</v>
      </c>
      <c r="V71" s="61" t="s">
        <v>167</v>
      </c>
      <c r="W71" s="61" t="s">
        <v>167</v>
      </c>
      <c r="X71" s="61" t="s">
        <v>167</v>
      </c>
      <c r="Y71" s="61" t="s">
        <v>167</v>
      </c>
      <c r="Z71" s="61" t="s">
        <v>167</v>
      </c>
      <c r="AA71" s="61" t="s">
        <v>167</v>
      </c>
      <c r="AB71" s="61" t="s">
        <v>167</v>
      </c>
      <c r="AC71" s="61" t="s">
        <v>167</v>
      </c>
      <c r="AD71" s="61" t="s">
        <v>167</v>
      </c>
      <c r="AE71" s="61" t="s">
        <v>167</v>
      </c>
      <c r="AF71" s="61" t="s">
        <v>167</v>
      </c>
      <c r="AG71" s="61" t="s">
        <v>167</v>
      </c>
      <c r="AH71" s="61" t="s">
        <v>167</v>
      </c>
      <c r="AI71" s="61" t="s">
        <v>167</v>
      </c>
      <c r="AJ71" s="61" t="s">
        <v>167</v>
      </c>
      <c r="AK71" s="61" t="s">
        <v>167</v>
      </c>
      <c r="AL71" s="61" t="s">
        <v>167</v>
      </c>
      <c r="AM71" s="61" t="s">
        <v>167</v>
      </c>
      <c r="AN71" s="61" t="s">
        <v>167</v>
      </c>
      <c r="AO71" s="61" t="s">
        <v>167</v>
      </c>
      <c r="AP71" s="61" t="s">
        <v>167</v>
      </c>
      <c r="AQ71" s="61" t="s">
        <v>167</v>
      </c>
      <c r="AR71" s="61" t="s">
        <v>167</v>
      </c>
      <c r="AS71" s="61" t="s">
        <v>167</v>
      </c>
      <c r="AT71" s="61" t="s">
        <v>167</v>
      </c>
      <c r="AU71" s="61" t="s">
        <v>167</v>
      </c>
      <c r="AV71" s="61" t="s">
        <v>167</v>
      </c>
      <c r="AW71" s="61" t="s">
        <v>167</v>
      </c>
      <c r="AX71" s="61" t="s">
        <v>167</v>
      </c>
      <c r="AY71" s="61" t="s">
        <v>167</v>
      </c>
      <c r="AZ71" s="61" t="s">
        <v>167</v>
      </c>
      <c r="BA71" s="61" t="s">
        <v>167</v>
      </c>
      <c r="BB71" s="61" t="s">
        <v>167</v>
      </c>
      <c r="BC71" s="61" t="s">
        <v>167</v>
      </c>
      <c r="BD71" s="61" t="s">
        <v>167</v>
      </c>
      <c r="BE71" s="61" t="s">
        <v>167</v>
      </c>
      <c r="BF71" s="61" t="s">
        <v>167</v>
      </c>
      <c r="BG71" s="61" t="s">
        <v>167</v>
      </c>
      <c r="BH71" s="61" t="s">
        <v>167</v>
      </c>
      <c r="BI71" s="61" t="s">
        <v>167</v>
      </c>
      <c r="BJ71" s="61" t="s">
        <v>167</v>
      </c>
      <c r="BK71" s="61" t="s">
        <v>167</v>
      </c>
      <c r="BL71" s="61" t="s">
        <v>167</v>
      </c>
      <c r="BM71" s="61" t="s">
        <v>167</v>
      </c>
      <c r="BN71" s="61" t="s">
        <v>167</v>
      </c>
      <c r="BO71" s="61" t="s">
        <v>167</v>
      </c>
      <c r="BP71" s="61" t="s">
        <v>167</v>
      </c>
      <c r="BQ71" s="61" t="s">
        <v>167</v>
      </c>
      <c r="BR71" s="61" t="s">
        <v>167</v>
      </c>
      <c r="BS71" s="61" t="s">
        <v>167</v>
      </c>
      <c r="BT71" s="61" t="s">
        <v>167</v>
      </c>
      <c r="BU71" s="61" t="s">
        <v>167</v>
      </c>
      <c r="BV71" s="61" t="s">
        <v>167</v>
      </c>
      <c r="BW71" s="61" t="s">
        <v>167</v>
      </c>
      <c r="BX71" s="61" t="s">
        <v>167</v>
      </c>
      <c r="BY71" s="61" t="s">
        <v>167</v>
      </c>
      <c r="BZ71" s="61" t="s">
        <v>167</v>
      </c>
      <c r="CA71" s="61" t="s">
        <v>167</v>
      </c>
      <c r="CB71" s="61" t="s">
        <v>167</v>
      </c>
      <c r="CC71" s="61" t="s">
        <v>167</v>
      </c>
      <c r="CD71" s="61" t="s">
        <v>167</v>
      </c>
      <c r="CE71" s="61" t="s">
        <v>167</v>
      </c>
      <c r="CF71" s="61" t="s">
        <v>167</v>
      </c>
      <c r="CG71" s="61" t="s">
        <v>167</v>
      </c>
      <c r="CH71" s="61" t="s">
        <v>167</v>
      </c>
      <c r="CI71" s="61" t="s">
        <v>167</v>
      </c>
      <c r="CJ71" s="61" t="s">
        <v>167</v>
      </c>
      <c r="CK71" s="61" t="s">
        <v>167</v>
      </c>
      <c r="CL71" s="61" t="s">
        <v>167</v>
      </c>
      <c r="CM71" s="61" t="s">
        <v>167</v>
      </c>
      <c r="CN71" s="61" t="s">
        <v>167</v>
      </c>
      <c r="CO71" s="61" t="s">
        <v>167</v>
      </c>
      <c r="CP71" s="61" t="s">
        <v>167</v>
      </c>
      <c r="CQ71" s="61" t="s">
        <v>167</v>
      </c>
      <c r="CR71" s="61" t="s">
        <v>167</v>
      </c>
      <c r="CS71" s="61" t="s">
        <v>167</v>
      </c>
      <c r="CT71" s="61" t="s">
        <v>167</v>
      </c>
      <c r="CU71" s="61" t="s">
        <v>167</v>
      </c>
      <c r="CV71" s="61" t="s">
        <v>167</v>
      </c>
      <c r="CW71" s="61" t="s">
        <v>167</v>
      </c>
      <c r="CX71" s="61" t="s">
        <v>167</v>
      </c>
      <c r="CY71" s="61" t="s">
        <v>167</v>
      </c>
      <c r="CZ71" s="61" t="s">
        <v>167</v>
      </c>
    </row>
    <row r="72" spans="1:104" ht="28.5" x14ac:dyDescent="0.2">
      <c r="A72" s="16" t="s">
        <v>422</v>
      </c>
      <c r="B72" s="9" t="s">
        <v>375</v>
      </c>
      <c r="C72" s="15" t="s">
        <v>376</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x14ac:dyDescent="0.2">
      <c r="A73" s="16" t="s">
        <v>423</v>
      </c>
      <c r="B73" s="9" t="s">
        <v>378</v>
      </c>
      <c r="C73" s="15" t="s">
        <v>424</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x14ac:dyDescent="0.3">
      <c r="A75" s="70"/>
      <c r="C75" s="72"/>
      <c r="D75" s="72"/>
    </row>
    <row r="76" spans="1:104" ht="14.25" customHeight="1" x14ac:dyDescent="0.2"/>
    <row r="77" spans="1:104" ht="14.25" customHeight="1" x14ac:dyDescent="0.2"/>
    <row r="78" spans="1:104" ht="14.25" customHeight="1" x14ac:dyDescent="0.2"/>
    <row r="79" spans="1:104" ht="14.25" customHeight="1" x14ac:dyDescent="0.2"/>
    <row r="80" spans="1:104"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sheetData>
  <sheetProtection algorithmName="SHA-512" hashValue="Mcar+dBhvdr3w+VGNLTYxTMIQWWYB8n46Xj75FOQqQuyfS7BMHF0kcTrGFGnN37N517mstbY8IN/0BrjPuYBOw==" saltValue="LgZZF2e/K1hKqWquG2AQ/Q==" spinCount="100000" sheet="1" objects="1" scenarios="1"/>
  <mergeCells count="5">
    <mergeCell ref="A3:C3"/>
    <mergeCell ref="A10:C10"/>
    <mergeCell ref="B13:C13"/>
    <mergeCell ref="B14:C14"/>
    <mergeCell ref="A24:D24"/>
  </mergeCells>
  <conditionalFormatting sqref="A9:A26">
    <cfRule type="expression" dxfId="21" priority="2">
      <formula>$D$5="Yes, the plan complies based on all analyses"</formula>
    </cfRule>
  </conditionalFormatting>
  <conditionalFormatting sqref="B9:D9 E9:CZ24 D10 B11:D23 A27:CZ73">
    <cfRule type="expression" dxfId="17" priority="3">
      <formula>$D$5="Yes, the plan complies based on all analyses"</formula>
    </cfRule>
  </conditionalFormatting>
  <conditionalFormatting sqref="B25:CZ26">
    <cfRule type="expression" dxfId="16" priority="1">
      <formula>$D$5="Yes, the plan complies based on all analyses"</formula>
    </cfRule>
  </conditionalFormatting>
  <dataValidations count="2">
    <dataValidation allowBlank="1" prompt="To enter free text, select cell and type - do not click into cell" sqref="E37:CZ42 E44:CZ49 E68:CZ73 E60:CZ65 E53:CZ58" xr:uid="{9B2947E4-AB4D-4C76-9468-14A822BD51AA}"/>
    <dataValidation allowBlank="1" sqref="E30:CZ35" xr:uid="{FDCB2E13-CFB3-4C5D-8F72-5DF5112BB180}"/>
  </dataValidations>
  <hyperlinks>
    <hyperlink ref="B14" location="SectionE_AnalysisMethods" display="Return to the Analysis Methods section in the &quot;State and program information&quot; tab to change whether a method is used." xr:uid="{0C0F6DDF-C868-4E6E-918D-4C2014E29BF3}"/>
    <hyperlink ref="A8" location="'III_Plan comp 438.206 All plans'!A1" display="Click to go to section B: Assurance of plan compliance for 42 C.F.R. § 438.206" xr:uid="{3D94F870-3839-4E88-B328-80F7F337856C}"/>
    <hyperlink ref="A26" location="SectionE_AnalysisMethods" display="Click to return to the Analysis Methods section in the &quot;State and Program Information&quot; tab to change whether a method is used." xr:uid="{050FF0C7-EA0E-48AB-9132-B7034C835E3D}"/>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BA6FC3FA-0BED-47A8-8356-835FB6B0A8BA}">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2BB1C758-3D93-4384-AB83-747FC61DD6F8}">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04E494AB-331C-4B4E-924E-5F1B38A04B7E}">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9D1191BA-683D-46FD-8C89-3BA18A9D30FF}">
          <x14:formula1>
            <xm:f>'Set Values'!$FB$112:$FB$121</xm:f>
          </x14:formula1>
          <xm:sqref>CU15</xm:sqref>
        </x14:dataValidation>
        <x14:dataValidation type="list" allowBlank="1" showInputMessage="1" showErrorMessage="1" xr:uid="{060296EF-7C64-4DF6-A911-69D137C86080}">
          <x14:formula1>
            <xm:f>'Set Values'!$AB$3:$AB$4</xm:f>
          </x14:formula1>
          <xm:sqref>E20:CZ20</xm:sqref>
        </x14:dataValidation>
        <x14:dataValidation type="list" allowBlank="1" showInputMessage="1" showErrorMessage="1" xr:uid="{BA7381A6-1FED-44FF-978D-3CC1EF27C585}">
          <x14:formula1>
            <xm:f>'Set Values'!$Z$3:$Z$4</xm:f>
          </x14:formula1>
          <xm:sqref>D5</xm:sqref>
        </x14:dataValidation>
        <x14:dataValidation type="list" allowBlank="1" showInputMessage="1" showErrorMessage="1" xr:uid="{3B43FE17-183E-4909-8F21-070AC5C24718}">
          <x14:formula1>
            <xm:f>'Set Values'!$BM$112:$BM$121</xm:f>
          </x14:formula1>
          <xm:sqref>F15</xm:sqref>
        </x14:dataValidation>
        <x14:dataValidation type="list" allowBlank="1" showInputMessage="1" showErrorMessage="1" xr:uid="{5C1F2299-187E-4361-A7A1-FBF03ED8FE70}">
          <x14:formula1>
            <xm:f>'Set Values'!$BL$112:$BL$121</xm:f>
          </x14:formula1>
          <xm:sqref>E15</xm:sqref>
        </x14:dataValidation>
        <x14:dataValidation type="list" allowBlank="1" showInputMessage="1" showErrorMessage="1" xr:uid="{D3BFA295-10E5-4FB1-97CF-156ACC71DE8F}">
          <x14:formula1>
            <xm:f>'Set Values'!$BN$112:$BN$121</xm:f>
          </x14:formula1>
          <xm:sqref>G15</xm:sqref>
        </x14:dataValidation>
        <x14:dataValidation type="list" allowBlank="1" showInputMessage="1" showErrorMessage="1" xr:uid="{D7ED7FD4-BEAE-4F68-BCF0-08DBA1BCAF35}">
          <x14:formula1>
            <xm:f>'Set Values'!$BO$112:$BO$121</xm:f>
          </x14:formula1>
          <xm:sqref>H15</xm:sqref>
        </x14:dataValidation>
        <x14:dataValidation type="list" allowBlank="1" showInputMessage="1" showErrorMessage="1" xr:uid="{AFD10F31-EBAD-4B32-86A6-1D37F824C579}">
          <x14:formula1>
            <xm:f>'Set Values'!$BP$112:$BP$121</xm:f>
          </x14:formula1>
          <xm:sqref>I15</xm:sqref>
        </x14:dataValidation>
        <x14:dataValidation type="list" allowBlank="1" showInputMessage="1" showErrorMessage="1" xr:uid="{4AD7D143-55C9-4F92-8D42-E926BA1FC8EE}">
          <x14:formula1>
            <xm:f>'Set Values'!$BQ$112:$BQ$121</xm:f>
          </x14:formula1>
          <xm:sqref>J15</xm:sqref>
        </x14:dataValidation>
        <x14:dataValidation type="list" allowBlank="1" showInputMessage="1" showErrorMessage="1" xr:uid="{C4392765-DD9D-43EE-9BF8-F04B6D8A8DB7}">
          <x14:formula1>
            <xm:f>'Set Values'!$BR$112:$BR$121</xm:f>
          </x14:formula1>
          <xm:sqref>K15</xm:sqref>
        </x14:dataValidation>
        <x14:dataValidation type="list" allowBlank="1" showInputMessage="1" showErrorMessage="1" xr:uid="{DF818B0F-4BBC-48B0-996D-B898AF72755E}">
          <x14:formula1>
            <xm:f>'Set Values'!$BS$112:$BS$121</xm:f>
          </x14:formula1>
          <xm:sqref>L15</xm:sqref>
        </x14:dataValidation>
        <x14:dataValidation type="list" allowBlank="1" showInputMessage="1" showErrorMessage="1" xr:uid="{93E6CEFC-EB43-4058-97F8-969C59AD245B}">
          <x14:formula1>
            <xm:f>'Set Values'!$BU$112:$BU$121</xm:f>
          </x14:formula1>
          <xm:sqref>N15</xm:sqref>
        </x14:dataValidation>
        <x14:dataValidation type="list" allowBlank="1" showInputMessage="1" showErrorMessage="1" xr:uid="{69F824C6-8586-496D-824E-20CE775568BC}">
          <x14:formula1>
            <xm:f>'Set Values'!$BV$112:$BV$121</xm:f>
          </x14:formula1>
          <xm:sqref>O15</xm:sqref>
        </x14:dataValidation>
        <x14:dataValidation type="list" allowBlank="1" showInputMessage="1" showErrorMessage="1" xr:uid="{97A51D28-86F7-4F4C-A902-0821C963C640}">
          <x14:formula1>
            <xm:f>'Set Values'!$BW$112:$BW$121</xm:f>
          </x14:formula1>
          <xm:sqref>P15</xm:sqref>
        </x14:dataValidation>
        <x14:dataValidation type="list" allowBlank="1" showInputMessage="1" showErrorMessage="1" xr:uid="{CA91C332-DE01-438C-9F50-D8C845200C53}">
          <x14:formula1>
            <xm:f>'Set Values'!$BX$112:$BX$121</xm:f>
          </x14:formula1>
          <xm:sqref>Q15</xm:sqref>
        </x14:dataValidation>
        <x14:dataValidation type="list" allowBlank="1" showInputMessage="1" showErrorMessage="1" xr:uid="{036FD3DC-8791-4989-879A-6850BCD89360}">
          <x14:formula1>
            <xm:f>'Set Values'!$BY$112:$BY$121</xm:f>
          </x14:formula1>
          <xm:sqref>R15</xm:sqref>
        </x14:dataValidation>
        <x14:dataValidation type="list" allowBlank="1" showInputMessage="1" showErrorMessage="1" xr:uid="{D3E798F5-AB6F-4C3E-948A-0C3D45EC9EC7}">
          <x14:formula1>
            <xm:f>'Set Values'!$BZ$112:$BZ$121</xm:f>
          </x14:formula1>
          <xm:sqref>S15</xm:sqref>
        </x14:dataValidation>
        <x14:dataValidation type="list" allowBlank="1" showInputMessage="1" showErrorMessage="1" xr:uid="{0D9F485C-264D-479E-9845-9B98FFFF9F4C}">
          <x14:formula1>
            <xm:f>'Set Values'!$CA$112:$CA$121</xm:f>
          </x14:formula1>
          <xm:sqref>T15</xm:sqref>
        </x14:dataValidation>
        <x14:dataValidation type="list" allowBlank="1" showInputMessage="1" showErrorMessage="1" xr:uid="{EB0ACC13-2F12-45F1-9F9B-43D53F55164A}">
          <x14:formula1>
            <xm:f>'Set Values'!$CB$112:$CB$121</xm:f>
          </x14:formula1>
          <xm:sqref>U15</xm:sqref>
        </x14:dataValidation>
        <x14:dataValidation type="list" allowBlank="1" showInputMessage="1" showErrorMessage="1" xr:uid="{26D5D455-3800-4C49-83AA-D77B3B47CF32}">
          <x14:formula1>
            <xm:f>'Set Values'!$CC$112:$CC$121</xm:f>
          </x14:formula1>
          <xm:sqref>V15</xm:sqref>
        </x14:dataValidation>
        <x14:dataValidation type="list" allowBlank="1" showInputMessage="1" showErrorMessage="1" xr:uid="{9F4B330E-A442-4E16-827C-FC52901BF392}">
          <x14:formula1>
            <xm:f>'Set Values'!$CD$112:$CD$121</xm:f>
          </x14:formula1>
          <xm:sqref>W15</xm:sqref>
        </x14:dataValidation>
        <x14:dataValidation type="list" allowBlank="1" showInputMessage="1" showErrorMessage="1" xr:uid="{56AE67F6-247B-4148-B2F7-05216C9E6618}">
          <x14:formula1>
            <xm:f>'Set Values'!$AA$3</xm:f>
          </x14:formula1>
          <xm:sqref>E12:CZ12</xm:sqref>
        </x14:dataValidation>
        <x14:dataValidation type="list" allowBlank="1" showInputMessage="1" showErrorMessage="1" xr:uid="{89334EAA-6D37-4DA9-A5EC-D5C39ACC70A3}">
          <x14:formula1>
            <xm:f>'Set Values'!$CE$112:$CE$121</xm:f>
          </x14:formula1>
          <xm:sqref>X15</xm:sqref>
        </x14:dataValidation>
        <x14:dataValidation type="list" allowBlank="1" showInputMessage="1" showErrorMessage="1" xr:uid="{CE1D8FBA-7C68-40AA-86CA-15AE10054EB8}">
          <x14:formula1>
            <xm:f>'Set Values'!$CF$112:$CF$121</xm:f>
          </x14:formula1>
          <xm:sqref>Y15</xm:sqref>
        </x14:dataValidation>
        <x14:dataValidation type="list" allowBlank="1" showInputMessage="1" showErrorMessage="1" xr:uid="{419B3614-E09B-4971-AC4D-E4036F44DB29}">
          <x14:formula1>
            <xm:f>'Set Values'!$CG$112:$CG$121</xm:f>
          </x14:formula1>
          <xm:sqref>Z15</xm:sqref>
        </x14:dataValidation>
        <x14:dataValidation type="list" allowBlank="1" showInputMessage="1" showErrorMessage="1" xr:uid="{485B1C43-3F4F-4F36-AE57-6512069A52C4}">
          <x14:formula1>
            <xm:f>'Set Values'!$CH$112:$CH$121</xm:f>
          </x14:formula1>
          <xm:sqref>AA15</xm:sqref>
        </x14:dataValidation>
        <x14:dataValidation type="list" allowBlank="1" showInputMessage="1" showErrorMessage="1" xr:uid="{935509E1-68C5-4F0B-BD28-18FFDA4EDFCF}">
          <x14:formula1>
            <xm:f>'Set Values'!$CI$112:$CI$121</xm:f>
          </x14:formula1>
          <xm:sqref>AB15</xm:sqref>
        </x14:dataValidation>
        <x14:dataValidation type="list" allowBlank="1" showInputMessage="1" showErrorMessage="1" xr:uid="{A3815089-5AEB-4C81-96BB-D52A8824657A}">
          <x14:formula1>
            <xm:f>'Set Values'!$CJ$112:$CJ$121</xm:f>
          </x14:formula1>
          <xm:sqref>AC15</xm:sqref>
        </x14:dataValidation>
        <x14:dataValidation type="list" allowBlank="1" showInputMessage="1" showErrorMessage="1" xr:uid="{1E6A3220-308C-4687-A484-9E93C02DE103}">
          <x14:formula1>
            <xm:f>'Set Values'!$CK$112:$CK$121</xm:f>
          </x14:formula1>
          <xm:sqref>AD15</xm:sqref>
        </x14:dataValidation>
        <x14:dataValidation type="list" allowBlank="1" showInputMessage="1" showErrorMessage="1" xr:uid="{9C315BFC-27C3-4556-8EA0-8234D93781AD}">
          <x14:formula1>
            <xm:f>'Set Values'!$CL$112:$CL$121</xm:f>
          </x14:formula1>
          <xm:sqref>AE15</xm:sqref>
        </x14:dataValidation>
        <x14:dataValidation type="list" allowBlank="1" showInputMessage="1" showErrorMessage="1" xr:uid="{413F99F5-2D19-4E6E-BF3A-76B72663D36D}">
          <x14:formula1>
            <xm:f>'Set Values'!$CM$112:$CM$121</xm:f>
          </x14:formula1>
          <xm:sqref>AF15</xm:sqref>
        </x14:dataValidation>
        <x14:dataValidation type="list" allowBlank="1" showInputMessage="1" showErrorMessage="1" xr:uid="{33BDD61D-5E96-483D-AF6A-34CEC4ACA670}">
          <x14:formula1>
            <xm:f>'Set Values'!$CN$112:$CN$121</xm:f>
          </x14:formula1>
          <xm:sqref>AG15</xm:sqref>
        </x14:dataValidation>
        <x14:dataValidation type="list" allowBlank="1" showInputMessage="1" showErrorMessage="1" xr:uid="{D653D551-772B-47F1-921E-E67A1FB47234}">
          <x14:formula1>
            <xm:f>'Set Values'!$CO$112:$CO$121</xm:f>
          </x14:formula1>
          <xm:sqref>AH15</xm:sqref>
        </x14:dataValidation>
        <x14:dataValidation type="list" allowBlank="1" showInputMessage="1" showErrorMessage="1" xr:uid="{354D0FF5-66A2-40E6-92F7-C24D6A7DF530}">
          <x14:formula1>
            <xm:f>'Set Values'!$CP$112:$CP$121</xm:f>
          </x14:formula1>
          <xm:sqref>AI15</xm:sqref>
        </x14:dataValidation>
        <x14:dataValidation type="list" allowBlank="1" showInputMessage="1" showErrorMessage="1" xr:uid="{1C323CCE-116A-4788-AA6A-9FDDBAF3DA6E}">
          <x14:formula1>
            <xm:f>'Set Values'!$CQ$112:$CQ$121</xm:f>
          </x14:formula1>
          <xm:sqref>AJ15</xm:sqref>
        </x14:dataValidation>
        <x14:dataValidation type="list" allowBlank="1" showInputMessage="1" showErrorMessage="1" xr:uid="{163D87AD-6D16-4082-81D8-DD583B71877B}">
          <x14:formula1>
            <xm:f>'Set Values'!$CR$112:$CR$121</xm:f>
          </x14:formula1>
          <xm:sqref>AK15</xm:sqref>
        </x14:dataValidation>
        <x14:dataValidation type="list" allowBlank="1" showInputMessage="1" showErrorMessage="1" xr:uid="{5D728A84-C72F-4429-91ED-F60F4D0F1EFD}">
          <x14:formula1>
            <xm:f>'Set Values'!$CS$112:$CS$121</xm:f>
          </x14:formula1>
          <xm:sqref>AL15</xm:sqref>
        </x14:dataValidation>
        <x14:dataValidation type="list" allowBlank="1" showInputMessage="1" showErrorMessage="1" xr:uid="{CEC8B9D8-F013-45CA-957E-F02373D0A97D}">
          <x14:formula1>
            <xm:f>'Set Values'!$CT$112:$CT$121</xm:f>
          </x14:formula1>
          <xm:sqref>AM15</xm:sqref>
        </x14:dataValidation>
        <x14:dataValidation type="list" allowBlank="1" showInputMessage="1" showErrorMessage="1" xr:uid="{89F29B00-0264-4121-A5D0-6B139FC8C45C}">
          <x14:formula1>
            <xm:f>'Set Values'!$CU$112:$CU$121</xm:f>
          </x14:formula1>
          <xm:sqref>AN15</xm:sqref>
        </x14:dataValidation>
        <x14:dataValidation type="list" allowBlank="1" showInputMessage="1" showErrorMessage="1" xr:uid="{6ABE9AE4-24DE-404E-BACB-B543340A7E9C}">
          <x14:formula1>
            <xm:f>'Set Values'!$CV$112:$CV$121</xm:f>
          </x14:formula1>
          <xm:sqref>AO15</xm:sqref>
        </x14:dataValidation>
        <x14:dataValidation type="list" allowBlank="1" showInputMessage="1" showErrorMessage="1" xr:uid="{C3CDF09F-592B-4CD1-91FB-E5CC9734EB5A}">
          <x14:formula1>
            <xm:f>'Set Values'!$CW$112:$CW$121</xm:f>
          </x14:formula1>
          <xm:sqref>AP15</xm:sqref>
        </x14:dataValidation>
        <x14:dataValidation type="list" allowBlank="1" showInputMessage="1" showErrorMessage="1" xr:uid="{EA35AA63-BCF6-4D97-BBBE-654DCCCE1DC1}">
          <x14:formula1>
            <xm:f>'Set Values'!$CX$112:$CX$121</xm:f>
          </x14:formula1>
          <xm:sqref>AQ15</xm:sqref>
        </x14:dataValidation>
        <x14:dataValidation type="list" allowBlank="1" showInputMessage="1" showErrorMessage="1" xr:uid="{C53C1D55-464B-40F7-81A6-A06FB00B8750}">
          <x14:formula1>
            <xm:f>'Set Values'!$CY$112:$CY$121</xm:f>
          </x14:formula1>
          <xm:sqref>AR15</xm:sqref>
        </x14:dataValidation>
        <x14:dataValidation type="list" allowBlank="1" showInputMessage="1" showErrorMessage="1" xr:uid="{7D3AC203-52C5-4696-A252-4A666F3D1ACA}">
          <x14:formula1>
            <xm:f>'Set Values'!$CZ$112:$CZ$121</xm:f>
          </x14:formula1>
          <xm:sqref>AS15</xm:sqref>
        </x14:dataValidation>
        <x14:dataValidation type="list" allowBlank="1" showInputMessage="1" showErrorMessage="1" xr:uid="{9ABDC9A1-2EDD-42DA-926C-0E81C0661DDC}">
          <x14:formula1>
            <xm:f>'Set Values'!$DA$112:$DA$121</xm:f>
          </x14:formula1>
          <xm:sqref>AT15</xm:sqref>
        </x14:dataValidation>
        <x14:dataValidation type="list" allowBlank="1" showInputMessage="1" showErrorMessage="1" xr:uid="{E2272913-0227-4B3F-BE89-71F0AD70F54A}">
          <x14:formula1>
            <xm:f>'Set Values'!$DB$112:$DB$121</xm:f>
          </x14:formula1>
          <xm:sqref>AU15</xm:sqref>
        </x14:dataValidation>
        <x14:dataValidation type="list" allowBlank="1" showInputMessage="1" showErrorMessage="1" xr:uid="{B4FA01D5-67F1-4325-9ADD-832CD202231B}">
          <x14:formula1>
            <xm:f>'Set Values'!$DC$112:$DC$121</xm:f>
          </x14:formula1>
          <xm:sqref>AV15</xm:sqref>
        </x14:dataValidation>
        <x14:dataValidation type="list" allowBlank="1" showInputMessage="1" showErrorMessage="1" xr:uid="{F1CE25B1-61CF-4C1F-81FE-2B5EE3541EF8}">
          <x14:formula1>
            <xm:f>'Set Values'!$DD$112:$DD$121</xm:f>
          </x14:formula1>
          <xm:sqref>AW15</xm:sqref>
        </x14:dataValidation>
        <x14:dataValidation type="list" allowBlank="1" showInputMessage="1" showErrorMessage="1" xr:uid="{9A96E621-DEF6-4CA4-938E-BFF293799025}">
          <x14:formula1>
            <xm:f>'Set Values'!$DE$112:$DE$121</xm:f>
          </x14:formula1>
          <xm:sqref>AX15</xm:sqref>
        </x14:dataValidation>
        <x14:dataValidation type="list" allowBlank="1" showInputMessage="1" showErrorMessage="1" xr:uid="{18397D1D-C823-4D48-93C8-BD887F8C89BB}">
          <x14:formula1>
            <xm:f>'Set Values'!$DF$112:$DF$121</xm:f>
          </x14:formula1>
          <xm:sqref>AY15</xm:sqref>
        </x14:dataValidation>
        <x14:dataValidation type="list" allowBlank="1" showInputMessage="1" showErrorMessage="1" xr:uid="{0B179D96-1DB9-4863-A27D-39A2E2390D6C}">
          <x14:formula1>
            <xm:f>'Set Values'!$DG$112:$DG$121</xm:f>
          </x14:formula1>
          <xm:sqref>AZ15</xm:sqref>
        </x14:dataValidation>
        <x14:dataValidation type="list" allowBlank="1" showInputMessage="1" showErrorMessage="1" xr:uid="{8E96D717-697C-4563-BEC7-2951303D1188}">
          <x14:formula1>
            <xm:f>'Set Values'!$DH$112:$DH$121</xm:f>
          </x14:formula1>
          <xm:sqref>BA15</xm:sqref>
        </x14:dataValidation>
        <x14:dataValidation type="list" allowBlank="1" showInputMessage="1" showErrorMessage="1" xr:uid="{3AADA10E-659A-4C2A-86F9-466586B4800D}">
          <x14:formula1>
            <xm:f>'Set Values'!$DI$112:$DI$121</xm:f>
          </x14:formula1>
          <xm:sqref>BB15</xm:sqref>
        </x14:dataValidation>
        <x14:dataValidation type="list" allowBlank="1" showInputMessage="1" showErrorMessage="1" xr:uid="{7861A496-B9A8-4230-BCA0-6FB5195B0EC2}">
          <x14:formula1>
            <xm:f>'Set Values'!$DJ$112:$DJ$121</xm:f>
          </x14:formula1>
          <xm:sqref>BC15</xm:sqref>
        </x14:dataValidation>
        <x14:dataValidation type="list" allowBlank="1" showInputMessage="1" showErrorMessage="1" xr:uid="{69065A87-1CA5-4899-97F2-A80D8FF291FD}">
          <x14:formula1>
            <xm:f>'Set Values'!$DK$112:$DK$121</xm:f>
          </x14:formula1>
          <xm:sqref>BD15</xm:sqref>
        </x14:dataValidation>
        <x14:dataValidation type="list" allowBlank="1" showInputMessage="1" showErrorMessage="1" xr:uid="{53144199-4D61-418F-987E-3E71EAB71ED9}">
          <x14:formula1>
            <xm:f>'Set Values'!$DL$112:$DL$121</xm:f>
          </x14:formula1>
          <xm:sqref>BE15</xm:sqref>
        </x14:dataValidation>
        <x14:dataValidation type="list" allowBlank="1" showInputMessage="1" showErrorMessage="1" xr:uid="{D42A272D-EFE8-4A58-939A-7D6E37CC74E8}">
          <x14:formula1>
            <xm:f>'Set Values'!$DM$112:$DM$121</xm:f>
          </x14:formula1>
          <xm:sqref>BF15</xm:sqref>
        </x14:dataValidation>
        <x14:dataValidation type="list" allowBlank="1" showInputMessage="1" showErrorMessage="1" xr:uid="{371B87C9-4A66-4BFE-ACF1-878918BD4DC4}">
          <x14:formula1>
            <xm:f>'Set Values'!$DN$112:$DN$121</xm:f>
          </x14:formula1>
          <xm:sqref>BG15</xm:sqref>
        </x14:dataValidation>
        <x14:dataValidation type="list" allowBlank="1" showInputMessage="1" showErrorMessage="1" xr:uid="{B3893F36-2A72-4843-9DA3-AB9C8C010177}">
          <x14:formula1>
            <xm:f>'Set Values'!$DO$112:$DO$121</xm:f>
          </x14:formula1>
          <xm:sqref>BH15</xm:sqref>
        </x14:dataValidation>
        <x14:dataValidation type="list" allowBlank="1" showInputMessage="1" showErrorMessage="1" xr:uid="{54A0EC16-E2FB-44DE-B7AD-733D878E7B8C}">
          <x14:formula1>
            <xm:f>'Set Values'!$DP$112:$DP$121</xm:f>
          </x14:formula1>
          <xm:sqref>BI15</xm:sqref>
        </x14:dataValidation>
        <x14:dataValidation type="list" allowBlank="1" showInputMessage="1" showErrorMessage="1" xr:uid="{E77914A5-38FF-43E2-91AA-9CD79B43B252}">
          <x14:formula1>
            <xm:f>'Set Values'!$DQ$112:$DQ$121</xm:f>
          </x14:formula1>
          <xm:sqref>BJ15</xm:sqref>
        </x14:dataValidation>
        <x14:dataValidation type="list" allowBlank="1" showInputMessage="1" showErrorMessage="1" xr:uid="{C92CE9A8-0AE7-4B7E-9649-5CC30843D374}">
          <x14:formula1>
            <xm:f>'Set Values'!$DR$112:$DR$121</xm:f>
          </x14:formula1>
          <xm:sqref>BK15</xm:sqref>
        </x14:dataValidation>
        <x14:dataValidation type="list" allowBlank="1" showInputMessage="1" showErrorMessage="1" xr:uid="{F5E21F27-A6EB-4959-9A8F-27F77C1E4A7B}">
          <x14:formula1>
            <xm:f>'Set Values'!$DS$112:$DS$121</xm:f>
          </x14:formula1>
          <xm:sqref>BL15</xm:sqref>
        </x14:dataValidation>
        <x14:dataValidation type="list" allowBlank="1" showInputMessage="1" showErrorMessage="1" xr:uid="{53BBE7A7-DFF9-43E8-8EB0-9CD4E509FB17}">
          <x14:formula1>
            <xm:f>'Set Values'!$DT$112:$DT$121</xm:f>
          </x14:formula1>
          <xm:sqref>BM15</xm:sqref>
        </x14:dataValidation>
        <x14:dataValidation type="list" allowBlank="1" showInputMessage="1" showErrorMessage="1" xr:uid="{7AFA05C9-3179-4D9A-9946-491CC2271326}">
          <x14:formula1>
            <xm:f>'Set Values'!$DU$112:$DU$121</xm:f>
          </x14:formula1>
          <xm:sqref>BN15</xm:sqref>
        </x14:dataValidation>
        <x14:dataValidation type="list" allowBlank="1" showInputMessage="1" showErrorMessage="1" xr:uid="{A421A9EC-1F53-439A-BA30-3DB4A379AA90}">
          <x14:formula1>
            <xm:f>'Set Values'!$DV$112:$DV$121</xm:f>
          </x14:formula1>
          <xm:sqref>BO15</xm:sqref>
        </x14:dataValidation>
        <x14:dataValidation type="list" allowBlank="1" showInputMessage="1" showErrorMessage="1" xr:uid="{84DB7C5F-1C05-4AE9-9089-FC69AC354812}">
          <x14:formula1>
            <xm:f>'Set Values'!$DW$112:$DW$121</xm:f>
          </x14:formula1>
          <xm:sqref>BP15</xm:sqref>
        </x14:dataValidation>
        <x14:dataValidation type="list" allowBlank="1" showInputMessage="1" showErrorMessage="1" xr:uid="{FAB25757-E055-4BF1-BD29-E2FFB98069EB}">
          <x14:formula1>
            <xm:f>'Set Values'!$DX$112:$DX$121</xm:f>
          </x14:formula1>
          <xm:sqref>BQ15</xm:sqref>
        </x14:dataValidation>
        <x14:dataValidation type="list" allowBlank="1" showInputMessage="1" showErrorMessage="1" xr:uid="{2433E9EE-3CC7-4D17-A45F-C69FFFA81B8A}">
          <x14:formula1>
            <xm:f>'Set Values'!$DY$112:$DY$121</xm:f>
          </x14:formula1>
          <xm:sqref>BR15</xm:sqref>
        </x14:dataValidation>
        <x14:dataValidation type="list" allowBlank="1" showInputMessage="1" showErrorMessage="1" xr:uid="{C93C3735-F208-4CD8-9E65-E54647886E95}">
          <x14:formula1>
            <xm:f>'Set Values'!$DZ$112:$DZ$121</xm:f>
          </x14:formula1>
          <xm:sqref>BS15</xm:sqref>
        </x14:dataValidation>
        <x14:dataValidation type="list" allowBlank="1" showInputMessage="1" showErrorMessage="1" xr:uid="{3867E6FA-1404-4414-8FFA-0565BF5222A0}">
          <x14:formula1>
            <xm:f>'Set Values'!$EA$112:$EA$121</xm:f>
          </x14:formula1>
          <xm:sqref>BT15</xm:sqref>
        </x14:dataValidation>
        <x14:dataValidation type="list" allowBlank="1" showInputMessage="1" showErrorMessage="1" xr:uid="{0A0FA74E-D3FE-4299-9D4D-54F4F6EE3B3B}">
          <x14:formula1>
            <xm:f>'Set Values'!$EB$112:$EB$121</xm:f>
          </x14:formula1>
          <xm:sqref>BU15</xm:sqref>
        </x14:dataValidation>
        <x14:dataValidation type="list" allowBlank="1" showInputMessage="1" showErrorMessage="1" xr:uid="{0A245ED3-0CAB-437B-8533-CCF21BAB3A5F}">
          <x14:formula1>
            <xm:f>'Set Values'!$EC$112:$EC$121</xm:f>
          </x14:formula1>
          <xm:sqref>BV15</xm:sqref>
        </x14:dataValidation>
        <x14:dataValidation type="list" allowBlank="1" showInputMessage="1" showErrorMessage="1" xr:uid="{5B5257E9-7FAB-4960-892F-28EC8CD2680C}">
          <x14:formula1>
            <xm:f>'Set Values'!$ED$112:$ED$121</xm:f>
          </x14:formula1>
          <xm:sqref>BW15</xm:sqref>
        </x14:dataValidation>
        <x14:dataValidation type="list" allowBlank="1" showInputMessage="1" showErrorMessage="1" xr:uid="{4E95A0B3-CA3C-467E-8087-7E177E0EAF9F}">
          <x14:formula1>
            <xm:f>'Set Values'!$EE$112:$EE$121</xm:f>
          </x14:formula1>
          <xm:sqref>BX15</xm:sqref>
        </x14:dataValidation>
        <x14:dataValidation type="list" allowBlank="1" showInputMessage="1" showErrorMessage="1" xr:uid="{7A335B2E-DC7F-44EC-8A72-5DA5B6A28D82}">
          <x14:formula1>
            <xm:f>'Set Values'!$EF$112:$EF$121</xm:f>
          </x14:formula1>
          <xm:sqref>BY15</xm:sqref>
        </x14:dataValidation>
        <x14:dataValidation type="list" allowBlank="1" showInputMessage="1" showErrorMessage="1" xr:uid="{C85D4BA3-42E7-4105-AB66-4B867395C3C3}">
          <x14:formula1>
            <xm:f>'Set Values'!$EG$112:$EG$121</xm:f>
          </x14:formula1>
          <xm:sqref>BZ15</xm:sqref>
        </x14:dataValidation>
        <x14:dataValidation type="list" allowBlank="1" showInputMessage="1" showErrorMessage="1" xr:uid="{4D87B2FF-C3B8-43BA-A94F-BD4049F3B977}">
          <x14:formula1>
            <xm:f>'Set Values'!$EH$112:$EH$121</xm:f>
          </x14:formula1>
          <xm:sqref>CA15</xm:sqref>
        </x14:dataValidation>
        <x14:dataValidation type="list" allowBlank="1" showInputMessage="1" showErrorMessage="1" xr:uid="{4D613B8F-35E3-4578-8093-F05744D6C9CE}">
          <x14:formula1>
            <xm:f>'Set Values'!$EI$112:$EI$121</xm:f>
          </x14:formula1>
          <xm:sqref>CB15</xm:sqref>
        </x14:dataValidation>
        <x14:dataValidation type="list" allowBlank="1" showInputMessage="1" showErrorMessage="1" xr:uid="{3014E90F-58AA-4E98-B96E-B7034A67DA26}">
          <x14:formula1>
            <xm:f>'Set Values'!$EJ$112:$EJ$121</xm:f>
          </x14:formula1>
          <xm:sqref>CC15</xm:sqref>
        </x14:dataValidation>
        <x14:dataValidation type="list" allowBlank="1" showInputMessage="1" showErrorMessage="1" xr:uid="{1DC00BA0-7382-41C8-8594-2A074923C3C9}">
          <x14:formula1>
            <xm:f>'Set Values'!$EK$112:$EK$121</xm:f>
          </x14:formula1>
          <xm:sqref>CD15</xm:sqref>
        </x14:dataValidation>
        <x14:dataValidation type="list" allowBlank="1" showInputMessage="1" showErrorMessage="1" xr:uid="{E923EB64-85B5-4F69-8F69-7CE01BDB4DC8}">
          <x14:formula1>
            <xm:f>'Set Values'!$EL$112:$EL$121</xm:f>
          </x14:formula1>
          <xm:sqref>CE15</xm:sqref>
        </x14:dataValidation>
        <x14:dataValidation type="list" allowBlank="1" showInputMessage="1" showErrorMessage="1" xr:uid="{6A3813A3-49FE-409F-B8F1-78F9DC611BD4}">
          <x14:formula1>
            <xm:f>'Set Values'!$EM$112:$EM$121</xm:f>
          </x14:formula1>
          <xm:sqref>CF15</xm:sqref>
        </x14:dataValidation>
        <x14:dataValidation type="list" allowBlank="1" showInputMessage="1" showErrorMessage="1" xr:uid="{5525B752-7791-4143-814F-058CE00F7690}">
          <x14:formula1>
            <xm:f>'Set Values'!$EN$112:$EN$121</xm:f>
          </x14:formula1>
          <xm:sqref>CG15</xm:sqref>
        </x14:dataValidation>
        <x14:dataValidation type="list" allowBlank="1" showInputMessage="1" showErrorMessage="1" xr:uid="{81A1D9E4-5F5B-499A-B478-B0AA188AAD56}">
          <x14:formula1>
            <xm:f>'Set Values'!$EO$112:$EO$121</xm:f>
          </x14:formula1>
          <xm:sqref>CH15</xm:sqref>
        </x14:dataValidation>
        <x14:dataValidation type="list" allowBlank="1" showInputMessage="1" showErrorMessage="1" xr:uid="{4FD5DCA6-A4EE-450C-93F0-98F143FFE798}">
          <x14:formula1>
            <xm:f>'Set Values'!$EP$112:$EP$121</xm:f>
          </x14:formula1>
          <xm:sqref>CI15</xm:sqref>
        </x14:dataValidation>
        <x14:dataValidation type="list" allowBlank="1" showInputMessage="1" showErrorMessage="1" xr:uid="{2D6DA7DA-2375-4F31-9BDD-49357BBCF1E1}">
          <x14:formula1>
            <xm:f>'Set Values'!$EQ$112:$EQ$121</xm:f>
          </x14:formula1>
          <xm:sqref>CJ15</xm:sqref>
        </x14:dataValidation>
        <x14:dataValidation type="list" allowBlank="1" showInputMessage="1" showErrorMessage="1" xr:uid="{937130C4-30F7-47AF-BD8B-92FA8E29E4FA}">
          <x14:formula1>
            <xm:f>'Set Values'!$ER$112:$ER$121</xm:f>
          </x14:formula1>
          <xm:sqref>CK15</xm:sqref>
        </x14:dataValidation>
        <x14:dataValidation type="list" allowBlank="1" showInputMessage="1" showErrorMessage="1" xr:uid="{0642A968-0F11-4B86-886C-644847A34124}">
          <x14:formula1>
            <xm:f>'Set Values'!$ES$112:$ES$121</xm:f>
          </x14:formula1>
          <xm:sqref>CL15</xm:sqref>
        </x14:dataValidation>
        <x14:dataValidation type="list" allowBlank="1" showInputMessage="1" showErrorMessage="1" xr:uid="{C049007A-3116-4B65-8D13-212D19030831}">
          <x14:formula1>
            <xm:f>'Set Values'!$ET$112:$ET$121</xm:f>
          </x14:formula1>
          <xm:sqref>CM15</xm:sqref>
        </x14:dataValidation>
        <x14:dataValidation type="list" allowBlank="1" showInputMessage="1" showErrorMessage="1" xr:uid="{72D9A35F-F33F-4D2A-9CCC-2E571BC82273}">
          <x14:formula1>
            <xm:f>'Set Values'!$EU$112:$EU$121</xm:f>
          </x14:formula1>
          <xm:sqref>CN15</xm:sqref>
        </x14:dataValidation>
        <x14:dataValidation type="list" allowBlank="1" showInputMessage="1" showErrorMessage="1" xr:uid="{DF7BC81B-0F4E-42C1-B780-FDEE117414FE}">
          <x14:formula1>
            <xm:f>'Set Values'!$EV$112:$EV$121</xm:f>
          </x14:formula1>
          <xm:sqref>CO15</xm:sqref>
        </x14:dataValidation>
        <x14:dataValidation type="list" allowBlank="1" showInputMessage="1" showErrorMessage="1" xr:uid="{8393BB99-910D-4881-9874-273DD6937038}">
          <x14:formula1>
            <xm:f>'Set Values'!$EW$112:$EW$121</xm:f>
          </x14:formula1>
          <xm:sqref>CP15</xm:sqref>
        </x14:dataValidation>
        <x14:dataValidation type="list" allowBlank="1" showInputMessage="1" showErrorMessage="1" xr:uid="{D7FFBF05-E8D8-4103-9822-A8F7C77A00C2}">
          <x14:formula1>
            <xm:f>'Set Values'!$EX$112:$EX$121</xm:f>
          </x14:formula1>
          <xm:sqref>CQ15</xm:sqref>
        </x14:dataValidation>
        <x14:dataValidation type="list" allowBlank="1" showInputMessage="1" showErrorMessage="1" xr:uid="{D201D143-9496-4F8B-B402-1925727418D8}">
          <x14:formula1>
            <xm:f>'Set Values'!$EY$112:$EY$121</xm:f>
          </x14:formula1>
          <xm:sqref>CR15</xm:sqref>
        </x14:dataValidation>
        <x14:dataValidation type="list" allowBlank="1" showInputMessage="1" showErrorMessage="1" xr:uid="{F46A33B4-4DA2-4312-B2EF-75905DDFA5F3}">
          <x14:formula1>
            <xm:f>'Set Values'!$EZ$112:$EZ$121</xm:f>
          </x14:formula1>
          <xm:sqref>CS15</xm:sqref>
        </x14:dataValidation>
        <x14:dataValidation type="list" allowBlank="1" showInputMessage="1" showErrorMessage="1" xr:uid="{ABD61541-CBBF-4288-B192-402C0429CDB2}">
          <x14:formula1>
            <xm:f>'Set Values'!$FA$112:$FA$121</xm:f>
          </x14:formula1>
          <xm:sqref>CT15</xm:sqref>
        </x14:dataValidation>
        <x14:dataValidation type="list" allowBlank="1" showInputMessage="1" showErrorMessage="1" xr:uid="{BF5D828F-004C-49E8-A28C-FF02D30E30EB}">
          <x14:formula1>
            <xm:f>'Set Values'!$FC$112:$FC$121</xm:f>
          </x14:formula1>
          <xm:sqref>CV15</xm:sqref>
        </x14:dataValidation>
        <x14:dataValidation type="list" allowBlank="1" showInputMessage="1" showErrorMessage="1" xr:uid="{624BB2B9-CFB7-462F-A7AD-44E47FD04048}">
          <x14:formula1>
            <xm:f>'Set Values'!$FD$112:$FD$121</xm:f>
          </x14:formula1>
          <xm:sqref>CW15</xm:sqref>
        </x14:dataValidation>
        <x14:dataValidation type="list" allowBlank="1" showInputMessage="1" showErrorMessage="1" xr:uid="{0E9FACEC-9240-429A-BFBC-46420E41565B}">
          <x14:formula1>
            <xm:f>'Set Values'!$FE$112:$FE$121</xm:f>
          </x14:formula1>
          <xm:sqref>CX15</xm:sqref>
        </x14:dataValidation>
        <x14:dataValidation type="list" allowBlank="1" showInputMessage="1" showErrorMessage="1" xr:uid="{69F84459-AF8F-46CC-9D9E-DDC8D4B5DCEA}">
          <x14:formula1>
            <xm:f>'Set Values'!$FF$112:$FF$121</xm:f>
          </x14:formula1>
          <xm:sqref>CY15</xm:sqref>
        </x14:dataValidation>
        <x14:dataValidation type="list" allowBlank="1" showInputMessage="1" showErrorMessage="1" xr:uid="{44508FF9-4F35-4F30-938C-2442D732919A}">
          <x14:formula1>
            <xm:f>'Set Values'!$FG$112:$FG$121</xm:f>
          </x14:formula1>
          <xm:sqref>CZ15</xm:sqref>
        </x14:dataValidation>
        <x14:dataValidation type="list" allowBlank="1" showInputMessage="1" showErrorMessage="1" xr:uid="{6254513E-34C6-426E-BD4D-3DDAAC5276CF}">
          <x14:formula1>
            <xm:f>'Set Values'!$BT$112:$BT$121</xm:f>
          </x14:formula1>
          <xm:sqref>M15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FC48E-29F2-4FE4-87A7-645272E19C45}">
  <dimension ref="A1:CZ108"/>
  <sheetViews>
    <sheetView showGridLines="0" zoomScale="70" zoomScaleNormal="70" workbookViewId="0">
      <pane xSplit="4" ySplit="11" topLeftCell="E12" activePane="bottomRight" state="frozen"/>
      <selection pane="topRight" activeCell="D20" sqref="D20"/>
      <selection pane="bottomLeft" activeCell="D20" sqref="D20"/>
      <selection pane="bottomRight"/>
    </sheetView>
  </sheetViews>
  <sheetFormatPr defaultColWidth="9.28515625" defaultRowHeight="14.25" x14ac:dyDescent="0.2"/>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x14ac:dyDescent="0.3">
      <c r="A1" s="73" t="s">
        <v>319</v>
      </c>
      <c r="B1" s="73"/>
      <c r="C1" s="74"/>
      <c r="D1" s="75"/>
      <c r="E1" s="73" t="s">
        <v>169</v>
      </c>
      <c r="F1" s="73" t="s">
        <v>170</v>
      </c>
      <c r="G1" s="73" t="s">
        <v>171</v>
      </c>
      <c r="H1" s="73" t="s">
        <v>172</v>
      </c>
      <c r="I1" s="73" t="s">
        <v>173</v>
      </c>
      <c r="J1" s="73" t="s">
        <v>174</v>
      </c>
      <c r="K1" s="73" t="s">
        <v>175</v>
      </c>
      <c r="L1" s="73" t="s">
        <v>176</v>
      </c>
      <c r="M1" s="73" t="s">
        <v>177</v>
      </c>
      <c r="N1" s="73" t="s">
        <v>178</v>
      </c>
      <c r="O1" s="73" t="s">
        <v>179</v>
      </c>
      <c r="P1" s="73" t="s">
        <v>180</v>
      </c>
      <c r="Q1" s="73" t="s">
        <v>181</v>
      </c>
      <c r="R1" s="73" t="s">
        <v>182</v>
      </c>
      <c r="S1" s="73" t="s">
        <v>183</v>
      </c>
      <c r="T1" s="73" t="s">
        <v>184</v>
      </c>
      <c r="U1" s="73" t="s">
        <v>185</v>
      </c>
      <c r="V1" s="73" t="s">
        <v>186</v>
      </c>
      <c r="W1" s="73" t="s">
        <v>187</v>
      </c>
      <c r="X1" s="73" t="s">
        <v>188</v>
      </c>
      <c r="Y1" s="73" t="s">
        <v>189</v>
      </c>
      <c r="Z1" s="73" t="s">
        <v>190</v>
      </c>
      <c r="AA1" s="73" t="s">
        <v>191</v>
      </c>
      <c r="AB1" s="73" t="s">
        <v>192</v>
      </c>
      <c r="AC1" s="73" t="s">
        <v>193</v>
      </c>
      <c r="AD1" s="73" t="s">
        <v>194</v>
      </c>
      <c r="AE1" s="73" t="s">
        <v>195</v>
      </c>
      <c r="AF1" s="73" t="s">
        <v>196</v>
      </c>
      <c r="AG1" s="73" t="s">
        <v>197</v>
      </c>
      <c r="AH1" s="73" t="s">
        <v>198</v>
      </c>
      <c r="AI1" s="73" t="s">
        <v>199</v>
      </c>
      <c r="AJ1" s="73" t="s">
        <v>200</v>
      </c>
      <c r="AK1" s="73" t="s">
        <v>201</v>
      </c>
      <c r="AL1" s="73" t="s">
        <v>202</v>
      </c>
      <c r="AM1" s="73" t="s">
        <v>203</v>
      </c>
      <c r="AN1" s="73" t="s">
        <v>204</v>
      </c>
      <c r="AO1" s="73" t="s">
        <v>205</v>
      </c>
      <c r="AP1" s="73" t="s">
        <v>206</v>
      </c>
      <c r="AQ1" s="73" t="s">
        <v>207</v>
      </c>
      <c r="AR1" s="73" t="s">
        <v>208</v>
      </c>
      <c r="AS1" s="73" t="s">
        <v>209</v>
      </c>
      <c r="AT1" s="73" t="s">
        <v>210</v>
      </c>
      <c r="AU1" s="73" t="s">
        <v>211</v>
      </c>
      <c r="AV1" s="73" t="s">
        <v>212</v>
      </c>
      <c r="AW1" s="73" t="s">
        <v>213</v>
      </c>
      <c r="AX1" s="73" t="s">
        <v>214</v>
      </c>
      <c r="AY1" s="73" t="s">
        <v>215</v>
      </c>
      <c r="AZ1" s="73" t="s">
        <v>216</v>
      </c>
      <c r="BA1" s="73" t="s">
        <v>217</v>
      </c>
      <c r="BB1" s="73" t="s">
        <v>218</v>
      </c>
      <c r="BC1" s="73" t="s">
        <v>219</v>
      </c>
      <c r="BD1" s="73" t="s">
        <v>220</v>
      </c>
      <c r="BE1" s="73" t="s">
        <v>221</v>
      </c>
      <c r="BF1" s="73" t="s">
        <v>222</v>
      </c>
      <c r="BG1" s="73" t="s">
        <v>223</v>
      </c>
      <c r="BH1" s="73" t="s">
        <v>224</v>
      </c>
      <c r="BI1" s="73" t="s">
        <v>225</v>
      </c>
      <c r="BJ1" s="73" t="s">
        <v>226</v>
      </c>
      <c r="BK1" s="73" t="s">
        <v>227</v>
      </c>
      <c r="BL1" s="73" t="s">
        <v>228</v>
      </c>
      <c r="BM1" s="73" t="s">
        <v>229</v>
      </c>
      <c r="BN1" s="73" t="s">
        <v>230</v>
      </c>
      <c r="BO1" s="73" t="s">
        <v>231</v>
      </c>
      <c r="BP1" s="73" t="s">
        <v>232</v>
      </c>
      <c r="BQ1" s="73" t="s">
        <v>233</v>
      </c>
      <c r="BR1" s="73" t="s">
        <v>234</v>
      </c>
      <c r="BS1" s="73" t="s">
        <v>235</v>
      </c>
      <c r="BT1" s="73" t="s">
        <v>236</v>
      </c>
      <c r="BU1" s="73" t="s">
        <v>237</v>
      </c>
      <c r="BV1" s="73" t="s">
        <v>238</v>
      </c>
      <c r="BW1" s="73" t="s">
        <v>239</v>
      </c>
      <c r="BX1" s="73" t="s">
        <v>240</v>
      </c>
      <c r="BY1" s="73" t="s">
        <v>241</v>
      </c>
      <c r="BZ1" s="73" t="s">
        <v>242</v>
      </c>
      <c r="CA1" s="73" t="s">
        <v>243</v>
      </c>
      <c r="CB1" s="73" t="s">
        <v>244</v>
      </c>
      <c r="CC1" s="73" t="s">
        <v>245</v>
      </c>
      <c r="CD1" s="73" t="s">
        <v>246</v>
      </c>
      <c r="CE1" s="73" t="s">
        <v>247</v>
      </c>
      <c r="CF1" s="73" t="s">
        <v>248</v>
      </c>
      <c r="CG1" s="73" t="s">
        <v>249</v>
      </c>
      <c r="CH1" s="73" t="s">
        <v>250</v>
      </c>
      <c r="CI1" s="73" t="s">
        <v>251</v>
      </c>
      <c r="CJ1" s="73" t="s">
        <v>252</v>
      </c>
      <c r="CK1" s="73" t="s">
        <v>253</v>
      </c>
      <c r="CL1" s="73" t="s">
        <v>254</v>
      </c>
      <c r="CM1" s="73" t="s">
        <v>255</v>
      </c>
      <c r="CN1" s="73" t="s">
        <v>256</v>
      </c>
      <c r="CO1" s="73" t="s">
        <v>257</v>
      </c>
      <c r="CP1" s="73" t="s">
        <v>258</v>
      </c>
      <c r="CQ1" s="73" t="s">
        <v>259</v>
      </c>
      <c r="CR1" s="73" t="s">
        <v>260</v>
      </c>
      <c r="CS1" s="73" t="s">
        <v>261</v>
      </c>
      <c r="CT1" s="73" t="s">
        <v>262</v>
      </c>
      <c r="CU1" s="73" t="s">
        <v>263</v>
      </c>
      <c r="CV1" s="73" t="s">
        <v>264</v>
      </c>
      <c r="CW1" s="73" t="s">
        <v>265</v>
      </c>
      <c r="CX1" s="73" t="s">
        <v>266</v>
      </c>
      <c r="CY1" s="73" t="s">
        <v>267</v>
      </c>
      <c r="CZ1" s="73" t="s">
        <v>268</v>
      </c>
    </row>
    <row r="2" spans="1:104" ht="28.5" customHeight="1" x14ac:dyDescent="0.3">
      <c r="A2" s="24" t="s">
        <v>320</v>
      </c>
      <c r="C2" s="24"/>
      <c r="D2" s="1"/>
    </row>
    <row r="3" spans="1:104" ht="31.15" customHeight="1" x14ac:dyDescent="0.2">
      <c r="A3" s="301" t="s">
        <v>321</v>
      </c>
      <c r="B3" s="302"/>
      <c r="C3" s="302"/>
      <c r="D3" s="57"/>
    </row>
    <row r="4" spans="1:104" ht="15" x14ac:dyDescent="0.2">
      <c r="A4" s="54" t="s">
        <v>51</v>
      </c>
      <c r="B4" s="55" t="s">
        <v>52</v>
      </c>
      <c r="C4" s="55" t="s">
        <v>53</v>
      </c>
      <c r="D4" s="87" t="str">
        <f>IF('I_State and program information'!E34="","[Plan 10]",'I_State and program information'!E34)</f>
        <v>[Plan 10]</v>
      </c>
    </row>
    <row r="5" spans="1:104" ht="57" x14ac:dyDescent="0.2">
      <c r="A5" s="16" t="s">
        <v>322</v>
      </c>
      <c r="B5" s="82" t="s">
        <v>323</v>
      </c>
      <c r="C5" s="15" t="s">
        <v>324</v>
      </c>
      <c r="D5" s="56"/>
    </row>
    <row r="6" spans="1:104" ht="15" customHeight="1" x14ac:dyDescent="0.2">
      <c r="A6" s="278"/>
      <c r="B6" s="278"/>
      <c r="C6" s="278"/>
      <c r="D6" s="278"/>
    </row>
    <row r="7" spans="1:104" ht="15" customHeight="1" x14ac:dyDescent="0.2">
      <c r="A7" s="260" t="s">
        <v>326</v>
      </c>
      <c r="B7" s="278"/>
      <c r="C7" s="278"/>
      <c r="D7" s="278"/>
    </row>
    <row r="8" spans="1:104" ht="15" customHeight="1" x14ac:dyDescent="0.2">
      <c r="A8" s="256" t="s">
        <v>327</v>
      </c>
      <c r="B8" s="278"/>
      <c r="C8" s="278"/>
      <c r="D8" s="278"/>
    </row>
    <row r="9" spans="1:104" ht="35.450000000000003" customHeight="1" x14ac:dyDescent="0.3">
      <c r="A9" s="24" t="s">
        <v>328</v>
      </c>
      <c r="B9" s="24"/>
      <c r="D9" s="2"/>
    </row>
    <row r="10" spans="1:104" ht="39.6" customHeight="1" x14ac:dyDescent="0.2">
      <c r="A10" s="282" t="s">
        <v>329</v>
      </c>
      <c r="B10" s="283"/>
      <c r="C10" s="283"/>
      <c r="D10" s="227"/>
    </row>
    <row r="11" spans="1:104" ht="90" x14ac:dyDescent="0.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Dental; 
Provider to enrollee ratios; 
Adult and Pediatric; 
Large metro</v>
      </c>
      <c r="F11" s="85" t="str">
        <f>"Standard #2:"&amp;CHAR(10)&amp;CHAR(10)&amp;IF('II_Program-level standards'!F7="","",'II_Program-level standards'!F7&amp;"; "&amp;CHAR(10)&amp;'II_Program-level standards'!F9&amp;"; "&amp;CHAR(10)&amp;'II_Program-level standards'!F14&amp;"; "&amp;CHAR(10)&amp;'II_Program-level standards'!F15)</f>
        <v>Standard #2:
Dental; 
Provider to enrollee ratios; 
Adult and Pediatric; 
Large metro</v>
      </c>
      <c r="G11" s="85" t="str">
        <f>"Standard #3:"&amp;CHAR(10)&amp;CHAR(10)&amp;IF('II_Program-level standards'!G7="","",'II_Program-level standards'!G7&amp;"; "&amp;CHAR(10)&amp;'II_Program-level standards'!G9&amp;"; "&amp;CHAR(10)&amp;'II_Program-level standards'!G14&amp;"; "&amp;CHAR(10)&amp;'II_Program-level standards'!G15)</f>
        <v>Standard #3:
Dental; 
Maximum time to travel; 
Adult and Pediatric; 
Large metro</v>
      </c>
      <c r="H11" s="85" t="str">
        <f>"Standard #4:"&amp;CHAR(10)&amp;CHAR(10)&amp;IF('II_Program-level standards'!H7="","",'II_Program-level standards'!H7&amp;"; "&amp;CHAR(10)&amp;'II_Program-level standards'!H9&amp;"; "&amp;CHAR(10)&amp;'II_Program-level standards'!H14&amp;"; "&amp;CHAR(10)&amp;'II_Program-level standards'!H15)</f>
        <v>Standard #4:
Dental; 
Maximum distance to travel; 
Adult and Pediatric; 
Large metro</v>
      </c>
      <c r="I11" s="85" t="str">
        <f>"Standard #5:"&amp;CHAR(10)&amp;CHAR(10)&amp;IF('II_Program-level standards'!I7="","",'II_Program-level standards'!I7&amp;"; "&amp;CHAR(10)&amp;'II_Program-level standards'!I9&amp;"; "&amp;CHAR(10)&amp;'II_Program-level standards'!I14&amp;"; "&amp;CHAR(10)&amp;'II_Program-level standards'!I15)</f>
        <v>Standard #5:
Dental; 
Appointment wait time; 
Adult and Pediatric; 
Large metro</v>
      </c>
      <c r="J11" s="85" t="str">
        <f>"Standard #6:"&amp;CHAR(10)&amp;CHAR(10)&amp;IF('II_Program-level standards'!J7="","",'II_Program-level standards'!J7&amp;"; "&amp;CHAR(10)&amp;'II_Program-level standards'!J9&amp;"; "&amp;CHAR(10)&amp;'II_Program-level standards'!J14&amp;"; "&amp;CHAR(10)&amp;'II_Program-level standards'!J15)</f>
        <v>Standard #6:
Dental; 
Appointment wait time; 
Adult; 
Large metro</v>
      </c>
      <c r="K11" s="85" t="str">
        <f>"Standard #7:"&amp;CHAR(10)&amp;CHAR(10)&amp;IF('II_Program-level standards'!K7="","",'II_Program-level standards'!K7&amp;"; "&amp;CHAR(10)&amp;'II_Program-level standards'!K9&amp;"; "&amp;CHAR(10)&amp;'II_Program-level standards'!K14&amp;"; "&amp;CHAR(10)&amp;'II_Program-level standards'!K15)</f>
        <v>Standard #7:
Dental; 
Appointment wait time; 
Pediatric; 
Large metro</v>
      </c>
      <c r="L11" s="85" t="str">
        <f>"Standard #8:"&amp;CHAR(10)&amp;CHAR(10)&amp;IF('II_Program-level standards'!L7="","",'II_Program-level standards'!L7&amp;"; "&amp;CHAR(10)&amp;'II_Program-level standards'!L9&amp;"; "&amp;CHAR(10)&amp;'II_Program-level standards'!L14&amp;"; "&amp;CHAR(10)&amp;'II_Program-level standards'!L15)</f>
        <v>Standard #8:
Dental; 
Appointment wait time; 
Adult and Pediatric; 
Large metro</v>
      </c>
      <c r="M11" s="85" t="str">
        <f>"Standard #9:"&amp;CHAR(10)&amp;CHAR(10)&amp;IF('II_Program-level standards'!M7="","",'II_Program-level standards'!M7&amp;"; "&amp;CHAR(10)&amp;'II_Program-level standards'!M9&amp;"; "&amp;CHAR(10)&amp;'II_Program-level standards'!M14&amp;"; "&amp;CHAR(10)&amp;'II_Program-level standards'!M15)</f>
        <v xml:space="preserve">Standard #9:
</v>
      </c>
      <c r="N11" s="85" t="str">
        <f>"Standard #10:"&amp;CHAR(10)&amp;CHAR(10)&amp;IF('II_Program-level standards'!N7="","",'II_Program-level standards'!N7&amp;"; "&amp;CHAR(10)&amp;'II_Program-level standards'!N9&amp;"; "&amp;CHAR(10)&amp;'II_Program-level standards'!N14&amp;"; "&amp;CHAR(10)&amp;'II_Program-level standards'!N15)</f>
        <v xml:space="preserve">Standard #10:
</v>
      </c>
      <c r="O11" s="85" t="str">
        <f>"Standard #11:"&amp;CHAR(10)&amp;CHAR(10)&amp;IF('II_Program-level standards'!O7="","",'II_Program-level standards'!O7&amp;"; "&amp;CHAR(10)&amp;'II_Program-level standards'!O9&amp;"; "&amp;CHAR(10)&amp;'II_Program-level standards'!O14&amp;"; "&amp;CHAR(10)&amp;'II_Program-level standards'!O15)</f>
        <v xml:space="preserve">Standard #11:
</v>
      </c>
      <c r="P11" s="85" t="str">
        <f>"Standard #12:"&amp;CHAR(10)&amp;CHAR(10)&amp;IF('II_Program-level standards'!P7="","",'II_Program-level standards'!P7&amp;"; "&amp;CHAR(10)&amp;'II_Program-level standards'!P9&amp;"; "&amp;CHAR(10)&amp;'II_Program-level standards'!P14&amp;"; "&amp;CHAR(10)&amp;'II_Program-level standards'!P15)</f>
        <v xml:space="preserve">Standard #12:
</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x14ac:dyDescent="0.2">
      <c r="A12" s="16" t="s">
        <v>330</v>
      </c>
      <c r="B12" s="9" t="s">
        <v>331</v>
      </c>
      <c r="C12" s="15" t="s">
        <v>332</v>
      </c>
      <c r="D12" s="132" t="s">
        <v>82</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x14ac:dyDescent="0.2">
      <c r="A13" s="222"/>
      <c r="B13" s="304" t="s">
        <v>333</v>
      </c>
      <c r="C13" s="305"/>
      <c r="D13" s="243" t="s">
        <v>162</v>
      </c>
      <c r="E13" s="244" t="s">
        <v>162</v>
      </c>
      <c r="F13" s="244" t="s">
        <v>162</v>
      </c>
      <c r="G13" s="244" t="s">
        <v>162</v>
      </c>
      <c r="H13" s="244" t="s">
        <v>162</v>
      </c>
      <c r="I13" s="244" t="s">
        <v>162</v>
      </c>
      <c r="J13" s="244" t="s">
        <v>162</v>
      </c>
      <c r="K13" s="244" t="s">
        <v>162</v>
      </c>
      <c r="L13" s="244" t="s">
        <v>162</v>
      </c>
      <c r="M13" s="244" t="s">
        <v>162</v>
      </c>
      <c r="N13" s="244" t="s">
        <v>162</v>
      </c>
      <c r="O13" s="244" t="s">
        <v>162</v>
      </c>
      <c r="P13" s="244" t="s">
        <v>162</v>
      </c>
      <c r="Q13" s="244" t="s">
        <v>162</v>
      </c>
      <c r="R13" s="244" t="s">
        <v>162</v>
      </c>
      <c r="S13" s="244" t="s">
        <v>162</v>
      </c>
      <c r="T13" s="244" t="s">
        <v>162</v>
      </c>
      <c r="U13" s="244" t="s">
        <v>162</v>
      </c>
      <c r="V13" s="244" t="s">
        <v>162</v>
      </c>
      <c r="W13" s="244" t="s">
        <v>162</v>
      </c>
      <c r="X13" s="244" t="s">
        <v>162</v>
      </c>
      <c r="Y13" s="244" t="s">
        <v>162</v>
      </c>
      <c r="Z13" s="244" t="s">
        <v>162</v>
      </c>
      <c r="AA13" s="244" t="s">
        <v>162</v>
      </c>
      <c r="AB13" s="244" t="s">
        <v>162</v>
      </c>
      <c r="AC13" s="244" t="s">
        <v>162</v>
      </c>
      <c r="AD13" s="244" t="s">
        <v>162</v>
      </c>
      <c r="AE13" s="244" t="s">
        <v>162</v>
      </c>
      <c r="AF13" s="244" t="s">
        <v>162</v>
      </c>
      <c r="AG13" s="244" t="s">
        <v>162</v>
      </c>
      <c r="AH13" s="244" t="s">
        <v>162</v>
      </c>
      <c r="AI13" s="244" t="s">
        <v>162</v>
      </c>
      <c r="AJ13" s="244" t="s">
        <v>162</v>
      </c>
      <c r="AK13" s="244" t="s">
        <v>162</v>
      </c>
      <c r="AL13" s="244" t="s">
        <v>162</v>
      </c>
      <c r="AM13" s="244" t="s">
        <v>162</v>
      </c>
      <c r="AN13" s="244" t="s">
        <v>162</v>
      </c>
      <c r="AO13" s="244" t="s">
        <v>162</v>
      </c>
      <c r="AP13" s="244" t="s">
        <v>162</v>
      </c>
      <c r="AQ13" s="244" t="s">
        <v>162</v>
      </c>
      <c r="AR13" s="244" t="s">
        <v>162</v>
      </c>
      <c r="AS13" s="244" t="s">
        <v>162</v>
      </c>
      <c r="AT13" s="244" t="s">
        <v>162</v>
      </c>
      <c r="AU13" s="244" t="s">
        <v>162</v>
      </c>
      <c r="AV13" s="244" t="s">
        <v>162</v>
      </c>
      <c r="AW13" s="244" t="s">
        <v>162</v>
      </c>
      <c r="AX13" s="244" t="s">
        <v>162</v>
      </c>
      <c r="AY13" s="244" t="s">
        <v>162</v>
      </c>
      <c r="AZ13" s="244" t="s">
        <v>162</v>
      </c>
      <c r="BA13" s="244" t="s">
        <v>162</v>
      </c>
      <c r="BB13" s="244" t="s">
        <v>162</v>
      </c>
      <c r="BC13" s="244" t="s">
        <v>162</v>
      </c>
      <c r="BD13" s="244" t="s">
        <v>162</v>
      </c>
      <c r="BE13" s="244" t="s">
        <v>162</v>
      </c>
      <c r="BF13" s="244" t="s">
        <v>162</v>
      </c>
      <c r="BG13" s="244" t="s">
        <v>162</v>
      </c>
      <c r="BH13" s="244" t="s">
        <v>162</v>
      </c>
      <c r="BI13" s="244" t="s">
        <v>162</v>
      </c>
      <c r="BJ13" s="244" t="s">
        <v>162</v>
      </c>
      <c r="BK13" s="244" t="s">
        <v>162</v>
      </c>
      <c r="BL13" s="244" t="s">
        <v>162</v>
      </c>
      <c r="BM13" s="244" t="s">
        <v>162</v>
      </c>
      <c r="BN13" s="244" t="s">
        <v>162</v>
      </c>
      <c r="BO13" s="244" t="s">
        <v>162</v>
      </c>
      <c r="BP13" s="244" t="s">
        <v>162</v>
      </c>
      <c r="BQ13" s="244" t="s">
        <v>162</v>
      </c>
      <c r="BR13" s="244" t="s">
        <v>162</v>
      </c>
      <c r="BS13" s="244" t="s">
        <v>162</v>
      </c>
      <c r="BT13" s="244" t="s">
        <v>162</v>
      </c>
      <c r="BU13" s="244" t="s">
        <v>162</v>
      </c>
      <c r="BV13" s="244" t="s">
        <v>162</v>
      </c>
      <c r="BW13" s="244" t="s">
        <v>162</v>
      </c>
      <c r="BX13" s="244" t="s">
        <v>162</v>
      </c>
      <c r="BY13" s="244" t="s">
        <v>162</v>
      </c>
      <c r="BZ13" s="244" t="s">
        <v>162</v>
      </c>
      <c r="CA13" s="244" t="s">
        <v>162</v>
      </c>
      <c r="CB13" s="244" t="s">
        <v>162</v>
      </c>
      <c r="CC13" s="244" t="s">
        <v>162</v>
      </c>
      <c r="CD13" s="244" t="s">
        <v>162</v>
      </c>
      <c r="CE13" s="244" t="s">
        <v>162</v>
      </c>
      <c r="CF13" s="244" t="s">
        <v>162</v>
      </c>
      <c r="CG13" s="244" t="s">
        <v>162</v>
      </c>
      <c r="CH13" s="244" t="s">
        <v>162</v>
      </c>
      <c r="CI13" s="244" t="s">
        <v>162</v>
      </c>
      <c r="CJ13" s="244" t="s">
        <v>162</v>
      </c>
      <c r="CK13" s="244" t="s">
        <v>162</v>
      </c>
      <c r="CL13" s="244" t="s">
        <v>162</v>
      </c>
      <c r="CM13" s="244" t="s">
        <v>162</v>
      </c>
      <c r="CN13" s="244" t="s">
        <v>162</v>
      </c>
      <c r="CO13" s="244" t="s">
        <v>162</v>
      </c>
      <c r="CP13" s="244" t="s">
        <v>162</v>
      </c>
      <c r="CQ13" s="244" t="s">
        <v>162</v>
      </c>
      <c r="CR13" s="244" t="s">
        <v>162</v>
      </c>
      <c r="CS13" s="244" t="s">
        <v>162</v>
      </c>
      <c r="CT13" s="244" t="s">
        <v>162</v>
      </c>
      <c r="CU13" s="244" t="s">
        <v>162</v>
      </c>
      <c r="CV13" s="244" t="s">
        <v>162</v>
      </c>
      <c r="CW13" s="244" t="s">
        <v>162</v>
      </c>
      <c r="CX13" s="244" t="s">
        <v>162</v>
      </c>
      <c r="CY13" s="244" t="s">
        <v>162</v>
      </c>
      <c r="CZ13" s="245" t="s">
        <v>162</v>
      </c>
    </row>
    <row r="14" spans="1:104" ht="29.45" customHeight="1" x14ac:dyDescent="0.2">
      <c r="A14" s="47"/>
      <c r="B14" s="295" t="s">
        <v>301</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x14ac:dyDescent="0.2">
      <c r="A15" s="16" t="s">
        <v>334</v>
      </c>
      <c r="B15" s="9" t="s">
        <v>335</v>
      </c>
      <c r="C15" s="211" t="s">
        <v>336</v>
      </c>
      <c r="D15" s="132" t="s">
        <v>82</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75" x14ac:dyDescent="0.2">
      <c r="A16" s="16" t="s">
        <v>337</v>
      </c>
      <c r="B16" s="9" t="s">
        <v>338</v>
      </c>
      <c r="C16" s="276" t="s">
        <v>339</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8.5" x14ac:dyDescent="0.2">
      <c r="A17" s="16" t="s">
        <v>340</v>
      </c>
      <c r="B17" s="9" t="s">
        <v>341</v>
      </c>
      <c r="C17" s="15" t="s">
        <v>342</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x14ac:dyDescent="0.2">
      <c r="A18" s="16" t="s">
        <v>343</v>
      </c>
      <c r="B18" s="9" t="s">
        <v>344</v>
      </c>
      <c r="C18" s="9" t="s">
        <v>345</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x14ac:dyDescent="0.2">
      <c r="A19" s="16" t="s">
        <v>346</v>
      </c>
      <c r="B19" s="9" t="s">
        <v>347</v>
      </c>
      <c r="C19" s="9" t="s">
        <v>348</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x14ac:dyDescent="0.2">
      <c r="A20" s="16" t="s">
        <v>349</v>
      </c>
      <c r="B20" s="9" t="s">
        <v>350</v>
      </c>
      <c r="C20" s="9" t="s">
        <v>351</v>
      </c>
      <c r="D20" s="132" t="s">
        <v>82</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x14ac:dyDescent="0.2">
      <c r="A21" s="16" t="s">
        <v>352</v>
      </c>
      <c r="B21" s="9" t="s">
        <v>353</v>
      </c>
      <c r="C21" s="9" t="s">
        <v>354</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x14ac:dyDescent="0.2">
      <c r="A22" s="16" t="s">
        <v>355</v>
      </c>
      <c r="B22" s="9" t="s">
        <v>356</v>
      </c>
      <c r="C22" s="9" t="s">
        <v>357</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x14ac:dyDescent="0.3">
      <c r="A23" s="24" t="s">
        <v>358</v>
      </c>
      <c r="B23" s="24"/>
      <c r="D23" s="63"/>
    </row>
    <row r="24" spans="1:104" s="66" customFormat="1" ht="61.9" customHeight="1" x14ac:dyDescent="0.25">
      <c r="A24" s="303" t="s">
        <v>359</v>
      </c>
      <c r="B24" s="303"/>
      <c r="C24" s="303"/>
      <c r="D24" s="303"/>
    </row>
    <row r="25" spans="1:104" s="66" customFormat="1" ht="26.45" customHeight="1" x14ac:dyDescent="0.25">
      <c r="A25" s="86" t="s">
        <v>360</v>
      </c>
      <c r="B25" s="86"/>
      <c r="C25" s="278"/>
      <c r="D25" s="206"/>
    </row>
    <row r="26" spans="1:104" s="66" customFormat="1" ht="15" customHeight="1" x14ac:dyDescent="0.25">
      <c r="A26" s="264" t="s">
        <v>361</v>
      </c>
      <c r="B26" s="86"/>
      <c r="C26" s="278"/>
      <c r="D26" s="206"/>
    </row>
    <row r="27" spans="1:104" ht="23.45" customHeight="1" x14ac:dyDescent="0.2">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x14ac:dyDescent="0.3">
      <c r="A28" s="229"/>
      <c r="B28" s="230" t="s">
        <v>362</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x14ac:dyDescent="0.2">
      <c r="A29" s="47"/>
      <c r="B29" s="219" t="s">
        <v>363</v>
      </c>
      <c r="C29" s="15" t="s">
        <v>364</v>
      </c>
      <c r="D29" s="15" t="s">
        <v>161</v>
      </c>
      <c r="E29" s="207" t="s">
        <v>162</v>
      </c>
      <c r="F29" s="208" t="s">
        <v>162</v>
      </c>
      <c r="G29" s="208" t="s">
        <v>162</v>
      </c>
      <c r="H29" s="208" t="s">
        <v>162</v>
      </c>
      <c r="I29" s="208" t="s">
        <v>162</v>
      </c>
      <c r="J29" s="208" t="s">
        <v>162</v>
      </c>
      <c r="K29" s="208" t="s">
        <v>162</v>
      </c>
      <c r="L29" s="208" t="s">
        <v>162</v>
      </c>
      <c r="M29" s="208" t="s">
        <v>162</v>
      </c>
      <c r="N29" s="208" t="s">
        <v>162</v>
      </c>
      <c r="O29" s="208" t="s">
        <v>162</v>
      </c>
      <c r="P29" s="208" t="s">
        <v>162</v>
      </c>
      <c r="Q29" s="208" t="s">
        <v>162</v>
      </c>
      <c r="R29" s="208" t="s">
        <v>162</v>
      </c>
      <c r="S29" s="208" t="s">
        <v>162</v>
      </c>
      <c r="T29" s="208" t="s">
        <v>162</v>
      </c>
      <c r="U29" s="208" t="s">
        <v>162</v>
      </c>
      <c r="V29" s="208" t="s">
        <v>162</v>
      </c>
      <c r="W29" s="208" t="s">
        <v>162</v>
      </c>
      <c r="X29" s="208" t="s">
        <v>162</v>
      </c>
      <c r="Y29" s="208" t="s">
        <v>162</v>
      </c>
      <c r="Z29" s="208" t="s">
        <v>162</v>
      </c>
      <c r="AA29" s="208" t="s">
        <v>162</v>
      </c>
      <c r="AB29" s="208" t="s">
        <v>162</v>
      </c>
      <c r="AC29" s="208" t="s">
        <v>162</v>
      </c>
      <c r="AD29" s="208" t="s">
        <v>162</v>
      </c>
      <c r="AE29" s="208" t="s">
        <v>162</v>
      </c>
      <c r="AF29" s="208" t="s">
        <v>162</v>
      </c>
      <c r="AG29" s="208" t="s">
        <v>162</v>
      </c>
      <c r="AH29" s="208" t="s">
        <v>162</v>
      </c>
      <c r="AI29" s="208" t="s">
        <v>162</v>
      </c>
      <c r="AJ29" s="208" t="s">
        <v>162</v>
      </c>
      <c r="AK29" s="208" t="s">
        <v>162</v>
      </c>
      <c r="AL29" s="208" t="s">
        <v>162</v>
      </c>
      <c r="AM29" s="208" t="s">
        <v>162</v>
      </c>
      <c r="AN29" s="208" t="s">
        <v>162</v>
      </c>
      <c r="AO29" s="208" t="s">
        <v>162</v>
      </c>
      <c r="AP29" s="208" t="s">
        <v>162</v>
      </c>
      <c r="AQ29" s="208" t="s">
        <v>162</v>
      </c>
      <c r="AR29" s="208" t="s">
        <v>162</v>
      </c>
      <c r="AS29" s="208" t="s">
        <v>162</v>
      </c>
      <c r="AT29" s="208" t="s">
        <v>162</v>
      </c>
      <c r="AU29" s="208" t="s">
        <v>162</v>
      </c>
      <c r="AV29" s="208" t="s">
        <v>162</v>
      </c>
      <c r="AW29" s="208" t="s">
        <v>162</v>
      </c>
      <c r="AX29" s="208" t="s">
        <v>162</v>
      </c>
      <c r="AY29" s="208" t="s">
        <v>162</v>
      </c>
      <c r="AZ29" s="208" t="s">
        <v>162</v>
      </c>
      <c r="BA29" s="208" t="s">
        <v>162</v>
      </c>
      <c r="BB29" s="208" t="s">
        <v>162</v>
      </c>
      <c r="BC29" s="208" t="s">
        <v>162</v>
      </c>
      <c r="BD29" s="208" t="s">
        <v>162</v>
      </c>
      <c r="BE29" s="208" t="s">
        <v>162</v>
      </c>
      <c r="BF29" s="208" t="s">
        <v>162</v>
      </c>
      <c r="BG29" s="208" t="s">
        <v>162</v>
      </c>
      <c r="BH29" s="208" t="s">
        <v>162</v>
      </c>
      <c r="BI29" s="208" t="s">
        <v>162</v>
      </c>
      <c r="BJ29" s="208" t="s">
        <v>162</v>
      </c>
      <c r="BK29" s="208" t="s">
        <v>162</v>
      </c>
      <c r="BL29" s="208" t="s">
        <v>162</v>
      </c>
      <c r="BM29" s="208" t="s">
        <v>162</v>
      </c>
      <c r="BN29" s="208" t="s">
        <v>162</v>
      </c>
      <c r="BO29" s="208" t="s">
        <v>162</v>
      </c>
      <c r="BP29" s="208" t="s">
        <v>162</v>
      </c>
      <c r="BQ29" s="208" t="s">
        <v>162</v>
      </c>
      <c r="BR29" s="208" t="s">
        <v>162</v>
      </c>
      <c r="BS29" s="208" t="s">
        <v>162</v>
      </c>
      <c r="BT29" s="208" t="s">
        <v>162</v>
      </c>
      <c r="BU29" s="208" t="s">
        <v>162</v>
      </c>
      <c r="BV29" s="208" t="s">
        <v>162</v>
      </c>
      <c r="BW29" s="208" t="s">
        <v>162</v>
      </c>
      <c r="BX29" s="208" t="s">
        <v>162</v>
      </c>
      <c r="BY29" s="208" t="s">
        <v>162</v>
      </c>
      <c r="BZ29" s="208" t="s">
        <v>162</v>
      </c>
      <c r="CA29" s="208" t="s">
        <v>162</v>
      </c>
      <c r="CB29" s="208" t="s">
        <v>162</v>
      </c>
      <c r="CC29" s="208" t="s">
        <v>162</v>
      </c>
      <c r="CD29" s="208" t="s">
        <v>162</v>
      </c>
      <c r="CE29" s="208" t="s">
        <v>162</v>
      </c>
      <c r="CF29" s="208" t="s">
        <v>162</v>
      </c>
      <c r="CG29" s="208" t="s">
        <v>162</v>
      </c>
      <c r="CH29" s="208" t="s">
        <v>162</v>
      </c>
      <c r="CI29" s="208" t="s">
        <v>162</v>
      </c>
      <c r="CJ29" s="208" t="s">
        <v>162</v>
      </c>
      <c r="CK29" s="208" t="s">
        <v>162</v>
      </c>
      <c r="CL29" s="208" t="s">
        <v>162</v>
      </c>
      <c r="CM29" s="208" t="s">
        <v>162</v>
      </c>
      <c r="CN29" s="208" t="s">
        <v>162</v>
      </c>
      <c r="CO29" s="208" t="s">
        <v>162</v>
      </c>
      <c r="CP29" s="208" t="s">
        <v>162</v>
      </c>
      <c r="CQ29" s="208" t="s">
        <v>162</v>
      </c>
      <c r="CR29" s="208" t="s">
        <v>162</v>
      </c>
      <c r="CS29" s="208" t="s">
        <v>162</v>
      </c>
      <c r="CT29" s="208" t="s">
        <v>162</v>
      </c>
      <c r="CU29" s="208" t="s">
        <v>162</v>
      </c>
      <c r="CV29" s="208" t="s">
        <v>162</v>
      </c>
      <c r="CW29" s="208" t="s">
        <v>162</v>
      </c>
      <c r="CX29" s="208" t="s">
        <v>162</v>
      </c>
      <c r="CY29" s="208" t="s">
        <v>162</v>
      </c>
      <c r="CZ29" s="208" t="s">
        <v>162</v>
      </c>
    </row>
    <row r="30" spans="1:104" x14ac:dyDescent="0.2">
      <c r="A30" s="16" t="s">
        <v>365</v>
      </c>
      <c r="B30" s="9" t="s">
        <v>366</v>
      </c>
      <c r="C30" s="15" t="s">
        <v>367</v>
      </c>
      <c r="D30" s="15" t="s">
        <v>58</v>
      </c>
      <c r="E30" s="84" t="s">
        <v>167</v>
      </c>
      <c r="F30" s="61" t="s">
        <v>167</v>
      </c>
      <c r="G30" s="61" t="s">
        <v>167</v>
      </c>
      <c r="H30" s="61" t="s">
        <v>167</v>
      </c>
      <c r="I30" s="61" t="s">
        <v>167</v>
      </c>
      <c r="J30" s="61" t="s">
        <v>167</v>
      </c>
      <c r="K30" s="61" t="s">
        <v>167</v>
      </c>
      <c r="L30" s="61" t="s">
        <v>167</v>
      </c>
      <c r="M30" s="61" t="s">
        <v>167</v>
      </c>
      <c r="N30" s="61" t="s">
        <v>167</v>
      </c>
      <c r="O30" s="61" t="s">
        <v>167</v>
      </c>
      <c r="P30" s="61" t="s">
        <v>167</v>
      </c>
      <c r="Q30" s="61" t="s">
        <v>167</v>
      </c>
      <c r="R30" s="61" t="s">
        <v>167</v>
      </c>
      <c r="S30" s="61" t="s">
        <v>167</v>
      </c>
      <c r="T30" s="61" t="s">
        <v>167</v>
      </c>
      <c r="U30" s="61" t="s">
        <v>167</v>
      </c>
      <c r="V30" s="61" t="s">
        <v>167</v>
      </c>
      <c r="W30" s="61" t="s">
        <v>167</v>
      </c>
      <c r="X30" s="61" t="s">
        <v>167</v>
      </c>
      <c r="Y30" s="61" t="s">
        <v>167</v>
      </c>
      <c r="Z30" s="61" t="s">
        <v>167</v>
      </c>
      <c r="AA30" s="61" t="s">
        <v>167</v>
      </c>
      <c r="AB30" s="61" t="s">
        <v>167</v>
      </c>
      <c r="AC30" s="61" t="s">
        <v>167</v>
      </c>
      <c r="AD30" s="61" t="s">
        <v>167</v>
      </c>
      <c r="AE30" s="61" t="s">
        <v>167</v>
      </c>
      <c r="AF30" s="61" t="s">
        <v>167</v>
      </c>
      <c r="AG30" s="61" t="s">
        <v>167</v>
      </c>
      <c r="AH30" s="61" t="s">
        <v>167</v>
      </c>
      <c r="AI30" s="61" t="s">
        <v>167</v>
      </c>
      <c r="AJ30" s="61" t="s">
        <v>167</v>
      </c>
      <c r="AK30" s="61" t="s">
        <v>167</v>
      </c>
      <c r="AL30" s="61" t="s">
        <v>167</v>
      </c>
      <c r="AM30" s="61" t="s">
        <v>167</v>
      </c>
      <c r="AN30" s="61" t="s">
        <v>167</v>
      </c>
      <c r="AO30" s="61" t="s">
        <v>167</v>
      </c>
      <c r="AP30" s="61" t="s">
        <v>167</v>
      </c>
      <c r="AQ30" s="61" t="s">
        <v>167</v>
      </c>
      <c r="AR30" s="61" t="s">
        <v>167</v>
      </c>
      <c r="AS30" s="61" t="s">
        <v>167</v>
      </c>
      <c r="AT30" s="61" t="s">
        <v>167</v>
      </c>
      <c r="AU30" s="61" t="s">
        <v>167</v>
      </c>
      <c r="AV30" s="61" t="s">
        <v>167</v>
      </c>
      <c r="AW30" s="61" t="s">
        <v>167</v>
      </c>
      <c r="AX30" s="61" t="s">
        <v>167</v>
      </c>
      <c r="AY30" s="61" t="s">
        <v>167</v>
      </c>
      <c r="AZ30" s="61" t="s">
        <v>167</v>
      </c>
      <c r="BA30" s="61" t="s">
        <v>167</v>
      </c>
      <c r="BB30" s="61" t="s">
        <v>167</v>
      </c>
      <c r="BC30" s="61" t="s">
        <v>167</v>
      </c>
      <c r="BD30" s="61" t="s">
        <v>167</v>
      </c>
      <c r="BE30" s="61" t="s">
        <v>167</v>
      </c>
      <c r="BF30" s="61" t="s">
        <v>167</v>
      </c>
      <c r="BG30" s="61" t="s">
        <v>167</v>
      </c>
      <c r="BH30" s="61" t="s">
        <v>167</v>
      </c>
      <c r="BI30" s="61" t="s">
        <v>167</v>
      </c>
      <c r="BJ30" s="61" t="s">
        <v>167</v>
      </c>
      <c r="BK30" s="61" t="s">
        <v>167</v>
      </c>
      <c r="BL30" s="61" t="s">
        <v>167</v>
      </c>
      <c r="BM30" s="61" t="s">
        <v>167</v>
      </c>
      <c r="BN30" s="61" t="s">
        <v>167</v>
      </c>
      <c r="BO30" s="61" t="s">
        <v>167</v>
      </c>
      <c r="BP30" s="61" t="s">
        <v>167</v>
      </c>
      <c r="BQ30" s="61" t="s">
        <v>167</v>
      </c>
      <c r="BR30" s="61" t="s">
        <v>167</v>
      </c>
      <c r="BS30" s="61" t="s">
        <v>167</v>
      </c>
      <c r="BT30" s="61" t="s">
        <v>167</v>
      </c>
      <c r="BU30" s="61" t="s">
        <v>167</v>
      </c>
      <c r="BV30" s="61" t="s">
        <v>167</v>
      </c>
      <c r="BW30" s="61" t="s">
        <v>167</v>
      </c>
      <c r="BX30" s="61" t="s">
        <v>167</v>
      </c>
      <c r="BY30" s="61" t="s">
        <v>167</v>
      </c>
      <c r="BZ30" s="61" t="s">
        <v>167</v>
      </c>
      <c r="CA30" s="61" t="s">
        <v>167</v>
      </c>
      <c r="CB30" s="61" t="s">
        <v>167</v>
      </c>
      <c r="CC30" s="61" t="s">
        <v>167</v>
      </c>
      <c r="CD30" s="61" t="s">
        <v>167</v>
      </c>
      <c r="CE30" s="61" t="s">
        <v>167</v>
      </c>
      <c r="CF30" s="61" t="s">
        <v>167</v>
      </c>
      <c r="CG30" s="61" t="s">
        <v>167</v>
      </c>
      <c r="CH30" s="61" t="s">
        <v>167</v>
      </c>
      <c r="CI30" s="61" t="s">
        <v>167</v>
      </c>
      <c r="CJ30" s="61" t="s">
        <v>167</v>
      </c>
      <c r="CK30" s="61" t="s">
        <v>167</v>
      </c>
      <c r="CL30" s="61" t="s">
        <v>167</v>
      </c>
      <c r="CM30" s="61" t="s">
        <v>167</v>
      </c>
      <c r="CN30" s="61" t="s">
        <v>167</v>
      </c>
      <c r="CO30" s="61" t="s">
        <v>167</v>
      </c>
      <c r="CP30" s="61" t="s">
        <v>167</v>
      </c>
      <c r="CQ30" s="61" t="s">
        <v>167</v>
      </c>
      <c r="CR30" s="61" t="s">
        <v>167</v>
      </c>
      <c r="CS30" s="61" t="s">
        <v>167</v>
      </c>
      <c r="CT30" s="61" t="s">
        <v>167</v>
      </c>
      <c r="CU30" s="61" t="s">
        <v>167</v>
      </c>
      <c r="CV30" s="61" t="s">
        <v>167</v>
      </c>
      <c r="CW30" s="61" t="s">
        <v>167</v>
      </c>
      <c r="CX30" s="61" t="s">
        <v>167</v>
      </c>
      <c r="CY30" s="61" t="s">
        <v>167</v>
      </c>
      <c r="CZ30" s="61" t="s">
        <v>167</v>
      </c>
    </row>
    <row r="31" spans="1:104" x14ac:dyDescent="0.2">
      <c r="A31" s="16" t="s">
        <v>368</v>
      </c>
      <c r="B31" s="9" t="s">
        <v>369</v>
      </c>
      <c r="C31" s="15" t="s">
        <v>367</v>
      </c>
      <c r="D31" s="15" t="s">
        <v>58</v>
      </c>
      <c r="E31" s="84" t="s">
        <v>167</v>
      </c>
      <c r="F31" s="61" t="s">
        <v>167</v>
      </c>
      <c r="G31" s="61" t="s">
        <v>167</v>
      </c>
      <c r="H31" s="61" t="s">
        <v>167</v>
      </c>
      <c r="I31" s="61" t="s">
        <v>167</v>
      </c>
      <c r="J31" s="61" t="s">
        <v>167</v>
      </c>
      <c r="K31" s="61" t="s">
        <v>167</v>
      </c>
      <c r="L31" s="61" t="s">
        <v>167</v>
      </c>
      <c r="M31" s="61" t="s">
        <v>167</v>
      </c>
      <c r="N31" s="61" t="s">
        <v>167</v>
      </c>
      <c r="O31" s="61" t="s">
        <v>167</v>
      </c>
      <c r="P31" s="61" t="s">
        <v>167</v>
      </c>
      <c r="Q31" s="61" t="s">
        <v>167</v>
      </c>
      <c r="R31" s="61" t="s">
        <v>167</v>
      </c>
      <c r="S31" s="61" t="s">
        <v>167</v>
      </c>
      <c r="T31" s="61" t="s">
        <v>167</v>
      </c>
      <c r="U31" s="61" t="s">
        <v>167</v>
      </c>
      <c r="V31" s="61" t="s">
        <v>167</v>
      </c>
      <c r="W31" s="61" t="s">
        <v>167</v>
      </c>
      <c r="X31" s="61" t="s">
        <v>167</v>
      </c>
      <c r="Y31" s="61" t="s">
        <v>167</v>
      </c>
      <c r="Z31" s="61" t="s">
        <v>167</v>
      </c>
      <c r="AA31" s="61" t="s">
        <v>167</v>
      </c>
      <c r="AB31" s="61" t="s">
        <v>167</v>
      </c>
      <c r="AC31" s="61" t="s">
        <v>167</v>
      </c>
      <c r="AD31" s="61" t="s">
        <v>167</v>
      </c>
      <c r="AE31" s="61" t="s">
        <v>167</v>
      </c>
      <c r="AF31" s="61" t="s">
        <v>167</v>
      </c>
      <c r="AG31" s="61" t="s">
        <v>167</v>
      </c>
      <c r="AH31" s="61" t="s">
        <v>167</v>
      </c>
      <c r="AI31" s="61" t="s">
        <v>167</v>
      </c>
      <c r="AJ31" s="61" t="s">
        <v>167</v>
      </c>
      <c r="AK31" s="61" t="s">
        <v>167</v>
      </c>
      <c r="AL31" s="61" t="s">
        <v>167</v>
      </c>
      <c r="AM31" s="61" t="s">
        <v>167</v>
      </c>
      <c r="AN31" s="61" t="s">
        <v>167</v>
      </c>
      <c r="AO31" s="61" t="s">
        <v>167</v>
      </c>
      <c r="AP31" s="61" t="s">
        <v>167</v>
      </c>
      <c r="AQ31" s="61" t="s">
        <v>167</v>
      </c>
      <c r="AR31" s="61" t="s">
        <v>167</v>
      </c>
      <c r="AS31" s="61" t="s">
        <v>167</v>
      </c>
      <c r="AT31" s="61" t="s">
        <v>167</v>
      </c>
      <c r="AU31" s="61" t="s">
        <v>167</v>
      </c>
      <c r="AV31" s="61" t="s">
        <v>167</v>
      </c>
      <c r="AW31" s="61" t="s">
        <v>167</v>
      </c>
      <c r="AX31" s="61" t="s">
        <v>167</v>
      </c>
      <c r="AY31" s="61" t="s">
        <v>167</v>
      </c>
      <c r="AZ31" s="61" t="s">
        <v>167</v>
      </c>
      <c r="BA31" s="61" t="s">
        <v>167</v>
      </c>
      <c r="BB31" s="61" t="s">
        <v>167</v>
      </c>
      <c r="BC31" s="61" t="s">
        <v>167</v>
      </c>
      <c r="BD31" s="61" t="s">
        <v>167</v>
      </c>
      <c r="BE31" s="61" t="s">
        <v>167</v>
      </c>
      <c r="BF31" s="61" t="s">
        <v>167</v>
      </c>
      <c r="BG31" s="61" t="s">
        <v>167</v>
      </c>
      <c r="BH31" s="61" t="s">
        <v>167</v>
      </c>
      <c r="BI31" s="61" t="s">
        <v>167</v>
      </c>
      <c r="BJ31" s="61" t="s">
        <v>167</v>
      </c>
      <c r="BK31" s="61" t="s">
        <v>167</v>
      </c>
      <c r="BL31" s="61" t="s">
        <v>167</v>
      </c>
      <c r="BM31" s="61" t="s">
        <v>167</v>
      </c>
      <c r="BN31" s="61" t="s">
        <v>167</v>
      </c>
      <c r="BO31" s="61" t="s">
        <v>167</v>
      </c>
      <c r="BP31" s="61" t="s">
        <v>167</v>
      </c>
      <c r="BQ31" s="61" t="s">
        <v>167</v>
      </c>
      <c r="BR31" s="61" t="s">
        <v>167</v>
      </c>
      <c r="BS31" s="61" t="s">
        <v>167</v>
      </c>
      <c r="BT31" s="61" t="s">
        <v>167</v>
      </c>
      <c r="BU31" s="61" t="s">
        <v>167</v>
      </c>
      <c r="BV31" s="61" t="s">
        <v>167</v>
      </c>
      <c r="BW31" s="61" t="s">
        <v>167</v>
      </c>
      <c r="BX31" s="61" t="s">
        <v>167</v>
      </c>
      <c r="BY31" s="61" t="s">
        <v>167</v>
      </c>
      <c r="BZ31" s="61" t="s">
        <v>167</v>
      </c>
      <c r="CA31" s="61" t="s">
        <v>167</v>
      </c>
      <c r="CB31" s="61" t="s">
        <v>167</v>
      </c>
      <c r="CC31" s="61" t="s">
        <v>167</v>
      </c>
      <c r="CD31" s="61" t="s">
        <v>167</v>
      </c>
      <c r="CE31" s="61" t="s">
        <v>167</v>
      </c>
      <c r="CF31" s="61" t="s">
        <v>167</v>
      </c>
      <c r="CG31" s="61" t="s">
        <v>167</v>
      </c>
      <c r="CH31" s="61" t="s">
        <v>167</v>
      </c>
      <c r="CI31" s="61" t="s">
        <v>167</v>
      </c>
      <c r="CJ31" s="61" t="s">
        <v>167</v>
      </c>
      <c r="CK31" s="61" t="s">
        <v>167</v>
      </c>
      <c r="CL31" s="61" t="s">
        <v>167</v>
      </c>
      <c r="CM31" s="61" t="s">
        <v>167</v>
      </c>
      <c r="CN31" s="61" t="s">
        <v>167</v>
      </c>
      <c r="CO31" s="61" t="s">
        <v>167</v>
      </c>
      <c r="CP31" s="61" t="s">
        <v>167</v>
      </c>
      <c r="CQ31" s="61" t="s">
        <v>167</v>
      </c>
      <c r="CR31" s="61" t="s">
        <v>167</v>
      </c>
      <c r="CS31" s="61" t="s">
        <v>167</v>
      </c>
      <c r="CT31" s="61" t="s">
        <v>167</v>
      </c>
      <c r="CU31" s="61" t="s">
        <v>167</v>
      </c>
      <c r="CV31" s="61" t="s">
        <v>167</v>
      </c>
      <c r="CW31" s="61" t="s">
        <v>167</v>
      </c>
      <c r="CX31" s="61" t="s">
        <v>167</v>
      </c>
      <c r="CY31" s="61" t="s">
        <v>167</v>
      </c>
      <c r="CZ31" s="61" t="s">
        <v>167</v>
      </c>
    </row>
    <row r="32" spans="1:104" x14ac:dyDescent="0.2">
      <c r="A32" s="16" t="s">
        <v>370</v>
      </c>
      <c r="B32" s="9" t="s">
        <v>371</v>
      </c>
      <c r="C32" s="15" t="s">
        <v>367</v>
      </c>
      <c r="D32" s="15" t="s">
        <v>58</v>
      </c>
      <c r="E32" s="84" t="s">
        <v>167</v>
      </c>
      <c r="F32" s="61" t="s">
        <v>167</v>
      </c>
      <c r="G32" s="61" t="s">
        <v>167</v>
      </c>
      <c r="H32" s="61" t="s">
        <v>167</v>
      </c>
      <c r="I32" s="61" t="s">
        <v>167</v>
      </c>
      <c r="J32" s="61" t="s">
        <v>167</v>
      </c>
      <c r="K32" s="61" t="s">
        <v>167</v>
      </c>
      <c r="L32" s="61" t="s">
        <v>167</v>
      </c>
      <c r="M32" s="61" t="s">
        <v>167</v>
      </c>
      <c r="N32" s="61" t="s">
        <v>167</v>
      </c>
      <c r="O32" s="61" t="s">
        <v>167</v>
      </c>
      <c r="P32" s="61" t="s">
        <v>167</v>
      </c>
      <c r="Q32" s="61" t="s">
        <v>167</v>
      </c>
      <c r="R32" s="61" t="s">
        <v>167</v>
      </c>
      <c r="S32" s="61" t="s">
        <v>167</v>
      </c>
      <c r="T32" s="61" t="s">
        <v>167</v>
      </c>
      <c r="U32" s="61" t="s">
        <v>167</v>
      </c>
      <c r="V32" s="61" t="s">
        <v>167</v>
      </c>
      <c r="W32" s="61" t="s">
        <v>167</v>
      </c>
      <c r="X32" s="61" t="s">
        <v>167</v>
      </c>
      <c r="Y32" s="61" t="s">
        <v>167</v>
      </c>
      <c r="Z32" s="61" t="s">
        <v>167</v>
      </c>
      <c r="AA32" s="61" t="s">
        <v>167</v>
      </c>
      <c r="AB32" s="61" t="s">
        <v>167</v>
      </c>
      <c r="AC32" s="61" t="s">
        <v>167</v>
      </c>
      <c r="AD32" s="61" t="s">
        <v>167</v>
      </c>
      <c r="AE32" s="61" t="s">
        <v>167</v>
      </c>
      <c r="AF32" s="61" t="s">
        <v>167</v>
      </c>
      <c r="AG32" s="61" t="s">
        <v>167</v>
      </c>
      <c r="AH32" s="61" t="s">
        <v>167</v>
      </c>
      <c r="AI32" s="61" t="s">
        <v>167</v>
      </c>
      <c r="AJ32" s="61" t="s">
        <v>167</v>
      </c>
      <c r="AK32" s="61" t="s">
        <v>167</v>
      </c>
      <c r="AL32" s="61" t="s">
        <v>167</v>
      </c>
      <c r="AM32" s="61" t="s">
        <v>167</v>
      </c>
      <c r="AN32" s="61" t="s">
        <v>167</v>
      </c>
      <c r="AO32" s="61" t="s">
        <v>167</v>
      </c>
      <c r="AP32" s="61" t="s">
        <v>167</v>
      </c>
      <c r="AQ32" s="61" t="s">
        <v>167</v>
      </c>
      <c r="AR32" s="61" t="s">
        <v>167</v>
      </c>
      <c r="AS32" s="61" t="s">
        <v>167</v>
      </c>
      <c r="AT32" s="61" t="s">
        <v>167</v>
      </c>
      <c r="AU32" s="61" t="s">
        <v>167</v>
      </c>
      <c r="AV32" s="61" t="s">
        <v>167</v>
      </c>
      <c r="AW32" s="61" t="s">
        <v>167</v>
      </c>
      <c r="AX32" s="61" t="s">
        <v>167</v>
      </c>
      <c r="AY32" s="61" t="s">
        <v>167</v>
      </c>
      <c r="AZ32" s="61" t="s">
        <v>167</v>
      </c>
      <c r="BA32" s="61" t="s">
        <v>167</v>
      </c>
      <c r="BB32" s="61" t="s">
        <v>167</v>
      </c>
      <c r="BC32" s="61" t="s">
        <v>167</v>
      </c>
      <c r="BD32" s="61" t="s">
        <v>167</v>
      </c>
      <c r="BE32" s="61" t="s">
        <v>167</v>
      </c>
      <c r="BF32" s="61" t="s">
        <v>167</v>
      </c>
      <c r="BG32" s="61" t="s">
        <v>167</v>
      </c>
      <c r="BH32" s="61" t="s">
        <v>167</v>
      </c>
      <c r="BI32" s="61" t="s">
        <v>167</v>
      </c>
      <c r="BJ32" s="61" t="s">
        <v>167</v>
      </c>
      <c r="BK32" s="61" t="s">
        <v>167</v>
      </c>
      <c r="BL32" s="61" t="s">
        <v>167</v>
      </c>
      <c r="BM32" s="61" t="s">
        <v>167</v>
      </c>
      <c r="BN32" s="61" t="s">
        <v>167</v>
      </c>
      <c r="BO32" s="61" t="s">
        <v>167</v>
      </c>
      <c r="BP32" s="61" t="s">
        <v>167</v>
      </c>
      <c r="BQ32" s="61" t="s">
        <v>167</v>
      </c>
      <c r="BR32" s="61" t="s">
        <v>167</v>
      </c>
      <c r="BS32" s="61" t="s">
        <v>167</v>
      </c>
      <c r="BT32" s="61" t="s">
        <v>167</v>
      </c>
      <c r="BU32" s="61" t="s">
        <v>167</v>
      </c>
      <c r="BV32" s="61" t="s">
        <v>167</v>
      </c>
      <c r="BW32" s="61" t="s">
        <v>167</v>
      </c>
      <c r="BX32" s="61" t="s">
        <v>167</v>
      </c>
      <c r="BY32" s="61" t="s">
        <v>167</v>
      </c>
      <c r="BZ32" s="61" t="s">
        <v>167</v>
      </c>
      <c r="CA32" s="61" t="s">
        <v>167</v>
      </c>
      <c r="CB32" s="61" t="s">
        <v>167</v>
      </c>
      <c r="CC32" s="61" t="s">
        <v>167</v>
      </c>
      <c r="CD32" s="61" t="s">
        <v>167</v>
      </c>
      <c r="CE32" s="61" t="s">
        <v>167</v>
      </c>
      <c r="CF32" s="61" t="s">
        <v>167</v>
      </c>
      <c r="CG32" s="61" t="s">
        <v>167</v>
      </c>
      <c r="CH32" s="61" t="s">
        <v>167</v>
      </c>
      <c r="CI32" s="61" t="s">
        <v>167</v>
      </c>
      <c r="CJ32" s="61" t="s">
        <v>167</v>
      </c>
      <c r="CK32" s="61" t="s">
        <v>167</v>
      </c>
      <c r="CL32" s="61" t="s">
        <v>167</v>
      </c>
      <c r="CM32" s="61" t="s">
        <v>167</v>
      </c>
      <c r="CN32" s="61" t="s">
        <v>167</v>
      </c>
      <c r="CO32" s="61" t="s">
        <v>167</v>
      </c>
      <c r="CP32" s="61" t="s">
        <v>167</v>
      </c>
      <c r="CQ32" s="61" t="s">
        <v>167</v>
      </c>
      <c r="CR32" s="61" t="s">
        <v>167</v>
      </c>
      <c r="CS32" s="61" t="s">
        <v>167</v>
      </c>
      <c r="CT32" s="61" t="s">
        <v>167</v>
      </c>
      <c r="CU32" s="61" t="s">
        <v>167</v>
      </c>
      <c r="CV32" s="61" t="s">
        <v>167</v>
      </c>
      <c r="CW32" s="61" t="s">
        <v>167</v>
      </c>
      <c r="CX32" s="61" t="s">
        <v>167</v>
      </c>
      <c r="CY32" s="61" t="s">
        <v>167</v>
      </c>
      <c r="CZ32" s="61" t="s">
        <v>167</v>
      </c>
    </row>
    <row r="33" spans="1:104" x14ac:dyDescent="0.2">
      <c r="A33" s="16" t="s">
        <v>372</v>
      </c>
      <c r="B33" s="9" t="s">
        <v>373</v>
      </c>
      <c r="C33" s="15" t="s">
        <v>367</v>
      </c>
      <c r="D33" s="15" t="s">
        <v>58</v>
      </c>
      <c r="E33" s="84" t="s">
        <v>167</v>
      </c>
      <c r="F33" s="61" t="s">
        <v>167</v>
      </c>
      <c r="G33" s="61" t="s">
        <v>167</v>
      </c>
      <c r="H33" s="61" t="s">
        <v>167</v>
      </c>
      <c r="I33" s="61" t="s">
        <v>167</v>
      </c>
      <c r="J33" s="61" t="s">
        <v>167</v>
      </c>
      <c r="K33" s="61" t="s">
        <v>167</v>
      </c>
      <c r="L33" s="61" t="s">
        <v>167</v>
      </c>
      <c r="M33" s="61" t="s">
        <v>167</v>
      </c>
      <c r="N33" s="61" t="s">
        <v>167</v>
      </c>
      <c r="O33" s="61" t="s">
        <v>167</v>
      </c>
      <c r="P33" s="61" t="s">
        <v>167</v>
      </c>
      <c r="Q33" s="61" t="s">
        <v>167</v>
      </c>
      <c r="R33" s="61" t="s">
        <v>167</v>
      </c>
      <c r="S33" s="61" t="s">
        <v>167</v>
      </c>
      <c r="T33" s="61" t="s">
        <v>167</v>
      </c>
      <c r="U33" s="61" t="s">
        <v>167</v>
      </c>
      <c r="V33" s="61" t="s">
        <v>167</v>
      </c>
      <c r="W33" s="61" t="s">
        <v>167</v>
      </c>
      <c r="X33" s="61" t="s">
        <v>167</v>
      </c>
      <c r="Y33" s="61" t="s">
        <v>167</v>
      </c>
      <c r="Z33" s="61" t="s">
        <v>167</v>
      </c>
      <c r="AA33" s="61" t="s">
        <v>167</v>
      </c>
      <c r="AB33" s="61" t="s">
        <v>167</v>
      </c>
      <c r="AC33" s="61" t="s">
        <v>167</v>
      </c>
      <c r="AD33" s="61" t="s">
        <v>167</v>
      </c>
      <c r="AE33" s="61" t="s">
        <v>167</v>
      </c>
      <c r="AF33" s="61" t="s">
        <v>167</v>
      </c>
      <c r="AG33" s="61" t="s">
        <v>167</v>
      </c>
      <c r="AH33" s="61" t="s">
        <v>167</v>
      </c>
      <c r="AI33" s="61" t="s">
        <v>167</v>
      </c>
      <c r="AJ33" s="61" t="s">
        <v>167</v>
      </c>
      <c r="AK33" s="61" t="s">
        <v>167</v>
      </c>
      <c r="AL33" s="61" t="s">
        <v>167</v>
      </c>
      <c r="AM33" s="61" t="s">
        <v>167</v>
      </c>
      <c r="AN33" s="61" t="s">
        <v>167</v>
      </c>
      <c r="AO33" s="61" t="s">
        <v>167</v>
      </c>
      <c r="AP33" s="61" t="s">
        <v>167</v>
      </c>
      <c r="AQ33" s="61" t="s">
        <v>167</v>
      </c>
      <c r="AR33" s="61" t="s">
        <v>167</v>
      </c>
      <c r="AS33" s="61" t="s">
        <v>167</v>
      </c>
      <c r="AT33" s="61" t="s">
        <v>167</v>
      </c>
      <c r="AU33" s="61" t="s">
        <v>167</v>
      </c>
      <c r="AV33" s="61" t="s">
        <v>167</v>
      </c>
      <c r="AW33" s="61" t="s">
        <v>167</v>
      </c>
      <c r="AX33" s="61" t="s">
        <v>167</v>
      </c>
      <c r="AY33" s="61" t="s">
        <v>167</v>
      </c>
      <c r="AZ33" s="61" t="s">
        <v>167</v>
      </c>
      <c r="BA33" s="61" t="s">
        <v>167</v>
      </c>
      <c r="BB33" s="61" t="s">
        <v>167</v>
      </c>
      <c r="BC33" s="61" t="s">
        <v>167</v>
      </c>
      <c r="BD33" s="61" t="s">
        <v>167</v>
      </c>
      <c r="BE33" s="61" t="s">
        <v>167</v>
      </c>
      <c r="BF33" s="61" t="s">
        <v>167</v>
      </c>
      <c r="BG33" s="61" t="s">
        <v>167</v>
      </c>
      <c r="BH33" s="61" t="s">
        <v>167</v>
      </c>
      <c r="BI33" s="61" t="s">
        <v>167</v>
      </c>
      <c r="BJ33" s="61" t="s">
        <v>167</v>
      </c>
      <c r="BK33" s="61" t="s">
        <v>167</v>
      </c>
      <c r="BL33" s="61" t="s">
        <v>167</v>
      </c>
      <c r="BM33" s="61" t="s">
        <v>167</v>
      </c>
      <c r="BN33" s="61" t="s">
        <v>167</v>
      </c>
      <c r="BO33" s="61" t="s">
        <v>167</v>
      </c>
      <c r="BP33" s="61" t="s">
        <v>167</v>
      </c>
      <c r="BQ33" s="61" t="s">
        <v>167</v>
      </c>
      <c r="BR33" s="61" t="s">
        <v>167</v>
      </c>
      <c r="BS33" s="61" t="s">
        <v>167</v>
      </c>
      <c r="BT33" s="61" t="s">
        <v>167</v>
      </c>
      <c r="BU33" s="61" t="s">
        <v>167</v>
      </c>
      <c r="BV33" s="61" t="s">
        <v>167</v>
      </c>
      <c r="BW33" s="61" t="s">
        <v>167</v>
      </c>
      <c r="BX33" s="61" t="s">
        <v>167</v>
      </c>
      <c r="BY33" s="61" t="s">
        <v>167</v>
      </c>
      <c r="BZ33" s="61" t="s">
        <v>167</v>
      </c>
      <c r="CA33" s="61" t="s">
        <v>167</v>
      </c>
      <c r="CB33" s="61" t="s">
        <v>167</v>
      </c>
      <c r="CC33" s="61" t="s">
        <v>167</v>
      </c>
      <c r="CD33" s="61" t="s">
        <v>167</v>
      </c>
      <c r="CE33" s="61" t="s">
        <v>167</v>
      </c>
      <c r="CF33" s="61" t="s">
        <v>167</v>
      </c>
      <c r="CG33" s="61" t="s">
        <v>167</v>
      </c>
      <c r="CH33" s="61" t="s">
        <v>167</v>
      </c>
      <c r="CI33" s="61" t="s">
        <v>167</v>
      </c>
      <c r="CJ33" s="61" t="s">
        <v>167</v>
      </c>
      <c r="CK33" s="61" t="s">
        <v>167</v>
      </c>
      <c r="CL33" s="61" t="s">
        <v>167</v>
      </c>
      <c r="CM33" s="61" t="s">
        <v>167</v>
      </c>
      <c r="CN33" s="61" t="s">
        <v>167</v>
      </c>
      <c r="CO33" s="61" t="s">
        <v>167</v>
      </c>
      <c r="CP33" s="61" t="s">
        <v>167</v>
      </c>
      <c r="CQ33" s="61" t="s">
        <v>167</v>
      </c>
      <c r="CR33" s="61" t="s">
        <v>167</v>
      </c>
      <c r="CS33" s="61" t="s">
        <v>167</v>
      </c>
      <c r="CT33" s="61" t="s">
        <v>167</v>
      </c>
      <c r="CU33" s="61" t="s">
        <v>167</v>
      </c>
      <c r="CV33" s="61" t="s">
        <v>167</v>
      </c>
      <c r="CW33" s="61" t="s">
        <v>167</v>
      </c>
      <c r="CX33" s="61" t="s">
        <v>167</v>
      </c>
      <c r="CY33" s="61" t="s">
        <v>167</v>
      </c>
      <c r="CZ33" s="61" t="s">
        <v>167</v>
      </c>
    </row>
    <row r="34" spans="1:104" ht="28.5" x14ac:dyDescent="0.2">
      <c r="A34" s="16" t="s">
        <v>374</v>
      </c>
      <c r="B34" s="9" t="s">
        <v>375</v>
      </c>
      <c r="C34" s="15" t="s">
        <v>376</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x14ac:dyDescent="0.2">
      <c r="A35" s="16" t="s">
        <v>377</v>
      </c>
      <c r="B35" s="9" t="s">
        <v>378</v>
      </c>
      <c r="C35" s="15" t="s">
        <v>379</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x14ac:dyDescent="0.2">
      <c r="A36" s="16"/>
      <c r="B36" s="219" t="s">
        <v>380</v>
      </c>
      <c r="C36" s="15" t="s">
        <v>381</v>
      </c>
      <c r="D36" s="15" t="s">
        <v>161</v>
      </c>
      <c r="E36" s="207" t="s">
        <v>162</v>
      </c>
      <c r="F36" s="208" t="s">
        <v>162</v>
      </c>
      <c r="G36" s="208" t="s">
        <v>162</v>
      </c>
      <c r="H36" s="208" t="s">
        <v>162</v>
      </c>
      <c r="I36" s="208" t="s">
        <v>162</v>
      </c>
      <c r="J36" s="208" t="s">
        <v>162</v>
      </c>
      <c r="K36" s="208" t="s">
        <v>162</v>
      </c>
      <c r="L36" s="208" t="s">
        <v>162</v>
      </c>
      <c r="M36" s="208" t="s">
        <v>162</v>
      </c>
      <c r="N36" s="208" t="s">
        <v>162</v>
      </c>
      <c r="O36" s="208" t="s">
        <v>162</v>
      </c>
      <c r="P36" s="208" t="s">
        <v>162</v>
      </c>
      <c r="Q36" s="208" t="s">
        <v>162</v>
      </c>
      <c r="R36" s="208" t="s">
        <v>162</v>
      </c>
      <c r="S36" s="208" t="s">
        <v>162</v>
      </c>
      <c r="T36" s="208" t="s">
        <v>162</v>
      </c>
      <c r="U36" s="208" t="s">
        <v>162</v>
      </c>
      <c r="V36" s="208" t="s">
        <v>162</v>
      </c>
      <c r="W36" s="208" t="s">
        <v>162</v>
      </c>
      <c r="X36" s="208" t="s">
        <v>162</v>
      </c>
      <c r="Y36" s="208" t="s">
        <v>162</v>
      </c>
      <c r="Z36" s="208" t="s">
        <v>162</v>
      </c>
      <c r="AA36" s="208" t="s">
        <v>162</v>
      </c>
      <c r="AB36" s="208" t="s">
        <v>162</v>
      </c>
      <c r="AC36" s="208" t="s">
        <v>162</v>
      </c>
      <c r="AD36" s="208" t="s">
        <v>162</v>
      </c>
      <c r="AE36" s="208" t="s">
        <v>162</v>
      </c>
      <c r="AF36" s="208" t="s">
        <v>162</v>
      </c>
      <c r="AG36" s="208" t="s">
        <v>162</v>
      </c>
      <c r="AH36" s="208" t="s">
        <v>162</v>
      </c>
      <c r="AI36" s="208" t="s">
        <v>162</v>
      </c>
      <c r="AJ36" s="208" t="s">
        <v>162</v>
      </c>
      <c r="AK36" s="208" t="s">
        <v>162</v>
      </c>
      <c r="AL36" s="208" t="s">
        <v>162</v>
      </c>
      <c r="AM36" s="208" t="s">
        <v>162</v>
      </c>
      <c r="AN36" s="208" t="s">
        <v>162</v>
      </c>
      <c r="AO36" s="208" t="s">
        <v>162</v>
      </c>
      <c r="AP36" s="208" t="s">
        <v>162</v>
      </c>
      <c r="AQ36" s="208" t="s">
        <v>162</v>
      </c>
      <c r="AR36" s="208" t="s">
        <v>162</v>
      </c>
      <c r="AS36" s="208" t="s">
        <v>162</v>
      </c>
      <c r="AT36" s="208" t="s">
        <v>162</v>
      </c>
      <c r="AU36" s="208" t="s">
        <v>162</v>
      </c>
      <c r="AV36" s="208" t="s">
        <v>162</v>
      </c>
      <c r="AW36" s="208" t="s">
        <v>162</v>
      </c>
      <c r="AX36" s="208" t="s">
        <v>162</v>
      </c>
      <c r="AY36" s="208" t="s">
        <v>162</v>
      </c>
      <c r="AZ36" s="208" t="s">
        <v>162</v>
      </c>
      <c r="BA36" s="208" t="s">
        <v>162</v>
      </c>
      <c r="BB36" s="208" t="s">
        <v>162</v>
      </c>
      <c r="BC36" s="208" t="s">
        <v>162</v>
      </c>
      <c r="BD36" s="208" t="s">
        <v>162</v>
      </c>
      <c r="BE36" s="208" t="s">
        <v>162</v>
      </c>
      <c r="BF36" s="208" t="s">
        <v>162</v>
      </c>
      <c r="BG36" s="208" t="s">
        <v>162</v>
      </c>
      <c r="BH36" s="208" t="s">
        <v>162</v>
      </c>
      <c r="BI36" s="208" t="s">
        <v>162</v>
      </c>
      <c r="BJ36" s="208" t="s">
        <v>162</v>
      </c>
      <c r="BK36" s="208" t="s">
        <v>162</v>
      </c>
      <c r="BL36" s="208" t="s">
        <v>162</v>
      </c>
      <c r="BM36" s="208" t="s">
        <v>162</v>
      </c>
      <c r="BN36" s="208" t="s">
        <v>162</v>
      </c>
      <c r="BO36" s="208" t="s">
        <v>162</v>
      </c>
      <c r="BP36" s="208" t="s">
        <v>162</v>
      </c>
      <c r="BQ36" s="208" t="s">
        <v>162</v>
      </c>
      <c r="BR36" s="208" t="s">
        <v>162</v>
      </c>
      <c r="BS36" s="208" t="s">
        <v>162</v>
      </c>
      <c r="BT36" s="208" t="s">
        <v>162</v>
      </c>
      <c r="BU36" s="208" t="s">
        <v>162</v>
      </c>
      <c r="BV36" s="208" t="s">
        <v>162</v>
      </c>
      <c r="BW36" s="208" t="s">
        <v>162</v>
      </c>
      <c r="BX36" s="208" t="s">
        <v>162</v>
      </c>
      <c r="BY36" s="208" t="s">
        <v>162</v>
      </c>
      <c r="BZ36" s="208" t="s">
        <v>162</v>
      </c>
      <c r="CA36" s="208" t="s">
        <v>162</v>
      </c>
      <c r="CB36" s="208" t="s">
        <v>162</v>
      </c>
      <c r="CC36" s="208" t="s">
        <v>162</v>
      </c>
      <c r="CD36" s="208" t="s">
        <v>162</v>
      </c>
      <c r="CE36" s="208" t="s">
        <v>162</v>
      </c>
      <c r="CF36" s="208" t="s">
        <v>162</v>
      </c>
      <c r="CG36" s="208" t="s">
        <v>162</v>
      </c>
      <c r="CH36" s="208" t="s">
        <v>162</v>
      </c>
      <c r="CI36" s="208" t="s">
        <v>162</v>
      </c>
      <c r="CJ36" s="208" t="s">
        <v>162</v>
      </c>
      <c r="CK36" s="208" t="s">
        <v>162</v>
      </c>
      <c r="CL36" s="208" t="s">
        <v>162</v>
      </c>
      <c r="CM36" s="208" t="s">
        <v>162</v>
      </c>
      <c r="CN36" s="208" t="s">
        <v>162</v>
      </c>
      <c r="CO36" s="208" t="s">
        <v>162</v>
      </c>
      <c r="CP36" s="208" t="s">
        <v>162</v>
      </c>
      <c r="CQ36" s="208" t="s">
        <v>162</v>
      </c>
      <c r="CR36" s="208" t="s">
        <v>162</v>
      </c>
      <c r="CS36" s="208" t="s">
        <v>162</v>
      </c>
      <c r="CT36" s="208" t="s">
        <v>162</v>
      </c>
      <c r="CU36" s="208" t="s">
        <v>162</v>
      </c>
      <c r="CV36" s="208" t="s">
        <v>162</v>
      </c>
      <c r="CW36" s="208" t="s">
        <v>162</v>
      </c>
      <c r="CX36" s="208" t="s">
        <v>162</v>
      </c>
      <c r="CY36" s="208" t="s">
        <v>162</v>
      </c>
      <c r="CZ36" s="208" t="s">
        <v>162</v>
      </c>
    </row>
    <row r="37" spans="1:104" x14ac:dyDescent="0.2">
      <c r="A37" s="16" t="s">
        <v>382</v>
      </c>
      <c r="B37" s="9" t="s">
        <v>366</v>
      </c>
      <c r="C37" s="15" t="s">
        <v>367</v>
      </c>
      <c r="D37" s="15" t="s">
        <v>58</v>
      </c>
      <c r="E37" s="84" t="s">
        <v>167</v>
      </c>
      <c r="F37" s="61" t="s">
        <v>167</v>
      </c>
      <c r="G37" s="61" t="s">
        <v>167</v>
      </c>
      <c r="H37" s="61" t="s">
        <v>167</v>
      </c>
      <c r="I37" s="61" t="s">
        <v>167</v>
      </c>
      <c r="J37" s="61" t="s">
        <v>167</v>
      </c>
      <c r="K37" s="61" t="s">
        <v>167</v>
      </c>
      <c r="L37" s="61" t="s">
        <v>167</v>
      </c>
      <c r="M37" s="61" t="s">
        <v>167</v>
      </c>
      <c r="N37" s="61" t="s">
        <v>167</v>
      </c>
      <c r="O37" s="61" t="s">
        <v>167</v>
      </c>
      <c r="P37" s="61" t="s">
        <v>167</v>
      </c>
      <c r="Q37" s="61" t="s">
        <v>167</v>
      </c>
      <c r="R37" s="61" t="s">
        <v>167</v>
      </c>
      <c r="S37" s="61" t="s">
        <v>167</v>
      </c>
      <c r="T37" s="61" t="s">
        <v>167</v>
      </c>
      <c r="U37" s="61" t="s">
        <v>167</v>
      </c>
      <c r="V37" s="61" t="s">
        <v>167</v>
      </c>
      <c r="W37" s="61" t="s">
        <v>167</v>
      </c>
      <c r="X37" s="61" t="s">
        <v>167</v>
      </c>
      <c r="Y37" s="61" t="s">
        <v>167</v>
      </c>
      <c r="Z37" s="61" t="s">
        <v>167</v>
      </c>
      <c r="AA37" s="61" t="s">
        <v>167</v>
      </c>
      <c r="AB37" s="61" t="s">
        <v>167</v>
      </c>
      <c r="AC37" s="61" t="s">
        <v>167</v>
      </c>
      <c r="AD37" s="61" t="s">
        <v>167</v>
      </c>
      <c r="AE37" s="61" t="s">
        <v>167</v>
      </c>
      <c r="AF37" s="61" t="s">
        <v>167</v>
      </c>
      <c r="AG37" s="61" t="s">
        <v>167</v>
      </c>
      <c r="AH37" s="61" t="s">
        <v>167</v>
      </c>
      <c r="AI37" s="61" t="s">
        <v>167</v>
      </c>
      <c r="AJ37" s="61" t="s">
        <v>167</v>
      </c>
      <c r="AK37" s="61" t="s">
        <v>167</v>
      </c>
      <c r="AL37" s="61" t="s">
        <v>167</v>
      </c>
      <c r="AM37" s="61" t="s">
        <v>167</v>
      </c>
      <c r="AN37" s="61" t="s">
        <v>167</v>
      </c>
      <c r="AO37" s="61" t="s">
        <v>167</v>
      </c>
      <c r="AP37" s="61" t="s">
        <v>167</v>
      </c>
      <c r="AQ37" s="61" t="s">
        <v>167</v>
      </c>
      <c r="AR37" s="61" t="s">
        <v>167</v>
      </c>
      <c r="AS37" s="61" t="s">
        <v>167</v>
      </c>
      <c r="AT37" s="61" t="s">
        <v>167</v>
      </c>
      <c r="AU37" s="61" t="s">
        <v>167</v>
      </c>
      <c r="AV37" s="61" t="s">
        <v>167</v>
      </c>
      <c r="AW37" s="61" t="s">
        <v>167</v>
      </c>
      <c r="AX37" s="61" t="s">
        <v>167</v>
      </c>
      <c r="AY37" s="61" t="s">
        <v>167</v>
      </c>
      <c r="AZ37" s="61" t="s">
        <v>167</v>
      </c>
      <c r="BA37" s="61" t="s">
        <v>167</v>
      </c>
      <c r="BB37" s="61" t="s">
        <v>167</v>
      </c>
      <c r="BC37" s="61" t="s">
        <v>167</v>
      </c>
      <c r="BD37" s="61" t="s">
        <v>167</v>
      </c>
      <c r="BE37" s="61" t="s">
        <v>167</v>
      </c>
      <c r="BF37" s="61" t="s">
        <v>167</v>
      </c>
      <c r="BG37" s="61" t="s">
        <v>167</v>
      </c>
      <c r="BH37" s="61" t="s">
        <v>167</v>
      </c>
      <c r="BI37" s="61" t="s">
        <v>167</v>
      </c>
      <c r="BJ37" s="61" t="s">
        <v>167</v>
      </c>
      <c r="BK37" s="61" t="s">
        <v>167</v>
      </c>
      <c r="BL37" s="61" t="s">
        <v>167</v>
      </c>
      <c r="BM37" s="61" t="s">
        <v>167</v>
      </c>
      <c r="BN37" s="61" t="s">
        <v>167</v>
      </c>
      <c r="BO37" s="61" t="s">
        <v>167</v>
      </c>
      <c r="BP37" s="61" t="s">
        <v>167</v>
      </c>
      <c r="BQ37" s="61" t="s">
        <v>167</v>
      </c>
      <c r="BR37" s="61" t="s">
        <v>167</v>
      </c>
      <c r="BS37" s="61" t="s">
        <v>167</v>
      </c>
      <c r="BT37" s="61" t="s">
        <v>167</v>
      </c>
      <c r="BU37" s="61" t="s">
        <v>167</v>
      </c>
      <c r="BV37" s="61" t="s">
        <v>167</v>
      </c>
      <c r="BW37" s="61" t="s">
        <v>167</v>
      </c>
      <c r="BX37" s="61" t="s">
        <v>167</v>
      </c>
      <c r="BY37" s="61" t="s">
        <v>167</v>
      </c>
      <c r="BZ37" s="61" t="s">
        <v>167</v>
      </c>
      <c r="CA37" s="61" t="s">
        <v>167</v>
      </c>
      <c r="CB37" s="61" t="s">
        <v>167</v>
      </c>
      <c r="CC37" s="61" t="s">
        <v>167</v>
      </c>
      <c r="CD37" s="61" t="s">
        <v>167</v>
      </c>
      <c r="CE37" s="61" t="s">
        <v>167</v>
      </c>
      <c r="CF37" s="61" t="s">
        <v>167</v>
      </c>
      <c r="CG37" s="61" t="s">
        <v>167</v>
      </c>
      <c r="CH37" s="61" t="s">
        <v>167</v>
      </c>
      <c r="CI37" s="61" t="s">
        <v>167</v>
      </c>
      <c r="CJ37" s="61" t="s">
        <v>167</v>
      </c>
      <c r="CK37" s="61" t="s">
        <v>167</v>
      </c>
      <c r="CL37" s="61" t="s">
        <v>167</v>
      </c>
      <c r="CM37" s="61" t="s">
        <v>167</v>
      </c>
      <c r="CN37" s="61" t="s">
        <v>167</v>
      </c>
      <c r="CO37" s="61" t="s">
        <v>167</v>
      </c>
      <c r="CP37" s="61" t="s">
        <v>167</v>
      </c>
      <c r="CQ37" s="61" t="s">
        <v>167</v>
      </c>
      <c r="CR37" s="61" t="s">
        <v>167</v>
      </c>
      <c r="CS37" s="61" t="s">
        <v>167</v>
      </c>
      <c r="CT37" s="61" t="s">
        <v>167</v>
      </c>
      <c r="CU37" s="61" t="s">
        <v>167</v>
      </c>
      <c r="CV37" s="61" t="s">
        <v>167</v>
      </c>
      <c r="CW37" s="61" t="s">
        <v>167</v>
      </c>
      <c r="CX37" s="61" t="s">
        <v>167</v>
      </c>
      <c r="CY37" s="61" t="s">
        <v>167</v>
      </c>
      <c r="CZ37" s="61" t="s">
        <v>167</v>
      </c>
    </row>
    <row r="38" spans="1:104" x14ac:dyDescent="0.2">
      <c r="A38" s="16" t="s">
        <v>383</v>
      </c>
      <c r="B38" s="9" t="s">
        <v>369</v>
      </c>
      <c r="C38" s="15" t="s">
        <v>367</v>
      </c>
      <c r="D38" s="15" t="s">
        <v>58</v>
      </c>
      <c r="E38" s="84" t="s">
        <v>167</v>
      </c>
      <c r="F38" s="61" t="s">
        <v>167</v>
      </c>
      <c r="G38" s="61" t="s">
        <v>167</v>
      </c>
      <c r="H38" s="61" t="s">
        <v>167</v>
      </c>
      <c r="I38" s="61" t="s">
        <v>167</v>
      </c>
      <c r="J38" s="61" t="s">
        <v>167</v>
      </c>
      <c r="K38" s="61" t="s">
        <v>167</v>
      </c>
      <c r="L38" s="61" t="s">
        <v>167</v>
      </c>
      <c r="M38" s="61" t="s">
        <v>167</v>
      </c>
      <c r="N38" s="61" t="s">
        <v>167</v>
      </c>
      <c r="O38" s="61" t="s">
        <v>167</v>
      </c>
      <c r="P38" s="61" t="s">
        <v>167</v>
      </c>
      <c r="Q38" s="61" t="s">
        <v>167</v>
      </c>
      <c r="R38" s="61" t="s">
        <v>167</v>
      </c>
      <c r="S38" s="61" t="s">
        <v>167</v>
      </c>
      <c r="T38" s="61" t="s">
        <v>167</v>
      </c>
      <c r="U38" s="61" t="s">
        <v>167</v>
      </c>
      <c r="V38" s="61" t="s">
        <v>167</v>
      </c>
      <c r="W38" s="61" t="s">
        <v>167</v>
      </c>
      <c r="X38" s="61" t="s">
        <v>167</v>
      </c>
      <c r="Y38" s="61" t="s">
        <v>167</v>
      </c>
      <c r="Z38" s="61" t="s">
        <v>167</v>
      </c>
      <c r="AA38" s="61" t="s">
        <v>167</v>
      </c>
      <c r="AB38" s="61" t="s">
        <v>167</v>
      </c>
      <c r="AC38" s="61" t="s">
        <v>167</v>
      </c>
      <c r="AD38" s="61" t="s">
        <v>167</v>
      </c>
      <c r="AE38" s="61" t="s">
        <v>167</v>
      </c>
      <c r="AF38" s="61" t="s">
        <v>167</v>
      </c>
      <c r="AG38" s="61" t="s">
        <v>167</v>
      </c>
      <c r="AH38" s="61" t="s">
        <v>167</v>
      </c>
      <c r="AI38" s="61" t="s">
        <v>167</v>
      </c>
      <c r="AJ38" s="61" t="s">
        <v>167</v>
      </c>
      <c r="AK38" s="61" t="s">
        <v>167</v>
      </c>
      <c r="AL38" s="61" t="s">
        <v>167</v>
      </c>
      <c r="AM38" s="61" t="s">
        <v>167</v>
      </c>
      <c r="AN38" s="61" t="s">
        <v>167</v>
      </c>
      <c r="AO38" s="61" t="s">
        <v>167</v>
      </c>
      <c r="AP38" s="61" t="s">
        <v>167</v>
      </c>
      <c r="AQ38" s="61" t="s">
        <v>167</v>
      </c>
      <c r="AR38" s="61" t="s">
        <v>167</v>
      </c>
      <c r="AS38" s="61" t="s">
        <v>167</v>
      </c>
      <c r="AT38" s="61" t="s">
        <v>167</v>
      </c>
      <c r="AU38" s="61" t="s">
        <v>167</v>
      </c>
      <c r="AV38" s="61" t="s">
        <v>167</v>
      </c>
      <c r="AW38" s="61" t="s">
        <v>167</v>
      </c>
      <c r="AX38" s="61" t="s">
        <v>167</v>
      </c>
      <c r="AY38" s="61" t="s">
        <v>167</v>
      </c>
      <c r="AZ38" s="61" t="s">
        <v>167</v>
      </c>
      <c r="BA38" s="61" t="s">
        <v>167</v>
      </c>
      <c r="BB38" s="61" t="s">
        <v>167</v>
      </c>
      <c r="BC38" s="61" t="s">
        <v>167</v>
      </c>
      <c r="BD38" s="61" t="s">
        <v>167</v>
      </c>
      <c r="BE38" s="61" t="s">
        <v>167</v>
      </c>
      <c r="BF38" s="61" t="s">
        <v>167</v>
      </c>
      <c r="BG38" s="61" t="s">
        <v>167</v>
      </c>
      <c r="BH38" s="61" t="s">
        <v>167</v>
      </c>
      <c r="BI38" s="61" t="s">
        <v>167</v>
      </c>
      <c r="BJ38" s="61" t="s">
        <v>167</v>
      </c>
      <c r="BK38" s="61" t="s">
        <v>167</v>
      </c>
      <c r="BL38" s="61" t="s">
        <v>167</v>
      </c>
      <c r="BM38" s="61" t="s">
        <v>167</v>
      </c>
      <c r="BN38" s="61" t="s">
        <v>167</v>
      </c>
      <c r="BO38" s="61" t="s">
        <v>167</v>
      </c>
      <c r="BP38" s="61" t="s">
        <v>167</v>
      </c>
      <c r="BQ38" s="61" t="s">
        <v>167</v>
      </c>
      <c r="BR38" s="61" t="s">
        <v>167</v>
      </c>
      <c r="BS38" s="61" t="s">
        <v>167</v>
      </c>
      <c r="BT38" s="61" t="s">
        <v>167</v>
      </c>
      <c r="BU38" s="61" t="s">
        <v>167</v>
      </c>
      <c r="BV38" s="61" t="s">
        <v>167</v>
      </c>
      <c r="BW38" s="61" t="s">
        <v>167</v>
      </c>
      <c r="BX38" s="61" t="s">
        <v>167</v>
      </c>
      <c r="BY38" s="61" t="s">
        <v>167</v>
      </c>
      <c r="BZ38" s="61" t="s">
        <v>167</v>
      </c>
      <c r="CA38" s="61" t="s">
        <v>167</v>
      </c>
      <c r="CB38" s="61" t="s">
        <v>167</v>
      </c>
      <c r="CC38" s="61" t="s">
        <v>167</v>
      </c>
      <c r="CD38" s="61" t="s">
        <v>167</v>
      </c>
      <c r="CE38" s="61" t="s">
        <v>167</v>
      </c>
      <c r="CF38" s="61" t="s">
        <v>167</v>
      </c>
      <c r="CG38" s="61" t="s">
        <v>167</v>
      </c>
      <c r="CH38" s="61" t="s">
        <v>167</v>
      </c>
      <c r="CI38" s="61" t="s">
        <v>167</v>
      </c>
      <c r="CJ38" s="61" t="s">
        <v>167</v>
      </c>
      <c r="CK38" s="61" t="s">
        <v>167</v>
      </c>
      <c r="CL38" s="61" t="s">
        <v>167</v>
      </c>
      <c r="CM38" s="61" t="s">
        <v>167</v>
      </c>
      <c r="CN38" s="61" t="s">
        <v>167</v>
      </c>
      <c r="CO38" s="61" t="s">
        <v>167</v>
      </c>
      <c r="CP38" s="61" t="s">
        <v>167</v>
      </c>
      <c r="CQ38" s="61" t="s">
        <v>167</v>
      </c>
      <c r="CR38" s="61" t="s">
        <v>167</v>
      </c>
      <c r="CS38" s="61" t="s">
        <v>167</v>
      </c>
      <c r="CT38" s="61" t="s">
        <v>167</v>
      </c>
      <c r="CU38" s="61" t="s">
        <v>167</v>
      </c>
      <c r="CV38" s="61" t="s">
        <v>167</v>
      </c>
      <c r="CW38" s="61" t="s">
        <v>167</v>
      </c>
      <c r="CX38" s="61" t="s">
        <v>167</v>
      </c>
      <c r="CY38" s="61" t="s">
        <v>167</v>
      </c>
      <c r="CZ38" s="61" t="s">
        <v>167</v>
      </c>
    </row>
    <row r="39" spans="1:104" x14ac:dyDescent="0.2">
      <c r="A39" s="16" t="s">
        <v>384</v>
      </c>
      <c r="B39" s="9" t="s">
        <v>371</v>
      </c>
      <c r="C39" s="15" t="s">
        <v>367</v>
      </c>
      <c r="D39" s="15" t="s">
        <v>58</v>
      </c>
      <c r="E39" s="84" t="s">
        <v>167</v>
      </c>
      <c r="F39" s="61" t="s">
        <v>167</v>
      </c>
      <c r="G39" s="61" t="s">
        <v>167</v>
      </c>
      <c r="H39" s="61" t="s">
        <v>167</v>
      </c>
      <c r="I39" s="61" t="s">
        <v>167</v>
      </c>
      <c r="J39" s="61" t="s">
        <v>167</v>
      </c>
      <c r="K39" s="61" t="s">
        <v>167</v>
      </c>
      <c r="L39" s="61" t="s">
        <v>167</v>
      </c>
      <c r="M39" s="61" t="s">
        <v>167</v>
      </c>
      <c r="N39" s="61" t="s">
        <v>167</v>
      </c>
      <c r="O39" s="61" t="s">
        <v>167</v>
      </c>
      <c r="P39" s="61" t="s">
        <v>167</v>
      </c>
      <c r="Q39" s="61" t="s">
        <v>167</v>
      </c>
      <c r="R39" s="61" t="s">
        <v>167</v>
      </c>
      <c r="S39" s="61" t="s">
        <v>167</v>
      </c>
      <c r="T39" s="61" t="s">
        <v>167</v>
      </c>
      <c r="U39" s="61" t="s">
        <v>167</v>
      </c>
      <c r="V39" s="61" t="s">
        <v>167</v>
      </c>
      <c r="W39" s="61" t="s">
        <v>167</v>
      </c>
      <c r="X39" s="61" t="s">
        <v>167</v>
      </c>
      <c r="Y39" s="61" t="s">
        <v>167</v>
      </c>
      <c r="Z39" s="61" t="s">
        <v>167</v>
      </c>
      <c r="AA39" s="61" t="s">
        <v>167</v>
      </c>
      <c r="AB39" s="61" t="s">
        <v>167</v>
      </c>
      <c r="AC39" s="61" t="s">
        <v>167</v>
      </c>
      <c r="AD39" s="61" t="s">
        <v>167</v>
      </c>
      <c r="AE39" s="61" t="s">
        <v>167</v>
      </c>
      <c r="AF39" s="61" t="s">
        <v>167</v>
      </c>
      <c r="AG39" s="61" t="s">
        <v>167</v>
      </c>
      <c r="AH39" s="61" t="s">
        <v>167</v>
      </c>
      <c r="AI39" s="61" t="s">
        <v>167</v>
      </c>
      <c r="AJ39" s="61" t="s">
        <v>167</v>
      </c>
      <c r="AK39" s="61" t="s">
        <v>167</v>
      </c>
      <c r="AL39" s="61" t="s">
        <v>167</v>
      </c>
      <c r="AM39" s="61" t="s">
        <v>167</v>
      </c>
      <c r="AN39" s="61" t="s">
        <v>167</v>
      </c>
      <c r="AO39" s="61" t="s">
        <v>167</v>
      </c>
      <c r="AP39" s="61" t="s">
        <v>167</v>
      </c>
      <c r="AQ39" s="61" t="s">
        <v>167</v>
      </c>
      <c r="AR39" s="61" t="s">
        <v>167</v>
      </c>
      <c r="AS39" s="61" t="s">
        <v>167</v>
      </c>
      <c r="AT39" s="61" t="s">
        <v>167</v>
      </c>
      <c r="AU39" s="61" t="s">
        <v>167</v>
      </c>
      <c r="AV39" s="61" t="s">
        <v>167</v>
      </c>
      <c r="AW39" s="61" t="s">
        <v>167</v>
      </c>
      <c r="AX39" s="61" t="s">
        <v>167</v>
      </c>
      <c r="AY39" s="61" t="s">
        <v>167</v>
      </c>
      <c r="AZ39" s="61" t="s">
        <v>167</v>
      </c>
      <c r="BA39" s="61" t="s">
        <v>167</v>
      </c>
      <c r="BB39" s="61" t="s">
        <v>167</v>
      </c>
      <c r="BC39" s="61" t="s">
        <v>167</v>
      </c>
      <c r="BD39" s="61" t="s">
        <v>167</v>
      </c>
      <c r="BE39" s="61" t="s">
        <v>167</v>
      </c>
      <c r="BF39" s="61" t="s">
        <v>167</v>
      </c>
      <c r="BG39" s="61" t="s">
        <v>167</v>
      </c>
      <c r="BH39" s="61" t="s">
        <v>167</v>
      </c>
      <c r="BI39" s="61" t="s">
        <v>167</v>
      </c>
      <c r="BJ39" s="61" t="s">
        <v>167</v>
      </c>
      <c r="BK39" s="61" t="s">
        <v>167</v>
      </c>
      <c r="BL39" s="61" t="s">
        <v>167</v>
      </c>
      <c r="BM39" s="61" t="s">
        <v>167</v>
      </c>
      <c r="BN39" s="61" t="s">
        <v>167</v>
      </c>
      <c r="BO39" s="61" t="s">
        <v>167</v>
      </c>
      <c r="BP39" s="61" t="s">
        <v>167</v>
      </c>
      <c r="BQ39" s="61" t="s">
        <v>167</v>
      </c>
      <c r="BR39" s="61" t="s">
        <v>167</v>
      </c>
      <c r="BS39" s="61" t="s">
        <v>167</v>
      </c>
      <c r="BT39" s="61" t="s">
        <v>167</v>
      </c>
      <c r="BU39" s="61" t="s">
        <v>167</v>
      </c>
      <c r="BV39" s="61" t="s">
        <v>167</v>
      </c>
      <c r="BW39" s="61" t="s">
        <v>167</v>
      </c>
      <c r="BX39" s="61" t="s">
        <v>167</v>
      </c>
      <c r="BY39" s="61" t="s">
        <v>167</v>
      </c>
      <c r="BZ39" s="61" t="s">
        <v>167</v>
      </c>
      <c r="CA39" s="61" t="s">
        <v>167</v>
      </c>
      <c r="CB39" s="61" t="s">
        <v>167</v>
      </c>
      <c r="CC39" s="61" t="s">
        <v>167</v>
      </c>
      <c r="CD39" s="61" t="s">
        <v>167</v>
      </c>
      <c r="CE39" s="61" t="s">
        <v>167</v>
      </c>
      <c r="CF39" s="61" t="s">
        <v>167</v>
      </c>
      <c r="CG39" s="61" t="s">
        <v>167</v>
      </c>
      <c r="CH39" s="61" t="s">
        <v>167</v>
      </c>
      <c r="CI39" s="61" t="s">
        <v>167</v>
      </c>
      <c r="CJ39" s="61" t="s">
        <v>167</v>
      </c>
      <c r="CK39" s="61" t="s">
        <v>167</v>
      </c>
      <c r="CL39" s="61" t="s">
        <v>167</v>
      </c>
      <c r="CM39" s="61" t="s">
        <v>167</v>
      </c>
      <c r="CN39" s="61" t="s">
        <v>167</v>
      </c>
      <c r="CO39" s="61" t="s">
        <v>167</v>
      </c>
      <c r="CP39" s="61" t="s">
        <v>167</v>
      </c>
      <c r="CQ39" s="61" t="s">
        <v>167</v>
      </c>
      <c r="CR39" s="61" t="s">
        <v>167</v>
      </c>
      <c r="CS39" s="61" t="s">
        <v>167</v>
      </c>
      <c r="CT39" s="61" t="s">
        <v>167</v>
      </c>
      <c r="CU39" s="61" t="s">
        <v>167</v>
      </c>
      <c r="CV39" s="61" t="s">
        <v>167</v>
      </c>
      <c r="CW39" s="61" t="s">
        <v>167</v>
      </c>
      <c r="CX39" s="61" t="s">
        <v>167</v>
      </c>
      <c r="CY39" s="61" t="s">
        <v>167</v>
      </c>
      <c r="CZ39" s="61" t="s">
        <v>167</v>
      </c>
    </row>
    <row r="40" spans="1:104" x14ac:dyDescent="0.2">
      <c r="A40" s="16" t="s">
        <v>385</v>
      </c>
      <c r="B40" s="9" t="s">
        <v>373</v>
      </c>
      <c r="C40" s="15" t="s">
        <v>367</v>
      </c>
      <c r="D40" s="15" t="s">
        <v>58</v>
      </c>
      <c r="E40" s="84" t="s">
        <v>167</v>
      </c>
      <c r="F40" s="61" t="s">
        <v>167</v>
      </c>
      <c r="G40" s="61" t="s">
        <v>167</v>
      </c>
      <c r="H40" s="61" t="s">
        <v>167</v>
      </c>
      <c r="I40" s="61" t="s">
        <v>167</v>
      </c>
      <c r="J40" s="61" t="s">
        <v>167</v>
      </c>
      <c r="K40" s="61" t="s">
        <v>167</v>
      </c>
      <c r="L40" s="61" t="s">
        <v>167</v>
      </c>
      <c r="M40" s="61" t="s">
        <v>167</v>
      </c>
      <c r="N40" s="61" t="s">
        <v>167</v>
      </c>
      <c r="O40" s="61" t="s">
        <v>167</v>
      </c>
      <c r="P40" s="61" t="s">
        <v>167</v>
      </c>
      <c r="Q40" s="61" t="s">
        <v>167</v>
      </c>
      <c r="R40" s="61" t="s">
        <v>167</v>
      </c>
      <c r="S40" s="61" t="s">
        <v>167</v>
      </c>
      <c r="T40" s="61" t="s">
        <v>167</v>
      </c>
      <c r="U40" s="61" t="s">
        <v>167</v>
      </c>
      <c r="V40" s="61" t="s">
        <v>167</v>
      </c>
      <c r="W40" s="61" t="s">
        <v>167</v>
      </c>
      <c r="X40" s="61" t="s">
        <v>167</v>
      </c>
      <c r="Y40" s="61" t="s">
        <v>167</v>
      </c>
      <c r="Z40" s="61" t="s">
        <v>167</v>
      </c>
      <c r="AA40" s="61" t="s">
        <v>167</v>
      </c>
      <c r="AB40" s="61" t="s">
        <v>167</v>
      </c>
      <c r="AC40" s="61" t="s">
        <v>167</v>
      </c>
      <c r="AD40" s="61" t="s">
        <v>167</v>
      </c>
      <c r="AE40" s="61" t="s">
        <v>167</v>
      </c>
      <c r="AF40" s="61" t="s">
        <v>167</v>
      </c>
      <c r="AG40" s="61" t="s">
        <v>167</v>
      </c>
      <c r="AH40" s="61" t="s">
        <v>167</v>
      </c>
      <c r="AI40" s="61" t="s">
        <v>167</v>
      </c>
      <c r="AJ40" s="61" t="s">
        <v>167</v>
      </c>
      <c r="AK40" s="61" t="s">
        <v>167</v>
      </c>
      <c r="AL40" s="61" t="s">
        <v>167</v>
      </c>
      <c r="AM40" s="61" t="s">
        <v>167</v>
      </c>
      <c r="AN40" s="61" t="s">
        <v>167</v>
      </c>
      <c r="AO40" s="61" t="s">
        <v>167</v>
      </c>
      <c r="AP40" s="61" t="s">
        <v>167</v>
      </c>
      <c r="AQ40" s="61" t="s">
        <v>167</v>
      </c>
      <c r="AR40" s="61" t="s">
        <v>167</v>
      </c>
      <c r="AS40" s="61" t="s">
        <v>167</v>
      </c>
      <c r="AT40" s="61" t="s">
        <v>167</v>
      </c>
      <c r="AU40" s="61" t="s">
        <v>167</v>
      </c>
      <c r="AV40" s="61" t="s">
        <v>167</v>
      </c>
      <c r="AW40" s="61" t="s">
        <v>167</v>
      </c>
      <c r="AX40" s="61" t="s">
        <v>167</v>
      </c>
      <c r="AY40" s="61" t="s">
        <v>167</v>
      </c>
      <c r="AZ40" s="61" t="s">
        <v>167</v>
      </c>
      <c r="BA40" s="61" t="s">
        <v>167</v>
      </c>
      <c r="BB40" s="61" t="s">
        <v>167</v>
      </c>
      <c r="BC40" s="61" t="s">
        <v>167</v>
      </c>
      <c r="BD40" s="61" t="s">
        <v>167</v>
      </c>
      <c r="BE40" s="61" t="s">
        <v>167</v>
      </c>
      <c r="BF40" s="61" t="s">
        <v>167</v>
      </c>
      <c r="BG40" s="61" t="s">
        <v>167</v>
      </c>
      <c r="BH40" s="61" t="s">
        <v>167</v>
      </c>
      <c r="BI40" s="61" t="s">
        <v>167</v>
      </c>
      <c r="BJ40" s="61" t="s">
        <v>167</v>
      </c>
      <c r="BK40" s="61" t="s">
        <v>167</v>
      </c>
      <c r="BL40" s="61" t="s">
        <v>167</v>
      </c>
      <c r="BM40" s="61" t="s">
        <v>167</v>
      </c>
      <c r="BN40" s="61" t="s">
        <v>167</v>
      </c>
      <c r="BO40" s="61" t="s">
        <v>167</v>
      </c>
      <c r="BP40" s="61" t="s">
        <v>167</v>
      </c>
      <c r="BQ40" s="61" t="s">
        <v>167</v>
      </c>
      <c r="BR40" s="61" t="s">
        <v>167</v>
      </c>
      <c r="BS40" s="61" t="s">
        <v>167</v>
      </c>
      <c r="BT40" s="61" t="s">
        <v>167</v>
      </c>
      <c r="BU40" s="61" t="s">
        <v>167</v>
      </c>
      <c r="BV40" s="61" t="s">
        <v>167</v>
      </c>
      <c r="BW40" s="61" t="s">
        <v>167</v>
      </c>
      <c r="BX40" s="61" t="s">
        <v>167</v>
      </c>
      <c r="BY40" s="61" t="s">
        <v>167</v>
      </c>
      <c r="BZ40" s="61" t="s">
        <v>167</v>
      </c>
      <c r="CA40" s="61" t="s">
        <v>167</v>
      </c>
      <c r="CB40" s="61" t="s">
        <v>167</v>
      </c>
      <c r="CC40" s="61" t="s">
        <v>167</v>
      </c>
      <c r="CD40" s="61" t="s">
        <v>167</v>
      </c>
      <c r="CE40" s="61" t="s">
        <v>167</v>
      </c>
      <c r="CF40" s="61" t="s">
        <v>167</v>
      </c>
      <c r="CG40" s="61" t="s">
        <v>167</v>
      </c>
      <c r="CH40" s="61" t="s">
        <v>167</v>
      </c>
      <c r="CI40" s="61" t="s">
        <v>167</v>
      </c>
      <c r="CJ40" s="61" t="s">
        <v>167</v>
      </c>
      <c r="CK40" s="61" t="s">
        <v>167</v>
      </c>
      <c r="CL40" s="61" t="s">
        <v>167</v>
      </c>
      <c r="CM40" s="61" t="s">
        <v>167</v>
      </c>
      <c r="CN40" s="61" t="s">
        <v>167</v>
      </c>
      <c r="CO40" s="61" t="s">
        <v>167</v>
      </c>
      <c r="CP40" s="61" t="s">
        <v>167</v>
      </c>
      <c r="CQ40" s="61" t="s">
        <v>167</v>
      </c>
      <c r="CR40" s="61" t="s">
        <v>167</v>
      </c>
      <c r="CS40" s="61" t="s">
        <v>167</v>
      </c>
      <c r="CT40" s="61" t="s">
        <v>167</v>
      </c>
      <c r="CU40" s="61" t="s">
        <v>167</v>
      </c>
      <c r="CV40" s="61" t="s">
        <v>167</v>
      </c>
      <c r="CW40" s="61" t="s">
        <v>167</v>
      </c>
      <c r="CX40" s="61" t="s">
        <v>167</v>
      </c>
      <c r="CY40" s="61" t="s">
        <v>167</v>
      </c>
      <c r="CZ40" s="61" t="s">
        <v>167</v>
      </c>
    </row>
    <row r="41" spans="1:104" ht="28.5" x14ac:dyDescent="0.2">
      <c r="A41" s="16" t="s">
        <v>386</v>
      </c>
      <c r="B41" s="9" t="s">
        <v>375</v>
      </c>
      <c r="C41" s="15" t="s">
        <v>376</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x14ac:dyDescent="0.2">
      <c r="A42" s="16" t="s">
        <v>387</v>
      </c>
      <c r="B42" s="9" t="s">
        <v>378</v>
      </c>
      <c r="C42" s="15" t="s">
        <v>379</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x14ac:dyDescent="0.2">
      <c r="A43" s="16"/>
      <c r="B43" s="219" t="s">
        <v>388</v>
      </c>
      <c r="C43" s="15" t="s">
        <v>389</v>
      </c>
      <c r="D43" s="15" t="s">
        <v>161</v>
      </c>
      <c r="E43" s="207" t="s">
        <v>162</v>
      </c>
      <c r="F43" s="208" t="s">
        <v>162</v>
      </c>
      <c r="G43" s="208" t="s">
        <v>162</v>
      </c>
      <c r="H43" s="208" t="s">
        <v>162</v>
      </c>
      <c r="I43" s="208" t="s">
        <v>162</v>
      </c>
      <c r="J43" s="208" t="s">
        <v>162</v>
      </c>
      <c r="K43" s="208" t="s">
        <v>162</v>
      </c>
      <c r="L43" s="208" t="s">
        <v>162</v>
      </c>
      <c r="M43" s="208" t="s">
        <v>162</v>
      </c>
      <c r="N43" s="208" t="s">
        <v>162</v>
      </c>
      <c r="O43" s="208" t="s">
        <v>162</v>
      </c>
      <c r="P43" s="208" t="s">
        <v>162</v>
      </c>
      <c r="Q43" s="208" t="s">
        <v>162</v>
      </c>
      <c r="R43" s="208" t="s">
        <v>162</v>
      </c>
      <c r="S43" s="208" t="s">
        <v>162</v>
      </c>
      <c r="T43" s="208" t="s">
        <v>162</v>
      </c>
      <c r="U43" s="208" t="s">
        <v>162</v>
      </c>
      <c r="V43" s="208" t="s">
        <v>162</v>
      </c>
      <c r="W43" s="208" t="s">
        <v>162</v>
      </c>
      <c r="X43" s="208" t="s">
        <v>162</v>
      </c>
      <c r="Y43" s="208" t="s">
        <v>162</v>
      </c>
      <c r="Z43" s="208" t="s">
        <v>162</v>
      </c>
      <c r="AA43" s="208" t="s">
        <v>162</v>
      </c>
      <c r="AB43" s="208" t="s">
        <v>162</v>
      </c>
      <c r="AC43" s="208" t="s">
        <v>162</v>
      </c>
      <c r="AD43" s="208" t="s">
        <v>162</v>
      </c>
      <c r="AE43" s="208" t="s">
        <v>162</v>
      </c>
      <c r="AF43" s="208" t="s">
        <v>162</v>
      </c>
      <c r="AG43" s="208" t="s">
        <v>162</v>
      </c>
      <c r="AH43" s="208" t="s">
        <v>162</v>
      </c>
      <c r="AI43" s="208" t="s">
        <v>162</v>
      </c>
      <c r="AJ43" s="208" t="s">
        <v>162</v>
      </c>
      <c r="AK43" s="208" t="s">
        <v>162</v>
      </c>
      <c r="AL43" s="208" t="s">
        <v>162</v>
      </c>
      <c r="AM43" s="208" t="s">
        <v>162</v>
      </c>
      <c r="AN43" s="208" t="s">
        <v>162</v>
      </c>
      <c r="AO43" s="208" t="s">
        <v>162</v>
      </c>
      <c r="AP43" s="208" t="s">
        <v>162</v>
      </c>
      <c r="AQ43" s="208" t="s">
        <v>162</v>
      </c>
      <c r="AR43" s="208" t="s">
        <v>162</v>
      </c>
      <c r="AS43" s="208" t="s">
        <v>162</v>
      </c>
      <c r="AT43" s="208" t="s">
        <v>162</v>
      </c>
      <c r="AU43" s="208" t="s">
        <v>162</v>
      </c>
      <c r="AV43" s="208" t="s">
        <v>162</v>
      </c>
      <c r="AW43" s="208" t="s">
        <v>162</v>
      </c>
      <c r="AX43" s="208" t="s">
        <v>162</v>
      </c>
      <c r="AY43" s="208" t="s">
        <v>162</v>
      </c>
      <c r="AZ43" s="208" t="s">
        <v>162</v>
      </c>
      <c r="BA43" s="208" t="s">
        <v>162</v>
      </c>
      <c r="BB43" s="208" t="s">
        <v>162</v>
      </c>
      <c r="BC43" s="208" t="s">
        <v>162</v>
      </c>
      <c r="BD43" s="208" t="s">
        <v>162</v>
      </c>
      <c r="BE43" s="208" t="s">
        <v>162</v>
      </c>
      <c r="BF43" s="208" t="s">
        <v>162</v>
      </c>
      <c r="BG43" s="208" t="s">
        <v>162</v>
      </c>
      <c r="BH43" s="208" t="s">
        <v>162</v>
      </c>
      <c r="BI43" s="208" t="s">
        <v>162</v>
      </c>
      <c r="BJ43" s="208" t="s">
        <v>162</v>
      </c>
      <c r="BK43" s="208" t="s">
        <v>162</v>
      </c>
      <c r="BL43" s="208" t="s">
        <v>162</v>
      </c>
      <c r="BM43" s="208" t="s">
        <v>162</v>
      </c>
      <c r="BN43" s="208" t="s">
        <v>162</v>
      </c>
      <c r="BO43" s="208" t="s">
        <v>162</v>
      </c>
      <c r="BP43" s="208" t="s">
        <v>162</v>
      </c>
      <c r="BQ43" s="208" t="s">
        <v>162</v>
      </c>
      <c r="BR43" s="208" t="s">
        <v>162</v>
      </c>
      <c r="BS43" s="208" t="s">
        <v>162</v>
      </c>
      <c r="BT43" s="208" t="s">
        <v>162</v>
      </c>
      <c r="BU43" s="208" t="s">
        <v>162</v>
      </c>
      <c r="BV43" s="208" t="s">
        <v>162</v>
      </c>
      <c r="BW43" s="208" t="s">
        <v>162</v>
      </c>
      <c r="BX43" s="208" t="s">
        <v>162</v>
      </c>
      <c r="BY43" s="208" t="s">
        <v>162</v>
      </c>
      <c r="BZ43" s="208" t="s">
        <v>162</v>
      </c>
      <c r="CA43" s="208" t="s">
        <v>162</v>
      </c>
      <c r="CB43" s="208" t="s">
        <v>162</v>
      </c>
      <c r="CC43" s="208" t="s">
        <v>162</v>
      </c>
      <c r="CD43" s="208" t="s">
        <v>162</v>
      </c>
      <c r="CE43" s="208" t="s">
        <v>162</v>
      </c>
      <c r="CF43" s="208" t="s">
        <v>162</v>
      </c>
      <c r="CG43" s="208" t="s">
        <v>162</v>
      </c>
      <c r="CH43" s="208" t="s">
        <v>162</v>
      </c>
      <c r="CI43" s="208" t="s">
        <v>162</v>
      </c>
      <c r="CJ43" s="208" t="s">
        <v>162</v>
      </c>
      <c r="CK43" s="208" t="s">
        <v>162</v>
      </c>
      <c r="CL43" s="208" t="s">
        <v>162</v>
      </c>
      <c r="CM43" s="208" t="s">
        <v>162</v>
      </c>
      <c r="CN43" s="208" t="s">
        <v>162</v>
      </c>
      <c r="CO43" s="208" t="s">
        <v>162</v>
      </c>
      <c r="CP43" s="208" t="s">
        <v>162</v>
      </c>
      <c r="CQ43" s="208" t="s">
        <v>162</v>
      </c>
      <c r="CR43" s="208" t="s">
        <v>162</v>
      </c>
      <c r="CS43" s="208" t="s">
        <v>162</v>
      </c>
      <c r="CT43" s="208" t="s">
        <v>162</v>
      </c>
      <c r="CU43" s="208" t="s">
        <v>162</v>
      </c>
      <c r="CV43" s="208" t="s">
        <v>162</v>
      </c>
      <c r="CW43" s="208" t="s">
        <v>162</v>
      </c>
      <c r="CX43" s="208" t="s">
        <v>162</v>
      </c>
      <c r="CY43" s="208" t="s">
        <v>162</v>
      </c>
      <c r="CZ43" s="208" t="s">
        <v>162</v>
      </c>
    </row>
    <row r="44" spans="1:104" x14ac:dyDescent="0.2">
      <c r="A44" s="16" t="s">
        <v>390</v>
      </c>
      <c r="B44" s="9" t="s">
        <v>366</v>
      </c>
      <c r="C44" s="15" t="s">
        <v>367</v>
      </c>
      <c r="D44" s="15" t="s">
        <v>58</v>
      </c>
      <c r="E44" s="84" t="s">
        <v>167</v>
      </c>
      <c r="F44" s="61" t="s">
        <v>167</v>
      </c>
      <c r="G44" s="61" t="s">
        <v>167</v>
      </c>
      <c r="H44" s="61" t="s">
        <v>167</v>
      </c>
      <c r="I44" s="61" t="s">
        <v>167</v>
      </c>
      <c r="J44" s="61" t="s">
        <v>167</v>
      </c>
      <c r="K44" s="61" t="s">
        <v>167</v>
      </c>
      <c r="L44" s="61" t="s">
        <v>167</v>
      </c>
      <c r="M44" s="61" t="s">
        <v>167</v>
      </c>
      <c r="N44" s="61" t="s">
        <v>167</v>
      </c>
      <c r="O44" s="61" t="s">
        <v>167</v>
      </c>
      <c r="P44" s="61" t="s">
        <v>167</v>
      </c>
      <c r="Q44" s="61" t="s">
        <v>167</v>
      </c>
      <c r="R44" s="61" t="s">
        <v>167</v>
      </c>
      <c r="S44" s="61" t="s">
        <v>167</v>
      </c>
      <c r="T44" s="61" t="s">
        <v>167</v>
      </c>
      <c r="U44" s="61" t="s">
        <v>167</v>
      </c>
      <c r="V44" s="61" t="s">
        <v>167</v>
      </c>
      <c r="W44" s="61" t="s">
        <v>167</v>
      </c>
      <c r="X44" s="61" t="s">
        <v>167</v>
      </c>
      <c r="Y44" s="61" t="s">
        <v>167</v>
      </c>
      <c r="Z44" s="61" t="s">
        <v>167</v>
      </c>
      <c r="AA44" s="61" t="s">
        <v>167</v>
      </c>
      <c r="AB44" s="61" t="s">
        <v>167</v>
      </c>
      <c r="AC44" s="61" t="s">
        <v>167</v>
      </c>
      <c r="AD44" s="61" t="s">
        <v>167</v>
      </c>
      <c r="AE44" s="61" t="s">
        <v>167</v>
      </c>
      <c r="AF44" s="61" t="s">
        <v>167</v>
      </c>
      <c r="AG44" s="61" t="s">
        <v>167</v>
      </c>
      <c r="AH44" s="61" t="s">
        <v>167</v>
      </c>
      <c r="AI44" s="61" t="s">
        <v>167</v>
      </c>
      <c r="AJ44" s="61" t="s">
        <v>167</v>
      </c>
      <c r="AK44" s="61" t="s">
        <v>167</v>
      </c>
      <c r="AL44" s="61" t="s">
        <v>167</v>
      </c>
      <c r="AM44" s="61" t="s">
        <v>167</v>
      </c>
      <c r="AN44" s="61" t="s">
        <v>167</v>
      </c>
      <c r="AO44" s="61" t="s">
        <v>167</v>
      </c>
      <c r="AP44" s="61" t="s">
        <v>167</v>
      </c>
      <c r="AQ44" s="61" t="s">
        <v>167</v>
      </c>
      <c r="AR44" s="61" t="s">
        <v>167</v>
      </c>
      <c r="AS44" s="61" t="s">
        <v>167</v>
      </c>
      <c r="AT44" s="61" t="s">
        <v>167</v>
      </c>
      <c r="AU44" s="61" t="s">
        <v>167</v>
      </c>
      <c r="AV44" s="61" t="s">
        <v>167</v>
      </c>
      <c r="AW44" s="61" t="s">
        <v>167</v>
      </c>
      <c r="AX44" s="61" t="s">
        <v>167</v>
      </c>
      <c r="AY44" s="61" t="s">
        <v>167</v>
      </c>
      <c r="AZ44" s="61" t="s">
        <v>167</v>
      </c>
      <c r="BA44" s="61" t="s">
        <v>167</v>
      </c>
      <c r="BB44" s="61" t="s">
        <v>167</v>
      </c>
      <c r="BC44" s="61" t="s">
        <v>167</v>
      </c>
      <c r="BD44" s="61" t="s">
        <v>167</v>
      </c>
      <c r="BE44" s="61" t="s">
        <v>167</v>
      </c>
      <c r="BF44" s="61" t="s">
        <v>167</v>
      </c>
      <c r="BG44" s="61" t="s">
        <v>167</v>
      </c>
      <c r="BH44" s="61" t="s">
        <v>167</v>
      </c>
      <c r="BI44" s="61" t="s">
        <v>167</v>
      </c>
      <c r="BJ44" s="61" t="s">
        <v>167</v>
      </c>
      <c r="BK44" s="61" t="s">
        <v>167</v>
      </c>
      <c r="BL44" s="61" t="s">
        <v>167</v>
      </c>
      <c r="BM44" s="61" t="s">
        <v>167</v>
      </c>
      <c r="BN44" s="61" t="s">
        <v>167</v>
      </c>
      <c r="BO44" s="61" t="s">
        <v>167</v>
      </c>
      <c r="BP44" s="61" t="s">
        <v>167</v>
      </c>
      <c r="BQ44" s="61" t="s">
        <v>167</v>
      </c>
      <c r="BR44" s="61" t="s">
        <v>167</v>
      </c>
      <c r="BS44" s="61" t="s">
        <v>167</v>
      </c>
      <c r="BT44" s="61" t="s">
        <v>167</v>
      </c>
      <c r="BU44" s="61" t="s">
        <v>167</v>
      </c>
      <c r="BV44" s="61" t="s">
        <v>167</v>
      </c>
      <c r="BW44" s="61" t="s">
        <v>167</v>
      </c>
      <c r="BX44" s="61" t="s">
        <v>167</v>
      </c>
      <c r="BY44" s="61" t="s">
        <v>167</v>
      </c>
      <c r="BZ44" s="61" t="s">
        <v>167</v>
      </c>
      <c r="CA44" s="61" t="s">
        <v>167</v>
      </c>
      <c r="CB44" s="61" t="s">
        <v>167</v>
      </c>
      <c r="CC44" s="61" t="s">
        <v>167</v>
      </c>
      <c r="CD44" s="61" t="s">
        <v>167</v>
      </c>
      <c r="CE44" s="61" t="s">
        <v>167</v>
      </c>
      <c r="CF44" s="61" t="s">
        <v>167</v>
      </c>
      <c r="CG44" s="61" t="s">
        <v>167</v>
      </c>
      <c r="CH44" s="61" t="s">
        <v>167</v>
      </c>
      <c r="CI44" s="61" t="s">
        <v>167</v>
      </c>
      <c r="CJ44" s="61" t="s">
        <v>167</v>
      </c>
      <c r="CK44" s="61" t="s">
        <v>167</v>
      </c>
      <c r="CL44" s="61" t="s">
        <v>167</v>
      </c>
      <c r="CM44" s="61" t="s">
        <v>167</v>
      </c>
      <c r="CN44" s="61" t="s">
        <v>167</v>
      </c>
      <c r="CO44" s="61" t="s">
        <v>167</v>
      </c>
      <c r="CP44" s="61" t="s">
        <v>167</v>
      </c>
      <c r="CQ44" s="61" t="s">
        <v>167</v>
      </c>
      <c r="CR44" s="61" t="s">
        <v>167</v>
      </c>
      <c r="CS44" s="61" t="s">
        <v>167</v>
      </c>
      <c r="CT44" s="61" t="s">
        <v>167</v>
      </c>
      <c r="CU44" s="61" t="s">
        <v>167</v>
      </c>
      <c r="CV44" s="61" t="s">
        <v>167</v>
      </c>
      <c r="CW44" s="61" t="s">
        <v>167</v>
      </c>
      <c r="CX44" s="61" t="s">
        <v>167</v>
      </c>
      <c r="CY44" s="61" t="s">
        <v>167</v>
      </c>
      <c r="CZ44" s="61" t="s">
        <v>167</v>
      </c>
    </row>
    <row r="45" spans="1:104" x14ac:dyDescent="0.2">
      <c r="A45" s="16" t="s">
        <v>391</v>
      </c>
      <c r="B45" s="9" t="s">
        <v>369</v>
      </c>
      <c r="C45" s="15" t="s">
        <v>367</v>
      </c>
      <c r="D45" s="15" t="s">
        <v>58</v>
      </c>
      <c r="E45" s="84" t="s">
        <v>167</v>
      </c>
      <c r="F45" s="61" t="s">
        <v>167</v>
      </c>
      <c r="G45" s="61" t="s">
        <v>167</v>
      </c>
      <c r="H45" s="61" t="s">
        <v>167</v>
      </c>
      <c r="I45" s="61" t="s">
        <v>167</v>
      </c>
      <c r="J45" s="61" t="s">
        <v>167</v>
      </c>
      <c r="K45" s="61" t="s">
        <v>167</v>
      </c>
      <c r="L45" s="61" t="s">
        <v>167</v>
      </c>
      <c r="M45" s="61" t="s">
        <v>167</v>
      </c>
      <c r="N45" s="61" t="s">
        <v>167</v>
      </c>
      <c r="O45" s="61" t="s">
        <v>167</v>
      </c>
      <c r="P45" s="61" t="s">
        <v>167</v>
      </c>
      <c r="Q45" s="61" t="s">
        <v>167</v>
      </c>
      <c r="R45" s="61" t="s">
        <v>167</v>
      </c>
      <c r="S45" s="61" t="s">
        <v>167</v>
      </c>
      <c r="T45" s="61" t="s">
        <v>167</v>
      </c>
      <c r="U45" s="61" t="s">
        <v>167</v>
      </c>
      <c r="V45" s="61" t="s">
        <v>167</v>
      </c>
      <c r="W45" s="61" t="s">
        <v>167</v>
      </c>
      <c r="X45" s="61" t="s">
        <v>167</v>
      </c>
      <c r="Y45" s="61" t="s">
        <v>167</v>
      </c>
      <c r="Z45" s="61" t="s">
        <v>167</v>
      </c>
      <c r="AA45" s="61" t="s">
        <v>167</v>
      </c>
      <c r="AB45" s="61" t="s">
        <v>167</v>
      </c>
      <c r="AC45" s="61" t="s">
        <v>167</v>
      </c>
      <c r="AD45" s="61" t="s">
        <v>167</v>
      </c>
      <c r="AE45" s="61" t="s">
        <v>167</v>
      </c>
      <c r="AF45" s="61" t="s">
        <v>167</v>
      </c>
      <c r="AG45" s="61" t="s">
        <v>167</v>
      </c>
      <c r="AH45" s="61" t="s">
        <v>167</v>
      </c>
      <c r="AI45" s="61" t="s">
        <v>167</v>
      </c>
      <c r="AJ45" s="61" t="s">
        <v>167</v>
      </c>
      <c r="AK45" s="61" t="s">
        <v>167</v>
      </c>
      <c r="AL45" s="61" t="s">
        <v>167</v>
      </c>
      <c r="AM45" s="61" t="s">
        <v>167</v>
      </c>
      <c r="AN45" s="61" t="s">
        <v>167</v>
      </c>
      <c r="AO45" s="61" t="s">
        <v>167</v>
      </c>
      <c r="AP45" s="61" t="s">
        <v>167</v>
      </c>
      <c r="AQ45" s="61" t="s">
        <v>167</v>
      </c>
      <c r="AR45" s="61" t="s">
        <v>167</v>
      </c>
      <c r="AS45" s="61" t="s">
        <v>167</v>
      </c>
      <c r="AT45" s="61" t="s">
        <v>167</v>
      </c>
      <c r="AU45" s="61" t="s">
        <v>167</v>
      </c>
      <c r="AV45" s="61" t="s">
        <v>167</v>
      </c>
      <c r="AW45" s="61" t="s">
        <v>167</v>
      </c>
      <c r="AX45" s="61" t="s">
        <v>167</v>
      </c>
      <c r="AY45" s="61" t="s">
        <v>167</v>
      </c>
      <c r="AZ45" s="61" t="s">
        <v>167</v>
      </c>
      <c r="BA45" s="61" t="s">
        <v>167</v>
      </c>
      <c r="BB45" s="61" t="s">
        <v>167</v>
      </c>
      <c r="BC45" s="61" t="s">
        <v>167</v>
      </c>
      <c r="BD45" s="61" t="s">
        <v>167</v>
      </c>
      <c r="BE45" s="61" t="s">
        <v>167</v>
      </c>
      <c r="BF45" s="61" t="s">
        <v>167</v>
      </c>
      <c r="BG45" s="61" t="s">
        <v>167</v>
      </c>
      <c r="BH45" s="61" t="s">
        <v>167</v>
      </c>
      <c r="BI45" s="61" t="s">
        <v>167</v>
      </c>
      <c r="BJ45" s="61" t="s">
        <v>167</v>
      </c>
      <c r="BK45" s="61" t="s">
        <v>167</v>
      </c>
      <c r="BL45" s="61" t="s">
        <v>167</v>
      </c>
      <c r="BM45" s="61" t="s">
        <v>167</v>
      </c>
      <c r="BN45" s="61" t="s">
        <v>167</v>
      </c>
      <c r="BO45" s="61" t="s">
        <v>167</v>
      </c>
      <c r="BP45" s="61" t="s">
        <v>167</v>
      </c>
      <c r="BQ45" s="61" t="s">
        <v>167</v>
      </c>
      <c r="BR45" s="61" t="s">
        <v>167</v>
      </c>
      <c r="BS45" s="61" t="s">
        <v>167</v>
      </c>
      <c r="BT45" s="61" t="s">
        <v>167</v>
      </c>
      <c r="BU45" s="61" t="s">
        <v>167</v>
      </c>
      <c r="BV45" s="61" t="s">
        <v>167</v>
      </c>
      <c r="BW45" s="61" t="s">
        <v>167</v>
      </c>
      <c r="BX45" s="61" t="s">
        <v>167</v>
      </c>
      <c r="BY45" s="61" t="s">
        <v>167</v>
      </c>
      <c r="BZ45" s="61" t="s">
        <v>167</v>
      </c>
      <c r="CA45" s="61" t="s">
        <v>167</v>
      </c>
      <c r="CB45" s="61" t="s">
        <v>167</v>
      </c>
      <c r="CC45" s="61" t="s">
        <v>167</v>
      </c>
      <c r="CD45" s="61" t="s">
        <v>167</v>
      </c>
      <c r="CE45" s="61" t="s">
        <v>167</v>
      </c>
      <c r="CF45" s="61" t="s">
        <v>167</v>
      </c>
      <c r="CG45" s="61" t="s">
        <v>167</v>
      </c>
      <c r="CH45" s="61" t="s">
        <v>167</v>
      </c>
      <c r="CI45" s="61" t="s">
        <v>167</v>
      </c>
      <c r="CJ45" s="61" t="s">
        <v>167</v>
      </c>
      <c r="CK45" s="61" t="s">
        <v>167</v>
      </c>
      <c r="CL45" s="61" t="s">
        <v>167</v>
      </c>
      <c r="CM45" s="61" t="s">
        <v>167</v>
      </c>
      <c r="CN45" s="61" t="s">
        <v>167</v>
      </c>
      <c r="CO45" s="61" t="s">
        <v>167</v>
      </c>
      <c r="CP45" s="61" t="s">
        <v>167</v>
      </c>
      <c r="CQ45" s="61" t="s">
        <v>167</v>
      </c>
      <c r="CR45" s="61" t="s">
        <v>167</v>
      </c>
      <c r="CS45" s="61" t="s">
        <v>167</v>
      </c>
      <c r="CT45" s="61" t="s">
        <v>167</v>
      </c>
      <c r="CU45" s="61" t="s">
        <v>167</v>
      </c>
      <c r="CV45" s="61" t="s">
        <v>167</v>
      </c>
      <c r="CW45" s="61" t="s">
        <v>167</v>
      </c>
      <c r="CX45" s="61" t="s">
        <v>167</v>
      </c>
      <c r="CY45" s="61" t="s">
        <v>167</v>
      </c>
      <c r="CZ45" s="61" t="s">
        <v>167</v>
      </c>
    </row>
    <row r="46" spans="1:104" x14ac:dyDescent="0.2">
      <c r="A46" s="16" t="s">
        <v>392</v>
      </c>
      <c r="B46" s="9" t="s">
        <v>371</v>
      </c>
      <c r="C46" s="15" t="s">
        <v>367</v>
      </c>
      <c r="D46" s="15" t="s">
        <v>58</v>
      </c>
      <c r="E46" s="84" t="s">
        <v>167</v>
      </c>
      <c r="F46" s="61" t="s">
        <v>167</v>
      </c>
      <c r="G46" s="61" t="s">
        <v>167</v>
      </c>
      <c r="H46" s="61" t="s">
        <v>167</v>
      </c>
      <c r="I46" s="61" t="s">
        <v>167</v>
      </c>
      <c r="J46" s="61" t="s">
        <v>167</v>
      </c>
      <c r="K46" s="61" t="s">
        <v>167</v>
      </c>
      <c r="L46" s="61" t="s">
        <v>167</v>
      </c>
      <c r="M46" s="61" t="s">
        <v>167</v>
      </c>
      <c r="N46" s="61" t="s">
        <v>167</v>
      </c>
      <c r="O46" s="61" t="s">
        <v>167</v>
      </c>
      <c r="P46" s="61" t="s">
        <v>167</v>
      </c>
      <c r="Q46" s="61" t="s">
        <v>167</v>
      </c>
      <c r="R46" s="61" t="s">
        <v>167</v>
      </c>
      <c r="S46" s="61" t="s">
        <v>167</v>
      </c>
      <c r="T46" s="61" t="s">
        <v>167</v>
      </c>
      <c r="U46" s="61" t="s">
        <v>167</v>
      </c>
      <c r="V46" s="61" t="s">
        <v>167</v>
      </c>
      <c r="W46" s="61" t="s">
        <v>167</v>
      </c>
      <c r="X46" s="61" t="s">
        <v>167</v>
      </c>
      <c r="Y46" s="61" t="s">
        <v>167</v>
      </c>
      <c r="Z46" s="61" t="s">
        <v>167</v>
      </c>
      <c r="AA46" s="61" t="s">
        <v>167</v>
      </c>
      <c r="AB46" s="61" t="s">
        <v>167</v>
      </c>
      <c r="AC46" s="61" t="s">
        <v>167</v>
      </c>
      <c r="AD46" s="61" t="s">
        <v>167</v>
      </c>
      <c r="AE46" s="61" t="s">
        <v>167</v>
      </c>
      <c r="AF46" s="61" t="s">
        <v>167</v>
      </c>
      <c r="AG46" s="61" t="s">
        <v>167</v>
      </c>
      <c r="AH46" s="61" t="s">
        <v>167</v>
      </c>
      <c r="AI46" s="61" t="s">
        <v>167</v>
      </c>
      <c r="AJ46" s="61" t="s">
        <v>167</v>
      </c>
      <c r="AK46" s="61" t="s">
        <v>167</v>
      </c>
      <c r="AL46" s="61" t="s">
        <v>167</v>
      </c>
      <c r="AM46" s="61" t="s">
        <v>167</v>
      </c>
      <c r="AN46" s="61" t="s">
        <v>167</v>
      </c>
      <c r="AO46" s="61" t="s">
        <v>167</v>
      </c>
      <c r="AP46" s="61" t="s">
        <v>167</v>
      </c>
      <c r="AQ46" s="61" t="s">
        <v>167</v>
      </c>
      <c r="AR46" s="61" t="s">
        <v>167</v>
      </c>
      <c r="AS46" s="61" t="s">
        <v>167</v>
      </c>
      <c r="AT46" s="61" t="s">
        <v>167</v>
      </c>
      <c r="AU46" s="61" t="s">
        <v>167</v>
      </c>
      <c r="AV46" s="61" t="s">
        <v>167</v>
      </c>
      <c r="AW46" s="61" t="s">
        <v>167</v>
      </c>
      <c r="AX46" s="61" t="s">
        <v>167</v>
      </c>
      <c r="AY46" s="61" t="s">
        <v>167</v>
      </c>
      <c r="AZ46" s="61" t="s">
        <v>167</v>
      </c>
      <c r="BA46" s="61" t="s">
        <v>167</v>
      </c>
      <c r="BB46" s="61" t="s">
        <v>167</v>
      </c>
      <c r="BC46" s="61" t="s">
        <v>167</v>
      </c>
      <c r="BD46" s="61" t="s">
        <v>167</v>
      </c>
      <c r="BE46" s="61" t="s">
        <v>167</v>
      </c>
      <c r="BF46" s="61" t="s">
        <v>167</v>
      </c>
      <c r="BG46" s="61" t="s">
        <v>167</v>
      </c>
      <c r="BH46" s="61" t="s">
        <v>167</v>
      </c>
      <c r="BI46" s="61" t="s">
        <v>167</v>
      </c>
      <c r="BJ46" s="61" t="s">
        <v>167</v>
      </c>
      <c r="BK46" s="61" t="s">
        <v>167</v>
      </c>
      <c r="BL46" s="61" t="s">
        <v>167</v>
      </c>
      <c r="BM46" s="61" t="s">
        <v>167</v>
      </c>
      <c r="BN46" s="61" t="s">
        <v>167</v>
      </c>
      <c r="BO46" s="61" t="s">
        <v>167</v>
      </c>
      <c r="BP46" s="61" t="s">
        <v>167</v>
      </c>
      <c r="BQ46" s="61" t="s">
        <v>167</v>
      </c>
      <c r="BR46" s="61" t="s">
        <v>167</v>
      </c>
      <c r="BS46" s="61" t="s">
        <v>167</v>
      </c>
      <c r="BT46" s="61" t="s">
        <v>167</v>
      </c>
      <c r="BU46" s="61" t="s">
        <v>167</v>
      </c>
      <c r="BV46" s="61" t="s">
        <v>167</v>
      </c>
      <c r="BW46" s="61" t="s">
        <v>167</v>
      </c>
      <c r="BX46" s="61" t="s">
        <v>167</v>
      </c>
      <c r="BY46" s="61" t="s">
        <v>167</v>
      </c>
      <c r="BZ46" s="61" t="s">
        <v>167</v>
      </c>
      <c r="CA46" s="61" t="s">
        <v>167</v>
      </c>
      <c r="CB46" s="61" t="s">
        <v>167</v>
      </c>
      <c r="CC46" s="61" t="s">
        <v>167</v>
      </c>
      <c r="CD46" s="61" t="s">
        <v>167</v>
      </c>
      <c r="CE46" s="61" t="s">
        <v>167</v>
      </c>
      <c r="CF46" s="61" t="s">
        <v>167</v>
      </c>
      <c r="CG46" s="61" t="s">
        <v>167</v>
      </c>
      <c r="CH46" s="61" t="s">
        <v>167</v>
      </c>
      <c r="CI46" s="61" t="s">
        <v>167</v>
      </c>
      <c r="CJ46" s="61" t="s">
        <v>167</v>
      </c>
      <c r="CK46" s="61" t="s">
        <v>167</v>
      </c>
      <c r="CL46" s="61" t="s">
        <v>167</v>
      </c>
      <c r="CM46" s="61" t="s">
        <v>167</v>
      </c>
      <c r="CN46" s="61" t="s">
        <v>167</v>
      </c>
      <c r="CO46" s="61" t="s">
        <v>167</v>
      </c>
      <c r="CP46" s="61" t="s">
        <v>167</v>
      </c>
      <c r="CQ46" s="61" t="s">
        <v>167</v>
      </c>
      <c r="CR46" s="61" t="s">
        <v>167</v>
      </c>
      <c r="CS46" s="61" t="s">
        <v>167</v>
      </c>
      <c r="CT46" s="61" t="s">
        <v>167</v>
      </c>
      <c r="CU46" s="61" t="s">
        <v>167</v>
      </c>
      <c r="CV46" s="61" t="s">
        <v>167</v>
      </c>
      <c r="CW46" s="61" t="s">
        <v>167</v>
      </c>
      <c r="CX46" s="61" t="s">
        <v>167</v>
      </c>
      <c r="CY46" s="61" t="s">
        <v>167</v>
      </c>
      <c r="CZ46" s="61" t="s">
        <v>167</v>
      </c>
    </row>
    <row r="47" spans="1:104" x14ac:dyDescent="0.2">
      <c r="A47" s="16" t="s">
        <v>393</v>
      </c>
      <c r="B47" s="9" t="s">
        <v>373</v>
      </c>
      <c r="C47" s="15" t="s">
        <v>367</v>
      </c>
      <c r="D47" s="15" t="s">
        <v>58</v>
      </c>
      <c r="E47" s="84" t="s">
        <v>167</v>
      </c>
      <c r="F47" s="61" t="s">
        <v>167</v>
      </c>
      <c r="G47" s="61" t="s">
        <v>167</v>
      </c>
      <c r="H47" s="61" t="s">
        <v>167</v>
      </c>
      <c r="I47" s="61" t="s">
        <v>167</v>
      </c>
      <c r="J47" s="61" t="s">
        <v>167</v>
      </c>
      <c r="K47" s="61" t="s">
        <v>167</v>
      </c>
      <c r="L47" s="61" t="s">
        <v>167</v>
      </c>
      <c r="M47" s="61" t="s">
        <v>167</v>
      </c>
      <c r="N47" s="61" t="s">
        <v>167</v>
      </c>
      <c r="O47" s="61" t="s">
        <v>167</v>
      </c>
      <c r="P47" s="61" t="s">
        <v>167</v>
      </c>
      <c r="Q47" s="61" t="s">
        <v>167</v>
      </c>
      <c r="R47" s="61" t="s">
        <v>167</v>
      </c>
      <c r="S47" s="61" t="s">
        <v>167</v>
      </c>
      <c r="T47" s="61" t="s">
        <v>167</v>
      </c>
      <c r="U47" s="61" t="s">
        <v>167</v>
      </c>
      <c r="V47" s="61" t="s">
        <v>167</v>
      </c>
      <c r="W47" s="61" t="s">
        <v>167</v>
      </c>
      <c r="X47" s="61" t="s">
        <v>167</v>
      </c>
      <c r="Y47" s="61" t="s">
        <v>167</v>
      </c>
      <c r="Z47" s="61" t="s">
        <v>167</v>
      </c>
      <c r="AA47" s="61" t="s">
        <v>167</v>
      </c>
      <c r="AB47" s="61" t="s">
        <v>167</v>
      </c>
      <c r="AC47" s="61" t="s">
        <v>167</v>
      </c>
      <c r="AD47" s="61" t="s">
        <v>167</v>
      </c>
      <c r="AE47" s="61" t="s">
        <v>167</v>
      </c>
      <c r="AF47" s="61" t="s">
        <v>167</v>
      </c>
      <c r="AG47" s="61" t="s">
        <v>167</v>
      </c>
      <c r="AH47" s="61" t="s">
        <v>167</v>
      </c>
      <c r="AI47" s="61" t="s">
        <v>167</v>
      </c>
      <c r="AJ47" s="61" t="s">
        <v>167</v>
      </c>
      <c r="AK47" s="61" t="s">
        <v>167</v>
      </c>
      <c r="AL47" s="61" t="s">
        <v>167</v>
      </c>
      <c r="AM47" s="61" t="s">
        <v>167</v>
      </c>
      <c r="AN47" s="61" t="s">
        <v>167</v>
      </c>
      <c r="AO47" s="61" t="s">
        <v>167</v>
      </c>
      <c r="AP47" s="61" t="s">
        <v>167</v>
      </c>
      <c r="AQ47" s="61" t="s">
        <v>167</v>
      </c>
      <c r="AR47" s="61" t="s">
        <v>167</v>
      </c>
      <c r="AS47" s="61" t="s">
        <v>167</v>
      </c>
      <c r="AT47" s="61" t="s">
        <v>167</v>
      </c>
      <c r="AU47" s="61" t="s">
        <v>167</v>
      </c>
      <c r="AV47" s="61" t="s">
        <v>167</v>
      </c>
      <c r="AW47" s="61" t="s">
        <v>167</v>
      </c>
      <c r="AX47" s="61" t="s">
        <v>167</v>
      </c>
      <c r="AY47" s="61" t="s">
        <v>167</v>
      </c>
      <c r="AZ47" s="61" t="s">
        <v>167</v>
      </c>
      <c r="BA47" s="61" t="s">
        <v>167</v>
      </c>
      <c r="BB47" s="61" t="s">
        <v>167</v>
      </c>
      <c r="BC47" s="61" t="s">
        <v>167</v>
      </c>
      <c r="BD47" s="61" t="s">
        <v>167</v>
      </c>
      <c r="BE47" s="61" t="s">
        <v>167</v>
      </c>
      <c r="BF47" s="61" t="s">
        <v>167</v>
      </c>
      <c r="BG47" s="61" t="s">
        <v>167</v>
      </c>
      <c r="BH47" s="61" t="s">
        <v>167</v>
      </c>
      <c r="BI47" s="61" t="s">
        <v>167</v>
      </c>
      <c r="BJ47" s="61" t="s">
        <v>167</v>
      </c>
      <c r="BK47" s="61" t="s">
        <v>167</v>
      </c>
      <c r="BL47" s="61" t="s">
        <v>167</v>
      </c>
      <c r="BM47" s="61" t="s">
        <v>167</v>
      </c>
      <c r="BN47" s="61" t="s">
        <v>167</v>
      </c>
      <c r="BO47" s="61" t="s">
        <v>167</v>
      </c>
      <c r="BP47" s="61" t="s">
        <v>167</v>
      </c>
      <c r="BQ47" s="61" t="s">
        <v>167</v>
      </c>
      <c r="BR47" s="61" t="s">
        <v>167</v>
      </c>
      <c r="BS47" s="61" t="s">
        <v>167</v>
      </c>
      <c r="BT47" s="61" t="s">
        <v>167</v>
      </c>
      <c r="BU47" s="61" t="s">
        <v>167</v>
      </c>
      <c r="BV47" s="61" t="s">
        <v>167</v>
      </c>
      <c r="BW47" s="61" t="s">
        <v>167</v>
      </c>
      <c r="BX47" s="61" t="s">
        <v>167</v>
      </c>
      <c r="BY47" s="61" t="s">
        <v>167</v>
      </c>
      <c r="BZ47" s="61" t="s">
        <v>167</v>
      </c>
      <c r="CA47" s="61" t="s">
        <v>167</v>
      </c>
      <c r="CB47" s="61" t="s">
        <v>167</v>
      </c>
      <c r="CC47" s="61" t="s">
        <v>167</v>
      </c>
      <c r="CD47" s="61" t="s">
        <v>167</v>
      </c>
      <c r="CE47" s="61" t="s">
        <v>167</v>
      </c>
      <c r="CF47" s="61" t="s">
        <v>167</v>
      </c>
      <c r="CG47" s="61" t="s">
        <v>167</v>
      </c>
      <c r="CH47" s="61" t="s">
        <v>167</v>
      </c>
      <c r="CI47" s="61" t="s">
        <v>167</v>
      </c>
      <c r="CJ47" s="61" t="s">
        <v>167</v>
      </c>
      <c r="CK47" s="61" t="s">
        <v>167</v>
      </c>
      <c r="CL47" s="61" t="s">
        <v>167</v>
      </c>
      <c r="CM47" s="61" t="s">
        <v>167</v>
      </c>
      <c r="CN47" s="61" t="s">
        <v>167</v>
      </c>
      <c r="CO47" s="61" t="s">
        <v>167</v>
      </c>
      <c r="CP47" s="61" t="s">
        <v>167</v>
      </c>
      <c r="CQ47" s="61" t="s">
        <v>167</v>
      </c>
      <c r="CR47" s="61" t="s">
        <v>167</v>
      </c>
      <c r="CS47" s="61" t="s">
        <v>167</v>
      </c>
      <c r="CT47" s="61" t="s">
        <v>167</v>
      </c>
      <c r="CU47" s="61" t="s">
        <v>167</v>
      </c>
      <c r="CV47" s="61" t="s">
        <v>167</v>
      </c>
      <c r="CW47" s="61" t="s">
        <v>167</v>
      </c>
      <c r="CX47" s="61" t="s">
        <v>167</v>
      </c>
      <c r="CY47" s="61" t="s">
        <v>167</v>
      </c>
      <c r="CZ47" s="61" t="s">
        <v>167</v>
      </c>
    </row>
    <row r="48" spans="1:104" ht="28.5" x14ac:dyDescent="0.2">
      <c r="A48" s="16" t="s">
        <v>394</v>
      </c>
      <c r="B48" s="9" t="s">
        <v>375</v>
      </c>
      <c r="C48" s="15" t="s">
        <v>376</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x14ac:dyDescent="0.2">
      <c r="A49" s="16" t="s">
        <v>395</v>
      </c>
      <c r="B49" s="9" t="s">
        <v>378</v>
      </c>
      <c r="C49" s="15" t="s">
        <v>379</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x14ac:dyDescent="0.25">
      <c r="A50" s="26" t="s">
        <v>396</v>
      </c>
      <c r="B50" s="27" t="s">
        <v>397</v>
      </c>
      <c r="C50" s="27" t="s">
        <v>398</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x14ac:dyDescent="0.3">
      <c r="A51" s="64"/>
      <c r="B51" s="64" t="s">
        <v>149</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x14ac:dyDescent="0.2">
      <c r="A52" s="231"/>
      <c r="B52" s="219" t="s">
        <v>399</v>
      </c>
      <c r="C52" s="15" t="s">
        <v>400</v>
      </c>
      <c r="D52" s="15" t="s">
        <v>161</v>
      </c>
      <c r="E52" s="207" t="s">
        <v>162</v>
      </c>
      <c r="F52" s="208" t="s">
        <v>162</v>
      </c>
      <c r="G52" s="208" t="s">
        <v>162</v>
      </c>
      <c r="H52" s="208" t="s">
        <v>162</v>
      </c>
      <c r="I52" s="208" t="s">
        <v>162</v>
      </c>
      <c r="J52" s="208" t="s">
        <v>162</v>
      </c>
      <c r="K52" s="208" t="s">
        <v>162</v>
      </c>
      <c r="L52" s="208" t="s">
        <v>162</v>
      </c>
      <c r="M52" s="208" t="s">
        <v>162</v>
      </c>
      <c r="N52" s="208" t="s">
        <v>162</v>
      </c>
      <c r="O52" s="208" t="s">
        <v>162</v>
      </c>
      <c r="P52" s="208" t="s">
        <v>162</v>
      </c>
      <c r="Q52" s="208" t="s">
        <v>162</v>
      </c>
      <c r="R52" s="208" t="s">
        <v>162</v>
      </c>
      <c r="S52" s="208" t="s">
        <v>162</v>
      </c>
      <c r="T52" s="208" t="s">
        <v>162</v>
      </c>
      <c r="U52" s="208" t="s">
        <v>162</v>
      </c>
      <c r="V52" s="208" t="s">
        <v>162</v>
      </c>
      <c r="W52" s="208" t="s">
        <v>162</v>
      </c>
      <c r="X52" s="208" t="s">
        <v>162</v>
      </c>
      <c r="Y52" s="208" t="s">
        <v>162</v>
      </c>
      <c r="Z52" s="208" t="s">
        <v>162</v>
      </c>
      <c r="AA52" s="208" t="s">
        <v>162</v>
      </c>
      <c r="AB52" s="208" t="s">
        <v>162</v>
      </c>
      <c r="AC52" s="208" t="s">
        <v>162</v>
      </c>
      <c r="AD52" s="208" t="s">
        <v>162</v>
      </c>
      <c r="AE52" s="208" t="s">
        <v>162</v>
      </c>
      <c r="AF52" s="208" t="s">
        <v>162</v>
      </c>
      <c r="AG52" s="208" t="s">
        <v>162</v>
      </c>
      <c r="AH52" s="208" t="s">
        <v>162</v>
      </c>
      <c r="AI52" s="208" t="s">
        <v>162</v>
      </c>
      <c r="AJ52" s="208" t="s">
        <v>162</v>
      </c>
      <c r="AK52" s="208" t="s">
        <v>162</v>
      </c>
      <c r="AL52" s="208" t="s">
        <v>162</v>
      </c>
      <c r="AM52" s="208" t="s">
        <v>162</v>
      </c>
      <c r="AN52" s="208" t="s">
        <v>162</v>
      </c>
      <c r="AO52" s="208" t="s">
        <v>162</v>
      </c>
      <c r="AP52" s="208" t="s">
        <v>162</v>
      </c>
      <c r="AQ52" s="208" t="s">
        <v>162</v>
      </c>
      <c r="AR52" s="208" t="s">
        <v>162</v>
      </c>
      <c r="AS52" s="208" t="s">
        <v>162</v>
      </c>
      <c r="AT52" s="208" t="s">
        <v>162</v>
      </c>
      <c r="AU52" s="208" t="s">
        <v>162</v>
      </c>
      <c r="AV52" s="208" t="s">
        <v>162</v>
      </c>
      <c r="AW52" s="208" t="s">
        <v>162</v>
      </c>
      <c r="AX52" s="208" t="s">
        <v>162</v>
      </c>
      <c r="AY52" s="208" t="s">
        <v>162</v>
      </c>
      <c r="AZ52" s="208" t="s">
        <v>162</v>
      </c>
      <c r="BA52" s="208" t="s">
        <v>162</v>
      </c>
      <c r="BB52" s="208" t="s">
        <v>162</v>
      </c>
      <c r="BC52" s="208" t="s">
        <v>162</v>
      </c>
      <c r="BD52" s="208" t="s">
        <v>162</v>
      </c>
      <c r="BE52" s="208" t="s">
        <v>162</v>
      </c>
      <c r="BF52" s="208" t="s">
        <v>162</v>
      </c>
      <c r="BG52" s="208" t="s">
        <v>162</v>
      </c>
      <c r="BH52" s="208" t="s">
        <v>162</v>
      </c>
      <c r="BI52" s="208" t="s">
        <v>162</v>
      </c>
      <c r="BJ52" s="208" t="s">
        <v>162</v>
      </c>
      <c r="BK52" s="208" t="s">
        <v>162</v>
      </c>
      <c r="BL52" s="208" t="s">
        <v>162</v>
      </c>
      <c r="BM52" s="208" t="s">
        <v>162</v>
      </c>
      <c r="BN52" s="208" t="s">
        <v>162</v>
      </c>
      <c r="BO52" s="208" t="s">
        <v>162</v>
      </c>
      <c r="BP52" s="208" t="s">
        <v>162</v>
      </c>
      <c r="BQ52" s="208" t="s">
        <v>162</v>
      </c>
      <c r="BR52" s="208" t="s">
        <v>162</v>
      </c>
      <c r="BS52" s="208" t="s">
        <v>162</v>
      </c>
      <c r="BT52" s="208" t="s">
        <v>162</v>
      </c>
      <c r="BU52" s="208" t="s">
        <v>162</v>
      </c>
      <c r="BV52" s="208" t="s">
        <v>162</v>
      </c>
      <c r="BW52" s="208" t="s">
        <v>162</v>
      </c>
      <c r="BX52" s="208" t="s">
        <v>162</v>
      </c>
      <c r="BY52" s="208" t="s">
        <v>162</v>
      </c>
      <c r="BZ52" s="208" t="s">
        <v>162</v>
      </c>
      <c r="CA52" s="208" t="s">
        <v>162</v>
      </c>
      <c r="CB52" s="208" t="s">
        <v>162</v>
      </c>
      <c r="CC52" s="208" t="s">
        <v>162</v>
      </c>
      <c r="CD52" s="208" t="s">
        <v>162</v>
      </c>
      <c r="CE52" s="208" t="s">
        <v>162</v>
      </c>
      <c r="CF52" s="208" t="s">
        <v>162</v>
      </c>
      <c r="CG52" s="208" t="s">
        <v>162</v>
      </c>
      <c r="CH52" s="208" t="s">
        <v>162</v>
      </c>
      <c r="CI52" s="208" t="s">
        <v>162</v>
      </c>
      <c r="CJ52" s="208" t="s">
        <v>162</v>
      </c>
      <c r="CK52" s="208" t="s">
        <v>162</v>
      </c>
      <c r="CL52" s="208" t="s">
        <v>162</v>
      </c>
      <c r="CM52" s="208" t="s">
        <v>162</v>
      </c>
      <c r="CN52" s="208" t="s">
        <v>162</v>
      </c>
      <c r="CO52" s="208" t="s">
        <v>162</v>
      </c>
      <c r="CP52" s="208" t="s">
        <v>162</v>
      </c>
      <c r="CQ52" s="208" t="s">
        <v>162</v>
      </c>
      <c r="CR52" s="208" t="s">
        <v>162</v>
      </c>
      <c r="CS52" s="208" t="s">
        <v>162</v>
      </c>
      <c r="CT52" s="208" t="s">
        <v>162</v>
      </c>
      <c r="CU52" s="208" t="s">
        <v>162</v>
      </c>
      <c r="CV52" s="208" t="s">
        <v>162</v>
      </c>
      <c r="CW52" s="208" t="s">
        <v>162</v>
      </c>
      <c r="CX52" s="208" t="s">
        <v>162</v>
      </c>
      <c r="CY52" s="208" t="s">
        <v>162</v>
      </c>
      <c r="CZ52" s="208" t="s">
        <v>162</v>
      </c>
    </row>
    <row r="53" spans="1:104" x14ac:dyDescent="0.2">
      <c r="A53" s="16" t="s">
        <v>401</v>
      </c>
      <c r="B53" s="9" t="s">
        <v>366</v>
      </c>
      <c r="C53" s="15" t="s">
        <v>367</v>
      </c>
      <c r="D53" s="15" t="s">
        <v>58</v>
      </c>
      <c r="E53" s="84" t="s">
        <v>167</v>
      </c>
      <c r="F53" s="61" t="s">
        <v>167</v>
      </c>
      <c r="G53" s="61" t="s">
        <v>167</v>
      </c>
      <c r="H53" s="61" t="s">
        <v>167</v>
      </c>
      <c r="I53" s="61" t="s">
        <v>167</v>
      </c>
      <c r="J53" s="61" t="s">
        <v>167</v>
      </c>
      <c r="K53" s="61" t="s">
        <v>167</v>
      </c>
      <c r="L53" s="61" t="s">
        <v>167</v>
      </c>
      <c r="M53" s="61" t="s">
        <v>167</v>
      </c>
      <c r="N53" s="61" t="s">
        <v>167</v>
      </c>
      <c r="O53" s="61" t="s">
        <v>167</v>
      </c>
      <c r="P53" s="61" t="s">
        <v>167</v>
      </c>
      <c r="Q53" s="61" t="s">
        <v>167</v>
      </c>
      <c r="R53" s="61" t="s">
        <v>167</v>
      </c>
      <c r="S53" s="61" t="s">
        <v>167</v>
      </c>
      <c r="T53" s="61" t="s">
        <v>167</v>
      </c>
      <c r="U53" s="61" t="s">
        <v>167</v>
      </c>
      <c r="V53" s="61" t="s">
        <v>167</v>
      </c>
      <c r="W53" s="61" t="s">
        <v>167</v>
      </c>
      <c r="X53" s="61" t="s">
        <v>167</v>
      </c>
      <c r="Y53" s="61" t="s">
        <v>167</v>
      </c>
      <c r="Z53" s="61" t="s">
        <v>167</v>
      </c>
      <c r="AA53" s="61" t="s">
        <v>167</v>
      </c>
      <c r="AB53" s="61" t="s">
        <v>167</v>
      </c>
      <c r="AC53" s="61" t="s">
        <v>167</v>
      </c>
      <c r="AD53" s="61" t="s">
        <v>167</v>
      </c>
      <c r="AE53" s="61" t="s">
        <v>167</v>
      </c>
      <c r="AF53" s="61" t="s">
        <v>167</v>
      </c>
      <c r="AG53" s="61" t="s">
        <v>167</v>
      </c>
      <c r="AH53" s="61" t="s">
        <v>167</v>
      </c>
      <c r="AI53" s="61" t="s">
        <v>167</v>
      </c>
      <c r="AJ53" s="61" t="s">
        <v>167</v>
      </c>
      <c r="AK53" s="61" t="s">
        <v>167</v>
      </c>
      <c r="AL53" s="61" t="s">
        <v>167</v>
      </c>
      <c r="AM53" s="61" t="s">
        <v>167</v>
      </c>
      <c r="AN53" s="61" t="s">
        <v>167</v>
      </c>
      <c r="AO53" s="61" t="s">
        <v>167</v>
      </c>
      <c r="AP53" s="61" t="s">
        <v>167</v>
      </c>
      <c r="AQ53" s="61" t="s">
        <v>167</v>
      </c>
      <c r="AR53" s="61" t="s">
        <v>167</v>
      </c>
      <c r="AS53" s="61" t="s">
        <v>167</v>
      </c>
      <c r="AT53" s="61" t="s">
        <v>167</v>
      </c>
      <c r="AU53" s="61" t="s">
        <v>167</v>
      </c>
      <c r="AV53" s="61" t="s">
        <v>167</v>
      </c>
      <c r="AW53" s="61" t="s">
        <v>167</v>
      </c>
      <c r="AX53" s="61" t="s">
        <v>167</v>
      </c>
      <c r="AY53" s="61" t="s">
        <v>167</v>
      </c>
      <c r="AZ53" s="61" t="s">
        <v>167</v>
      </c>
      <c r="BA53" s="61" t="s">
        <v>167</v>
      </c>
      <c r="BB53" s="61" t="s">
        <v>167</v>
      </c>
      <c r="BC53" s="61" t="s">
        <v>167</v>
      </c>
      <c r="BD53" s="61" t="s">
        <v>167</v>
      </c>
      <c r="BE53" s="61" t="s">
        <v>167</v>
      </c>
      <c r="BF53" s="61" t="s">
        <v>167</v>
      </c>
      <c r="BG53" s="61" t="s">
        <v>167</v>
      </c>
      <c r="BH53" s="61" t="s">
        <v>167</v>
      </c>
      <c r="BI53" s="61" t="s">
        <v>167</v>
      </c>
      <c r="BJ53" s="61" t="s">
        <v>167</v>
      </c>
      <c r="BK53" s="61" t="s">
        <v>167</v>
      </c>
      <c r="BL53" s="61" t="s">
        <v>167</v>
      </c>
      <c r="BM53" s="61" t="s">
        <v>167</v>
      </c>
      <c r="BN53" s="61" t="s">
        <v>167</v>
      </c>
      <c r="BO53" s="61" t="s">
        <v>167</v>
      </c>
      <c r="BP53" s="61" t="s">
        <v>167</v>
      </c>
      <c r="BQ53" s="61" t="s">
        <v>167</v>
      </c>
      <c r="BR53" s="61" t="s">
        <v>167</v>
      </c>
      <c r="BS53" s="61" t="s">
        <v>167</v>
      </c>
      <c r="BT53" s="61" t="s">
        <v>167</v>
      </c>
      <c r="BU53" s="61" t="s">
        <v>167</v>
      </c>
      <c r="BV53" s="61" t="s">
        <v>167</v>
      </c>
      <c r="BW53" s="61" t="s">
        <v>167</v>
      </c>
      <c r="BX53" s="61" t="s">
        <v>167</v>
      </c>
      <c r="BY53" s="61" t="s">
        <v>167</v>
      </c>
      <c r="BZ53" s="61" t="s">
        <v>167</v>
      </c>
      <c r="CA53" s="61" t="s">
        <v>167</v>
      </c>
      <c r="CB53" s="61" t="s">
        <v>167</v>
      </c>
      <c r="CC53" s="61" t="s">
        <v>167</v>
      </c>
      <c r="CD53" s="61" t="s">
        <v>167</v>
      </c>
      <c r="CE53" s="61" t="s">
        <v>167</v>
      </c>
      <c r="CF53" s="61" t="s">
        <v>167</v>
      </c>
      <c r="CG53" s="61" t="s">
        <v>167</v>
      </c>
      <c r="CH53" s="61" t="s">
        <v>167</v>
      </c>
      <c r="CI53" s="61" t="s">
        <v>167</v>
      </c>
      <c r="CJ53" s="61" t="s">
        <v>167</v>
      </c>
      <c r="CK53" s="61" t="s">
        <v>167</v>
      </c>
      <c r="CL53" s="61" t="s">
        <v>167</v>
      </c>
      <c r="CM53" s="61" t="s">
        <v>167</v>
      </c>
      <c r="CN53" s="61" t="s">
        <v>167</v>
      </c>
      <c r="CO53" s="61" t="s">
        <v>167</v>
      </c>
      <c r="CP53" s="61" t="s">
        <v>167</v>
      </c>
      <c r="CQ53" s="61" t="s">
        <v>167</v>
      </c>
      <c r="CR53" s="61" t="s">
        <v>167</v>
      </c>
      <c r="CS53" s="61" t="s">
        <v>167</v>
      </c>
      <c r="CT53" s="61" t="s">
        <v>167</v>
      </c>
      <c r="CU53" s="61" t="s">
        <v>167</v>
      </c>
      <c r="CV53" s="61" t="s">
        <v>167</v>
      </c>
      <c r="CW53" s="61" t="s">
        <v>167</v>
      </c>
      <c r="CX53" s="61" t="s">
        <v>167</v>
      </c>
      <c r="CY53" s="61" t="s">
        <v>167</v>
      </c>
      <c r="CZ53" s="61" t="s">
        <v>167</v>
      </c>
    </row>
    <row r="54" spans="1:104" x14ac:dyDescent="0.2">
      <c r="A54" s="16" t="s">
        <v>402</v>
      </c>
      <c r="B54" s="9" t="s">
        <v>369</v>
      </c>
      <c r="C54" s="15" t="s">
        <v>367</v>
      </c>
      <c r="D54" s="15" t="s">
        <v>58</v>
      </c>
      <c r="E54" s="84" t="s">
        <v>167</v>
      </c>
      <c r="F54" s="61" t="s">
        <v>167</v>
      </c>
      <c r="G54" s="61" t="s">
        <v>167</v>
      </c>
      <c r="H54" s="61" t="s">
        <v>167</v>
      </c>
      <c r="I54" s="61" t="s">
        <v>167</v>
      </c>
      <c r="J54" s="61" t="s">
        <v>167</v>
      </c>
      <c r="K54" s="61" t="s">
        <v>167</v>
      </c>
      <c r="L54" s="61" t="s">
        <v>167</v>
      </c>
      <c r="M54" s="61" t="s">
        <v>167</v>
      </c>
      <c r="N54" s="61" t="s">
        <v>167</v>
      </c>
      <c r="O54" s="61" t="s">
        <v>167</v>
      </c>
      <c r="P54" s="61" t="s">
        <v>167</v>
      </c>
      <c r="Q54" s="61" t="s">
        <v>167</v>
      </c>
      <c r="R54" s="61" t="s">
        <v>167</v>
      </c>
      <c r="S54" s="61" t="s">
        <v>167</v>
      </c>
      <c r="T54" s="61" t="s">
        <v>167</v>
      </c>
      <c r="U54" s="61" t="s">
        <v>167</v>
      </c>
      <c r="V54" s="61" t="s">
        <v>167</v>
      </c>
      <c r="W54" s="61" t="s">
        <v>167</v>
      </c>
      <c r="X54" s="61" t="s">
        <v>167</v>
      </c>
      <c r="Y54" s="61" t="s">
        <v>167</v>
      </c>
      <c r="Z54" s="61" t="s">
        <v>167</v>
      </c>
      <c r="AA54" s="61" t="s">
        <v>167</v>
      </c>
      <c r="AB54" s="61" t="s">
        <v>167</v>
      </c>
      <c r="AC54" s="61" t="s">
        <v>167</v>
      </c>
      <c r="AD54" s="61" t="s">
        <v>167</v>
      </c>
      <c r="AE54" s="61" t="s">
        <v>167</v>
      </c>
      <c r="AF54" s="61" t="s">
        <v>167</v>
      </c>
      <c r="AG54" s="61" t="s">
        <v>167</v>
      </c>
      <c r="AH54" s="61" t="s">
        <v>167</v>
      </c>
      <c r="AI54" s="61" t="s">
        <v>167</v>
      </c>
      <c r="AJ54" s="61" t="s">
        <v>167</v>
      </c>
      <c r="AK54" s="61" t="s">
        <v>167</v>
      </c>
      <c r="AL54" s="61" t="s">
        <v>167</v>
      </c>
      <c r="AM54" s="61" t="s">
        <v>167</v>
      </c>
      <c r="AN54" s="61" t="s">
        <v>167</v>
      </c>
      <c r="AO54" s="61" t="s">
        <v>167</v>
      </c>
      <c r="AP54" s="61" t="s">
        <v>167</v>
      </c>
      <c r="AQ54" s="61" t="s">
        <v>167</v>
      </c>
      <c r="AR54" s="61" t="s">
        <v>167</v>
      </c>
      <c r="AS54" s="61" t="s">
        <v>167</v>
      </c>
      <c r="AT54" s="61" t="s">
        <v>167</v>
      </c>
      <c r="AU54" s="61" t="s">
        <v>167</v>
      </c>
      <c r="AV54" s="61" t="s">
        <v>167</v>
      </c>
      <c r="AW54" s="61" t="s">
        <v>167</v>
      </c>
      <c r="AX54" s="61" t="s">
        <v>167</v>
      </c>
      <c r="AY54" s="61" t="s">
        <v>167</v>
      </c>
      <c r="AZ54" s="61" t="s">
        <v>167</v>
      </c>
      <c r="BA54" s="61" t="s">
        <v>167</v>
      </c>
      <c r="BB54" s="61" t="s">
        <v>167</v>
      </c>
      <c r="BC54" s="61" t="s">
        <v>167</v>
      </c>
      <c r="BD54" s="61" t="s">
        <v>167</v>
      </c>
      <c r="BE54" s="61" t="s">
        <v>167</v>
      </c>
      <c r="BF54" s="61" t="s">
        <v>167</v>
      </c>
      <c r="BG54" s="61" t="s">
        <v>167</v>
      </c>
      <c r="BH54" s="61" t="s">
        <v>167</v>
      </c>
      <c r="BI54" s="61" t="s">
        <v>167</v>
      </c>
      <c r="BJ54" s="61" t="s">
        <v>167</v>
      </c>
      <c r="BK54" s="61" t="s">
        <v>167</v>
      </c>
      <c r="BL54" s="61" t="s">
        <v>167</v>
      </c>
      <c r="BM54" s="61" t="s">
        <v>167</v>
      </c>
      <c r="BN54" s="61" t="s">
        <v>167</v>
      </c>
      <c r="BO54" s="61" t="s">
        <v>167</v>
      </c>
      <c r="BP54" s="61" t="s">
        <v>167</v>
      </c>
      <c r="BQ54" s="61" t="s">
        <v>167</v>
      </c>
      <c r="BR54" s="61" t="s">
        <v>167</v>
      </c>
      <c r="BS54" s="61" t="s">
        <v>167</v>
      </c>
      <c r="BT54" s="61" t="s">
        <v>167</v>
      </c>
      <c r="BU54" s="61" t="s">
        <v>167</v>
      </c>
      <c r="BV54" s="61" t="s">
        <v>167</v>
      </c>
      <c r="BW54" s="61" t="s">
        <v>167</v>
      </c>
      <c r="BX54" s="61" t="s">
        <v>167</v>
      </c>
      <c r="BY54" s="61" t="s">
        <v>167</v>
      </c>
      <c r="BZ54" s="61" t="s">
        <v>167</v>
      </c>
      <c r="CA54" s="61" t="s">
        <v>167</v>
      </c>
      <c r="CB54" s="61" t="s">
        <v>167</v>
      </c>
      <c r="CC54" s="61" t="s">
        <v>167</v>
      </c>
      <c r="CD54" s="61" t="s">
        <v>167</v>
      </c>
      <c r="CE54" s="61" t="s">
        <v>167</v>
      </c>
      <c r="CF54" s="61" t="s">
        <v>167</v>
      </c>
      <c r="CG54" s="61" t="s">
        <v>167</v>
      </c>
      <c r="CH54" s="61" t="s">
        <v>167</v>
      </c>
      <c r="CI54" s="61" t="s">
        <v>167</v>
      </c>
      <c r="CJ54" s="61" t="s">
        <v>167</v>
      </c>
      <c r="CK54" s="61" t="s">
        <v>167</v>
      </c>
      <c r="CL54" s="61" t="s">
        <v>167</v>
      </c>
      <c r="CM54" s="61" t="s">
        <v>167</v>
      </c>
      <c r="CN54" s="61" t="s">
        <v>167</v>
      </c>
      <c r="CO54" s="61" t="s">
        <v>167</v>
      </c>
      <c r="CP54" s="61" t="s">
        <v>167</v>
      </c>
      <c r="CQ54" s="61" t="s">
        <v>167</v>
      </c>
      <c r="CR54" s="61" t="s">
        <v>167</v>
      </c>
      <c r="CS54" s="61" t="s">
        <v>167</v>
      </c>
      <c r="CT54" s="61" t="s">
        <v>167</v>
      </c>
      <c r="CU54" s="61" t="s">
        <v>167</v>
      </c>
      <c r="CV54" s="61" t="s">
        <v>167</v>
      </c>
      <c r="CW54" s="61" t="s">
        <v>167</v>
      </c>
      <c r="CX54" s="61" t="s">
        <v>167</v>
      </c>
      <c r="CY54" s="61" t="s">
        <v>167</v>
      </c>
      <c r="CZ54" s="61" t="s">
        <v>167</v>
      </c>
    </row>
    <row r="55" spans="1:104" x14ac:dyDescent="0.2">
      <c r="A55" s="16" t="s">
        <v>403</v>
      </c>
      <c r="B55" s="9" t="s">
        <v>371</v>
      </c>
      <c r="C55" s="15" t="s">
        <v>367</v>
      </c>
      <c r="D55" s="15" t="s">
        <v>58</v>
      </c>
      <c r="E55" s="84" t="s">
        <v>167</v>
      </c>
      <c r="F55" s="61" t="s">
        <v>167</v>
      </c>
      <c r="G55" s="61" t="s">
        <v>167</v>
      </c>
      <c r="H55" s="61" t="s">
        <v>167</v>
      </c>
      <c r="I55" s="61" t="s">
        <v>167</v>
      </c>
      <c r="J55" s="61" t="s">
        <v>167</v>
      </c>
      <c r="K55" s="61" t="s">
        <v>167</v>
      </c>
      <c r="L55" s="61" t="s">
        <v>167</v>
      </c>
      <c r="M55" s="61" t="s">
        <v>167</v>
      </c>
      <c r="N55" s="61" t="s">
        <v>167</v>
      </c>
      <c r="O55" s="61" t="s">
        <v>167</v>
      </c>
      <c r="P55" s="61" t="s">
        <v>167</v>
      </c>
      <c r="Q55" s="61" t="s">
        <v>167</v>
      </c>
      <c r="R55" s="61" t="s">
        <v>167</v>
      </c>
      <c r="S55" s="61" t="s">
        <v>167</v>
      </c>
      <c r="T55" s="61" t="s">
        <v>167</v>
      </c>
      <c r="U55" s="61" t="s">
        <v>167</v>
      </c>
      <c r="V55" s="61" t="s">
        <v>167</v>
      </c>
      <c r="W55" s="61" t="s">
        <v>167</v>
      </c>
      <c r="X55" s="61" t="s">
        <v>167</v>
      </c>
      <c r="Y55" s="61" t="s">
        <v>167</v>
      </c>
      <c r="Z55" s="61" t="s">
        <v>167</v>
      </c>
      <c r="AA55" s="61" t="s">
        <v>167</v>
      </c>
      <c r="AB55" s="61" t="s">
        <v>167</v>
      </c>
      <c r="AC55" s="61" t="s">
        <v>167</v>
      </c>
      <c r="AD55" s="61" t="s">
        <v>167</v>
      </c>
      <c r="AE55" s="61" t="s">
        <v>167</v>
      </c>
      <c r="AF55" s="61" t="s">
        <v>167</v>
      </c>
      <c r="AG55" s="61" t="s">
        <v>167</v>
      </c>
      <c r="AH55" s="61" t="s">
        <v>167</v>
      </c>
      <c r="AI55" s="61" t="s">
        <v>167</v>
      </c>
      <c r="AJ55" s="61" t="s">
        <v>167</v>
      </c>
      <c r="AK55" s="61" t="s">
        <v>167</v>
      </c>
      <c r="AL55" s="61" t="s">
        <v>167</v>
      </c>
      <c r="AM55" s="61" t="s">
        <v>167</v>
      </c>
      <c r="AN55" s="61" t="s">
        <v>167</v>
      </c>
      <c r="AO55" s="61" t="s">
        <v>167</v>
      </c>
      <c r="AP55" s="61" t="s">
        <v>167</v>
      </c>
      <c r="AQ55" s="61" t="s">
        <v>167</v>
      </c>
      <c r="AR55" s="61" t="s">
        <v>167</v>
      </c>
      <c r="AS55" s="61" t="s">
        <v>167</v>
      </c>
      <c r="AT55" s="61" t="s">
        <v>167</v>
      </c>
      <c r="AU55" s="61" t="s">
        <v>167</v>
      </c>
      <c r="AV55" s="61" t="s">
        <v>167</v>
      </c>
      <c r="AW55" s="61" t="s">
        <v>167</v>
      </c>
      <c r="AX55" s="61" t="s">
        <v>167</v>
      </c>
      <c r="AY55" s="61" t="s">
        <v>167</v>
      </c>
      <c r="AZ55" s="61" t="s">
        <v>167</v>
      </c>
      <c r="BA55" s="61" t="s">
        <v>167</v>
      </c>
      <c r="BB55" s="61" t="s">
        <v>167</v>
      </c>
      <c r="BC55" s="61" t="s">
        <v>167</v>
      </c>
      <c r="BD55" s="61" t="s">
        <v>167</v>
      </c>
      <c r="BE55" s="61" t="s">
        <v>167</v>
      </c>
      <c r="BF55" s="61" t="s">
        <v>167</v>
      </c>
      <c r="BG55" s="61" t="s">
        <v>167</v>
      </c>
      <c r="BH55" s="61" t="s">
        <v>167</v>
      </c>
      <c r="BI55" s="61" t="s">
        <v>167</v>
      </c>
      <c r="BJ55" s="61" t="s">
        <v>167</v>
      </c>
      <c r="BK55" s="61" t="s">
        <v>167</v>
      </c>
      <c r="BL55" s="61" t="s">
        <v>167</v>
      </c>
      <c r="BM55" s="61" t="s">
        <v>167</v>
      </c>
      <c r="BN55" s="61" t="s">
        <v>167</v>
      </c>
      <c r="BO55" s="61" t="s">
        <v>167</v>
      </c>
      <c r="BP55" s="61" t="s">
        <v>167</v>
      </c>
      <c r="BQ55" s="61" t="s">
        <v>167</v>
      </c>
      <c r="BR55" s="61" t="s">
        <v>167</v>
      </c>
      <c r="BS55" s="61" t="s">
        <v>167</v>
      </c>
      <c r="BT55" s="61" t="s">
        <v>167</v>
      </c>
      <c r="BU55" s="61" t="s">
        <v>167</v>
      </c>
      <c r="BV55" s="61" t="s">
        <v>167</v>
      </c>
      <c r="BW55" s="61" t="s">
        <v>167</v>
      </c>
      <c r="BX55" s="61" t="s">
        <v>167</v>
      </c>
      <c r="BY55" s="61" t="s">
        <v>167</v>
      </c>
      <c r="BZ55" s="61" t="s">
        <v>167</v>
      </c>
      <c r="CA55" s="61" t="s">
        <v>167</v>
      </c>
      <c r="CB55" s="61" t="s">
        <v>167</v>
      </c>
      <c r="CC55" s="61" t="s">
        <v>167</v>
      </c>
      <c r="CD55" s="61" t="s">
        <v>167</v>
      </c>
      <c r="CE55" s="61" t="s">
        <v>167</v>
      </c>
      <c r="CF55" s="61" t="s">
        <v>167</v>
      </c>
      <c r="CG55" s="61" t="s">
        <v>167</v>
      </c>
      <c r="CH55" s="61" t="s">
        <v>167</v>
      </c>
      <c r="CI55" s="61" t="s">
        <v>167</v>
      </c>
      <c r="CJ55" s="61" t="s">
        <v>167</v>
      </c>
      <c r="CK55" s="61" t="s">
        <v>167</v>
      </c>
      <c r="CL55" s="61" t="s">
        <v>167</v>
      </c>
      <c r="CM55" s="61" t="s">
        <v>167</v>
      </c>
      <c r="CN55" s="61" t="s">
        <v>167</v>
      </c>
      <c r="CO55" s="61" t="s">
        <v>167</v>
      </c>
      <c r="CP55" s="61" t="s">
        <v>167</v>
      </c>
      <c r="CQ55" s="61" t="s">
        <v>167</v>
      </c>
      <c r="CR55" s="61" t="s">
        <v>167</v>
      </c>
      <c r="CS55" s="61" t="s">
        <v>167</v>
      </c>
      <c r="CT55" s="61" t="s">
        <v>167</v>
      </c>
      <c r="CU55" s="61" t="s">
        <v>167</v>
      </c>
      <c r="CV55" s="61" t="s">
        <v>167</v>
      </c>
      <c r="CW55" s="61" t="s">
        <v>167</v>
      </c>
      <c r="CX55" s="61" t="s">
        <v>167</v>
      </c>
      <c r="CY55" s="61" t="s">
        <v>167</v>
      </c>
      <c r="CZ55" s="61" t="s">
        <v>167</v>
      </c>
    </row>
    <row r="56" spans="1:104" x14ac:dyDescent="0.2">
      <c r="A56" s="16" t="s">
        <v>404</v>
      </c>
      <c r="B56" s="9" t="s">
        <v>373</v>
      </c>
      <c r="C56" s="15" t="s">
        <v>367</v>
      </c>
      <c r="D56" s="15" t="s">
        <v>58</v>
      </c>
      <c r="E56" s="84" t="s">
        <v>167</v>
      </c>
      <c r="F56" s="61" t="s">
        <v>167</v>
      </c>
      <c r="G56" s="61" t="s">
        <v>167</v>
      </c>
      <c r="H56" s="61" t="s">
        <v>167</v>
      </c>
      <c r="I56" s="61" t="s">
        <v>167</v>
      </c>
      <c r="J56" s="61" t="s">
        <v>167</v>
      </c>
      <c r="K56" s="61" t="s">
        <v>167</v>
      </c>
      <c r="L56" s="61" t="s">
        <v>167</v>
      </c>
      <c r="M56" s="61" t="s">
        <v>167</v>
      </c>
      <c r="N56" s="61" t="s">
        <v>167</v>
      </c>
      <c r="O56" s="61" t="s">
        <v>167</v>
      </c>
      <c r="P56" s="61" t="s">
        <v>167</v>
      </c>
      <c r="Q56" s="61" t="s">
        <v>167</v>
      </c>
      <c r="R56" s="61" t="s">
        <v>167</v>
      </c>
      <c r="S56" s="61" t="s">
        <v>167</v>
      </c>
      <c r="T56" s="61" t="s">
        <v>167</v>
      </c>
      <c r="U56" s="61" t="s">
        <v>167</v>
      </c>
      <c r="V56" s="61" t="s">
        <v>167</v>
      </c>
      <c r="W56" s="61" t="s">
        <v>167</v>
      </c>
      <c r="X56" s="61" t="s">
        <v>167</v>
      </c>
      <c r="Y56" s="61" t="s">
        <v>167</v>
      </c>
      <c r="Z56" s="61" t="s">
        <v>167</v>
      </c>
      <c r="AA56" s="61" t="s">
        <v>167</v>
      </c>
      <c r="AB56" s="61" t="s">
        <v>167</v>
      </c>
      <c r="AC56" s="61" t="s">
        <v>167</v>
      </c>
      <c r="AD56" s="61" t="s">
        <v>167</v>
      </c>
      <c r="AE56" s="61" t="s">
        <v>167</v>
      </c>
      <c r="AF56" s="61" t="s">
        <v>167</v>
      </c>
      <c r="AG56" s="61" t="s">
        <v>167</v>
      </c>
      <c r="AH56" s="61" t="s">
        <v>167</v>
      </c>
      <c r="AI56" s="61" t="s">
        <v>167</v>
      </c>
      <c r="AJ56" s="61" t="s">
        <v>167</v>
      </c>
      <c r="AK56" s="61" t="s">
        <v>167</v>
      </c>
      <c r="AL56" s="61" t="s">
        <v>167</v>
      </c>
      <c r="AM56" s="61" t="s">
        <v>167</v>
      </c>
      <c r="AN56" s="61" t="s">
        <v>167</v>
      </c>
      <c r="AO56" s="61" t="s">
        <v>167</v>
      </c>
      <c r="AP56" s="61" t="s">
        <v>167</v>
      </c>
      <c r="AQ56" s="61" t="s">
        <v>167</v>
      </c>
      <c r="AR56" s="61" t="s">
        <v>167</v>
      </c>
      <c r="AS56" s="61" t="s">
        <v>167</v>
      </c>
      <c r="AT56" s="61" t="s">
        <v>167</v>
      </c>
      <c r="AU56" s="61" t="s">
        <v>167</v>
      </c>
      <c r="AV56" s="61" t="s">
        <v>167</v>
      </c>
      <c r="AW56" s="61" t="s">
        <v>167</v>
      </c>
      <c r="AX56" s="61" t="s">
        <v>167</v>
      </c>
      <c r="AY56" s="61" t="s">
        <v>167</v>
      </c>
      <c r="AZ56" s="61" t="s">
        <v>167</v>
      </c>
      <c r="BA56" s="61" t="s">
        <v>167</v>
      </c>
      <c r="BB56" s="61" t="s">
        <v>167</v>
      </c>
      <c r="BC56" s="61" t="s">
        <v>167</v>
      </c>
      <c r="BD56" s="61" t="s">
        <v>167</v>
      </c>
      <c r="BE56" s="61" t="s">
        <v>167</v>
      </c>
      <c r="BF56" s="61" t="s">
        <v>167</v>
      </c>
      <c r="BG56" s="61" t="s">
        <v>167</v>
      </c>
      <c r="BH56" s="61" t="s">
        <v>167</v>
      </c>
      <c r="BI56" s="61" t="s">
        <v>167</v>
      </c>
      <c r="BJ56" s="61" t="s">
        <v>167</v>
      </c>
      <c r="BK56" s="61" t="s">
        <v>167</v>
      </c>
      <c r="BL56" s="61" t="s">
        <v>167</v>
      </c>
      <c r="BM56" s="61" t="s">
        <v>167</v>
      </c>
      <c r="BN56" s="61" t="s">
        <v>167</v>
      </c>
      <c r="BO56" s="61" t="s">
        <v>167</v>
      </c>
      <c r="BP56" s="61" t="s">
        <v>167</v>
      </c>
      <c r="BQ56" s="61" t="s">
        <v>167</v>
      </c>
      <c r="BR56" s="61" t="s">
        <v>167</v>
      </c>
      <c r="BS56" s="61" t="s">
        <v>167</v>
      </c>
      <c r="BT56" s="61" t="s">
        <v>167</v>
      </c>
      <c r="BU56" s="61" t="s">
        <v>167</v>
      </c>
      <c r="BV56" s="61" t="s">
        <v>167</v>
      </c>
      <c r="BW56" s="61" t="s">
        <v>167</v>
      </c>
      <c r="BX56" s="61" t="s">
        <v>167</v>
      </c>
      <c r="BY56" s="61" t="s">
        <v>167</v>
      </c>
      <c r="BZ56" s="61" t="s">
        <v>167</v>
      </c>
      <c r="CA56" s="61" t="s">
        <v>167</v>
      </c>
      <c r="CB56" s="61" t="s">
        <v>167</v>
      </c>
      <c r="CC56" s="61" t="s">
        <v>167</v>
      </c>
      <c r="CD56" s="61" t="s">
        <v>167</v>
      </c>
      <c r="CE56" s="61" t="s">
        <v>167</v>
      </c>
      <c r="CF56" s="61" t="s">
        <v>167</v>
      </c>
      <c r="CG56" s="61" t="s">
        <v>167</v>
      </c>
      <c r="CH56" s="61" t="s">
        <v>167</v>
      </c>
      <c r="CI56" s="61" t="s">
        <v>167</v>
      </c>
      <c r="CJ56" s="61" t="s">
        <v>167</v>
      </c>
      <c r="CK56" s="61" t="s">
        <v>167</v>
      </c>
      <c r="CL56" s="61" t="s">
        <v>167</v>
      </c>
      <c r="CM56" s="61" t="s">
        <v>167</v>
      </c>
      <c r="CN56" s="61" t="s">
        <v>167</v>
      </c>
      <c r="CO56" s="61" t="s">
        <v>167</v>
      </c>
      <c r="CP56" s="61" t="s">
        <v>167</v>
      </c>
      <c r="CQ56" s="61" t="s">
        <v>167</v>
      </c>
      <c r="CR56" s="61" t="s">
        <v>167</v>
      </c>
      <c r="CS56" s="61" t="s">
        <v>167</v>
      </c>
      <c r="CT56" s="61" t="s">
        <v>167</v>
      </c>
      <c r="CU56" s="61" t="s">
        <v>167</v>
      </c>
      <c r="CV56" s="61" t="s">
        <v>167</v>
      </c>
      <c r="CW56" s="61" t="s">
        <v>167</v>
      </c>
      <c r="CX56" s="61" t="s">
        <v>167</v>
      </c>
      <c r="CY56" s="61" t="s">
        <v>167</v>
      </c>
      <c r="CZ56" s="61" t="s">
        <v>167</v>
      </c>
    </row>
    <row r="57" spans="1:104" ht="28.5" x14ac:dyDescent="0.2">
      <c r="A57" s="16" t="s">
        <v>405</v>
      </c>
      <c r="B57" s="9" t="s">
        <v>375</v>
      </c>
      <c r="C57" s="15" t="s">
        <v>376</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x14ac:dyDescent="0.2">
      <c r="A58" s="16" t="s">
        <v>406</v>
      </c>
      <c r="B58" s="9" t="s">
        <v>378</v>
      </c>
      <c r="C58" s="15" t="s">
        <v>379</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x14ac:dyDescent="0.2">
      <c r="A59" s="219"/>
      <c r="B59" s="219" t="s">
        <v>407</v>
      </c>
      <c r="C59" s="15" t="s">
        <v>408</v>
      </c>
      <c r="D59" s="15" t="s">
        <v>161</v>
      </c>
      <c r="E59" s="207" t="s">
        <v>162</v>
      </c>
      <c r="F59" s="208" t="s">
        <v>162</v>
      </c>
      <c r="G59" s="208" t="s">
        <v>162</v>
      </c>
      <c r="H59" s="208" t="s">
        <v>162</v>
      </c>
      <c r="I59" s="208" t="s">
        <v>162</v>
      </c>
      <c r="J59" s="208" t="s">
        <v>162</v>
      </c>
      <c r="K59" s="208" t="s">
        <v>162</v>
      </c>
      <c r="L59" s="208" t="s">
        <v>162</v>
      </c>
      <c r="M59" s="208" t="s">
        <v>162</v>
      </c>
      <c r="N59" s="208" t="s">
        <v>162</v>
      </c>
      <c r="O59" s="208" t="s">
        <v>162</v>
      </c>
      <c r="P59" s="208" t="s">
        <v>162</v>
      </c>
      <c r="Q59" s="208" t="s">
        <v>162</v>
      </c>
      <c r="R59" s="208" t="s">
        <v>162</v>
      </c>
      <c r="S59" s="208" t="s">
        <v>162</v>
      </c>
      <c r="T59" s="208" t="s">
        <v>162</v>
      </c>
      <c r="U59" s="208" t="s">
        <v>162</v>
      </c>
      <c r="V59" s="208" t="s">
        <v>162</v>
      </c>
      <c r="W59" s="208" t="s">
        <v>162</v>
      </c>
      <c r="X59" s="208" t="s">
        <v>162</v>
      </c>
      <c r="Y59" s="208" t="s">
        <v>162</v>
      </c>
      <c r="Z59" s="208" t="s">
        <v>162</v>
      </c>
      <c r="AA59" s="208" t="s">
        <v>162</v>
      </c>
      <c r="AB59" s="208" t="s">
        <v>162</v>
      </c>
      <c r="AC59" s="208" t="s">
        <v>162</v>
      </c>
      <c r="AD59" s="208" t="s">
        <v>162</v>
      </c>
      <c r="AE59" s="208" t="s">
        <v>162</v>
      </c>
      <c r="AF59" s="208" t="s">
        <v>162</v>
      </c>
      <c r="AG59" s="208" t="s">
        <v>162</v>
      </c>
      <c r="AH59" s="208" t="s">
        <v>162</v>
      </c>
      <c r="AI59" s="208" t="s">
        <v>162</v>
      </c>
      <c r="AJ59" s="208" t="s">
        <v>162</v>
      </c>
      <c r="AK59" s="208" t="s">
        <v>162</v>
      </c>
      <c r="AL59" s="208" t="s">
        <v>162</v>
      </c>
      <c r="AM59" s="208" t="s">
        <v>162</v>
      </c>
      <c r="AN59" s="208" t="s">
        <v>162</v>
      </c>
      <c r="AO59" s="208" t="s">
        <v>162</v>
      </c>
      <c r="AP59" s="208" t="s">
        <v>162</v>
      </c>
      <c r="AQ59" s="208" t="s">
        <v>162</v>
      </c>
      <c r="AR59" s="208" t="s">
        <v>162</v>
      </c>
      <c r="AS59" s="208" t="s">
        <v>162</v>
      </c>
      <c r="AT59" s="208" t="s">
        <v>162</v>
      </c>
      <c r="AU59" s="208" t="s">
        <v>162</v>
      </c>
      <c r="AV59" s="208" t="s">
        <v>162</v>
      </c>
      <c r="AW59" s="208" t="s">
        <v>162</v>
      </c>
      <c r="AX59" s="208" t="s">
        <v>162</v>
      </c>
      <c r="AY59" s="208" t="s">
        <v>162</v>
      </c>
      <c r="AZ59" s="208" t="s">
        <v>162</v>
      </c>
      <c r="BA59" s="208" t="s">
        <v>162</v>
      </c>
      <c r="BB59" s="208" t="s">
        <v>162</v>
      </c>
      <c r="BC59" s="208" t="s">
        <v>162</v>
      </c>
      <c r="BD59" s="208" t="s">
        <v>162</v>
      </c>
      <c r="BE59" s="208" t="s">
        <v>162</v>
      </c>
      <c r="BF59" s="208" t="s">
        <v>162</v>
      </c>
      <c r="BG59" s="208" t="s">
        <v>162</v>
      </c>
      <c r="BH59" s="208" t="s">
        <v>162</v>
      </c>
      <c r="BI59" s="208" t="s">
        <v>162</v>
      </c>
      <c r="BJ59" s="208" t="s">
        <v>162</v>
      </c>
      <c r="BK59" s="208" t="s">
        <v>162</v>
      </c>
      <c r="BL59" s="208" t="s">
        <v>162</v>
      </c>
      <c r="BM59" s="208" t="s">
        <v>162</v>
      </c>
      <c r="BN59" s="208" t="s">
        <v>162</v>
      </c>
      <c r="BO59" s="208" t="s">
        <v>162</v>
      </c>
      <c r="BP59" s="208" t="s">
        <v>162</v>
      </c>
      <c r="BQ59" s="208" t="s">
        <v>162</v>
      </c>
      <c r="BR59" s="208" t="s">
        <v>162</v>
      </c>
      <c r="BS59" s="208" t="s">
        <v>162</v>
      </c>
      <c r="BT59" s="208" t="s">
        <v>162</v>
      </c>
      <c r="BU59" s="208" t="s">
        <v>162</v>
      </c>
      <c r="BV59" s="208" t="s">
        <v>162</v>
      </c>
      <c r="BW59" s="208" t="s">
        <v>162</v>
      </c>
      <c r="BX59" s="208" t="s">
        <v>162</v>
      </c>
      <c r="BY59" s="208" t="s">
        <v>162</v>
      </c>
      <c r="BZ59" s="208" t="s">
        <v>162</v>
      </c>
      <c r="CA59" s="208" t="s">
        <v>162</v>
      </c>
      <c r="CB59" s="208" t="s">
        <v>162</v>
      </c>
      <c r="CC59" s="208" t="s">
        <v>162</v>
      </c>
      <c r="CD59" s="208" t="s">
        <v>162</v>
      </c>
      <c r="CE59" s="208" t="s">
        <v>162</v>
      </c>
      <c r="CF59" s="208" t="s">
        <v>162</v>
      </c>
      <c r="CG59" s="208" t="s">
        <v>162</v>
      </c>
      <c r="CH59" s="208" t="s">
        <v>162</v>
      </c>
      <c r="CI59" s="208" t="s">
        <v>162</v>
      </c>
      <c r="CJ59" s="208" t="s">
        <v>162</v>
      </c>
      <c r="CK59" s="208" t="s">
        <v>162</v>
      </c>
      <c r="CL59" s="208" t="s">
        <v>162</v>
      </c>
      <c r="CM59" s="208" t="s">
        <v>162</v>
      </c>
      <c r="CN59" s="208" t="s">
        <v>162</v>
      </c>
      <c r="CO59" s="208" t="s">
        <v>162</v>
      </c>
      <c r="CP59" s="208" t="s">
        <v>162</v>
      </c>
      <c r="CQ59" s="208" t="s">
        <v>162</v>
      </c>
      <c r="CR59" s="208" t="s">
        <v>162</v>
      </c>
      <c r="CS59" s="208" t="s">
        <v>162</v>
      </c>
      <c r="CT59" s="208" t="s">
        <v>162</v>
      </c>
      <c r="CU59" s="208" t="s">
        <v>162</v>
      </c>
      <c r="CV59" s="208" t="s">
        <v>162</v>
      </c>
      <c r="CW59" s="208" t="s">
        <v>162</v>
      </c>
      <c r="CX59" s="208" t="s">
        <v>162</v>
      </c>
      <c r="CY59" s="208" t="s">
        <v>162</v>
      </c>
      <c r="CZ59" s="208" t="s">
        <v>162</v>
      </c>
    </row>
    <row r="60" spans="1:104" x14ac:dyDescent="0.2">
      <c r="A60" s="16" t="s">
        <v>409</v>
      </c>
      <c r="B60" s="9" t="s">
        <v>366</v>
      </c>
      <c r="C60" s="15" t="s">
        <v>367</v>
      </c>
      <c r="D60" s="15" t="s">
        <v>58</v>
      </c>
      <c r="E60" s="84" t="s">
        <v>167</v>
      </c>
      <c r="F60" s="61" t="s">
        <v>167</v>
      </c>
      <c r="G60" s="61" t="s">
        <v>167</v>
      </c>
      <c r="H60" s="61" t="s">
        <v>167</v>
      </c>
      <c r="I60" s="61" t="s">
        <v>167</v>
      </c>
      <c r="J60" s="61" t="s">
        <v>167</v>
      </c>
      <c r="K60" s="61" t="s">
        <v>167</v>
      </c>
      <c r="L60" s="61" t="s">
        <v>167</v>
      </c>
      <c r="M60" s="61" t="s">
        <v>167</v>
      </c>
      <c r="N60" s="61" t="s">
        <v>167</v>
      </c>
      <c r="O60" s="61" t="s">
        <v>167</v>
      </c>
      <c r="P60" s="61" t="s">
        <v>167</v>
      </c>
      <c r="Q60" s="61" t="s">
        <v>167</v>
      </c>
      <c r="R60" s="61" t="s">
        <v>167</v>
      </c>
      <c r="S60" s="61" t="s">
        <v>167</v>
      </c>
      <c r="T60" s="61" t="s">
        <v>167</v>
      </c>
      <c r="U60" s="61" t="s">
        <v>167</v>
      </c>
      <c r="V60" s="61" t="s">
        <v>167</v>
      </c>
      <c r="W60" s="61" t="s">
        <v>167</v>
      </c>
      <c r="X60" s="61" t="s">
        <v>167</v>
      </c>
      <c r="Y60" s="61" t="s">
        <v>167</v>
      </c>
      <c r="Z60" s="61" t="s">
        <v>167</v>
      </c>
      <c r="AA60" s="61" t="s">
        <v>167</v>
      </c>
      <c r="AB60" s="61" t="s">
        <v>167</v>
      </c>
      <c r="AC60" s="61" t="s">
        <v>167</v>
      </c>
      <c r="AD60" s="61" t="s">
        <v>167</v>
      </c>
      <c r="AE60" s="61" t="s">
        <v>167</v>
      </c>
      <c r="AF60" s="61" t="s">
        <v>167</v>
      </c>
      <c r="AG60" s="61" t="s">
        <v>167</v>
      </c>
      <c r="AH60" s="61" t="s">
        <v>167</v>
      </c>
      <c r="AI60" s="61" t="s">
        <v>167</v>
      </c>
      <c r="AJ60" s="61" t="s">
        <v>167</v>
      </c>
      <c r="AK60" s="61" t="s">
        <v>167</v>
      </c>
      <c r="AL60" s="61" t="s">
        <v>167</v>
      </c>
      <c r="AM60" s="61" t="s">
        <v>167</v>
      </c>
      <c r="AN60" s="61" t="s">
        <v>167</v>
      </c>
      <c r="AO60" s="61" t="s">
        <v>167</v>
      </c>
      <c r="AP60" s="61" t="s">
        <v>167</v>
      </c>
      <c r="AQ60" s="61" t="s">
        <v>167</v>
      </c>
      <c r="AR60" s="61" t="s">
        <v>167</v>
      </c>
      <c r="AS60" s="61" t="s">
        <v>167</v>
      </c>
      <c r="AT60" s="61" t="s">
        <v>167</v>
      </c>
      <c r="AU60" s="61" t="s">
        <v>167</v>
      </c>
      <c r="AV60" s="61" t="s">
        <v>167</v>
      </c>
      <c r="AW60" s="61" t="s">
        <v>167</v>
      </c>
      <c r="AX60" s="61" t="s">
        <v>167</v>
      </c>
      <c r="AY60" s="61" t="s">
        <v>167</v>
      </c>
      <c r="AZ60" s="61" t="s">
        <v>167</v>
      </c>
      <c r="BA60" s="61" t="s">
        <v>167</v>
      </c>
      <c r="BB60" s="61" t="s">
        <v>167</v>
      </c>
      <c r="BC60" s="61" t="s">
        <v>167</v>
      </c>
      <c r="BD60" s="61" t="s">
        <v>167</v>
      </c>
      <c r="BE60" s="61" t="s">
        <v>167</v>
      </c>
      <c r="BF60" s="61" t="s">
        <v>167</v>
      </c>
      <c r="BG60" s="61" t="s">
        <v>167</v>
      </c>
      <c r="BH60" s="61" t="s">
        <v>167</v>
      </c>
      <c r="BI60" s="61" t="s">
        <v>167</v>
      </c>
      <c r="BJ60" s="61" t="s">
        <v>167</v>
      </c>
      <c r="BK60" s="61" t="s">
        <v>167</v>
      </c>
      <c r="BL60" s="61" t="s">
        <v>167</v>
      </c>
      <c r="BM60" s="61" t="s">
        <v>167</v>
      </c>
      <c r="BN60" s="61" t="s">
        <v>167</v>
      </c>
      <c r="BO60" s="61" t="s">
        <v>167</v>
      </c>
      <c r="BP60" s="61" t="s">
        <v>167</v>
      </c>
      <c r="BQ60" s="61" t="s">
        <v>167</v>
      </c>
      <c r="BR60" s="61" t="s">
        <v>167</v>
      </c>
      <c r="BS60" s="61" t="s">
        <v>167</v>
      </c>
      <c r="BT60" s="61" t="s">
        <v>167</v>
      </c>
      <c r="BU60" s="61" t="s">
        <v>167</v>
      </c>
      <c r="BV60" s="61" t="s">
        <v>167</v>
      </c>
      <c r="BW60" s="61" t="s">
        <v>167</v>
      </c>
      <c r="BX60" s="61" t="s">
        <v>167</v>
      </c>
      <c r="BY60" s="61" t="s">
        <v>167</v>
      </c>
      <c r="BZ60" s="61" t="s">
        <v>167</v>
      </c>
      <c r="CA60" s="61" t="s">
        <v>167</v>
      </c>
      <c r="CB60" s="61" t="s">
        <v>167</v>
      </c>
      <c r="CC60" s="61" t="s">
        <v>167</v>
      </c>
      <c r="CD60" s="61" t="s">
        <v>167</v>
      </c>
      <c r="CE60" s="61" t="s">
        <v>167</v>
      </c>
      <c r="CF60" s="61" t="s">
        <v>167</v>
      </c>
      <c r="CG60" s="61" t="s">
        <v>167</v>
      </c>
      <c r="CH60" s="61" t="s">
        <v>167</v>
      </c>
      <c r="CI60" s="61" t="s">
        <v>167</v>
      </c>
      <c r="CJ60" s="61" t="s">
        <v>167</v>
      </c>
      <c r="CK60" s="61" t="s">
        <v>167</v>
      </c>
      <c r="CL60" s="61" t="s">
        <v>167</v>
      </c>
      <c r="CM60" s="61" t="s">
        <v>167</v>
      </c>
      <c r="CN60" s="61" t="s">
        <v>167</v>
      </c>
      <c r="CO60" s="61" t="s">
        <v>167</v>
      </c>
      <c r="CP60" s="61" t="s">
        <v>167</v>
      </c>
      <c r="CQ60" s="61" t="s">
        <v>167</v>
      </c>
      <c r="CR60" s="61" t="s">
        <v>167</v>
      </c>
      <c r="CS60" s="61" t="s">
        <v>167</v>
      </c>
      <c r="CT60" s="61" t="s">
        <v>167</v>
      </c>
      <c r="CU60" s="61" t="s">
        <v>167</v>
      </c>
      <c r="CV60" s="61" t="s">
        <v>167</v>
      </c>
      <c r="CW60" s="61" t="s">
        <v>167</v>
      </c>
      <c r="CX60" s="61" t="s">
        <v>167</v>
      </c>
      <c r="CY60" s="61" t="s">
        <v>167</v>
      </c>
      <c r="CZ60" s="61" t="s">
        <v>167</v>
      </c>
    </row>
    <row r="61" spans="1:104" x14ac:dyDescent="0.2">
      <c r="A61" s="16" t="s">
        <v>410</v>
      </c>
      <c r="B61" s="9" t="s">
        <v>369</v>
      </c>
      <c r="C61" s="15" t="s">
        <v>367</v>
      </c>
      <c r="D61" s="15" t="s">
        <v>58</v>
      </c>
      <c r="E61" s="84" t="s">
        <v>167</v>
      </c>
      <c r="F61" s="61" t="s">
        <v>167</v>
      </c>
      <c r="G61" s="61" t="s">
        <v>167</v>
      </c>
      <c r="H61" s="61" t="s">
        <v>167</v>
      </c>
      <c r="I61" s="61" t="s">
        <v>167</v>
      </c>
      <c r="J61" s="61" t="s">
        <v>167</v>
      </c>
      <c r="K61" s="61" t="s">
        <v>167</v>
      </c>
      <c r="L61" s="61" t="s">
        <v>167</v>
      </c>
      <c r="M61" s="61" t="s">
        <v>167</v>
      </c>
      <c r="N61" s="61" t="s">
        <v>167</v>
      </c>
      <c r="O61" s="61" t="s">
        <v>167</v>
      </c>
      <c r="P61" s="61" t="s">
        <v>167</v>
      </c>
      <c r="Q61" s="61" t="s">
        <v>167</v>
      </c>
      <c r="R61" s="61" t="s">
        <v>167</v>
      </c>
      <c r="S61" s="61" t="s">
        <v>167</v>
      </c>
      <c r="T61" s="61" t="s">
        <v>167</v>
      </c>
      <c r="U61" s="61" t="s">
        <v>167</v>
      </c>
      <c r="V61" s="61" t="s">
        <v>167</v>
      </c>
      <c r="W61" s="61" t="s">
        <v>167</v>
      </c>
      <c r="X61" s="61" t="s">
        <v>167</v>
      </c>
      <c r="Y61" s="61" t="s">
        <v>167</v>
      </c>
      <c r="Z61" s="61" t="s">
        <v>167</v>
      </c>
      <c r="AA61" s="61" t="s">
        <v>167</v>
      </c>
      <c r="AB61" s="61" t="s">
        <v>167</v>
      </c>
      <c r="AC61" s="61" t="s">
        <v>167</v>
      </c>
      <c r="AD61" s="61" t="s">
        <v>167</v>
      </c>
      <c r="AE61" s="61" t="s">
        <v>167</v>
      </c>
      <c r="AF61" s="61" t="s">
        <v>167</v>
      </c>
      <c r="AG61" s="61" t="s">
        <v>167</v>
      </c>
      <c r="AH61" s="61" t="s">
        <v>167</v>
      </c>
      <c r="AI61" s="61" t="s">
        <v>167</v>
      </c>
      <c r="AJ61" s="61" t="s">
        <v>167</v>
      </c>
      <c r="AK61" s="61" t="s">
        <v>167</v>
      </c>
      <c r="AL61" s="61" t="s">
        <v>167</v>
      </c>
      <c r="AM61" s="61" t="s">
        <v>167</v>
      </c>
      <c r="AN61" s="61" t="s">
        <v>167</v>
      </c>
      <c r="AO61" s="61" t="s">
        <v>167</v>
      </c>
      <c r="AP61" s="61" t="s">
        <v>167</v>
      </c>
      <c r="AQ61" s="61" t="s">
        <v>167</v>
      </c>
      <c r="AR61" s="61" t="s">
        <v>167</v>
      </c>
      <c r="AS61" s="61" t="s">
        <v>167</v>
      </c>
      <c r="AT61" s="61" t="s">
        <v>167</v>
      </c>
      <c r="AU61" s="61" t="s">
        <v>167</v>
      </c>
      <c r="AV61" s="61" t="s">
        <v>167</v>
      </c>
      <c r="AW61" s="61" t="s">
        <v>167</v>
      </c>
      <c r="AX61" s="61" t="s">
        <v>167</v>
      </c>
      <c r="AY61" s="61" t="s">
        <v>167</v>
      </c>
      <c r="AZ61" s="61" t="s">
        <v>167</v>
      </c>
      <c r="BA61" s="61" t="s">
        <v>167</v>
      </c>
      <c r="BB61" s="61" t="s">
        <v>167</v>
      </c>
      <c r="BC61" s="61" t="s">
        <v>167</v>
      </c>
      <c r="BD61" s="61" t="s">
        <v>167</v>
      </c>
      <c r="BE61" s="61" t="s">
        <v>167</v>
      </c>
      <c r="BF61" s="61" t="s">
        <v>167</v>
      </c>
      <c r="BG61" s="61" t="s">
        <v>167</v>
      </c>
      <c r="BH61" s="61" t="s">
        <v>167</v>
      </c>
      <c r="BI61" s="61" t="s">
        <v>167</v>
      </c>
      <c r="BJ61" s="61" t="s">
        <v>167</v>
      </c>
      <c r="BK61" s="61" t="s">
        <v>167</v>
      </c>
      <c r="BL61" s="61" t="s">
        <v>167</v>
      </c>
      <c r="BM61" s="61" t="s">
        <v>167</v>
      </c>
      <c r="BN61" s="61" t="s">
        <v>167</v>
      </c>
      <c r="BO61" s="61" t="s">
        <v>167</v>
      </c>
      <c r="BP61" s="61" t="s">
        <v>167</v>
      </c>
      <c r="BQ61" s="61" t="s">
        <v>167</v>
      </c>
      <c r="BR61" s="61" t="s">
        <v>167</v>
      </c>
      <c r="BS61" s="61" t="s">
        <v>167</v>
      </c>
      <c r="BT61" s="61" t="s">
        <v>167</v>
      </c>
      <c r="BU61" s="61" t="s">
        <v>167</v>
      </c>
      <c r="BV61" s="61" t="s">
        <v>167</v>
      </c>
      <c r="BW61" s="61" t="s">
        <v>167</v>
      </c>
      <c r="BX61" s="61" t="s">
        <v>167</v>
      </c>
      <c r="BY61" s="61" t="s">
        <v>167</v>
      </c>
      <c r="BZ61" s="61" t="s">
        <v>167</v>
      </c>
      <c r="CA61" s="61" t="s">
        <v>167</v>
      </c>
      <c r="CB61" s="61" t="s">
        <v>167</v>
      </c>
      <c r="CC61" s="61" t="s">
        <v>167</v>
      </c>
      <c r="CD61" s="61" t="s">
        <v>167</v>
      </c>
      <c r="CE61" s="61" t="s">
        <v>167</v>
      </c>
      <c r="CF61" s="61" t="s">
        <v>167</v>
      </c>
      <c r="CG61" s="61" t="s">
        <v>167</v>
      </c>
      <c r="CH61" s="61" t="s">
        <v>167</v>
      </c>
      <c r="CI61" s="61" t="s">
        <v>167</v>
      </c>
      <c r="CJ61" s="61" t="s">
        <v>167</v>
      </c>
      <c r="CK61" s="61" t="s">
        <v>167</v>
      </c>
      <c r="CL61" s="61" t="s">
        <v>167</v>
      </c>
      <c r="CM61" s="61" t="s">
        <v>167</v>
      </c>
      <c r="CN61" s="61" t="s">
        <v>167</v>
      </c>
      <c r="CO61" s="61" t="s">
        <v>167</v>
      </c>
      <c r="CP61" s="61" t="s">
        <v>167</v>
      </c>
      <c r="CQ61" s="61" t="s">
        <v>167</v>
      </c>
      <c r="CR61" s="61" t="s">
        <v>167</v>
      </c>
      <c r="CS61" s="61" t="s">
        <v>167</v>
      </c>
      <c r="CT61" s="61" t="s">
        <v>167</v>
      </c>
      <c r="CU61" s="61" t="s">
        <v>167</v>
      </c>
      <c r="CV61" s="61" t="s">
        <v>167</v>
      </c>
      <c r="CW61" s="61" t="s">
        <v>167</v>
      </c>
      <c r="CX61" s="61" t="s">
        <v>167</v>
      </c>
      <c r="CY61" s="61" t="s">
        <v>167</v>
      </c>
      <c r="CZ61" s="61" t="s">
        <v>167</v>
      </c>
    </row>
    <row r="62" spans="1:104" x14ac:dyDescent="0.2">
      <c r="A62" s="16" t="s">
        <v>411</v>
      </c>
      <c r="B62" s="9" t="s">
        <v>371</v>
      </c>
      <c r="C62" s="15" t="s">
        <v>367</v>
      </c>
      <c r="D62" s="15" t="s">
        <v>58</v>
      </c>
      <c r="E62" s="84" t="s">
        <v>167</v>
      </c>
      <c r="F62" s="61" t="s">
        <v>167</v>
      </c>
      <c r="G62" s="61" t="s">
        <v>167</v>
      </c>
      <c r="H62" s="61" t="s">
        <v>167</v>
      </c>
      <c r="I62" s="61" t="s">
        <v>167</v>
      </c>
      <c r="J62" s="61" t="s">
        <v>167</v>
      </c>
      <c r="K62" s="61" t="s">
        <v>167</v>
      </c>
      <c r="L62" s="61" t="s">
        <v>167</v>
      </c>
      <c r="M62" s="61" t="s">
        <v>167</v>
      </c>
      <c r="N62" s="61" t="s">
        <v>167</v>
      </c>
      <c r="O62" s="61" t="s">
        <v>167</v>
      </c>
      <c r="P62" s="61" t="s">
        <v>167</v>
      </c>
      <c r="Q62" s="61" t="s">
        <v>167</v>
      </c>
      <c r="R62" s="61" t="s">
        <v>167</v>
      </c>
      <c r="S62" s="61" t="s">
        <v>167</v>
      </c>
      <c r="T62" s="61" t="s">
        <v>167</v>
      </c>
      <c r="U62" s="61" t="s">
        <v>167</v>
      </c>
      <c r="V62" s="61" t="s">
        <v>167</v>
      </c>
      <c r="W62" s="61" t="s">
        <v>167</v>
      </c>
      <c r="X62" s="61" t="s">
        <v>167</v>
      </c>
      <c r="Y62" s="61" t="s">
        <v>167</v>
      </c>
      <c r="Z62" s="61" t="s">
        <v>167</v>
      </c>
      <c r="AA62" s="61" t="s">
        <v>167</v>
      </c>
      <c r="AB62" s="61" t="s">
        <v>167</v>
      </c>
      <c r="AC62" s="61" t="s">
        <v>167</v>
      </c>
      <c r="AD62" s="61" t="s">
        <v>167</v>
      </c>
      <c r="AE62" s="61" t="s">
        <v>167</v>
      </c>
      <c r="AF62" s="61" t="s">
        <v>167</v>
      </c>
      <c r="AG62" s="61" t="s">
        <v>167</v>
      </c>
      <c r="AH62" s="61" t="s">
        <v>167</v>
      </c>
      <c r="AI62" s="61" t="s">
        <v>167</v>
      </c>
      <c r="AJ62" s="61" t="s">
        <v>167</v>
      </c>
      <c r="AK62" s="61" t="s">
        <v>167</v>
      </c>
      <c r="AL62" s="61" t="s">
        <v>167</v>
      </c>
      <c r="AM62" s="61" t="s">
        <v>167</v>
      </c>
      <c r="AN62" s="61" t="s">
        <v>167</v>
      </c>
      <c r="AO62" s="61" t="s">
        <v>167</v>
      </c>
      <c r="AP62" s="61" t="s">
        <v>167</v>
      </c>
      <c r="AQ62" s="61" t="s">
        <v>167</v>
      </c>
      <c r="AR62" s="61" t="s">
        <v>167</v>
      </c>
      <c r="AS62" s="61" t="s">
        <v>167</v>
      </c>
      <c r="AT62" s="61" t="s">
        <v>167</v>
      </c>
      <c r="AU62" s="61" t="s">
        <v>167</v>
      </c>
      <c r="AV62" s="61" t="s">
        <v>167</v>
      </c>
      <c r="AW62" s="61" t="s">
        <v>167</v>
      </c>
      <c r="AX62" s="61" t="s">
        <v>167</v>
      </c>
      <c r="AY62" s="61" t="s">
        <v>167</v>
      </c>
      <c r="AZ62" s="61" t="s">
        <v>167</v>
      </c>
      <c r="BA62" s="61" t="s">
        <v>167</v>
      </c>
      <c r="BB62" s="61" t="s">
        <v>167</v>
      </c>
      <c r="BC62" s="61" t="s">
        <v>167</v>
      </c>
      <c r="BD62" s="61" t="s">
        <v>167</v>
      </c>
      <c r="BE62" s="61" t="s">
        <v>167</v>
      </c>
      <c r="BF62" s="61" t="s">
        <v>167</v>
      </c>
      <c r="BG62" s="61" t="s">
        <v>167</v>
      </c>
      <c r="BH62" s="61" t="s">
        <v>167</v>
      </c>
      <c r="BI62" s="61" t="s">
        <v>167</v>
      </c>
      <c r="BJ62" s="61" t="s">
        <v>167</v>
      </c>
      <c r="BK62" s="61" t="s">
        <v>167</v>
      </c>
      <c r="BL62" s="61" t="s">
        <v>167</v>
      </c>
      <c r="BM62" s="61" t="s">
        <v>167</v>
      </c>
      <c r="BN62" s="61" t="s">
        <v>167</v>
      </c>
      <c r="BO62" s="61" t="s">
        <v>167</v>
      </c>
      <c r="BP62" s="61" t="s">
        <v>167</v>
      </c>
      <c r="BQ62" s="61" t="s">
        <v>167</v>
      </c>
      <c r="BR62" s="61" t="s">
        <v>167</v>
      </c>
      <c r="BS62" s="61" t="s">
        <v>167</v>
      </c>
      <c r="BT62" s="61" t="s">
        <v>167</v>
      </c>
      <c r="BU62" s="61" t="s">
        <v>167</v>
      </c>
      <c r="BV62" s="61" t="s">
        <v>167</v>
      </c>
      <c r="BW62" s="61" t="s">
        <v>167</v>
      </c>
      <c r="BX62" s="61" t="s">
        <v>167</v>
      </c>
      <c r="BY62" s="61" t="s">
        <v>167</v>
      </c>
      <c r="BZ62" s="61" t="s">
        <v>167</v>
      </c>
      <c r="CA62" s="61" t="s">
        <v>167</v>
      </c>
      <c r="CB62" s="61" t="s">
        <v>167</v>
      </c>
      <c r="CC62" s="61" t="s">
        <v>167</v>
      </c>
      <c r="CD62" s="61" t="s">
        <v>167</v>
      </c>
      <c r="CE62" s="61" t="s">
        <v>167</v>
      </c>
      <c r="CF62" s="61" t="s">
        <v>167</v>
      </c>
      <c r="CG62" s="61" t="s">
        <v>167</v>
      </c>
      <c r="CH62" s="61" t="s">
        <v>167</v>
      </c>
      <c r="CI62" s="61" t="s">
        <v>167</v>
      </c>
      <c r="CJ62" s="61" t="s">
        <v>167</v>
      </c>
      <c r="CK62" s="61" t="s">
        <v>167</v>
      </c>
      <c r="CL62" s="61" t="s">
        <v>167</v>
      </c>
      <c r="CM62" s="61" t="s">
        <v>167</v>
      </c>
      <c r="CN62" s="61" t="s">
        <v>167</v>
      </c>
      <c r="CO62" s="61" t="s">
        <v>167</v>
      </c>
      <c r="CP62" s="61" t="s">
        <v>167</v>
      </c>
      <c r="CQ62" s="61" t="s">
        <v>167</v>
      </c>
      <c r="CR62" s="61" t="s">
        <v>167</v>
      </c>
      <c r="CS62" s="61" t="s">
        <v>167</v>
      </c>
      <c r="CT62" s="61" t="s">
        <v>167</v>
      </c>
      <c r="CU62" s="61" t="s">
        <v>167</v>
      </c>
      <c r="CV62" s="61" t="s">
        <v>167</v>
      </c>
      <c r="CW62" s="61" t="s">
        <v>167</v>
      </c>
      <c r="CX62" s="61" t="s">
        <v>167</v>
      </c>
      <c r="CY62" s="61" t="s">
        <v>167</v>
      </c>
      <c r="CZ62" s="61" t="s">
        <v>167</v>
      </c>
    </row>
    <row r="63" spans="1:104" x14ac:dyDescent="0.2">
      <c r="A63" s="16" t="s">
        <v>412</v>
      </c>
      <c r="B63" s="9" t="s">
        <v>373</v>
      </c>
      <c r="C63" s="15" t="s">
        <v>367</v>
      </c>
      <c r="D63" s="15" t="s">
        <v>58</v>
      </c>
      <c r="E63" s="84" t="s">
        <v>167</v>
      </c>
      <c r="F63" s="61" t="s">
        <v>167</v>
      </c>
      <c r="G63" s="61" t="s">
        <v>167</v>
      </c>
      <c r="H63" s="61" t="s">
        <v>167</v>
      </c>
      <c r="I63" s="61" t="s">
        <v>167</v>
      </c>
      <c r="J63" s="61" t="s">
        <v>167</v>
      </c>
      <c r="K63" s="61" t="s">
        <v>167</v>
      </c>
      <c r="L63" s="61" t="s">
        <v>167</v>
      </c>
      <c r="M63" s="61" t="s">
        <v>167</v>
      </c>
      <c r="N63" s="61" t="s">
        <v>167</v>
      </c>
      <c r="O63" s="61" t="s">
        <v>167</v>
      </c>
      <c r="P63" s="61" t="s">
        <v>167</v>
      </c>
      <c r="Q63" s="61" t="s">
        <v>167</v>
      </c>
      <c r="R63" s="61" t="s">
        <v>167</v>
      </c>
      <c r="S63" s="61" t="s">
        <v>167</v>
      </c>
      <c r="T63" s="61" t="s">
        <v>167</v>
      </c>
      <c r="U63" s="61" t="s">
        <v>167</v>
      </c>
      <c r="V63" s="61" t="s">
        <v>167</v>
      </c>
      <c r="W63" s="61" t="s">
        <v>167</v>
      </c>
      <c r="X63" s="61" t="s">
        <v>167</v>
      </c>
      <c r="Y63" s="61" t="s">
        <v>167</v>
      </c>
      <c r="Z63" s="61" t="s">
        <v>167</v>
      </c>
      <c r="AA63" s="61" t="s">
        <v>167</v>
      </c>
      <c r="AB63" s="61" t="s">
        <v>167</v>
      </c>
      <c r="AC63" s="61" t="s">
        <v>167</v>
      </c>
      <c r="AD63" s="61" t="s">
        <v>167</v>
      </c>
      <c r="AE63" s="61" t="s">
        <v>167</v>
      </c>
      <c r="AF63" s="61" t="s">
        <v>167</v>
      </c>
      <c r="AG63" s="61" t="s">
        <v>167</v>
      </c>
      <c r="AH63" s="61" t="s">
        <v>167</v>
      </c>
      <c r="AI63" s="61" t="s">
        <v>167</v>
      </c>
      <c r="AJ63" s="61" t="s">
        <v>167</v>
      </c>
      <c r="AK63" s="61" t="s">
        <v>167</v>
      </c>
      <c r="AL63" s="61" t="s">
        <v>167</v>
      </c>
      <c r="AM63" s="61" t="s">
        <v>167</v>
      </c>
      <c r="AN63" s="61" t="s">
        <v>167</v>
      </c>
      <c r="AO63" s="61" t="s">
        <v>167</v>
      </c>
      <c r="AP63" s="61" t="s">
        <v>167</v>
      </c>
      <c r="AQ63" s="61" t="s">
        <v>167</v>
      </c>
      <c r="AR63" s="61" t="s">
        <v>167</v>
      </c>
      <c r="AS63" s="61" t="s">
        <v>167</v>
      </c>
      <c r="AT63" s="61" t="s">
        <v>167</v>
      </c>
      <c r="AU63" s="61" t="s">
        <v>167</v>
      </c>
      <c r="AV63" s="61" t="s">
        <v>167</v>
      </c>
      <c r="AW63" s="61" t="s">
        <v>167</v>
      </c>
      <c r="AX63" s="61" t="s">
        <v>167</v>
      </c>
      <c r="AY63" s="61" t="s">
        <v>167</v>
      </c>
      <c r="AZ63" s="61" t="s">
        <v>167</v>
      </c>
      <c r="BA63" s="61" t="s">
        <v>167</v>
      </c>
      <c r="BB63" s="61" t="s">
        <v>167</v>
      </c>
      <c r="BC63" s="61" t="s">
        <v>167</v>
      </c>
      <c r="BD63" s="61" t="s">
        <v>167</v>
      </c>
      <c r="BE63" s="61" t="s">
        <v>167</v>
      </c>
      <c r="BF63" s="61" t="s">
        <v>167</v>
      </c>
      <c r="BG63" s="61" t="s">
        <v>167</v>
      </c>
      <c r="BH63" s="61" t="s">
        <v>167</v>
      </c>
      <c r="BI63" s="61" t="s">
        <v>167</v>
      </c>
      <c r="BJ63" s="61" t="s">
        <v>167</v>
      </c>
      <c r="BK63" s="61" t="s">
        <v>167</v>
      </c>
      <c r="BL63" s="61" t="s">
        <v>167</v>
      </c>
      <c r="BM63" s="61" t="s">
        <v>167</v>
      </c>
      <c r="BN63" s="61" t="s">
        <v>167</v>
      </c>
      <c r="BO63" s="61" t="s">
        <v>167</v>
      </c>
      <c r="BP63" s="61" t="s">
        <v>167</v>
      </c>
      <c r="BQ63" s="61" t="s">
        <v>167</v>
      </c>
      <c r="BR63" s="61" t="s">
        <v>167</v>
      </c>
      <c r="BS63" s="61" t="s">
        <v>167</v>
      </c>
      <c r="BT63" s="61" t="s">
        <v>167</v>
      </c>
      <c r="BU63" s="61" t="s">
        <v>167</v>
      </c>
      <c r="BV63" s="61" t="s">
        <v>167</v>
      </c>
      <c r="BW63" s="61" t="s">
        <v>167</v>
      </c>
      <c r="BX63" s="61" t="s">
        <v>167</v>
      </c>
      <c r="BY63" s="61" t="s">
        <v>167</v>
      </c>
      <c r="BZ63" s="61" t="s">
        <v>167</v>
      </c>
      <c r="CA63" s="61" t="s">
        <v>167</v>
      </c>
      <c r="CB63" s="61" t="s">
        <v>167</v>
      </c>
      <c r="CC63" s="61" t="s">
        <v>167</v>
      </c>
      <c r="CD63" s="61" t="s">
        <v>167</v>
      </c>
      <c r="CE63" s="61" t="s">
        <v>167</v>
      </c>
      <c r="CF63" s="61" t="s">
        <v>167</v>
      </c>
      <c r="CG63" s="61" t="s">
        <v>167</v>
      </c>
      <c r="CH63" s="61" t="s">
        <v>167</v>
      </c>
      <c r="CI63" s="61" t="s">
        <v>167</v>
      </c>
      <c r="CJ63" s="61" t="s">
        <v>167</v>
      </c>
      <c r="CK63" s="61" t="s">
        <v>167</v>
      </c>
      <c r="CL63" s="61" t="s">
        <v>167</v>
      </c>
      <c r="CM63" s="61" t="s">
        <v>167</v>
      </c>
      <c r="CN63" s="61" t="s">
        <v>167</v>
      </c>
      <c r="CO63" s="61" t="s">
        <v>167</v>
      </c>
      <c r="CP63" s="61" t="s">
        <v>167</v>
      </c>
      <c r="CQ63" s="61" t="s">
        <v>167</v>
      </c>
      <c r="CR63" s="61" t="s">
        <v>167</v>
      </c>
      <c r="CS63" s="61" t="s">
        <v>167</v>
      </c>
      <c r="CT63" s="61" t="s">
        <v>167</v>
      </c>
      <c r="CU63" s="61" t="s">
        <v>167</v>
      </c>
      <c r="CV63" s="61" t="s">
        <v>167</v>
      </c>
      <c r="CW63" s="61" t="s">
        <v>167</v>
      </c>
      <c r="CX63" s="61" t="s">
        <v>167</v>
      </c>
      <c r="CY63" s="61" t="s">
        <v>167</v>
      </c>
      <c r="CZ63" s="61" t="s">
        <v>167</v>
      </c>
    </row>
    <row r="64" spans="1:104" ht="28.5" x14ac:dyDescent="0.2">
      <c r="A64" s="16" t="s">
        <v>413</v>
      </c>
      <c r="B64" s="9" t="s">
        <v>375</v>
      </c>
      <c r="C64" s="15" t="s">
        <v>414</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x14ac:dyDescent="0.2">
      <c r="A65" s="16" t="s">
        <v>415</v>
      </c>
      <c r="B65" s="9" t="s">
        <v>378</v>
      </c>
      <c r="C65" s="15" t="s">
        <v>379</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x14ac:dyDescent="0.3">
      <c r="A66" s="64"/>
      <c r="B66" s="64" t="s">
        <v>153</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x14ac:dyDescent="0.2">
      <c r="A67" s="219"/>
      <c r="B67" s="219" t="s">
        <v>416</v>
      </c>
      <c r="C67" s="15" t="s">
        <v>417</v>
      </c>
      <c r="D67" s="15" t="s">
        <v>161</v>
      </c>
      <c r="E67" s="207" t="s">
        <v>162</v>
      </c>
      <c r="F67" s="208" t="s">
        <v>162</v>
      </c>
      <c r="G67" s="208" t="s">
        <v>162</v>
      </c>
      <c r="H67" s="208" t="s">
        <v>162</v>
      </c>
      <c r="I67" s="208" t="s">
        <v>162</v>
      </c>
      <c r="J67" s="208" t="s">
        <v>162</v>
      </c>
      <c r="K67" s="208" t="s">
        <v>162</v>
      </c>
      <c r="L67" s="208" t="s">
        <v>162</v>
      </c>
      <c r="M67" s="208" t="s">
        <v>162</v>
      </c>
      <c r="N67" s="208" t="s">
        <v>162</v>
      </c>
      <c r="O67" s="208" t="s">
        <v>162</v>
      </c>
      <c r="P67" s="208" t="s">
        <v>162</v>
      </c>
      <c r="Q67" s="208" t="s">
        <v>162</v>
      </c>
      <c r="R67" s="208" t="s">
        <v>162</v>
      </c>
      <c r="S67" s="208" t="s">
        <v>162</v>
      </c>
      <c r="T67" s="208" t="s">
        <v>162</v>
      </c>
      <c r="U67" s="208" t="s">
        <v>162</v>
      </c>
      <c r="V67" s="208" t="s">
        <v>162</v>
      </c>
      <c r="W67" s="208" t="s">
        <v>162</v>
      </c>
      <c r="X67" s="208" t="s">
        <v>162</v>
      </c>
      <c r="Y67" s="208" t="s">
        <v>162</v>
      </c>
      <c r="Z67" s="208" t="s">
        <v>162</v>
      </c>
      <c r="AA67" s="208" t="s">
        <v>162</v>
      </c>
      <c r="AB67" s="208" t="s">
        <v>162</v>
      </c>
      <c r="AC67" s="208" t="s">
        <v>162</v>
      </c>
      <c r="AD67" s="208" t="s">
        <v>162</v>
      </c>
      <c r="AE67" s="208" t="s">
        <v>162</v>
      </c>
      <c r="AF67" s="208" t="s">
        <v>162</v>
      </c>
      <c r="AG67" s="208" t="s">
        <v>162</v>
      </c>
      <c r="AH67" s="208" t="s">
        <v>162</v>
      </c>
      <c r="AI67" s="208" t="s">
        <v>162</v>
      </c>
      <c r="AJ67" s="208" t="s">
        <v>162</v>
      </c>
      <c r="AK67" s="208" t="s">
        <v>162</v>
      </c>
      <c r="AL67" s="208" t="s">
        <v>162</v>
      </c>
      <c r="AM67" s="208" t="s">
        <v>162</v>
      </c>
      <c r="AN67" s="208" t="s">
        <v>162</v>
      </c>
      <c r="AO67" s="208" t="s">
        <v>162</v>
      </c>
      <c r="AP67" s="208" t="s">
        <v>162</v>
      </c>
      <c r="AQ67" s="208" t="s">
        <v>162</v>
      </c>
      <c r="AR67" s="208" t="s">
        <v>162</v>
      </c>
      <c r="AS67" s="208" t="s">
        <v>162</v>
      </c>
      <c r="AT67" s="208" t="s">
        <v>162</v>
      </c>
      <c r="AU67" s="208" t="s">
        <v>162</v>
      </c>
      <c r="AV67" s="208" t="s">
        <v>162</v>
      </c>
      <c r="AW67" s="208" t="s">
        <v>162</v>
      </c>
      <c r="AX67" s="208" t="s">
        <v>162</v>
      </c>
      <c r="AY67" s="208" t="s">
        <v>162</v>
      </c>
      <c r="AZ67" s="208" t="s">
        <v>162</v>
      </c>
      <c r="BA67" s="208" t="s">
        <v>162</v>
      </c>
      <c r="BB67" s="208" t="s">
        <v>162</v>
      </c>
      <c r="BC67" s="208" t="s">
        <v>162</v>
      </c>
      <c r="BD67" s="208" t="s">
        <v>162</v>
      </c>
      <c r="BE67" s="208" t="s">
        <v>162</v>
      </c>
      <c r="BF67" s="208" t="s">
        <v>162</v>
      </c>
      <c r="BG67" s="208" t="s">
        <v>162</v>
      </c>
      <c r="BH67" s="208" t="s">
        <v>162</v>
      </c>
      <c r="BI67" s="208" t="s">
        <v>162</v>
      </c>
      <c r="BJ67" s="208" t="s">
        <v>162</v>
      </c>
      <c r="BK67" s="208" t="s">
        <v>162</v>
      </c>
      <c r="BL67" s="208" t="s">
        <v>162</v>
      </c>
      <c r="BM67" s="208" t="s">
        <v>162</v>
      </c>
      <c r="BN67" s="208" t="s">
        <v>162</v>
      </c>
      <c r="BO67" s="208" t="s">
        <v>162</v>
      </c>
      <c r="BP67" s="208" t="s">
        <v>162</v>
      </c>
      <c r="BQ67" s="208" t="s">
        <v>162</v>
      </c>
      <c r="BR67" s="208" t="s">
        <v>162</v>
      </c>
      <c r="BS67" s="208" t="s">
        <v>162</v>
      </c>
      <c r="BT67" s="208" t="s">
        <v>162</v>
      </c>
      <c r="BU67" s="208" t="s">
        <v>162</v>
      </c>
      <c r="BV67" s="208" t="s">
        <v>162</v>
      </c>
      <c r="BW67" s="208" t="s">
        <v>162</v>
      </c>
      <c r="BX67" s="208" t="s">
        <v>162</v>
      </c>
      <c r="BY67" s="208" t="s">
        <v>162</v>
      </c>
      <c r="BZ67" s="208" t="s">
        <v>162</v>
      </c>
      <c r="CA67" s="208" t="s">
        <v>162</v>
      </c>
      <c r="CB67" s="208" t="s">
        <v>162</v>
      </c>
      <c r="CC67" s="208" t="s">
        <v>162</v>
      </c>
      <c r="CD67" s="208" t="s">
        <v>162</v>
      </c>
      <c r="CE67" s="208" t="s">
        <v>162</v>
      </c>
      <c r="CF67" s="208" t="s">
        <v>162</v>
      </c>
      <c r="CG67" s="208" t="s">
        <v>162</v>
      </c>
      <c r="CH67" s="208" t="s">
        <v>162</v>
      </c>
      <c r="CI67" s="208" t="s">
        <v>162</v>
      </c>
      <c r="CJ67" s="208" t="s">
        <v>162</v>
      </c>
      <c r="CK67" s="208" t="s">
        <v>162</v>
      </c>
      <c r="CL67" s="208" t="s">
        <v>162</v>
      </c>
      <c r="CM67" s="208" t="s">
        <v>162</v>
      </c>
      <c r="CN67" s="208" t="s">
        <v>162</v>
      </c>
      <c r="CO67" s="208" t="s">
        <v>162</v>
      </c>
      <c r="CP67" s="208" t="s">
        <v>162</v>
      </c>
      <c r="CQ67" s="208" t="s">
        <v>162</v>
      </c>
      <c r="CR67" s="208" t="s">
        <v>162</v>
      </c>
      <c r="CS67" s="208" t="s">
        <v>162</v>
      </c>
      <c r="CT67" s="208" t="s">
        <v>162</v>
      </c>
      <c r="CU67" s="208" t="s">
        <v>162</v>
      </c>
      <c r="CV67" s="208" t="s">
        <v>162</v>
      </c>
      <c r="CW67" s="208" t="s">
        <v>162</v>
      </c>
      <c r="CX67" s="208" t="s">
        <v>162</v>
      </c>
      <c r="CY67" s="208" t="s">
        <v>162</v>
      </c>
      <c r="CZ67" s="208" t="s">
        <v>162</v>
      </c>
    </row>
    <row r="68" spans="1:104" x14ac:dyDescent="0.2">
      <c r="A68" s="16" t="s">
        <v>418</v>
      </c>
      <c r="B68" s="9" t="s">
        <v>366</v>
      </c>
      <c r="C68" s="15" t="s">
        <v>367</v>
      </c>
      <c r="D68" s="15" t="s">
        <v>58</v>
      </c>
      <c r="E68" s="84" t="s">
        <v>167</v>
      </c>
      <c r="F68" s="61" t="s">
        <v>167</v>
      </c>
      <c r="G68" s="61" t="s">
        <v>167</v>
      </c>
      <c r="H68" s="61" t="s">
        <v>167</v>
      </c>
      <c r="I68" s="61" t="s">
        <v>167</v>
      </c>
      <c r="J68" s="61" t="s">
        <v>167</v>
      </c>
      <c r="K68" s="61" t="s">
        <v>167</v>
      </c>
      <c r="L68" s="61" t="s">
        <v>167</v>
      </c>
      <c r="M68" s="61" t="s">
        <v>167</v>
      </c>
      <c r="N68" s="61" t="s">
        <v>167</v>
      </c>
      <c r="O68" s="61" t="s">
        <v>167</v>
      </c>
      <c r="P68" s="61" t="s">
        <v>167</v>
      </c>
      <c r="Q68" s="61" t="s">
        <v>167</v>
      </c>
      <c r="R68" s="61" t="s">
        <v>167</v>
      </c>
      <c r="S68" s="61" t="s">
        <v>167</v>
      </c>
      <c r="T68" s="61" t="s">
        <v>167</v>
      </c>
      <c r="U68" s="61" t="s">
        <v>167</v>
      </c>
      <c r="V68" s="61" t="s">
        <v>167</v>
      </c>
      <c r="W68" s="61" t="s">
        <v>167</v>
      </c>
      <c r="X68" s="61" t="s">
        <v>167</v>
      </c>
      <c r="Y68" s="61" t="s">
        <v>167</v>
      </c>
      <c r="Z68" s="61" t="s">
        <v>167</v>
      </c>
      <c r="AA68" s="61" t="s">
        <v>167</v>
      </c>
      <c r="AB68" s="61" t="s">
        <v>167</v>
      </c>
      <c r="AC68" s="61" t="s">
        <v>167</v>
      </c>
      <c r="AD68" s="61" t="s">
        <v>167</v>
      </c>
      <c r="AE68" s="61" t="s">
        <v>167</v>
      </c>
      <c r="AF68" s="61" t="s">
        <v>167</v>
      </c>
      <c r="AG68" s="61" t="s">
        <v>167</v>
      </c>
      <c r="AH68" s="61" t="s">
        <v>167</v>
      </c>
      <c r="AI68" s="61" t="s">
        <v>167</v>
      </c>
      <c r="AJ68" s="61" t="s">
        <v>167</v>
      </c>
      <c r="AK68" s="61" t="s">
        <v>167</v>
      </c>
      <c r="AL68" s="61" t="s">
        <v>167</v>
      </c>
      <c r="AM68" s="61" t="s">
        <v>167</v>
      </c>
      <c r="AN68" s="61" t="s">
        <v>167</v>
      </c>
      <c r="AO68" s="61" t="s">
        <v>167</v>
      </c>
      <c r="AP68" s="61" t="s">
        <v>167</v>
      </c>
      <c r="AQ68" s="61" t="s">
        <v>167</v>
      </c>
      <c r="AR68" s="61" t="s">
        <v>167</v>
      </c>
      <c r="AS68" s="61" t="s">
        <v>167</v>
      </c>
      <c r="AT68" s="61" t="s">
        <v>167</v>
      </c>
      <c r="AU68" s="61" t="s">
        <v>167</v>
      </c>
      <c r="AV68" s="61" t="s">
        <v>167</v>
      </c>
      <c r="AW68" s="61" t="s">
        <v>167</v>
      </c>
      <c r="AX68" s="61" t="s">
        <v>167</v>
      </c>
      <c r="AY68" s="61" t="s">
        <v>167</v>
      </c>
      <c r="AZ68" s="61" t="s">
        <v>167</v>
      </c>
      <c r="BA68" s="61" t="s">
        <v>167</v>
      </c>
      <c r="BB68" s="61" t="s">
        <v>167</v>
      </c>
      <c r="BC68" s="61" t="s">
        <v>167</v>
      </c>
      <c r="BD68" s="61" t="s">
        <v>167</v>
      </c>
      <c r="BE68" s="61" t="s">
        <v>167</v>
      </c>
      <c r="BF68" s="61" t="s">
        <v>167</v>
      </c>
      <c r="BG68" s="61" t="s">
        <v>167</v>
      </c>
      <c r="BH68" s="61" t="s">
        <v>167</v>
      </c>
      <c r="BI68" s="61" t="s">
        <v>167</v>
      </c>
      <c r="BJ68" s="61" t="s">
        <v>167</v>
      </c>
      <c r="BK68" s="61" t="s">
        <v>167</v>
      </c>
      <c r="BL68" s="61" t="s">
        <v>167</v>
      </c>
      <c r="BM68" s="61" t="s">
        <v>167</v>
      </c>
      <c r="BN68" s="61" t="s">
        <v>167</v>
      </c>
      <c r="BO68" s="61" t="s">
        <v>167</v>
      </c>
      <c r="BP68" s="61" t="s">
        <v>167</v>
      </c>
      <c r="BQ68" s="61" t="s">
        <v>167</v>
      </c>
      <c r="BR68" s="61" t="s">
        <v>167</v>
      </c>
      <c r="BS68" s="61" t="s">
        <v>167</v>
      </c>
      <c r="BT68" s="61" t="s">
        <v>167</v>
      </c>
      <c r="BU68" s="61" t="s">
        <v>167</v>
      </c>
      <c r="BV68" s="61" t="s">
        <v>167</v>
      </c>
      <c r="BW68" s="61" t="s">
        <v>167</v>
      </c>
      <c r="BX68" s="61" t="s">
        <v>167</v>
      </c>
      <c r="BY68" s="61" t="s">
        <v>167</v>
      </c>
      <c r="BZ68" s="61" t="s">
        <v>167</v>
      </c>
      <c r="CA68" s="61" t="s">
        <v>167</v>
      </c>
      <c r="CB68" s="61" t="s">
        <v>167</v>
      </c>
      <c r="CC68" s="61" t="s">
        <v>167</v>
      </c>
      <c r="CD68" s="61" t="s">
        <v>167</v>
      </c>
      <c r="CE68" s="61" t="s">
        <v>167</v>
      </c>
      <c r="CF68" s="61" t="s">
        <v>167</v>
      </c>
      <c r="CG68" s="61" t="s">
        <v>167</v>
      </c>
      <c r="CH68" s="61" t="s">
        <v>167</v>
      </c>
      <c r="CI68" s="61" t="s">
        <v>167</v>
      </c>
      <c r="CJ68" s="61" t="s">
        <v>167</v>
      </c>
      <c r="CK68" s="61" t="s">
        <v>167</v>
      </c>
      <c r="CL68" s="61" t="s">
        <v>167</v>
      </c>
      <c r="CM68" s="61" t="s">
        <v>167</v>
      </c>
      <c r="CN68" s="61" t="s">
        <v>167</v>
      </c>
      <c r="CO68" s="61" t="s">
        <v>167</v>
      </c>
      <c r="CP68" s="61" t="s">
        <v>167</v>
      </c>
      <c r="CQ68" s="61" t="s">
        <v>167</v>
      </c>
      <c r="CR68" s="61" t="s">
        <v>167</v>
      </c>
      <c r="CS68" s="61" t="s">
        <v>167</v>
      </c>
      <c r="CT68" s="61" t="s">
        <v>167</v>
      </c>
      <c r="CU68" s="61" t="s">
        <v>167</v>
      </c>
      <c r="CV68" s="61" t="s">
        <v>167</v>
      </c>
      <c r="CW68" s="61" t="s">
        <v>167</v>
      </c>
      <c r="CX68" s="61" t="s">
        <v>167</v>
      </c>
      <c r="CY68" s="61" t="s">
        <v>167</v>
      </c>
      <c r="CZ68" s="61" t="s">
        <v>167</v>
      </c>
    </row>
    <row r="69" spans="1:104" x14ac:dyDescent="0.2">
      <c r="A69" s="16" t="s">
        <v>419</v>
      </c>
      <c r="B69" s="9" t="s">
        <v>369</v>
      </c>
      <c r="C69" s="15" t="s">
        <v>367</v>
      </c>
      <c r="D69" s="15" t="s">
        <v>58</v>
      </c>
      <c r="E69" s="84" t="s">
        <v>167</v>
      </c>
      <c r="F69" s="61" t="s">
        <v>167</v>
      </c>
      <c r="G69" s="61" t="s">
        <v>167</v>
      </c>
      <c r="H69" s="61" t="s">
        <v>167</v>
      </c>
      <c r="I69" s="61" t="s">
        <v>167</v>
      </c>
      <c r="J69" s="61" t="s">
        <v>167</v>
      </c>
      <c r="K69" s="61" t="s">
        <v>167</v>
      </c>
      <c r="L69" s="61" t="s">
        <v>167</v>
      </c>
      <c r="M69" s="61" t="s">
        <v>167</v>
      </c>
      <c r="N69" s="61" t="s">
        <v>167</v>
      </c>
      <c r="O69" s="61" t="s">
        <v>167</v>
      </c>
      <c r="P69" s="61" t="s">
        <v>167</v>
      </c>
      <c r="Q69" s="61" t="s">
        <v>167</v>
      </c>
      <c r="R69" s="61" t="s">
        <v>167</v>
      </c>
      <c r="S69" s="61" t="s">
        <v>167</v>
      </c>
      <c r="T69" s="61" t="s">
        <v>167</v>
      </c>
      <c r="U69" s="61" t="s">
        <v>167</v>
      </c>
      <c r="V69" s="61" t="s">
        <v>167</v>
      </c>
      <c r="W69" s="61" t="s">
        <v>167</v>
      </c>
      <c r="X69" s="61" t="s">
        <v>167</v>
      </c>
      <c r="Y69" s="61" t="s">
        <v>167</v>
      </c>
      <c r="Z69" s="61" t="s">
        <v>167</v>
      </c>
      <c r="AA69" s="61" t="s">
        <v>167</v>
      </c>
      <c r="AB69" s="61" t="s">
        <v>167</v>
      </c>
      <c r="AC69" s="61" t="s">
        <v>167</v>
      </c>
      <c r="AD69" s="61" t="s">
        <v>167</v>
      </c>
      <c r="AE69" s="61" t="s">
        <v>167</v>
      </c>
      <c r="AF69" s="61" t="s">
        <v>167</v>
      </c>
      <c r="AG69" s="61" t="s">
        <v>167</v>
      </c>
      <c r="AH69" s="61" t="s">
        <v>167</v>
      </c>
      <c r="AI69" s="61" t="s">
        <v>167</v>
      </c>
      <c r="AJ69" s="61" t="s">
        <v>167</v>
      </c>
      <c r="AK69" s="61" t="s">
        <v>167</v>
      </c>
      <c r="AL69" s="61" t="s">
        <v>167</v>
      </c>
      <c r="AM69" s="61" t="s">
        <v>167</v>
      </c>
      <c r="AN69" s="61" t="s">
        <v>167</v>
      </c>
      <c r="AO69" s="61" t="s">
        <v>167</v>
      </c>
      <c r="AP69" s="61" t="s">
        <v>167</v>
      </c>
      <c r="AQ69" s="61" t="s">
        <v>167</v>
      </c>
      <c r="AR69" s="61" t="s">
        <v>167</v>
      </c>
      <c r="AS69" s="61" t="s">
        <v>167</v>
      </c>
      <c r="AT69" s="61" t="s">
        <v>167</v>
      </c>
      <c r="AU69" s="61" t="s">
        <v>167</v>
      </c>
      <c r="AV69" s="61" t="s">
        <v>167</v>
      </c>
      <c r="AW69" s="61" t="s">
        <v>167</v>
      </c>
      <c r="AX69" s="61" t="s">
        <v>167</v>
      </c>
      <c r="AY69" s="61" t="s">
        <v>167</v>
      </c>
      <c r="AZ69" s="61" t="s">
        <v>167</v>
      </c>
      <c r="BA69" s="61" t="s">
        <v>167</v>
      </c>
      <c r="BB69" s="61" t="s">
        <v>167</v>
      </c>
      <c r="BC69" s="61" t="s">
        <v>167</v>
      </c>
      <c r="BD69" s="61" t="s">
        <v>167</v>
      </c>
      <c r="BE69" s="61" t="s">
        <v>167</v>
      </c>
      <c r="BF69" s="61" t="s">
        <v>167</v>
      </c>
      <c r="BG69" s="61" t="s">
        <v>167</v>
      </c>
      <c r="BH69" s="61" t="s">
        <v>167</v>
      </c>
      <c r="BI69" s="61" t="s">
        <v>167</v>
      </c>
      <c r="BJ69" s="61" t="s">
        <v>167</v>
      </c>
      <c r="BK69" s="61" t="s">
        <v>167</v>
      </c>
      <c r="BL69" s="61" t="s">
        <v>167</v>
      </c>
      <c r="BM69" s="61" t="s">
        <v>167</v>
      </c>
      <c r="BN69" s="61" t="s">
        <v>167</v>
      </c>
      <c r="BO69" s="61" t="s">
        <v>167</v>
      </c>
      <c r="BP69" s="61" t="s">
        <v>167</v>
      </c>
      <c r="BQ69" s="61" t="s">
        <v>167</v>
      </c>
      <c r="BR69" s="61" t="s">
        <v>167</v>
      </c>
      <c r="BS69" s="61" t="s">
        <v>167</v>
      </c>
      <c r="BT69" s="61" t="s">
        <v>167</v>
      </c>
      <c r="BU69" s="61" t="s">
        <v>167</v>
      </c>
      <c r="BV69" s="61" t="s">
        <v>167</v>
      </c>
      <c r="BW69" s="61" t="s">
        <v>167</v>
      </c>
      <c r="BX69" s="61" t="s">
        <v>167</v>
      </c>
      <c r="BY69" s="61" t="s">
        <v>167</v>
      </c>
      <c r="BZ69" s="61" t="s">
        <v>167</v>
      </c>
      <c r="CA69" s="61" t="s">
        <v>167</v>
      </c>
      <c r="CB69" s="61" t="s">
        <v>167</v>
      </c>
      <c r="CC69" s="61" t="s">
        <v>167</v>
      </c>
      <c r="CD69" s="61" t="s">
        <v>167</v>
      </c>
      <c r="CE69" s="61" t="s">
        <v>167</v>
      </c>
      <c r="CF69" s="61" t="s">
        <v>167</v>
      </c>
      <c r="CG69" s="61" t="s">
        <v>167</v>
      </c>
      <c r="CH69" s="61" t="s">
        <v>167</v>
      </c>
      <c r="CI69" s="61" t="s">
        <v>167</v>
      </c>
      <c r="CJ69" s="61" t="s">
        <v>167</v>
      </c>
      <c r="CK69" s="61" t="s">
        <v>167</v>
      </c>
      <c r="CL69" s="61" t="s">
        <v>167</v>
      </c>
      <c r="CM69" s="61" t="s">
        <v>167</v>
      </c>
      <c r="CN69" s="61" t="s">
        <v>167</v>
      </c>
      <c r="CO69" s="61" t="s">
        <v>167</v>
      </c>
      <c r="CP69" s="61" t="s">
        <v>167</v>
      </c>
      <c r="CQ69" s="61" t="s">
        <v>167</v>
      </c>
      <c r="CR69" s="61" t="s">
        <v>167</v>
      </c>
      <c r="CS69" s="61" t="s">
        <v>167</v>
      </c>
      <c r="CT69" s="61" t="s">
        <v>167</v>
      </c>
      <c r="CU69" s="61" t="s">
        <v>167</v>
      </c>
      <c r="CV69" s="61" t="s">
        <v>167</v>
      </c>
      <c r="CW69" s="61" t="s">
        <v>167</v>
      </c>
      <c r="CX69" s="61" t="s">
        <v>167</v>
      </c>
      <c r="CY69" s="61" t="s">
        <v>167</v>
      </c>
      <c r="CZ69" s="61" t="s">
        <v>167</v>
      </c>
    </row>
    <row r="70" spans="1:104" x14ac:dyDescent="0.2">
      <c r="A70" s="16" t="s">
        <v>420</v>
      </c>
      <c r="B70" s="9" t="s">
        <v>371</v>
      </c>
      <c r="C70" s="15" t="s">
        <v>367</v>
      </c>
      <c r="D70" s="15" t="s">
        <v>58</v>
      </c>
      <c r="E70" s="84" t="s">
        <v>167</v>
      </c>
      <c r="F70" s="61" t="s">
        <v>167</v>
      </c>
      <c r="G70" s="61" t="s">
        <v>167</v>
      </c>
      <c r="H70" s="61" t="s">
        <v>167</v>
      </c>
      <c r="I70" s="61" t="s">
        <v>167</v>
      </c>
      <c r="J70" s="61" t="s">
        <v>167</v>
      </c>
      <c r="K70" s="61" t="s">
        <v>167</v>
      </c>
      <c r="L70" s="61" t="s">
        <v>167</v>
      </c>
      <c r="M70" s="61" t="s">
        <v>167</v>
      </c>
      <c r="N70" s="61" t="s">
        <v>167</v>
      </c>
      <c r="O70" s="61" t="s">
        <v>167</v>
      </c>
      <c r="P70" s="61" t="s">
        <v>167</v>
      </c>
      <c r="Q70" s="61" t="s">
        <v>167</v>
      </c>
      <c r="R70" s="61" t="s">
        <v>167</v>
      </c>
      <c r="S70" s="61" t="s">
        <v>167</v>
      </c>
      <c r="T70" s="61" t="s">
        <v>167</v>
      </c>
      <c r="U70" s="61" t="s">
        <v>167</v>
      </c>
      <c r="V70" s="61" t="s">
        <v>167</v>
      </c>
      <c r="W70" s="61" t="s">
        <v>167</v>
      </c>
      <c r="X70" s="61" t="s">
        <v>167</v>
      </c>
      <c r="Y70" s="61" t="s">
        <v>167</v>
      </c>
      <c r="Z70" s="61" t="s">
        <v>167</v>
      </c>
      <c r="AA70" s="61" t="s">
        <v>167</v>
      </c>
      <c r="AB70" s="61" t="s">
        <v>167</v>
      </c>
      <c r="AC70" s="61" t="s">
        <v>167</v>
      </c>
      <c r="AD70" s="61" t="s">
        <v>167</v>
      </c>
      <c r="AE70" s="61" t="s">
        <v>167</v>
      </c>
      <c r="AF70" s="61" t="s">
        <v>167</v>
      </c>
      <c r="AG70" s="61" t="s">
        <v>167</v>
      </c>
      <c r="AH70" s="61" t="s">
        <v>167</v>
      </c>
      <c r="AI70" s="61" t="s">
        <v>167</v>
      </c>
      <c r="AJ70" s="61" t="s">
        <v>167</v>
      </c>
      <c r="AK70" s="61" t="s">
        <v>167</v>
      </c>
      <c r="AL70" s="61" t="s">
        <v>167</v>
      </c>
      <c r="AM70" s="61" t="s">
        <v>167</v>
      </c>
      <c r="AN70" s="61" t="s">
        <v>167</v>
      </c>
      <c r="AO70" s="61" t="s">
        <v>167</v>
      </c>
      <c r="AP70" s="61" t="s">
        <v>167</v>
      </c>
      <c r="AQ70" s="61" t="s">
        <v>167</v>
      </c>
      <c r="AR70" s="61" t="s">
        <v>167</v>
      </c>
      <c r="AS70" s="61" t="s">
        <v>167</v>
      </c>
      <c r="AT70" s="61" t="s">
        <v>167</v>
      </c>
      <c r="AU70" s="61" t="s">
        <v>167</v>
      </c>
      <c r="AV70" s="61" t="s">
        <v>167</v>
      </c>
      <c r="AW70" s="61" t="s">
        <v>167</v>
      </c>
      <c r="AX70" s="61" t="s">
        <v>167</v>
      </c>
      <c r="AY70" s="61" t="s">
        <v>167</v>
      </c>
      <c r="AZ70" s="61" t="s">
        <v>167</v>
      </c>
      <c r="BA70" s="61" t="s">
        <v>167</v>
      </c>
      <c r="BB70" s="61" t="s">
        <v>167</v>
      </c>
      <c r="BC70" s="61" t="s">
        <v>167</v>
      </c>
      <c r="BD70" s="61" t="s">
        <v>167</v>
      </c>
      <c r="BE70" s="61" t="s">
        <v>167</v>
      </c>
      <c r="BF70" s="61" t="s">
        <v>167</v>
      </c>
      <c r="BG70" s="61" t="s">
        <v>167</v>
      </c>
      <c r="BH70" s="61" t="s">
        <v>167</v>
      </c>
      <c r="BI70" s="61" t="s">
        <v>167</v>
      </c>
      <c r="BJ70" s="61" t="s">
        <v>167</v>
      </c>
      <c r="BK70" s="61" t="s">
        <v>167</v>
      </c>
      <c r="BL70" s="61" t="s">
        <v>167</v>
      </c>
      <c r="BM70" s="61" t="s">
        <v>167</v>
      </c>
      <c r="BN70" s="61" t="s">
        <v>167</v>
      </c>
      <c r="BO70" s="61" t="s">
        <v>167</v>
      </c>
      <c r="BP70" s="61" t="s">
        <v>167</v>
      </c>
      <c r="BQ70" s="61" t="s">
        <v>167</v>
      </c>
      <c r="BR70" s="61" t="s">
        <v>167</v>
      </c>
      <c r="BS70" s="61" t="s">
        <v>167</v>
      </c>
      <c r="BT70" s="61" t="s">
        <v>167</v>
      </c>
      <c r="BU70" s="61" t="s">
        <v>167</v>
      </c>
      <c r="BV70" s="61" t="s">
        <v>167</v>
      </c>
      <c r="BW70" s="61" t="s">
        <v>167</v>
      </c>
      <c r="BX70" s="61" t="s">
        <v>167</v>
      </c>
      <c r="BY70" s="61" t="s">
        <v>167</v>
      </c>
      <c r="BZ70" s="61" t="s">
        <v>167</v>
      </c>
      <c r="CA70" s="61" t="s">
        <v>167</v>
      </c>
      <c r="CB70" s="61" t="s">
        <v>167</v>
      </c>
      <c r="CC70" s="61" t="s">
        <v>167</v>
      </c>
      <c r="CD70" s="61" t="s">
        <v>167</v>
      </c>
      <c r="CE70" s="61" t="s">
        <v>167</v>
      </c>
      <c r="CF70" s="61" t="s">
        <v>167</v>
      </c>
      <c r="CG70" s="61" t="s">
        <v>167</v>
      </c>
      <c r="CH70" s="61" t="s">
        <v>167</v>
      </c>
      <c r="CI70" s="61" t="s">
        <v>167</v>
      </c>
      <c r="CJ70" s="61" t="s">
        <v>167</v>
      </c>
      <c r="CK70" s="61" t="s">
        <v>167</v>
      </c>
      <c r="CL70" s="61" t="s">
        <v>167</v>
      </c>
      <c r="CM70" s="61" t="s">
        <v>167</v>
      </c>
      <c r="CN70" s="61" t="s">
        <v>167</v>
      </c>
      <c r="CO70" s="61" t="s">
        <v>167</v>
      </c>
      <c r="CP70" s="61" t="s">
        <v>167</v>
      </c>
      <c r="CQ70" s="61" t="s">
        <v>167</v>
      </c>
      <c r="CR70" s="61" t="s">
        <v>167</v>
      </c>
      <c r="CS70" s="61" t="s">
        <v>167</v>
      </c>
      <c r="CT70" s="61" t="s">
        <v>167</v>
      </c>
      <c r="CU70" s="61" t="s">
        <v>167</v>
      </c>
      <c r="CV70" s="61" t="s">
        <v>167</v>
      </c>
      <c r="CW70" s="61" t="s">
        <v>167</v>
      </c>
      <c r="CX70" s="61" t="s">
        <v>167</v>
      </c>
      <c r="CY70" s="61" t="s">
        <v>167</v>
      </c>
      <c r="CZ70" s="61" t="s">
        <v>167</v>
      </c>
    </row>
    <row r="71" spans="1:104" x14ac:dyDescent="0.2">
      <c r="A71" s="16" t="s">
        <v>421</v>
      </c>
      <c r="B71" s="9" t="s">
        <v>373</v>
      </c>
      <c r="C71" s="15" t="s">
        <v>367</v>
      </c>
      <c r="D71" s="15" t="s">
        <v>58</v>
      </c>
      <c r="E71" s="84" t="s">
        <v>167</v>
      </c>
      <c r="F71" s="61" t="s">
        <v>167</v>
      </c>
      <c r="G71" s="61" t="s">
        <v>167</v>
      </c>
      <c r="H71" s="61" t="s">
        <v>167</v>
      </c>
      <c r="I71" s="61" t="s">
        <v>167</v>
      </c>
      <c r="J71" s="61" t="s">
        <v>167</v>
      </c>
      <c r="K71" s="61" t="s">
        <v>167</v>
      </c>
      <c r="L71" s="61" t="s">
        <v>167</v>
      </c>
      <c r="M71" s="61" t="s">
        <v>167</v>
      </c>
      <c r="N71" s="61" t="s">
        <v>167</v>
      </c>
      <c r="O71" s="61" t="s">
        <v>167</v>
      </c>
      <c r="P71" s="61" t="s">
        <v>167</v>
      </c>
      <c r="Q71" s="61" t="s">
        <v>167</v>
      </c>
      <c r="R71" s="61" t="s">
        <v>167</v>
      </c>
      <c r="S71" s="61" t="s">
        <v>167</v>
      </c>
      <c r="T71" s="61" t="s">
        <v>167</v>
      </c>
      <c r="U71" s="61" t="s">
        <v>167</v>
      </c>
      <c r="V71" s="61" t="s">
        <v>167</v>
      </c>
      <c r="W71" s="61" t="s">
        <v>167</v>
      </c>
      <c r="X71" s="61" t="s">
        <v>167</v>
      </c>
      <c r="Y71" s="61" t="s">
        <v>167</v>
      </c>
      <c r="Z71" s="61" t="s">
        <v>167</v>
      </c>
      <c r="AA71" s="61" t="s">
        <v>167</v>
      </c>
      <c r="AB71" s="61" t="s">
        <v>167</v>
      </c>
      <c r="AC71" s="61" t="s">
        <v>167</v>
      </c>
      <c r="AD71" s="61" t="s">
        <v>167</v>
      </c>
      <c r="AE71" s="61" t="s">
        <v>167</v>
      </c>
      <c r="AF71" s="61" t="s">
        <v>167</v>
      </c>
      <c r="AG71" s="61" t="s">
        <v>167</v>
      </c>
      <c r="AH71" s="61" t="s">
        <v>167</v>
      </c>
      <c r="AI71" s="61" t="s">
        <v>167</v>
      </c>
      <c r="AJ71" s="61" t="s">
        <v>167</v>
      </c>
      <c r="AK71" s="61" t="s">
        <v>167</v>
      </c>
      <c r="AL71" s="61" t="s">
        <v>167</v>
      </c>
      <c r="AM71" s="61" t="s">
        <v>167</v>
      </c>
      <c r="AN71" s="61" t="s">
        <v>167</v>
      </c>
      <c r="AO71" s="61" t="s">
        <v>167</v>
      </c>
      <c r="AP71" s="61" t="s">
        <v>167</v>
      </c>
      <c r="AQ71" s="61" t="s">
        <v>167</v>
      </c>
      <c r="AR71" s="61" t="s">
        <v>167</v>
      </c>
      <c r="AS71" s="61" t="s">
        <v>167</v>
      </c>
      <c r="AT71" s="61" t="s">
        <v>167</v>
      </c>
      <c r="AU71" s="61" t="s">
        <v>167</v>
      </c>
      <c r="AV71" s="61" t="s">
        <v>167</v>
      </c>
      <c r="AW71" s="61" t="s">
        <v>167</v>
      </c>
      <c r="AX71" s="61" t="s">
        <v>167</v>
      </c>
      <c r="AY71" s="61" t="s">
        <v>167</v>
      </c>
      <c r="AZ71" s="61" t="s">
        <v>167</v>
      </c>
      <c r="BA71" s="61" t="s">
        <v>167</v>
      </c>
      <c r="BB71" s="61" t="s">
        <v>167</v>
      </c>
      <c r="BC71" s="61" t="s">
        <v>167</v>
      </c>
      <c r="BD71" s="61" t="s">
        <v>167</v>
      </c>
      <c r="BE71" s="61" t="s">
        <v>167</v>
      </c>
      <c r="BF71" s="61" t="s">
        <v>167</v>
      </c>
      <c r="BG71" s="61" t="s">
        <v>167</v>
      </c>
      <c r="BH71" s="61" t="s">
        <v>167</v>
      </c>
      <c r="BI71" s="61" t="s">
        <v>167</v>
      </c>
      <c r="BJ71" s="61" t="s">
        <v>167</v>
      </c>
      <c r="BK71" s="61" t="s">
        <v>167</v>
      </c>
      <c r="BL71" s="61" t="s">
        <v>167</v>
      </c>
      <c r="BM71" s="61" t="s">
        <v>167</v>
      </c>
      <c r="BN71" s="61" t="s">
        <v>167</v>
      </c>
      <c r="BO71" s="61" t="s">
        <v>167</v>
      </c>
      <c r="BP71" s="61" t="s">
        <v>167</v>
      </c>
      <c r="BQ71" s="61" t="s">
        <v>167</v>
      </c>
      <c r="BR71" s="61" t="s">
        <v>167</v>
      </c>
      <c r="BS71" s="61" t="s">
        <v>167</v>
      </c>
      <c r="BT71" s="61" t="s">
        <v>167</v>
      </c>
      <c r="BU71" s="61" t="s">
        <v>167</v>
      </c>
      <c r="BV71" s="61" t="s">
        <v>167</v>
      </c>
      <c r="BW71" s="61" t="s">
        <v>167</v>
      </c>
      <c r="BX71" s="61" t="s">
        <v>167</v>
      </c>
      <c r="BY71" s="61" t="s">
        <v>167</v>
      </c>
      <c r="BZ71" s="61" t="s">
        <v>167</v>
      </c>
      <c r="CA71" s="61" t="s">
        <v>167</v>
      </c>
      <c r="CB71" s="61" t="s">
        <v>167</v>
      </c>
      <c r="CC71" s="61" t="s">
        <v>167</v>
      </c>
      <c r="CD71" s="61" t="s">
        <v>167</v>
      </c>
      <c r="CE71" s="61" t="s">
        <v>167</v>
      </c>
      <c r="CF71" s="61" t="s">
        <v>167</v>
      </c>
      <c r="CG71" s="61" t="s">
        <v>167</v>
      </c>
      <c r="CH71" s="61" t="s">
        <v>167</v>
      </c>
      <c r="CI71" s="61" t="s">
        <v>167</v>
      </c>
      <c r="CJ71" s="61" t="s">
        <v>167</v>
      </c>
      <c r="CK71" s="61" t="s">
        <v>167</v>
      </c>
      <c r="CL71" s="61" t="s">
        <v>167</v>
      </c>
      <c r="CM71" s="61" t="s">
        <v>167</v>
      </c>
      <c r="CN71" s="61" t="s">
        <v>167</v>
      </c>
      <c r="CO71" s="61" t="s">
        <v>167</v>
      </c>
      <c r="CP71" s="61" t="s">
        <v>167</v>
      </c>
      <c r="CQ71" s="61" t="s">
        <v>167</v>
      </c>
      <c r="CR71" s="61" t="s">
        <v>167</v>
      </c>
      <c r="CS71" s="61" t="s">
        <v>167</v>
      </c>
      <c r="CT71" s="61" t="s">
        <v>167</v>
      </c>
      <c r="CU71" s="61" t="s">
        <v>167</v>
      </c>
      <c r="CV71" s="61" t="s">
        <v>167</v>
      </c>
      <c r="CW71" s="61" t="s">
        <v>167</v>
      </c>
      <c r="CX71" s="61" t="s">
        <v>167</v>
      </c>
      <c r="CY71" s="61" t="s">
        <v>167</v>
      </c>
      <c r="CZ71" s="61" t="s">
        <v>167</v>
      </c>
    </row>
    <row r="72" spans="1:104" ht="28.5" x14ac:dyDescent="0.2">
      <c r="A72" s="16" t="s">
        <v>422</v>
      </c>
      <c r="B72" s="9" t="s">
        <v>375</v>
      </c>
      <c r="C72" s="15" t="s">
        <v>376</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x14ac:dyDescent="0.2">
      <c r="A73" s="16" t="s">
        <v>423</v>
      </c>
      <c r="B73" s="9" t="s">
        <v>378</v>
      </c>
      <c r="C73" s="15" t="s">
        <v>424</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x14ac:dyDescent="0.3">
      <c r="A75" s="70"/>
      <c r="C75" s="72"/>
      <c r="D75" s="72"/>
    </row>
    <row r="76" spans="1:104" ht="14.25" customHeight="1" x14ac:dyDescent="0.2"/>
    <row r="77" spans="1:104" ht="14.25" customHeight="1" x14ac:dyDescent="0.2"/>
    <row r="78" spans="1:104" ht="14.25" customHeight="1" x14ac:dyDescent="0.2"/>
    <row r="79" spans="1:104" ht="14.25" customHeight="1" x14ac:dyDescent="0.2"/>
    <row r="80" spans="1:104"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sheetData>
  <sheetProtection algorithmName="SHA-512" hashValue="yaq9uQAlgAB5TuFA0CpAQ9KALgvuuhpPiCNwD8i9Tz+q/fFPqRi+LnppdPHGQ0g4/KzhOzR75zncol9uVKRqqg==" saltValue="/cKbtNGMs6bvyyMBojo1aw==" spinCount="100000" sheet="1" objects="1" scenarios="1"/>
  <mergeCells count="5">
    <mergeCell ref="A3:C3"/>
    <mergeCell ref="A10:C10"/>
    <mergeCell ref="B13:C13"/>
    <mergeCell ref="B14:C14"/>
    <mergeCell ref="A24:D24"/>
  </mergeCells>
  <conditionalFormatting sqref="A9:A26">
    <cfRule type="expression" dxfId="15" priority="2">
      <formula>$D$5="Yes, the plan complies based on all analyses"</formula>
    </cfRule>
  </conditionalFormatting>
  <conditionalFormatting sqref="B9:D9 E9:CZ24 D10 B11:D23 A27:CZ73">
    <cfRule type="expression" dxfId="11" priority="3">
      <formula>$D$5="Yes, the plan complies based on all analyses"</formula>
    </cfRule>
  </conditionalFormatting>
  <conditionalFormatting sqref="B25:CZ26">
    <cfRule type="expression" dxfId="10" priority="1">
      <formula>$D$5="Yes, the plan complies based on all analyses"</formula>
    </cfRule>
  </conditionalFormatting>
  <dataValidations count="2">
    <dataValidation allowBlank="1" sqref="E30:CZ35" xr:uid="{06CF1112-D646-4DEF-9EAC-BD5A39356B06}"/>
    <dataValidation allowBlank="1" prompt="To enter free text, select cell and type - do not click into cell" sqref="E37:CZ42 E44:CZ49 E68:CZ73 E60:CZ65 E53:CZ58" xr:uid="{B059E941-EBF5-4C3F-949F-D10FFB31173F}"/>
  </dataValidations>
  <hyperlinks>
    <hyperlink ref="B14" location="SectionE_AnalysisMethods" display="Return to the Analysis Methods section in the &quot;State and program information&quot; tab to change whether a method is used." xr:uid="{C41A66B5-B74D-4DAF-A4AB-26040540957E}"/>
    <hyperlink ref="A8" location="'III_Plan comp 438.206 All plans'!A1" display="Click to go to section B: Assurance of plan compliance for 42 C.F.R. § 438.206" xr:uid="{A6C23296-897F-4D68-91BA-0C38C6C86D74}"/>
    <hyperlink ref="A26" location="SectionE_AnalysisMethods" display="Click to return to the Analysis Methods section in the &quot;State and Program Information&quot; tab to change whether a method is used." xr:uid="{C5FDB5B0-9E58-4511-8963-BF8D133855D2}"/>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A5A8D4BE-3845-4418-81E6-75FA2ECF0163}">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C9407D0D-6E72-47B7-A5A9-41D1D187C660}">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5C523742-D986-42B7-9FBE-A2EBCBFBD64C}">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1F2C68F4-8652-4C7C-9446-9A2F8D33173E}">
          <x14:formula1>
            <xm:f>'Set Values'!$BT$124:$BT$133</xm:f>
          </x14:formula1>
          <xm:sqref>M15</xm:sqref>
        </x14:dataValidation>
        <x14:dataValidation type="list" allowBlank="1" showInputMessage="1" showErrorMessage="1" xr:uid="{77664790-ECF6-44E0-8F2B-B696B30B0D8B}">
          <x14:formula1>
            <xm:f>'Set Values'!$FG$124:$FG$133</xm:f>
          </x14:formula1>
          <xm:sqref>CZ15</xm:sqref>
        </x14:dataValidation>
        <x14:dataValidation type="list" allowBlank="1" showInputMessage="1" showErrorMessage="1" xr:uid="{50351203-4D65-48DD-BAAB-6611534F8128}">
          <x14:formula1>
            <xm:f>'Set Values'!$FF$124:$FF$133</xm:f>
          </x14:formula1>
          <xm:sqref>CY15</xm:sqref>
        </x14:dataValidation>
        <x14:dataValidation type="list" allowBlank="1" showInputMessage="1" showErrorMessage="1" xr:uid="{BEED6642-94BE-4E38-BFFD-E0C655323A42}">
          <x14:formula1>
            <xm:f>'Set Values'!$FE$124:$FE$133</xm:f>
          </x14:formula1>
          <xm:sqref>CX15</xm:sqref>
        </x14:dataValidation>
        <x14:dataValidation type="list" allowBlank="1" showInputMessage="1" showErrorMessage="1" xr:uid="{A4802A18-D4A1-4937-BB49-9565F1DDA7D4}">
          <x14:formula1>
            <xm:f>'Set Values'!$FD$124:$FD$133</xm:f>
          </x14:formula1>
          <xm:sqref>CW15</xm:sqref>
        </x14:dataValidation>
        <x14:dataValidation type="list" allowBlank="1" showInputMessage="1" showErrorMessage="1" xr:uid="{6B5CF6AE-221C-4F47-9DD6-B805AEFD0404}">
          <x14:formula1>
            <xm:f>'Set Values'!$FC$124:$FC$133</xm:f>
          </x14:formula1>
          <xm:sqref>CV15</xm:sqref>
        </x14:dataValidation>
        <x14:dataValidation type="list" allowBlank="1" showInputMessage="1" showErrorMessage="1" xr:uid="{213B611F-07CA-4FD9-8879-008FEE3C703B}">
          <x14:formula1>
            <xm:f>'Set Values'!$FA$124:$FA$133</xm:f>
          </x14:formula1>
          <xm:sqref>CT15</xm:sqref>
        </x14:dataValidation>
        <x14:dataValidation type="list" allowBlank="1" showInputMessage="1" showErrorMessage="1" xr:uid="{F790AC3D-2DCA-4DDB-A45A-BC39A64A642B}">
          <x14:formula1>
            <xm:f>'Set Values'!$EZ$124:$EZ$133</xm:f>
          </x14:formula1>
          <xm:sqref>CS15</xm:sqref>
        </x14:dataValidation>
        <x14:dataValidation type="list" allowBlank="1" showInputMessage="1" showErrorMessage="1" xr:uid="{53E6D416-3206-497C-9183-065288FD08F5}">
          <x14:formula1>
            <xm:f>'Set Values'!$EY$124:$EY$133</xm:f>
          </x14:formula1>
          <xm:sqref>CR15</xm:sqref>
        </x14:dataValidation>
        <x14:dataValidation type="list" allowBlank="1" showInputMessage="1" showErrorMessage="1" xr:uid="{5E6814A0-36D6-45F0-9834-DC566AD58669}">
          <x14:formula1>
            <xm:f>'Set Values'!$EX$124:$EX$133</xm:f>
          </x14:formula1>
          <xm:sqref>CQ15</xm:sqref>
        </x14:dataValidation>
        <x14:dataValidation type="list" allowBlank="1" showInputMessage="1" showErrorMessage="1" xr:uid="{D8D03818-1490-4FEE-B5BF-1E665EB8BB56}">
          <x14:formula1>
            <xm:f>'Set Values'!$EW$124:$EW$133</xm:f>
          </x14:formula1>
          <xm:sqref>CP15</xm:sqref>
        </x14:dataValidation>
        <x14:dataValidation type="list" allowBlank="1" showInputMessage="1" showErrorMessage="1" xr:uid="{1197EACD-D6B3-46E1-A97C-E5C5D4ED1F04}">
          <x14:formula1>
            <xm:f>'Set Values'!$EV$124:$EV$133</xm:f>
          </x14:formula1>
          <xm:sqref>CO15</xm:sqref>
        </x14:dataValidation>
        <x14:dataValidation type="list" allowBlank="1" showInputMessage="1" showErrorMessage="1" xr:uid="{8282D906-568B-4D8A-9587-085167F50C8E}">
          <x14:formula1>
            <xm:f>'Set Values'!$EU$124:$EU$133</xm:f>
          </x14:formula1>
          <xm:sqref>CN15</xm:sqref>
        </x14:dataValidation>
        <x14:dataValidation type="list" allowBlank="1" showInputMessage="1" showErrorMessage="1" xr:uid="{6B8C75B6-78F3-4604-9E31-42C14567DA75}">
          <x14:formula1>
            <xm:f>'Set Values'!$ET$124:$ET$133</xm:f>
          </x14:formula1>
          <xm:sqref>CM15</xm:sqref>
        </x14:dataValidation>
        <x14:dataValidation type="list" allowBlank="1" showInputMessage="1" showErrorMessage="1" xr:uid="{32CE4A00-5F22-4A4B-AD80-AD6D2F0648F7}">
          <x14:formula1>
            <xm:f>'Set Values'!$ES$124:$ES$133</xm:f>
          </x14:formula1>
          <xm:sqref>CL15</xm:sqref>
        </x14:dataValidation>
        <x14:dataValidation type="list" allowBlank="1" showInputMessage="1" showErrorMessage="1" xr:uid="{095E03CD-7296-4A7F-8249-B8A57C08370A}">
          <x14:formula1>
            <xm:f>'Set Values'!$ER$124:$ER$133</xm:f>
          </x14:formula1>
          <xm:sqref>CK15</xm:sqref>
        </x14:dataValidation>
        <x14:dataValidation type="list" allowBlank="1" showInputMessage="1" showErrorMessage="1" xr:uid="{AE5C6925-F906-4460-B05E-FD215171134E}">
          <x14:formula1>
            <xm:f>'Set Values'!$EQ$124:$EQ$133</xm:f>
          </x14:formula1>
          <xm:sqref>CJ15</xm:sqref>
        </x14:dataValidation>
        <x14:dataValidation type="list" allowBlank="1" showInputMessage="1" showErrorMessage="1" xr:uid="{65A21984-A024-4372-AAAB-2669643A430E}">
          <x14:formula1>
            <xm:f>'Set Values'!$EP$124:$EP$133</xm:f>
          </x14:formula1>
          <xm:sqref>CI15</xm:sqref>
        </x14:dataValidation>
        <x14:dataValidation type="list" allowBlank="1" showInputMessage="1" showErrorMessage="1" xr:uid="{7535E7A1-9531-45D6-B7E9-69037B151303}">
          <x14:formula1>
            <xm:f>'Set Values'!$EO$124:$EO$133</xm:f>
          </x14:formula1>
          <xm:sqref>CH15</xm:sqref>
        </x14:dataValidation>
        <x14:dataValidation type="list" allowBlank="1" showInputMessage="1" showErrorMessage="1" xr:uid="{F7FA5240-CDD1-43AD-B5BA-66200F76C64D}">
          <x14:formula1>
            <xm:f>'Set Values'!$EN$124:$EN$133</xm:f>
          </x14:formula1>
          <xm:sqref>CG15</xm:sqref>
        </x14:dataValidation>
        <x14:dataValidation type="list" allowBlank="1" showInputMessage="1" showErrorMessage="1" xr:uid="{07FFC816-AC0F-45E9-9C0A-AB02F2B88F44}">
          <x14:formula1>
            <xm:f>'Set Values'!$EM$124:$EM$133</xm:f>
          </x14:formula1>
          <xm:sqref>CF15</xm:sqref>
        </x14:dataValidation>
        <x14:dataValidation type="list" allowBlank="1" showInputMessage="1" showErrorMessage="1" xr:uid="{BDD791F2-CE21-4FEE-95D6-9E643B62DF0C}">
          <x14:formula1>
            <xm:f>'Set Values'!$EL$124:$EL$133</xm:f>
          </x14:formula1>
          <xm:sqref>CE15</xm:sqref>
        </x14:dataValidation>
        <x14:dataValidation type="list" allowBlank="1" showInputMessage="1" showErrorMessage="1" xr:uid="{92D7EC75-03F7-483B-8AD6-0DA4A2B84AF1}">
          <x14:formula1>
            <xm:f>'Set Values'!$EK$124:$EK$133</xm:f>
          </x14:formula1>
          <xm:sqref>CD15</xm:sqref>
        </x14:dataValidation>
        <x14:dataValidation type="list" allowBlank="1" showInputMessage="1" showErrorMessage="1" xr:uid="{86D30998-4F0F-43C2-B4B4-F2A45918A1D0}">
          <x14:formula1>
            <xm:f>'Set Values'!$EJ$124:$EJ$133</xm:f>
          </x14:formula1>
          <xm:sqref>CC15</xm:sqref>
        </x14:dataValidation>
        <x14:dataValidation type="list" allowBlank="1" showInputMessage="1" showErrorMessage="1" xr:uid="{398B6D1B-7E47-48FC-8C8D-48405F08E1CB}">
          <x14:formula1>
            <xm:f>'Set Values'!$EI$124:$EI$133</xm:f>
          </x14:formula1>
          <xm:sqref>CB15</xm:sqref>
        </x14:dataValidation>
        <x14:dataValidation type="list" allowBlank="1" showInputMessage="1" showErrorMessage="1" xr:uid="{0F6CA1ED-96E4-4663-9CDB-0D8296B8AFBE}">
          <x14:formula1>
            <xm:f>'Set Values'!$EH$124:$EH$133</xm:f>
          </x14:formula1>
          <xm:sqref>CA15</xm:sqref>
        </x14:dataValidation>
        <x14:dataValidation type="list" allowBlank="1" showInputMessage="1" showErrorMessage="1" xr:uid="{0027BA67-C4A8-4BBF-BC11-48760BAF16C7}">
          <x14:formula1>
            <xm:f>'Set Values'!$EG$124:$EG$133</xm:f>
          </x14:formula1>
          <xm:sqref>BZ15</xm:sqref>
        </x14:dataValidation>
        <x14:dataValidation type="list" allowBlank="1" showInputMessage="1" showErrorMessage="1" xr:uid="{5EC8FE30-DB50-4C92-A41B-F881D9570B47}">
          <x14:formula1>
            <xm:f>'Set Values'!$EF$124:$EF$133</xm:f>
          </x14:formula1>
          <xm:sqref>BY15</xm:sqref>
        </x14:dataValidation>
        <x14:dataValidation type="list" allowBlank="1" showInputMessage="1" showErrorMessage="1" xr:uid="{CF47991C-0072-47D4-A729-BF1EF545BBD1}">
          <x14:formula1>
            <xm:f>'Set Values'!$EE$124:$EE$133</xm:f>
          </x14:formula1>
          <xm:sqref>BX15</xm:sqref>
        </x14:dataValidation>
        <x14:dataValidation type="list" allowBlank="1" showInputMessage="1" showErrorMessage="1" xr:uid="{E930B7AE-120D-44F0-A676-3C139F4A88ED}">
          <x14:formula1>
            <xm:f>'Set Values'!$ED$124:$ED$133</xm:f>
          </x14:formula1>
          <xm:sqref>BW15</xm:sqref>
        </x14:dataValidation>
        <x14:dataValidation type="list" allowBlank="1" showInputMessage="1" showErrorMessage="1" xr:uid="{9BA80BB4-EB73-4B9E-8491-ED01B60F809D}">
          <x14:formula1>
            <xm:f>'Set Values'!$EC$124:$EC$133</xm:f>
          </x14:formula1>
          <xm:sqref>BV15</xm:sqref>
        </x14:dataValidation>
        <x14:dataValidation type="list" allowBlank="1" showInputMessage="1" showErrorMessage="1" xr:uid="{198BF18D-4E01-44AB-9EA6-9FDDB8D1CBEE}">
          <x14:formula1>
            <xm:f>'Set Values'!$EB$124:$EB$133</xm:f>
          </x14:formula1>
          <xm:sqref>BU15</xm:sqref>
        </x14:dataValidation>
        <x14:dataValidation type="list" allowBlank="1" showInputMessage="1" showErrorMessage="1" xr:uid="{BE8E3532-7558-47D3-9727-2CA66475F802}">
          <x14:formula1>
            <xm:f>'Set Values'!$EA$124:$EA$133</xm:f>
          </x14:formula1>
          <xm:sqref>BT15</xm:sqref>
        </x14:dataValidation>
        <x14:dataValidation type="list" allowBlank="1" showInputMessage="1" showErrorMessage="1" xr:uid="{531B9D40-A254-4D7D-A151-3A848BECF872}">
          <x14:formula1>
            <xm:f>'Set Values'!$DZ$124:$DZ$133</xm:f>
          </x14:formula1>
          <xm:sqref>BS15</xm:sqref>
        </x14:dataValidation>
        <x14:dataValidation type="list" allowBlank="1" showInputMessage="1" showErrorMessage="1" xr:uid="{0DAB35C2-6F5A-45AF-8027-5963F4A56DFA}">
          <x14:formula1>
            <xm:f>'Set Values'!$DY$124:$DY$133</xm:f>
          </x14:formula1>
          <xm:sqref>BR15</xm:sqref>
        </x14:dataValidation>
        <x14:dataValidation type="list" allowBlank="1" showInputMessage="1" showErrorMessage="1" xr:uid="{15C33511-604F-4BA4-9857-52ACE632FD5A}">
          <x14:formula1>
            <xm:f>'Set Values'!$DX$124:$DX$133</xm:f>
          </x14:formula1>
          <xm:sqref>BQ15</xm:sqref>
        </x14:dataValidation>
        <x14:dataValidation type="list" allowBlank="1" showInputMessage="1" showErrorMessage="1" xr:uid="{84BF3C85-91CB-4BCE-8FF6-CAE21AB5F597}">
          <x14:formula1>
            <xm:f>'Set Values'!$DW$124:$DW$133</xm:f>
          </x14:formula1>
          <xm:sqref>BP15</xm:sqref>
        </x14:dataValidation>
        <x14:dataValidation type="list" allowBlank="1" showInputMessage="1" showErrorMessage="1" xr:uid="{F43F1223-748C-4C51-98D6-13BEDE776DB7}">
          <x14:formula1>
            <xm:f>'Set Values'!$DV$124:$DV$133</xm:f>
          </x14:formula1>
          <xm:sqref>BO15</xm:sqref>
        </x14:dataValidation>
        <x14:dataValidation type="list" allowBlank="1" showInputMessage="1" showErrorMessage="1" xr:uid="{71603281-EBEA-4575-9CB9-562EEF31CFC6}">
          <x14:formula1>
            <xm:f>'Set Values'!$DU$124:$DU$133</xm:f>
          </x14:formula1>
          <xm:sqref>BN15</xm:sqref>
        </x14:dataValidation>
        <x14:dataValidation type="list" allowBlank="1" showInputMessage="1" showErrorMessage="1" xr:uid="{18C47A52-AFCA-496E-9F03-5DC5ED305BEF}">
          <x14:formula1>
            <xm:f>'Set Values'!$DT$124:$DT$133</xm:f>
          </x14:formula1>
          <xm:sqref>BM15</xm:sqref>
        </x14:dataValidation>
        <x14:dataValidation type="list" allowBlank="1" showInputMessage="1" showErrorMessage="1" xr:uid="{3FCE8EAE-09D9-44AE-A065-05D414DF4ABD}">
          <x14:formula1>
            <xm:f>'Set Values'!$DS$124:$DS$133</xm:f>
          </x14:formula1>
          <xm:sqref>BL15</xm:sqref>
        </x14:dataValidation>
        <x14:dataValidation type="list" allowBlank="1" showInputMessage="1" showErrorMessage="1" xr:uid="{BFBFFD2E-8BAF-4880-A920-ADFB82D90430}">
          <x14:formula1>
            <xm:f>'Set Values'!$DR$124:$DR$133</xm:f>
          </x14:formula1>
          <xm:sqref>BK15</xm:sqref>
        </x14:dataValidation>
        <x14:dataValidation type="list" allowBlank="1" showInputMessage="1" showErrorMessage="1" xr:uid="{D5CF0497-1F50-48DC-BA08-0D62919A302C}">
          <x14:formula1>
            <xm:f>'Set Values'!$DQ$124:$DQ$133</xm:f>
          </x14:formula1>
          <xm:sqref>BJ15</xm:sqref>
        </x14:dataValidation>
        <x14:dataValidation type="list" allowBlank="1" showInputMessage="1" showErrorMessage="1" xr:uid="{12C9418D-AD03-46E7-85FE-58C50E0A2F31}">
          <x14:formula1>
            <xm:f>'Set Values'!$DP$124:$DP$133</xm:f>
          </x14:formula1>
          <xm:sqref>BI15</xm:sqref>
        </x14:dataValidation>
        <x14:dataValidation type="list" allowBlank="1" showInputMessage="1" showErrorMessage="1" xr:uid="{C4403130-2F3D-46BD-9369-191AEB968DEF}">
          <x14:formula1>
            <xm:f>'Set Values'!$DO$124:$DO$133</xm:f>
          </x14:formula1>
          <xm:sqref>BH15</xm:sqref>
        </x14:dataValidation>
        <x14:dataValidation type="list" allowBlank="1" showInputMessage="1" showErrorMessage="1" xr:uid="{931912C3-4A8C-4831-8CCA-9BC268FCF7AE}">
          <x14:formula1>
            <xm:f>'Set Values'!$DN$124:$DN$133</xm:f>
          </x14:formula1>
          <xm:sqref>BG15</xm:sqref>
        </x14:dataValidation>
        <x14:dataValidation type="list" allowBlank="1" showInputMessage="1" showErrorMessage="1" xr:uid="{E2412FA2-BDDE-43C3-B317-7E997223F78F}">
          <x14:formula1>
            <xm:f>'Set Values'!$DM$124:$DM$133</xm:f>
          </x14:formula1>
          <xm:sqref>BF15</xm:sqref>
        </x14:dataValidation>
        <x14:dataValidation type="list" allowBlank="1" showInputMessage="1" showErrorMessage="1" xr:uid="{6380ADAE-F889-4802-884D-AF8EE7613ECE}">
          <x14:formula1>
            <xm:f>'Set Values'!$DL$124:$DL$133</xm:f>
          </x14:formula1>
          <xm:sqref>BE15</xm:sqref>
        </x14:dataValidation>
        <x14:dataValidation type="list" allowBlank="1" showInputMessage="1" showErrorMessage="1" xr:uid="{EBCD6564-4B75-491E-81F1-EDD7732364D5}">
          <x14:formula1>
            <xm:f>'Set Values'!$DK$124:$DK$133</xm:f>
          </x14:formula1>
          <xm:sqref>BD15</xm:sqref>
        </x14:dataValidation>
        <x14:dataValidation type="list" allowBlank="1" showInputMessage="1" showErrorMessage="1" xr:uid="{87DF210D-A38F-4F71-BBCA-A49F04356132}">
          <x14:formula1>
            <xm:f>'Set Values'!$DJ$124:$DJ$133</xm:f>
          </x14:formula1>
          <xm:sqref>BC15</xm:sqref>
        </x14:dataValidation>
        <x14:dataValidation type="list" allowBlank="1" showInputMessage="1" showErrorMessage="1" xr:uid="{3B599BAA-268A-416A-A9B8-01882AD34DB2}">
          <x14:formula1>
            <xm:f>'Set Values'!$DI$124:$DI$133</xm:f>
          </x14:formula1>
          <xm:sqref>BB15</xm:sqref>
        </x14:dataValidation>
        <x14:dataValidation type="list" allowBlank="1" showInputMessage="1" showErrorMessage="1" xr:uid="{0A34F5A6-D041-4DBE-AD5D-8F451B6A0F4E}">
          <x14:formula1>
            <xm:f>'Set Values'!$DH$124:$DH$133</xm:f>
          </x14:formula1>
          <xm:sqref>BA15</xm:sqref>
        </x14:dataValidation>
        <x14:dataValidation type="list" allowBlank="1" showInputMessage="1" showErrorMessage="1" xr:uid="{F666EF2D-8930-4215-A0F5-1142F8435A2C}">
          <x14:formula1>
            <xm:f>'Set Values'!$DG$124:$DG$133</xm:f>
          </x14:formula1>
          <xm:sqref>AZ15</xm:sqref>
        </x14:dataValidation>
        <x14:dataValidation type="list" allowBlank="1" showInputMessage="1" showErrorMessage="1" xr:uid="{BFF6A355-1086-418B-886F-901C515D15CF}">
          <x14:formula1>
            <xm:f>'Set Values'!$DF$124:$DF$133</xm:f>
          </x14:formula1>
          <xm:sqref>AY15</xm:sqref>
        </x14:dataValidation>
        <x14:dataValidation type="list" allowBlank="1" showInputMessage="1" showErrorMessage="1" xr:uid="{73633E31-A968-4531-B4B6-C1F3827DD2EE}">
          <x14:formula1>
            <xm:f>'Set Values'!$DE$124:$DE$133</xm:f>
          </x14:formula1>
          <xm:sqref>AX15</xm:sqref>
        </x14:dataValidation>
        <x14:dataValidation type="list" allowBlank="1" showInputMessage="1" showErrorMessage="1" xr:uid="{71AB89A4-441B-4DB7-B400-8348F331C2C1}">
          <x14:formula1>
            <xm:f>'Set Values'!$DD$124:$DD$133</xm:f>
          </x14:formula1>
          <xm:sqref>AW15</xm:sqref>
        </x14:dataValidation>
        <x14:dataValidation type="list" allowBlank="1" showInputMessage="1" showErrorMessage="1" xr:uid="{5B269E2C-E4A5-45F4-8CE2-E6ED922EA7E5}">
          <x14:formula1>
            <xm:f>'Set Values'!$DC$124:$DC$133</xm:f>
          </x14:formula1>
          <xm:sqref>AV15</xm:sqref>
        </x14:dataValidation>
        <x14:dataValidation type="list" allowBlank="1" showInputMessage="1" showErrorMessage="1" xr:uid="{554201CB-394D-43D3-8AC6-BAB60C29146B}">
          <x14:formula1>
            <xm:f>'Set Values'!$DB$124:$DB$133</xm:f>
          </x14:formula1>
          <xm:sqref>AU15</xm:sqref>
        </x14:dataValidation>
        <x14:dataValidation type="list" allowBlank="1" showInputMessage="1" showErrorMessage="1" xr:uid="{94AB77C9-1CD3-4D91-8A91-4EC99E681149}">
          <x14:formula1>
            <xm:f>'Set Values'!$DA$124:$DA$133</xm:f>
          </x14:formula1>
          <xm:sqref>AT15</xm:sqref>
        </x14:dataValidation>
        <x14:dataValidation type="list" allowBlank="1" showInputMessage="1" showErrorMessage="1" xr:uid="{BB61DE0B-A8B1-40C8-B2BE-1C0D4532E9AD}">
          <x14:formula1>
            <xm:f>'Set Values'!$CZ$124:$CZ$133</xm:f>
          </x14:formula1>
          <xm:sqref>AS15</xm:sqref>
        </x14:dataValidation>
        <x14:dataValidation type="list" allowBlank="1" showInputMessage="1" showErrorMessage="1" xr:uid="{A5DE1F59-A18A-4D1F-8479-4083DDE768A5}">
          <x14:formula1>
            <xm:f>'Set Values'!$CY$124:$CY$133</xm:f>
          </x14:formula1>
          <xm:sqref>AR15</xm:sqref>
        </x14:dataValidation>
        <x14:dataValidation type="list" allowBlank="1" showInputMessage="1" showErrorMessage="1" xr:uid="{13DA641B-0690-43D4-BC57-4F509CF8AEDB}">
          <x14:formula1>
            <xm:f>'Set Values'!$CX$124:$CX$133</xm:f>
          </x14:formula1>
          <xm:sqref>AQ15</xm:sqref>
        </x14:dataValidation>
        <x14:dataValidation type="list" allowBlank="1" showInputMessage="1" showErrorMessage="1" xr:uid="{49A37EA1-BA80-4276-81CE-F6C33E0ACE1D}">
          <x14:formula1>
            <xm:f>'Set Values'!$CW$124:$CW$133</xm:f>
          </x14:formula1>
          <xm:sqref>AP15</xm:sqref>
        </x14:dataValidation>
        <x14:dataValidation type="list" allowBlank="1" showInputMessage="1" showErrorMessage="1" xr:uid="{8E952FF0-7902-474B-959A-991D286AEBCF}">
          <x14:formula1>
            <xm:f>'Set Values'!$CV$124:$CV$133</xm:f>
          </x14:formula1>
          <xm:sqref>AO15</xm:sqref>
        </x14:dataValidation>
        <x14:dataValidation type="list" allowBlank="1" showInputMessage="1" showErrorMessage="1" xr:uid="{89E63CE3-CFB0-4738-A3F9-671839C78C0D}">
          <x14:formula1>
            <xm:f>'Set Values'!$CU$124:$CU$133</xm:f>
          </x14:formula1>
          <xm:sqref>AN15</xm:sqref>
        </x14:dataValidation>
        <x14:dataValidation type="list" allowBlank="1" showInputMessage="1" showErrorMessage="1" xr:uid="{B315B73B-4A49-418C-A808-112CE7F76A47}">
          <x14:formula1>
            <xm:f>'Set Values'!$CT$124:$CT$133</xm:f>
          </x14:formula1>
          <xm:sqref>AM15</xm:sqref>
        </x14:dataValidation>
        <x14:dataValidation type="list" allowBlank="1" showInputMessage="1" showErrorMessage="1" xr:uid="{3864BE2D-E285-4103-912D-422DA8E43CDE}">
          <x14:formula1>
            <xm:f>'Set Values'!$CS$124:$CS$133</xm:f>
          </x14:formula1>
          <xm:sqref>AL15</xm:sqref>
        </x14:dataValidation>
        <x14:dataValidation type="list" allowBlank="1" showInputMessage="1" showErrorMessage="1" xr:uid="{79A44AFB-8E60-40C7-9697-27697E0AFAE8}">
          <x14:formula1>
            <xm:f>'Set Values'!$CR$124:$CR$133</xm:f>
          </x14:formula1>
          <xm:sqref>AK15</xm:sqref>
        </x14:dataValidation>
        <x14:dataValidation type="list" allowBlank="1" showInputMessage="1" showErrorMessage="1" xr:uid="{96C0F8BD-0F54-4B54-B894-131E6050AF87}">
          <x14:formula1>
            <xm:f>'Set Values'!$CQ$124:$CQ$133</xm:f>
          </x14:formula1>
          <xm:sqref>AJ15</xm:sqref>
        </x14:dataValidation>
        <x14:dataValidation type="list" allowBlank="1" showInputMessage="1" showErrorMessage="1" xr:uid="{5F0401CB-245E-405E-8E53-E04703B02718}">
          <x14:formula1>
            <xm:f>'Set Values'!$CP$124:$CP$133</xm:f>
          </x14:formula1>
          <xm:sqref>AI15</xm:sqref>
        </x14:dataValidation>
        <x14:dataValidation type="list" allowBlank="1" showInputMessage="1" showErrorMessage="1" xr:uid="{AD5066F9-2AA1-4523-A980-A2623C5C7E71}">
          <x14:formula1>
            <xm:f>'Set Values'!$CO$124:$CO$133</xm:f>
          </x14:formula1>
          <xm:sqref>AH15</xm:sqref>
        </x14:dataValidation>
        <x14:dataValidation type="list" allowBlank="1" showInputMessage="1" showErrorMessage="1" xr:uid="{2D8FD80C-E301-4A9D-95D6-A3A1A5CC2CBD}">
          <x14:formula1>
            <xm:f>'Set Values'!$CN$124:$CN$133</xm:f>
          </x14:formula1>
          <xm:sqref>AG15</xm:sqref>
        </x14:dataValidation>
        <x14:dataValidation type="list" allowBlank="1" showInputMessage="1" showErrorMessage="1" xr:uid="{E1AE4F61-DFCE-4A59-9F50-32D9E5057737}">
          <x14:formula1>
            <xm:f>'Set Values'!$CM$124:$CM$133</xm:f>
          </x14:formula1>
          <xm:sqref>AF15</xm:sqref>
        </x14:dataValidation>
        <x14:dataValidation type="list" allowBlank="1" showInputMessage="1" showErrorMessage="1" xr:uid="{CB0D3DBB-DF58-4574-B858-33FBA15AF4CD}">
          <x14:formula1>
            <xm:f>'Set Values'!$CL$124:$CL$133</xm:f>
          </x14:formula1>
          <xm:sqref>AE15</xm:sqref>
        </x14:dataValidation>
        <x14:dataValidation type="list" allowBlank="1" showInputMessage="1" showErrorMessage="1" xr:uid="{A6C2F608-418B-4D5B-898B-AB684C3CBA6F}">
          <x14:formula1>
            <xm:f>'Set Values'!$CK$124:$CK$133</xm:f>
          </x14:formula1>
          <xm:sqref>AD15</xm:sqref>
        </x14:dataValidation>
        <x14:dataValidation type="list" allowBlank="1" showInputMessage="1" showErrorMessage="1" xr:uid="{821FF863-D16F-41D1-AE86-C9DE48A6E999}">
          <x14:formula1>
            <xm:f>'Set Values'!$CJ$124:$CJ$133</xm:f>
          </x14:formula1>
          <xm:sqref>AC15</xm:sqref>
        </x14:dataValidation>
        <x14:dataValidation type="list" allowBlank="1" showInputMessage="1" showErrorMessage="1" xr:uid="{565BE9CF-0AEC-40D5-9AEB-44AF5565B9B7}">
          <x14:formula1>
            <xm:f>'Set Values'!$CI$124:$CI$133</xm:f>
          </x14:formula1>
          <xm:sqref>AB15</xm:sqref>
        </x14:dataValidation>
        <x14:dataValidation type="list" allowBlank="1" showInputMessage="1" showErrorMessage="1" xr:uid="{2AA14572-E14F-49B9-A3A8-38927605DB4B}">
          <x14:formula1>
            <xm:f>'Set Values'!$CH$124:$CH$133</xm:f>
          </x14:formula1>
          <xm:sqref>AA15</xm:sqref>
        </x14:dataValidation>
        <x14:dataValidation type="list" allowBlank="1" showInputMessage="1" showErrorMessage="1" xr:uid="{2D822BCE-E3ED-4084-8245-EEF136DB3379}">
          <x14:formula1>
            <xm:f>'Set Values'!$CG$124:$CG$133</xm:f>
          </x14:formula1>
          <xm:sqref>Z15</xm:sqref>
        </x14:dataValidation>
        <x14:dataValidation type="list" allowBlank="1" showInputMessage="1" showErrorMessage="1" xr:uid="{4D7735BC-94A4-42A5-B8E2-07AE9AA47C4F}">
          <x14:formula1>
            <xm:f>'Set Values'!$CF$124:$CF$133</xm:f>
          </x14:formula1>
          <xm:sqref>Y15</xm:sqref>
        </x14:dataValidation>
        <x14:dataValidation type="list" allowBlank="1" showInputMessage="1" showErrorMessage="1" xr:uid="{1F32751F-2915-4842-9C5D-731019152D82}">
          <x14:formula1>
            <xm:f>'Set Values'!$CE$124:$CE$133</xm:f>
          </x14:formula1>
          <xm:sqref>X15</xm:sqref>
        </x14:dataValidation>
        <x14:dataValidation type="list" allowBlank="1" showInputMessage="1" showErrorMessage="1" xr:uid="{C85CA68A-D870-41EA-9FE5-529C373D01DD}">
          <x14:formula1>
            <xm:f>'Set Values'!$AA$3</xm:f>
          </x14:formula1>
          <xm:sqref>E12:CZ12</xm:sqref>
        </x14:dataValidation>
        <x14:dataValidation type="list" allowBlank="1" showInputMessage="1" showErrorMessage="1" xr:uid="{A0C9C184-AA92-42F9-9060-5AB9685D6516}">
          <x14:formula1>
            <xm:f>'Set Values'!$CD$124:$CD$133</xm:f>
          </x14:formula1>
          <xm:sqref>W15</xm:sqref>
        </x14:dataValidation>
        <x14:dataValidation type="list" allowBlank="1" showInputMessage="1" showErrorMessage="1" xr:uid="{15185867-96B4-430D-A01B-7D0D9AD56487}">
          <x14:formula1>
            <xm:f>'Set Values'!$CC$124:$CC$133</xm:f>
          </x14:formula1>
          <xm:sqref>V15</xm:sqref>
        </x14:dataValidation>
        <x14:dataValidation type="list" allowBlank="1" showInputMessage="1" showErrorMessage="1" xr:uid="{69F952F2-3C4E-4114-9B35-B8A387247034}">
          <x14:formula1>
            <xm:f>'Set Values'!$CB$124:$CB$133</xm:f>
          </x14:formula1>
          <xm:sqref>U15</xm:sqref>
        </x14:dataValidation>
        <x14:dataValidation type="list" allowBlank="1" showInputMessage="1" showErrorMessage="1" xr:uid="{CCB684BE-1702-43DD-B1D2-D3E192A0A7AB}">
          <x14:formula1>
            <xm:f>'Set Values'!$CA$124:$CA$133</xm:f>
          </x14:formula1>
          <xm:sqref>T15</xm:sqref>
        </x14:dataValidation>
        <x14:dataValidation type="list" allowBlank="1" showInputMessage="1" showErrorMessage="1" xr:uid="{871E8043-0D88-44EC-8466-9004F4EA0FE3}">
          <x14:formula1>
            <xm:f>'Set Values'!$BZ$124:$BZ$133</xm:f>
          </x14:formula1>
          <xm:sqref>S15</xm:sqref>
        </x14:dataValidation>
        <x14:dataValidation type="list" allowBlank="1" showInputMessage="1" showErrorMessage="1" xr:uid="{01DA6D48-6D14-4296-9975-47383D297A93}">
          <x14:formula1>
            <xm:f>'Set Values'!$BY$124:$BY$133</xm:f>
          </x14:formula1>
          <xm:sqref>R15</xm:sqref>
        </x14:dataValidation>
        <x14:dataValidation type="list" allowBlank="1" showInputMessage="1" showErrorMessage="1" xr:uid="{215C4AE9-2894-483F-A1F1-86B18E7B204C}">
          <x14:formula1>
            <xm:f>'Set Values'!$BX$124:$BX$133</xm:f>
          </x14:formula1>
          <xm:sqref>Q15</xm:sqref>
        </x14:dataValidation>
        <x14:dataValidation type="list" allowBlank="1" showInputMessage="1" showErrorMessage="1" xr:uid="{77771BD4-B2F9-4100-AC58-18536E6A55C2}">
          <x14:formula1>
            <xm:f>'Set Values'!$BW$124:$BW$133</xm:f>
          </x14:formula1>
          <xm:sqref>P15</xm:sqref>
        </x14:dataValidation>
        <x14:dataValidation type="list" allowBlank="1" showInputMessage="1" showErrorMessage="1" xr:uid="{9D9EE752-6261-413D-BEBA-31E05E3E326F}">
          <x14:formula1>
            <xm:f>'Set Values'!$BV$124:$BV$133</xm:f>
          </x14:formula1>
          <xm:sqref>O15</xm:sqref>
        </x14:dataValidation>
        <x14:dataValidation type="list" allowBlank="1" showInputMessage="1" showErrorMessage="1" xr:uid="{6C542937-9C85-4389-8608-3ACB328DC74D}">
          <x14:formula1>
            <xm:f>'Set Values'!$BU$124:$BU$133</xm:f>
          </x14:formula1>
          <xm:sqref>N15</xm:sqref>
        </x14:dataValidation>
        <x14:dataValidation type="list" allowBlank="1" showInputMessage="1" showErrorMessage="1" xr:uid="{4CDFEFA5-8BBC-452A-967C-E1E753202127}">
          <x14:formula1>
            <xm:f>'Set Values'!$BS$124:$BS$133</xm:f>
          </x14:formula1>
          <xm:sqref>L15</xm:sqref>
        </x14:dataValidation>
        <x14:dataValidation type="list" allowBlank="1" showInputMessage="1" showErrorMessage="1" xr:uid="{CD8AF85D-8E86-4046-B09F-D51D5B2EA363}">
          <x14:formula1>
            <xm:f>'Set Values'!$BR$124:$BR$133</xm:f>
          </x14:formula1>
          <xm:sqref>K15</xm:sqref>
        </x14:dataValidation>
        <x14:dataValidation type="list" allowBlank="1" showInputMessage="1" showErrorMessage="1" xr:uid="{4A46CEA0-EBC5-4298-AFF3-41AC81FE7E25}">
          <x14:formula1>
            <xm:f>'Set Values'!$BQ$124:$BQ$133</xm:f>
          </x14:formula1>
          <xm:sqref>J15</xm:sqref>
        </x14:dataValidation>
        <x14:dataValidation type="list" allowBlank="1" showInputMessage="1" showErrorMessage="1" xr:uid="{8046D8EE-FB7F-46FA-B3FF-D9F61C291094}">
          <x14:formula1>
            <xm:f>'Set Values'!$BP$124:$BP$133</xm:f>
          </x14:formula1>
          <xm:sqref>I15</xm:sqref>
        </x14:dataValidation>
        <x14:dataValidation type="list" allowBlank="1" showInputMessage="1" showErrorMessage="1" xr:uid="{2A1330AB-7669-408F-93F7-2242643BF085}">
          <x14:formula1>
            <xm:f>'Set Values'!$BO$124:$BO$133</xm:f>
          </x14:formula1>
          <xm:sqref>H15</xm:sqref>
        </x14:dataValidation>
        <x14:dataValidation type="list" allowBlank="1" showInputMessage="1" showErrorMessage="1" xr:uid="{DE9DEFE1-E65E-405E-A8BB-732F12220F5D}">
          <x14:formula1>
            <xm:f>'Set Values'!$BN$124:$BN$133</xm:f>
          </x14:formula1>
          <xm:sqref>G15</xm:sqref>
        </x14:dataValidation>
        <x14:dataValidation type="list" allowBlank="1" showInputMessage="1" showErrorMessage="1" xr:uid="{5E6ADFFA-0BF2-448C-9EA5-EF142F7DAC22}">
          <x14:formula1>
            <xm:f>'Set Values'!$BL$124:$BL$133</xm:f>
          </x14:formula1>
          <xm:sqref>E15</xm:sqref>
        </x14:dataValidation>
        <x14:dataValidation type="list" allowBlank="1" showInputMessage="1" showErrorMessage="1" xr:uid="{2F7E6E3F-6A57-4E37-9465-8EB9F57D5FF3}">
          <x14:formula1>
            <xm:f>'Set Values'!$BM$124:$BM$133</xm:f>
          </x14:formula1>
          <xm:sqref>F15</xm:sqref>
        </x14:dataValidation>
        <x14:dataValidation type="list" allowBlank="1" showInputMessage="1" showErrorMessage="1" xr:uid="{65F384D7-6FC5-45BE-816C-C259C353F308}">
          <x14:formula1>
            <xm:f>'Set Values'!$Z$3:$Z$4</xm:f>
          </x14:formula1>
          <xm:sqref>D5</xm:sqref>
        </x14:dataValidation>
        <x14:dataValidation type="list" allowBlank="1" showInputMessage="1" showErrorMessage="1" xr:uid="{DD1E04D1-EE84-43DB-A21F-23CEAA688CE9}">
          <x14:formula1>
            <xm:f>'Set Values'!$AB$3:$AB$4</xm:f>
          </x14:formula1>
          <xm:sqref>E20:CZ20</xm:sqref>
        </x14:dataValidation>
        <x14:dataValidation type="list" allowBlank="1" showInputMessage="1" showErrorMessage="1" xr:uid="{EA317FEF-2F42-4116-90BC-FC4DD6A29B25}">
          <x14:formula1>
            <xm:f>'Set Values'!$FB$124:$FB$133</xm:f>
          </x14:formula1>
          <xm:sqref>CU15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068BB-DC88-4872-84E7-DAC4A8322D47}">
  <dimension ref="A1:N56"/>
  <sheetViews>
    <sheetView showGridLines="0" topLeftCell="A2" zoomScale="66" zoomScaleNormal="70" workbookViewId="0">
      <pane xSplit="4" ySplit="5" topLeftCell="E7" activePane="bottomRight" state="frozen"/>
      <selection pane="topRight" activeCell="F2" sqref="F2"/>
      <selection pane="bottomLeft" activeCell="A7" sqref="A7"/>
      <selection pane="bottomRight" activeCell="A2" sqref="A2:B2"/>
    </sheetView>
  </sheetViews>
  <sheetFormatPr defaultColWidth="9.28515625" defaultRowHeight="14.25" x14ac:dyDescent="0.2"/>
  <cols>
    <col min="1" max="1" width="7.7109375" style="2" customWidth="1"/>
    <col min="2" max="2" width="50.7109375" style="2" customWidth="1"/>
    <col min="3" max="3" width="71.5703125" style="5" customWidth="1"/>
    <col min="4" max="4" width="30.7109375" style="5" customWidth="1"/>
    <col min="5" max="14" width="60.7109375" style="5" customWidth="1"/>
    <col min="15" max="67" width="20.5703125" style="2" customWidth="1"/>
    <col min="68" max="16384" width="9.28515625" style="2"/>
  </cols>
  <sheetData>
    <row r="1" spans="1:14" s="76" customFormat="1" ht="64.900000000000006" customHeight="1" x14ac:dyDescent="0.3">
      <c r="A1" s="73" t="s">
        <v>27</v>
      </c>
      <c r="B1" s="73"/>
      <c r="C1" s="74"/>
      <c r="D1" s="75"/>
      <c r="E1" s="180" t="s">
        <v>427</v>
      </c>
      <c r="F1" s="180" t="s">
        <v>428</v>
      </c>
      <c r="G1" s="180" t="s">
        <v>429</v>
      </c>
      <c r="H1" s="180" t="s">
        <v>430</v>
      </c>
      <c r="I1" s="180" t="s">
        <v>431</v>
      </c>
      <c r="J1" s="180" t="s">
        <v>432</v>
      </c>
      <c r="K1" s="180" t="s">
        <v>433</v>
      </c>
      <c r="L1" s="180" t="s">
        <v>434</v>
      </c>
      <c r="M1" s="180" t="s">
        <v>435</v>
      </c>
      <c r="N1" s="180" t="s">
        <v>436</v>
      </c>
    </row>
    <row r="2" spans="1:14" s="76" customFormat="1" ht="64.900000000000006" customHeight="1" x14ac:dyDescent="0.3">
      <c r="A2" s="306" t="s">
        <v>319</v>
      </c>
      <c r="B2" s="306"/>
      <c r="C2" s="74"/>
      <c r="D2" s="75"/>
      <c r="E2" s="269" t="s">
        <v>101</v>
      </c>
      <c r="F2" s="199" t="s">
        <v>104</v>
      </c>
      <c r="G2" s="199" t="s">
        <v>106</v>
      </c>
      <c r="H2" s="199" t="s">
        <v>108</v>
      </c>
      <c r="I2" s="199" t="s">
        <v>109</v>
      </c>
      <c r="J2" s="199" t="s">
        <v>110</v>
      </c>
      <c r="K2" s="199" t="s">
        <v>111</v>
      </c>
      <c r="L2" s="199" t="s">
        <v>112</v>
      </c>
      <c r="M2" s="199" t="s">
        <v>113</v>
      </c>
      <c r="N2" s="199" t="s">
        <v>114</v>
      </c>
    </row>
    <row r="3" spans="1:14" ht="28.5" customHeight="1" x14ac:dyDescent="0.3">
      <c r="A3" s="24" t="s">
        <v>437</v>
      </c>
      <c r="B3" s="24"/>
      <c r="C3" s="24"/>
      <c r="D3" s="1"/>
      <c r="E3" s="2"/>
      <c r="F3" s="2"/>
      <c r="G3" s="2"/>
      <c r="H3" s="2"/>
      <c r="I3" s="2"/>
      <c r="J3" s="2"/>
      <c r="K3" s="2"/>
      <c r="L3" s="2"/>
    </row>
    <row r="4" spans="1:14" ht="40.15" customHeight="1" x14ac:dyDescent="0.25">
      <c r="A4" s="307" t="s">
        <v>438</v>
      </c>
      <c r="B4" s="308"/>
      <c r="C4" s="308"/>
      <c r="D4" s="263"/>
      <c r="E4" s="200"/>
      <c r="F4" s="201"/>
      <c r="G4" s="201"/>
      <c r="H4" s="201"/>
      <c r="I4" s="201"/>
      <c r="J4" s="201"/>
      <c r="K4" s="201"/>
      <c r="L4" s="201"/>
      <c r="M4" s="201"/>
      <c r="N4" s="201"/>
    </row>
    <row r="5" spans="1:14" ht="30" customHeight="1" x14ac:dyDescent="0.2">
      <c r="A5" s="48"/>
      <c r="B5" s="46" t="s">
        <v>52</v>
      </c>
      <c r="C5" s="46" t="s">
        <v>53</v>
      </c>
      <c r="D5" s="58" t="s">
        <v>54</v>
      </c>
      <c r="E5" s="186" t="str">
        <f>IF('I_State and program information'!$E$25&lt;&gt;"",'I_State and program information'!$E$25,"[Plan 1]")</f>
        <v>Access Dental Plan, Inc.</v>
      </c>
      <c r="F5" s="59" t="str">
        <f>IF('I_State and program information'!$E$26&lt;&gt;"",'I_State and program information'!$E$26,"[Plan 2]")</f>
        <v xml:space="preserve">Health Net of California, Inc. </v>
      </c>
      <c r="G5" s="59" t="str">
        <f>IF('I_State and program information'!$E$27&lt;&gt;"",'I_State and program information'!$E$27,"[Plan 3]")</f>
        <v>LIBERTY Dental Plan, Inc.</v>
      </c>
      <c r="H5" s="59" t="str">
        <f>IF('I_State and program information'!$E$28&lt;&gt;"",'I_State and program information'!$E$28,"[Plan 4]")</f>
        <v>[Plan 4]</v>
      </c>
      <c r="I5" s="59" t="str">
        <f>IF('I_State and program information'!$E$29&lt;&gt;"",'I_State and program information'!$E$29,"[Plan 5]")</f>
        <v>[Plan 5]</v>
      </c>
      <c r="J5" s="59" t="str">
        <f>IF('I_State and program information'!$E$30&lt;&gt;"",'I_State and program information'!$E$30,"[Plan 6]")</f>
        <v>[Plan 6]</v>
      </c>
      <c r="K5" s="59" t="str">
        <f>IF('I_State and program information'!$E$31&lt;&gt;"",'I_State and program information'!$E$31,"[Plan 7]")</f>
        <v>[Plan 7]</v>
      </c>
      <c r="L5" s="59" t="str">
        <f>IF('I_State and program information'!$E$32&lt;&gt;"",'I_State and program information'!$E$32,"[Plan 8]")</f>
        <v>[Plan 8]</v>
      </c>
      <c r="M5" s="59" t="str">
        <f>IF('I_State and program information'!$E$33&lt;&gt;"",'I_State and program information'!$E$33,"[Plan 9]")</f>
        <v>[Plan 9]</v>
      </c>
      <c r="N5" s="59" t="str">
        <f>IF('I_State and program information'!$E$34&lt;&gt;"",'I_State and program information'!$E$34,"[Plan 10]")</f>
        <v>[Plan 10]</v>
      </c>
    </row>
    <row r="6" spans="1:14" ht="61.15" customHeight="1" x14ac:dyDescent="0.2">
      <c r="A6" s="16" t="s">
        <v>439</v>
      </c>
      <c r="B6" s="9" t="s">
        <v>440</v>
      </c>
      <c r="C6" s="15" t="s">
        <v>441</v>
      </c>
      <c r="D6" s="15" t="s">
        <v>82</v>
      </c>
      <c r="E6" s="88"/>
      <c r="F6" s="60"/>
      <c r="G6" s="60"/>
      <c r="H6" s="60"/>
      <c r="I6" s="60"/>
      <c r="J6" s="60"/>
      <c r="K6" s="60"/>
      <c r="L6" s="60"/>
      <c r="M6" s="60"/>
      <c r="N6" s="60"/>
    </row>
    <row r="7" spans="1:14" ht="32.450000000000003" customHeight="1" x14ac:dyDescent="0.2">
      <c r="A7" s="309" t="s">
        <v>442</v>
      </c>
      <c r="B7" s="309"/>
      <c r="C7" s="310"/>
      <c r="D7" s="158" t="s">
        <v>161</v>
      </c>
      <c r="E7" s="202" t="s">
        <v>162</v>
      </c>
      <c r="F7" s="203" t="s">
        <v>162</v>
      </c>
      <c r="G7" s="203" t="s">
        <v>162</v>
      </c>
      <c r="H7" s="203" t="s">
        <v>162</v>
      </c>
      <c r="I7" s="203" t="s">
        <v>162</v>
      </c>
      <c r="J7" s="203" t="s">
        <v>162</v>
      </c>
      <c r="K7" s="203" t="s">
        <v>162</v>
      </c>
      <c r="L7" s="203" t="s">
        <v>162</v>
      </c>
      <c r="M7" s="203" t="s">
        <v>162</v>
      </c>
      <c r="N7" s="203" t="s">
        <v>162</v>
      </c>
    </row>
    <row r="8" spans="1:14" ht="57.75" x14ac:dyDescent="0.2">
      <c r="A8" s="16" t="s">
        <v>443</v>
      </c>
      <c r="B8" s="9" t="s">
        <v>444</v>
      </c>
      <c r="C8" s="15" t="s">
        <v>445</v>
      </c>
      <c r="D8" s="15" t="s">
        <v>94</v>
      </c>
      <c r="E8" s="56"/>
      <c r="F8" s="60"/>
      <c r="G8" s="60"/>
      <c r="H8" s="60"/>
      <c r="I8" s="60"/>
      <c r="J8" s="60"/>
      <c r="K8" s="60"/>
      <c r="L8" s="60"/>
      <c r="M8" s="60"/>
      <c r="N8" s="60"/>
    </row>
    <row r="9" spans="1:14" ht="72.75" x14ac:dyDescent="0.2">
      <c r="A9" s="16" t="s">
        <v>446</v>
      </c>
      <c r="B9" s="9" t="s">
        <v>447</v>
      </c>
      <c r="C9" s="15" t="s">
        <v>445</v>
      </c>
      <c r="D9" s="15" t="s">
        <v>94</v>
      </c>
      <c r="E9" s="56"/>
      <c r="F9" s="60"/>
      <c r="G9" s="60"/>
      <c r="H9" s="60"/>
      <c r="I9" s="60"/>
      <c r="J9" s="60"/>
      <c r="K9" s="60"/>
      <c r="L9" s="60"/>
      <c r="M9" s="60"/>
      <c r="N9" s="60"/>
    </row>
    <row r="10" spans="1:14" ht="57.75" x14ac:dyDescent="0.2">
      <c r="A10" s="16" t="s">
        <v>448</v>
      </c>
      <c r="B10" s="9" t="s">
        <v>449</v>
      </c>
      <c r="C10" s="15" t="s">
        <v>445</v>
      </c>
      <c r="D10" s="15" t="s">
        <v>94</v>
      </c>
      <c r="E10" s="56"/>
      <c r="F10" s="60"/>
      <c r="G10" s="60"/>
      <c r="H10" s="60"/>
      <c r="I10" s="60"/>
      <c r="J10" s="60"/>
      <c r="K10" s="60"/>
      <c r="L10" s="60"/>
      <c r="M10" s="60"/>
      <c r="N10" s="60"/>
    </row>
    <row r="11" spans="1:14" ht="42" customHeight="1" x14ac:dyDescent="0.3">
      <c r="B11" s="24" t="s">
        <v>450</v>
      </c>
      <c r="C11" s="24"/>
    </row>
    <row r="12" spans="1:14" x14ac:dyDescent="0.2">
      <c r="A12" s="16" t="s">
        <v>451</v>
      </c>
      <c r="B12" s="9" t="s">
        <v>450</v>
      </c>
      <c r="C12" s="15" t="s">
        <v>452</v>
      </c>
      <c r="D12" s="15" t="s">
        <v>58</v>
      </c>
      <c r="E12" s="56"/>
      <c r="F12" s="60"/>
      <c r="G12" s="60"/>
      <c r="H12" s="60"/>
      <c r="I12" s="60"/>
      <c r="J12" s="60"/>
      <c r="K12" s="60"/>
      <c r="L12" s="60"/>
      <c r="M12" s="60"/>
      <c r="N12" s="60"/>
    </row>
    <row r="13" spans="1:14" ht="28.5" x14ac:dyDescent="0.2">
      <c r="A13" s="16" t="s">
        <v>453</v>
      </c>
      <c r="B13" s="9" t="s">
        <v>454</v>
      </c>
      <c r="C13" s="15" t="s">
        <v>455</v>
      </c>
      <c r="D13" s="15" t="s">
        <v>58</v>
      </c>
      <c r="E13" s="56"/>
      <c r="F13" s="60"/>
      <c r="G13" s="60"/>
      <c r="H13" s="60"/>
      <c r="I13" s="60"/>
      <c r="J13" s="60"/>
      <c r="K13" s="60"/>
      <c r="L13" s="60"/>
      <c r="M13" s="60"/>
      <c r="N13" s="60"/>
    </row>
    <row r="14" spans="1:14" ht="28.5" x14ac:dyDescent="0.2">
      <c r="A14" s="16" t="s">
        <v>456</v>
      </c>
      <c r="B14" s="9" t="s">
        <v>457</v>
      </c>
      <c r="C14" s="15" t="s">
        <v>458</v>
      </c>
      <c r="D14" s="15" t="s">
        <v>58</v>
      </c>
      <c r="E14" s="56"/>
      <c r="F14" s="60"/>
      <c r="G14" s="60"/>
      <c r="H14" s="60"/>
      <c r="I14" s="60"/>
      <c r="J14" s="60"/>
      <c r="K14" s="60"/>
      <c r="L14" s="60"/>
      <c r="M14" s="60"/>
      <c r="N14" s="60"/>
    </row>
    <row r="15" spans="1:14" ht="28.5" x14ac:dyDescent="0.2">
      <c r="A15" s="30" t="s">
        <v>459</v>
      </c>
      <c r="B15" s="31" t="s">
        <v>460</v>
      </c>
      <c r="C15" s="31" t="s">
        <v>461</v>
      </c>
      <c r="D15" s="15" t="s">
        <v>58</v>
      </c>
      <c r="E15" s="56"/>
      <c r="F15" s="60"/>
      <c r="G15" s="60"/>
      <c r="H15" s="60"/>
      <c r="I15" s="60"/>
      <c r="J15" s="60"/>
      <c r="K15" s="60"/>
      <c r="L15" s="60"/>
      <c r="M15" s="60"/>
      <c r="N15" s="60"/>
    </row>
    <row r="16" spans="1:14" ht="30" customHeight="1" x14ac:dyDescent="0.2">
      <c r="A16" s="30" t="s">
        <v>462</v>
      </c>
      <c r="B16" s="31" t="s">
        <v>397</v>
      </c>
      <c r="C16" s="31" t="s">
        <v>463</v>
      </c>
      <c r="D16" s="15" t="s">
        <v>64</v>
      </c>
      <c r="E16" s="204"/>
      <c r="F16" s="205"/>
      <c r="G16" s="205"/>
      <c r="H16" s="205"/>
      <c r="I16" s="205"/>
      <c r="J16" s="205"/>
      <c r="K16" s="205"/>
      <c r="L16" s="205"/>
      <c r="M16" s="205"/>
      <c r="N16" s="205"/>
    </row>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sheetData>
  <sheetProtection algorithmName="SHA-512" hashValue="G+/rqyJg3kbuK2/8U5masUAH2fVy76w2S9h9YxP4XLKRBfChZgDjgml4UKp3KfMwBmDAs2lAejOSiNhGbQL9Fg==" saltValue="TI1ZcpTckmOayVH4gZotKA==" spinCount="100000" sheet="1" objects="1" scenarios="1"/>
  <mergeCells count="3">
    <mergeCell ref="A2:B2"/>
    <mergeCell ref="A4:C4"/>
    <mergeCell ref="A7:C7"/>
  </mergeCells>
  <conditionalFormatting sqref="E8:E10 E12:E16">
    <cfRule type="expression" dxfId="9" priority="9">
      <formula>OR(ISBLANK($E$6),$E$6="Yes, the plan complies based on all analyses")</formula>
    </cfRule>
  </conditionalFormatting>
  <conditionalFormatting sqref="F8:F10 F12:F16">
    <cfRule type="expression" dxfId="8" priority="8">
      <formula>OR(ISBLANK($F$6),$F$6="Yes, the plan complies based on all analyses")</formula>
    </cfRule>
  </conditionalFormatting>
  <conditionalFormatting sqref="G8:G10 G12:G16">
    <cfRule type="expression" dxfId="7" priority="10">
      <formula>OR(ISBLANK($G$6),$G$6="Yes, the plan complies based on all analyses")</formula>
    </cfRule>
  </conditionalFormatting>
  <conditionalFormatting sqref="H8:H10 H12:H16">
    <cfRule type="expression" dxfId="6" priority="7">
      <formula>OR(ISBLANK($H$6),$H$6="Yes, the plan complies based on all analyses")</formula>
    </cfRule>
  </conditionalFormatting>
  <conditionalFormatting sqref="I8:I10 I12:I16">
    <cfRule type="expression" dxfId="5" priority="6">
      <formula>OR(ISBLANK($I$6),$I$6="Yes, the plan complies based on all analyses")</formula>
    </cfRule>
  </conditionalFormatting>
  <conditionalFormatting sqref="J8:J10 J12:J16">
    <cfRule type="expression" dxfId="4" priority="5">
      <formula>OR(ISBLANK($J$6),$J$6="Yes, the plan complies based on all analyses")</formula>
    </cfRule>
  </conditionalFormatting>
  <conditionalFormatting sqref="K8:K10 K12:K16">
    <cfRule type="expression" dxfId="3" priority="4">
      <formula>OR(ISBLANK($K$6),$K$6="Yes, the plan complies based on all analyses")</formula>
    </cfRule>
  </conditionalFormatting>
  <conditionalFormatting sqref="L8:L10 L12:L16">
    <cfRule type="expression" dxfId="2" priority="3">
      <formula>OR(ISBLANK($L$6),$L$6="Yes, the plan complies based on all analyses")</formula>
    </cfRule>
  </conditionalFormatting>
  <conditionalFormatting sqref="M8:M10 M12:M16">
    <cfRule type="expression" dxfId="1" priority="2">
      <formula>OR(ISBLANK($M$6),$M$6="Yes, the plan complies based on all analyses")</formula>
    </cfRule>
  </conditionalFormatting>
  <conditionalFormatting sqref="N8:N10 N12:N16">
    <cfRule type="expression" dxfId="0" priority="1">
      <formula>OR(ISBLANK($N$6),$N$6="Yes, the plan complies based on all analyses")</formula>
    </cfRule>
  </conditionalFormatting>
  <hyperlinks>
    <hyperlink ref="A7:C7" r:id="rId1" display="Click to view the availability of services standards required under 42 C.F.R. § 438.206" xr:uid="{C883035D-AD3A-404F-B8F4-99BBEDBD1084}"/>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31">
        <x14:dataValidation type="list" allowBlank="1" showInputMessage="1" showErrorMessage="1" xr:uid="{2184FE95-AD58-4E2F-BEF2-1D12293B9135}">
          <x14:formula1>
            <xm:f>'Set Values'!$AC$3:$AC$4</xm:f>
          </x14:formula1>
          <xm:sqref>E6:N6</xm:sqref>
        </x14:dataValidation>
        <x14:dataValidation type="list" allowBlank="1" showInputMessage="1" showErrorMessage="1" xr:uid="{6F584D24-96E0-4461-AC5F-72692E3A3096}">
          <x14:formula1>
            <xm:f>'Set Values'!$AE$3:$AE$9</xm:f>
          </x14:formula1>
          <xm:sqref>E8</xm:sqref>
        </x14:dataValidation>
        <x14:dataValidation type="list" allowBlank="1" showInputMessage="1" showErrorMessage="1" xr:uid="{0DD5C2FA-783A-4628-91D7-CF5469B45A66}">
          <x14:formula1>
            <xm:f>'Set Values'!$AP$3:$AP$8</xm:f>
          </x14:formula1>
          <xm:sqref>E9</xm:sqref>
        </x14:dataValidation>
        <x14:dataValidation type="list" allowBlank="1" showInputMessage="1" showErrorMessage="1" xr:uid="{25B49329-1F24-456E-8F60-3810555CF66A}">
          <x14:formula1>
            <xm:f>'Set Values'!$AF$3:$AF$9</xm:f>
          </x14:formula1>
          <xm:sqref>F8</xm:sqref>
        </x14:dataValidation>
        <x14:dataValidation type="list" allowBlank="1" showInputMessage="1" showErrorMessage="1" xr:uid="{C37D1435-C5FB-4DA7-A046-DF44A7B408C6}">
          <x14:formula1>
            <xm:f>'Set Values'!$AG$3:$AG$9</xm:f>
          </x14:formula1>
          <xm:sqref>G8</xm:sqref>
        </x14:dataValidation>
        <x14:dataValidation type="list" allowBlank="1" showInputMessage="1" showErrorMessage="1" xr:uid="{CD6EC9C6-5D93-4C55-A558-286E45451B5F}">
          <x14:formula1>
            <xm:f>'Set Values'!$AH$3:$AH$9</xm:f>
          </x14:formula1>
          <xm:sqref>H8</xm:sqref>
        </x14:dataValidation>
        <x14:dataValidation type="list" allowBlank="1" showInputMessage="1" showErrorMessage="1" xr:uid="{076A1587-712C-42CC-93C8-A2539CD4DA99}">
          <x14:formula1>
            <xm:f>'Set Values'!$AI$3:$AI$9</xm:f>
          </x14:formula1>
          <xm:sqref>I8</xm:sqref>
        </x14:dataValidation>
        <x14:dataValidation type="list" allowBlank="1" showInputMessage="1" showErrorMessage="1" xr:uid="{13DDCF91-0192-4634-9AB6-C06F7B915333}">
          <x14:formula1>
            <xm:f>'Set Values'!$AJ$3:$AJ$9</xm:f>
          </x14:formula1>
          <xm:sqref>J8</xm:sqref>
        </x14:dataValidation>
        <x14:dataValidation type="list" allowBlank="1" showInputMessage="1" showErrorMessage="1" xr:uid="{A603F047-3B1A-406B-93E3-BC859615BBD0}">
          <x14:formula1>
            <xm:f>'Set Values'!$AK$3:$AK$9</xm:f>
          </x14:formula1>
          <xm:sqref>K8</xm:sqref>
        </x14:dataValidation>
        <x14:dataValidation type="list" allowBlank="1" showInputMessage="1" showErrorMessage="1" xr:uid="{9DA5B2DB-BF06-4C53-BEE2-C1266FFBE7EC}">
          <x14:formula1>
            <xm:f>'Set Values'!$AL$3:$AL$9</xm:f>
          </x14:formula1>
          <xm:sqref>L8</xm:sqref>
        </x14:dataValidation>
        <x14:dataValidation type="list" allowBlank="1" showInputMessage="1" showErrorMessage="1" xr:uid="{D504821A-1865-4FCA-9838-76818214B5C5}">
          <x14:formula1>
            <xm:f>'Set Values'!$AM$3:$AM$9</xm:f>
          </x14:formula1>
          <xm:sqref>M8</xm:sqref>
        </x14:dataValidation>
        <x14:dataValidation type="list" allowBlank="1" showInputMessage="1" showErrorMessage="1" xr:uid="{B63D4FBF-04D2-4BFF-9EE5-D664A5245CC6}">
          <x14:formula1>
            <xm:f>'Set Values'!$AN$3:$AN$9</xm:f>
          </x14:formula1>
          <xm:sqref>N8</xm:sqref>
        </x14:dataValidation>
        <x14:dataValidation type="list" allowBlank="1" showInputMessage="1" showErrorMessage="1" xr:uid="{540E98F6-27AE-421C-B794-EDB2CF126A73}">
          <x14:formula1>
            <xm:f>'Set Values'!$AQ$3:$AQ$8</xm:f>
          </x14:formula1>
          <xm:sqref>F9</xm:sqref>
        </x14:dataValidation>
        <x14:dataValidation type="list" allowBlank="1" showInputMessage="1" showErrorMessage="1" xr:uid="{A63C8F12-48DA-4850-9241-84139A1EA95F}">
          <x14:formula1>
            <xm:f>'Set Values'!$AR$3:$AR$8</xm:f>
          </x14:formula1>
          <xm:sqref>G9</xm:sqref>
        </x14:dataValidation>
        <x14:dataValidation type="list" allowBlank="1" showInputMessage="1" showErrorMessage="1" xr:uid="{B5768FAF-3B00-4AD4-B2A4-00E6D9788050}">
          <x14:formula1>
            <xm:f>'Set Values'!$AS$3:$AS$8</xm:f>
          </x14:formula1>
          <xm:sqref>H9</xm:sqref>
        </x14:dataValidation>
        <x14:dataValidation type="list" allowBlank="1" showInputMessage="1" showErrorMessage="1" xr:uid="{2B94A2DF-155C-4F20-AD6F-09C43FE54355}">
          <x14:formula1>
            <xm:f>'Set Values'!$AT$3:$AT$8</xm:f>
          </x14:formula1>
          <xm:sqref>I9</xm:sqref>
        </x14:dataValidation>
        <x14:dataValidation type="list" allowBlank="1" showInputMessage="1" showErrorMessage="1" xr:uid="{D1C2AE37-FA33-4521-A957-23D8767BAAB3}">
          <x14:formula1>
            <xm:f>'Set Values'!$AU$3:$AU$8</xm:f>
          </x14:formula1>
          <xm:sqref>J9</xm:sqref>
        </x14:dataValidation>
        <x14:dataValidation type="list" allowBlank="1" showInputMessage="1" showErrorMessage="1" xr:uid="{50CAC34A-ED56-4520-BBF2-43B880BE44F5}">
          <x14:formula1>
            <xm:f>'Set Values'!$AV$3:$AV$8</xm:f>
          </x14:formula1>
          <xm:sqref>K9</xm:sqref>
        </x14:dataValidation>
        <x14:dataValidation type="list" allowBlank="1" showInputMessage="1" showErrorMessage="1" xr:uid="{C96FBAE8-E18C-4578-B101-9F66F7934646}">
          <x14:formula1>
            <xm:f>'Set Values'!$AW$3:$AW$8</xm:f>
          </x14:formula1>
          <xm:sqref>L9</xm:sqref>
        </x14:dataValidation>
        <x14:dataValidation type="list" allowBlank="1" showInputMessage="1" showErrorMessage="1" xr:uid="{04C5D5ED-9317-4F6F-ADC0-C3F37C400052}">
          <x14:formula1>
            <xm:f>'Set Values'!$AX$3:$AX$8</xm:f>
          </x14:formula1>
          <xm:sqref>M9</xm:sqref>
        </x14:dataValidation>
        <x14:dataValidation type="list" allowBlank="1" showInputMessage="1" showErrorMessage="1" xr:uid="{FB6A3FD0-EA2F-4F67-892E-48AD0BF2FB47}">
          <x14:formula1>
            <xm:f>'Set Values'!$AY$3:$AY$8</xm:f>
          </x14:formula1>
          <xm:sqref>N9</xm:sqref>
        </x14:dataValidation>
        <x14:dataValidation type="list" allowBlank="1" showInputMessage="1" xr:uid="{82920136-18BC-4DFE-AB54-3FC2FD63EEFF}">
          <x14:formula1>
            <xm:f>'Set Values'!$BA$3:$BA$5</xm:f>
          </x14:formula1>
          <xm:sqref>E10</xm:sqref>
        </x14:dataValidation>
        <x14:dataValidation type="list" allowBlank="1" showInputMessage="1" xr:uid="{D6BE5152-96B6-4470-AB15-84AF7EDFBEFD}">
          <x14:formula1>
            <xm:f>'Set Values'!$BB$3:$BB$5</xm:f>
          </x14:formula1>
          <xm:sqref>F10</xm:sqref>
        </x14:dataValidation>
        <x14:dataValidation type="list" allowBlank="1" showInputMessage="1" xr:uid="{F310DB9C-2A8A-47D4-9F1F-13521E24DE12}">
          <x14:formula1>
            <xm:f>'Set Values'!$BC$3:$BC$5</xm:f>
          </x14:formula1>
          <xm:sqref>G10</xm:sqref>
        </x14:dataValidation>
        <x14:dataValidation type="list" allowBlank="1" showInputMessage="1" xr:uid="{C44CD8DC-6EAF-489E-B199-5FB8281E941E}">
          <x14:formula1>
            <xm:f>'Set Values'!$BD$3:$BD$5</xm:f>
          </x14:formula1>
          <xm:sqref>H10</xm:sqref>
        </x14:dataValidation>
        <x14:dataValidation type="list" allowBlank="1" showInputMessage="1" xr:uid="{4F8F0C9D-7F41-4432-A937-54E85D7AFCE5}">
          <x14:formula1>
            <xm:f>'Set Values'!$BE$3:$BE$5</xm:f>
          </x14:formula1>
          <xm:sqref>I10</xm:sqref>
        </x14:dataValidation>
        <x14:dataValidation type="list" allowBlank="1" showInputMessage="1" xr:uid="{B8A8465B-B3BA-4C4D-A0E1-9D93ACA1DFB3}">
          <x14:formula1>
            <xm:f>'Set Values'!$BF$3:$BF$5</xm:f>
          </x14:formula1>
          <xm:sqref>J10</xm:sqref>
        </x14:dataValidation>
        <x14:dataValidation type="list" allowBlank="1" showInputMessage="1" xr:uid="{1EECF620-F2AD-4B06-99BE-2596AEBC85B9}">
          <x14:formula1>
            <xm:f>'Set Values'!$BG$3:$BG$5</xm:f>
          </x14:formula1>
          <xm:sqref>K10</xm:sqref>
        </x14:dataValidation>
        <x14:dataValidation type="list" allowBlank="1" showInputMessage="1" xr:uid="{8FA46746-5A12-4333-A43D-3E9ECC7FF094}">
          <x14:formula1>
            <xm:f>'Set Values'!$BH$3:$BH$5</xm:f>
          </x14:formula1>
          <xm:sqref>L10</xm:sqref>
        </x14:dataValidation>
        <x14:dataValidation type="list" allowBlank="1" showInputMessage="1" xr:uid="{454078B2-E4A6-4ACA-8B7E-F1AFAC1D4232}">
          <x14:formula1>
            <xm:f>'Set Values'!$BI$3:$BI$5</xm:f>
          </x14:formula1>
          <xm:sqref>M10</xm:sqref>
        </x14:dataValidation>
        <x14:dataValidation type="list" allowBlank="1" showInputMessage="1" xr:uid="{9C99E327-2E37-414A-92CE-C380106EA283}">
          <x14:formula1>
            <xm:f>'Set Values'!$BJ$3:$BJ$5</xm:f>
          </x14:formula1>
          <xm:sqref>N10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0" tint="-0.249977111117893"/>
  </sheetPr>
  <dimension ref="A1:HD134"/>
  <sheetViews>
    <sheetView topLeftCell="AC1" zoomScale="80" zoomScaleNormal="80" workbookViewId="0">
      <pane ySplit="1" topLeftCell="A2" activePane="bottomLeft" state="frozen"/>
      <selection activeCell="BA1" sqref="BA1"/>
      <selection pane="bottomLeft" activeCell="AC4" sqref="AC4"/>
    </sheetView>
  </sheetViews>
  <sheetFormatPr defaultColWidth="9.42578125" defaultRowHeight="14.25" x14ac:dyDescent="0.2"/>
  <cols>
    <col min="1" max="1" width="12.42578125" style="3" customWidth="1"/>
    <col min="2" max="2" width="9.42578125" style="14" customWidth="1"/>
    <col min="3" max="6" width="25.7109375" style="14" customWidth="1"/>
    <col min="7" max="7" width="9.42578125" style="14"/>
    <col min="8" max="9" width="18.42578125" style="3" customWidth="1"/>
    <col min="10" max="10" width="32.7109375" style="14" customWidth="1"/>
    <col min="11" max="20" width="14.42578125" style="14" customWidth="1"/>
    <col min="21" max="21" width="19" style="3" customWidth="1"/>
    <col min="22" max="22" width="21.42578125" style="3" customWidth="1"/>
    <col min="23" max="23" width="19.5703125" style="13" customWidth="1"/>
    <col min="24" max="24" width="18.42578125" style="3" customWidth="1"/>
    <col min="25" max="25" width="19.5703125" style="3" customWidth="1"/>
    <col min="26" max="31" width="30.28515625" style="3" customWidth="1"/>
    <col min="32" max="39" width="7.7109375" style="3" customWidth="1"/>
    <col min="40" max="40" width="8.85546875" style="3" customWidth="1"/>
    <col min="41" max="42" width="30.28515625" style="3" customWidth="1"/>
    <col min="43" max="51" width="8.7109375" style="3" customWidth="1"/>
    <col min="52" max="53" width="30.28515625" style="3" customWidth="1"/>
    <col min="54" max="61" width="7.7109375" style="3" customWidth="1"/>
    <col min="62" max="62" width="8.42578125" style="3" customWidth="1"/>
    <col min="63" max="63" width="32.7109375" style="14" customWidth="1"/>
    <col min="64" max="64" width="13.85546875" style="14" customWidth="1"/>
    <col min="65" max="162" width="7.28515625" style="2" customWidth="1"/>
    <col min="163" max="163" width="8.42578125" style="2" customWidth="1"/>
    <col min="164" max="164" width="10.7109375" style="2" customWidth="1"/>
    <col min="165" max="16384" width="9.42578125" style="2"/>
  </cols>
  <sheetData>
    <row r="1" spans="1:212" s="22" customFormat="1" ht="37.15" customHeight="1" thickBot="1" x14ac:dyDescent="0.3">
      <c r="A1" s="42" t="s">
        <v>464</v>
      </c>
      <c r="B1" s="21"/>
      <c r="H1" s="44"/>
      <c r="I1" s="44"/>
      <c r="J1" s="22" t="s">
        <v>465</v>
      </c>
      <c r="K1" s="22" t="s">
        <v>466</v>
      </c>
      <c r="L1" s="80" t="s">
        <v>467</v>
      </c>
      <c r="M1" s="81" t="s">
        <v>151</v>
      </c>
      <c r="N1" s="81" t="s">
        <v>153</v>
      </c>
      <c r="O1" s="22" t="s">
        <v>154</v>
      </c>
      <c r="P1" s="22" t="s">
        <v>157</v>
      </c>
      <c r="Q1" s="22" t="s">
        <v>158</v>
      </c>
      <c r="R1" s="22" t="s">
        <v>468</v>
      </c>
      <c r="S1" s="22" t="s">
        <v>469</v>
      </c>
      <c r="T1" s="22" t="s">
        <v>470</v>
      </c>
      <c r="V1" s="43"/>
      <c r="W1" s="45"/>
      <c r="X1" s="44"/>
      <c r="Y1" s="44"/>
      <c r="Z1" s="44"/>
      <c r="AA1" s="44"/>
      <c r="AB1" s="44"/>
      <c r="AC1" s="44"/>
      <c r="AD1" s="44"/>
      <c r="AE1" s="44" t="s">
        <v>101</v>
      </c>
      <c r="AF1" s="44" t="s">
        <v>104</v>
      </c>
      <c r="AG1" s="44" t="s">
        <v>106</v>
      </c>
      <c r="AH1" s="44" t="s">
        <v>108</v>
      </c>
      <c r="AI1" s="44" t="s">
        <v>109</v>
      </c>
      <c r="AJ1" s="44" t="s">
        <v>110</v>
      </c>
      <c r="AK1" s="44" t="s">
        <v>111</v>
      </c>
      <c r="AL1" s="44" t="s">
        <v>112</v>
      </c>
      <c r="AM1" s="44" t="s">
        <v>113</v>
      </c>
      <c r="AN1" s="44" t="s">
        <v>114</v>
      </c>
      <c r="AO1" s="44"/>
      <c r="AP1" s="44" t="s">
        <v>101</v>
      </c>
      <c r="AQ1" s="44" t="s">
        <v>104</v>
      </c>
      <c r="AR1" s="44" t="s">
        <v>106</v>
      </c>
      <c r="AS1" s="44" t="s">
        <v>108</v>
      </c>
      <c r="AT1" s="44" t="s">
        <v>109</v>
      </c>
      <c r="AU1" s="44" t="s">
        <v>110</v>
      </c>
      <c r="AV1" s="44" t="s">
        <v>111</v>
      </c>
      <c r="AW1" s="44" t="s">
        <v>112</v>
      </c>
      <c r="AX1" s="44" t="s">
        <v>113</v>
      </c>
      <c r="AY1" s="44" t="s">
        <v>114</v>
      </c>
      <c r="AZ1" s="44"/>
      <c r="BA1" s="44" t="s">
        <v>101</v>
      </c>
      <c r="BB1" s="44" t="s">
        <v>104</v>
      </c>
      <c r="BC1" s="44" t="s">
        <v>106</v>
      </c>
      <c r="BD1" s="44" t="s">
        <v>108</v>
      </c>
      <c r="BE1" s="44" t="s">
        <v>109</v>
      </c>
      <c r="BF1" s="44" t="s">
        <v>110</v>
      </c>
      <c r="BG1" s="44" t="s">
        <v>111</v>
      </c>
      <c r="BH1" s="44" t="s">
        <v>112</v>
      </c>
      <c r="BI1" s="44" t="s">
        <v>113</v>
      </c>
      <c r="BJ1" s="44" t="s">
        <v>114</v>
      </c>
      <c r="BL1" s="43" t="s">
        <v>471</v>
      </c>
      <c r="BM1" s="43" t="s">
        <v>472</v>
      </c>
      <c r="BN1" s="43" t="s">
        <v>473</v>
      </c>
      <c r="BO1" s="43" t="s">
        <v>474</v>
      </c>
      <c r="BP1" s="43" t="s">
        <v>475</v>
      </c>
      <c r="BQ1" s="43" t="s">
        <v>476</v>
      </c>
      <c r="BR1" s="43" t="s">
        <v>477</v>
      </c>
      <c r="BS1" s="43" t="s">
        <v>478</v>
      </c>
      <c r="BT1" s="43" t="s">
        <v>479</v>
      </c>
      <c r="BU1" s="43" t="s">
        <v>480</v>
      </c>
      <c r="BV1" s="43" t="s">
        <v>481</v>
      </c>
      <c r="BW1" s="43" t="s">
        <v>482</v>
      </c>
      <c r="BX1" s="43" t="s">
        <v>483</v>
      </c>
      <c r="BY1" s="43" t="s">
        <v>484</v>
      </c>
      <c r="BZ1" s="43" t="s">
        <v>485</v>
      </c>
      <c r="CA1" s="43" t="s">
        <v>486</v>
      </c>
      <c r="CB1" s="43" t="s">
        <v>487</v>
      </c>
      <c r="CC1" s="43" t="s">
        <v>488</v>
      </c>
      <c r="CD1" s="43" t="s">
        <v>489</v>
      </c>
      <c r="CE1" s="43" t="s">
        <v>490</v>
      </c>
      <c r="CF1" s="43" t="s">
        <v>491</v>
      </c>
      <c r="CG1" s="43" t="s">
        <v>492</v>
      </c>
      <c r="CH1" s="43" t="s">
        <v>493</v>
      </c>
      <c r="CI1" s="43" t="s">
        <v>494</v>
      </c>
      <c r="CJ1" s="43" t="s">
        <v>495</v>
      </c>
      <c r="CK1" s="43" t="s">
        <v>496</v>
      </c>
      <c r="CL1" s="43" t="s">
        <v>497</v>
      </c>
      <c r="CM1" s="43" t="s">
        <v>498</v>
      </c>
      <c r="CN1" s="43" t="s">
        <v>499</v>
      </c>
      <c r="CO1" s="43" t="s">
        <v>500</v>
      </c>
      <c r="CP1" s="43" t="s">
        <v>501</v>
      </c>
      <c r="CQ1" s="43" t="s">
        <v>502</v>
      </c>
      <c r="CR1" s="43" t="s">
        <v>503</v>
      </c>
      <c r="CS1" s="43" t="s">
        <v>504</v>
      </c>
      <c r="CT1" s="43" t="s">
        <v>505</v>
      </c>
      <c r="CU1" s="43" t="s">
        <v>506</v>
      </c>
      <c r="CV1" s="43" t="s">
        <v>507</v>
      </c>
      <c r="CW1" s="43" t="s">
        <v>508</v>
      </c>
      <c r="CX1" s="43" t="s">
        <v>509</v>
      </c>
      <c r="CY1" s="43" t="s">
        <v>510</v>
      </c>
      <c r="CZ1" s="43" t="s">
        <v>511</v>
      </c>
      <c r="DA1" s="43" t="s">
        <v>512</v>
      </c>
      <c r="DB1" s="43" t="s">
        <v>513</v>
      </c>
      <c r="DC1" s="43" t="s">
        <v>514</v>
      </c>
      <c r="DD1" s="43" t="s">
        <v>515</v>
      </c>
      <c r="DE1" s="43" t="s">
        <v>516</v>
      </c>
      <c r="DF1" s="43" t="s">
        <v>517</v>
      </c>
      <c r="DG1" s="43" t="s">
        <v>518</v>
      </c>
      <c r="DH1" s="43" t="s">
        <v>519</v>
      </c>
      <c r="DI1" s="43" t="s">
        <v>520</v>
      </c>
      <c r="DJ1" s="43" t="s">
        <v>521</v>
      </c>
      <c r="DK1" s="43" t="s">
        <v>522</v>
      </c>
      <c r="DL1" s="43" t="s">
        <v>523</v>
      </c>
      <c r="DM1" s="43" t="s">
        <v>524</v>
      </c>
      <c r="DN1" s="43" t="s">
        <v>525</v>
      </c>
      <c r="DO1" s="43" t="s">
        <v>526</v>
      </c>
      <c r="DP1" s="43" t="s">
        <v>527</v>
      </c>
      <c r="DQ1" s="43" t="s">
        <v>528</v>
      </c>
      <c r="DR1" s="43" t="s">
        <v>529</v>
      </c>
      <c r="DS1" s="43" t="s">
        <v>530</v>
      </c>
      <c r="DT1" s="43" t="s">
        <v>531</v>
      </c>
      <c r="DU1" s="43" t="s">
        <v>532</v>
      </c>
      <c r="DV1" s="43" t="s">
        <v>533</v>
      </c>
      <c r="DW1" s="43" t="s">
        <v>534</v>
      </c>
      <c r="DX1" s="43" t="s">
        <v>535</v>
      </c>
      <c r="DY1" s="43" t="s">
        <v>536</v>
      </c>
      <c r="DZ1" s="43" t="s">
        <v>537</v>
      </c>
      <c r="EA1" s="43" t="s">
        <v>538</v>
      </c>
      <c r="EB1" s="43" t="s">
        <v>539</v>
      </c>
      <c r="EC1" s="43" t="s">
        <v>540</v>
      </c>
      <c r="ED1" s="43" t="s">
        <v>541</v>
      </c>
      <c r="EE1" s="43" t="s">
        <v>542</v>
      </c>
      <c r="EF1" s="43" t="s">
        <v>543</v>
      </c>
      <c r="EG1" s="43" t="s">
        <v>544</v>
      </c>
      <c r="EH1" s="43" t="s">
        <v>545</v>
      </c>
      <c r="EI1" s="43" t="s">
        <v>546</v>
      </c>
      <c r="EJ1" s="43" t="s">
        <v>547</v>
      </c>
      <c r="EK1" s="43" t="s">
        <v>548</v>
      </c>
      <c r="EL1" s="43" t="s">
        <v>549</v>
      </c>
      <c r="EM1" s="43" t="s">
        <v>550</v>
      </c>
      <c r="EN1" s="43" t="s">
        <v>551</v>
      </c>
      <c r="EO1" s="43" t="s">
        <v>552</v>
      </c>
      <c r="EP1" s="43" t="s">
        <v>553</v>
      </c>
      <c r="EQ1" s="43" t="s">
        <v>554</v>
      </c>
      <c r="ER1" s="43" t="s">
        <v>555</v>
      </c>
      <c r="ES1" s="43" t="s">
        <v>556</v>
      </c>
      <c r="ET1" s="43" t="s">
        <v>557</v>
      </c>
      <c r="EU1" s="43" t="s">
        <v>558</v>
      </c>
      <c r="EV1" s="43" t="s">
        <v>559</v>
      </c>
      <c r="EW1" s="43" t="s">
        <v>560</v>
      </c>
      <c r="EX1" s="43" t="s">
        <v>561</v>
      </c>
      <c r="EY1" s="43" t="s">
        <v>562</v>
      </c>
      <c r="EZ1" s="43" t="s">
        <v>563</v>
      </c>
      <c r="FA1" s="43" t="s">
        <v>564</v>
      </c>
      <c r="FB1" s="43" t="s">
        <v>565</v>
      </c>
      <c r="FC1" s="43" t="s">
        <v>566</v>
      </c>
      <c r="FD1" s="43" t="s">
        <v>567</v>
      </c>
      <c r="FE1" s="43" t="s">
        <v>568</v>
      </c>
      <c r="FF1" s="43" t="s">
        <v>569</v>
      </c>
      <c r="FG1" s="43" t="s">
        <v>570</v>
      </c>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row>
    <row r="2" spans="1:212" s="6" customFormat="1" ht="157.5" thickBot="1" x14ac:dyDescent="0.3">
      <c r="A2" s="8" t="s">
        <v>571</v>
      </c>
      <c r="B2" s="7" t="s">
        <v>572</v>
      </c>
      <c r="C2" s="7" t="s">
        <v>88</v>
      </c>
      <c r="D2" s="7" t="s">
        <v>573</v>
      </c>
      <c r="E2" s="94" t="s">
        <v>573</v>
      </c>
      <c r="F2" s="25" t="s">
        <v>574</v>
      </c>
      <c r="G2" s="7" t="s">
        <v>575</v>
      </c>
      <c r="H2" s="7" t="s">
        <v>576</v>
      </c>
      <c r="I2" s="8" t="s">
        <v>143</v>
      </c>
      <c r="J2" s="25" t="s">
        <v>577</v>
      </c>
      <c r="K2" s="25" t="s">
        <v>578</v>
      </c>
      <c r="L2" s="25"/>
      <c r="M2" s="25"/>
      <c r="N2" s="25"/>
      <c r="O2" s="25"/>
      <c r="P2" s="25"/>
      <c r="Q2" s="25"/>
      <c r="R2" s="25"/>
      <c r="S2" s="25"/>
      <c r="T2" s="25"/>
      <c r="U2" s="8" t="s">
        <v>579</v>
      </c>
      <c r="V2" s="7" t="s">
        <v>283</v>
      </c>
      <c r="W2" s="8" t="s">
        <v>580</v>
      </c>
      <c r="X2" s="7" t="s">
        <v>581</v>
      </c>
      <c r="Y2" s="7" t="s">
        <v>582</v>
      </c>
      <c r="Z2" s="7" t="s">
        <v>583</v>
      </c>
      <c r="AA2" s="7" t="s">
        <v>584</v>
      </c>
      <c r="AB2" s="7" t="s">
        <v>585</v>
      </c>
      <c r="AC2" s="7" t="s">
        <v>586</v>
      </c>
      <c r="AD2" s="7" t="s">
        <v>587</v>
      </c>
      <c r="AE2" s="25" t="s">
        <v>588</v>
      </c>
      <c r="AF2" s="25"/>
      <c r="AG2" s="25"/>
      <c r="AH2" s="25"/>
      <c r="AI2" s="25"/>
      <c r="AJ2" s="25"/>
      <c r="AK2" s="25"/>
      <c r="AL2" s="25"/>
      <c r="AM2" s="25"/>
      <c r="AN2" s="25"/>
      <c r="AO2" s="7" t="s">
        <v>589</v>
      </c>
      <c r="AP2" s="25" t="s">
        <v>590</v>
      </c>
      <c r="AQ2" s="25"/>
      <c r="AR2" s="25"/>
      <c r="AS2" s="25"/>
      <c r="AT2" s="25"/>
      <c r="AU2" s="25"/>
      <c r="AV2" s="25"/>
      <c r="AW2" s="25"/>
      <c r="AX2" s="25"/>
      <c r="AY2" s="25"/>
      <c r="AZ2" s="7" t="s">
        <v>591</v>
      </c>
      <c r="BA2" s="25" t="s">
        <v>592</v>
      </c>
      <c r="BB2" s="25"/>
      <c r="BC2" s="25"/>
      <c r="BD2" s="25"/>
      <c r="BE2" s="25"/>
      <c r="BF2" s="25"/>
      <c r="BG2" s="25"/>
      <c r="BH2" s="25"/>
      <c r="BI2" s="25"/>
      <c r="BJ2" s="25"/>
      <c r="BK2" s="246" t="s">
        <v>593</v>
      </c>
      <c r="BL2" s="246" t="s">
        <v>594</v>
      </c>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row>
    <row r="3" spans="1:212" ht="157.5" thickTop="1" x14ac:dyDescent="0.2">
      <c r="A3" s="3" t="s">
        <v>595</v>
      </c>
      <c r="B3" s="10" t="s">
        <v>596</v>
      </c>
      <c r="C3" s="17" t="s">
        <v>597</v>
      </c>
      <c r="D3" s="17" t="s">
        <v>575</v>
      </c>
      <c r="E3" s="14" t="s">
        <v>598</v>
      </c>
      <c r="F3" s="62" t="str">
        <f>IF(ISNUMBER(FIND(services,'I_State and program information'!E20)),"",'I_State and program information'!E20&amp;services)</f>
        <v xml:space="preserve">Services; </v>
      </c>
      <c r="G3" s="12" t="s">
        <v>135</v>
      </c>
      <c r="H3" s="3" t="s">
        <v>155</v>
      </c>
      <c r="I3" s="3" t="s">
        <v>599</v>
      </c>
      <c r="J3" s="32" t="str">
        <f>IF('I_State and program information'!E25="","",'I_State and program information'!E25&amp;"; ")</f>
        <v xml:space="preserve">Access Dental Plan, Inc.; </v>
      </c>
      <c r="K3" s="41" t="str">
        <f>IF(ISNUMBER(FIND(plan1,'I_State and program information'!$E$52)),"",'I_State and program information'!$E$52&amp;plan1)</f>
        <v/>
      </c>
      <c r="L3" s="41" t="str">
        <f>IF(ISNUMBER(FIND(plan1,'I_State and program information'!$E$56)),"",'I_State and program information'!$E$56&amp;plan1)</f>
        <v/>
      </c>
      <c r="M3" s="41" t="str">
        <f>IF(ISNUMBER(FIND(plan1,'I_State and program information'!$E$60)),"",'I_State and program information'!$E$60&amp;plan1)</f>
        <v/>
      </c>
      <c r="N3" s="41" t="str">
        <f>IF(ISNUMBER(FIND(plan1,'I_State and program information'!$E$64)),"",'I_State and program information'!$E$64&amp;plan1)</f>
        <v/>
      </c>
      <c r="O3" s="41" t="str">
        <f>IF(ISNUMBER(FIND(plan1,'I_State and program information'!$E$68)),"",'I_State and program information'!$E$68&amp;plan1)</f>
        <v xml:space="preserve">Access Dental Plan, Inc.; </v>
      </c>
      <c r="P3" s="41" t="str">
        <f>IF(ISNUMBER(FIND(plan1,'I_State and program information'!$E$72)),"",'I_State and program information'!$E$72&amp;plan1)</f>
        <v/>
      </c>
      <c r="Q3" s="41" t="str">
        <f>IF(ISNUMBER(FIND(plan1,'I_State and program information'!$E$76)),"",'I_State and program information'!$E$76&amp;plan1)</f>
        <v/>
      </c>
      <c r="R3" s="41" t="str">
        <f>IF(ISNUMBER(FIND(plan1,'I_State and program information'!$E$82)),"",'I_State and program information'!$E$82&amp;plan1)</f>
        <v xml:space="preserve">Access Dental Plan, Inc.; </v>
      </c>
      <c r="S3" s="41" t="str">
        <f>IF(ISNUMBER(FIND(plan1,'I_State and program information'!$E$88)),"",'I_State and program information'!$E$88&amp;plan1)</f>
        <v xml:space="preserve">Access Dental Plan, Inc.; </v>
      </c>
      <c r="T3" s="41" t="str">
        <f>IF(ISNUMBER(FIND(plan1,'I_State and program information'!$E$94)),"",'I_State and program information'!$E$94&amp;plan1)</f>
        <v xml:space="preserve">Access Dental Plan, Inc.; </v>
      </c>
      <c r="U3" s="3" t="s">
        <v>118</v>
      </c>
      <c r="V3" s="3" t="s">
        <v>286</v>
      </c>
      <c r="W3" s="18" t="s">
        <v>140</v>
      </c>
      <c r="X3" s="3" t="s">
        <v>312</v>
      </c>
      <c r="Y3" s="3" t="s">
        <v>600</v>
      </c>
      <c r="Z3" s="3" t="s">
        <v>325</v>
      </c>
      <c r="AA3" s="3" t="s">
        <v>601</v>
      </c>
      <c r="AB3" s="3" t="s">
        <v>142</v>
      </c>
      <c r="AC3" s="3" t="s">
        <v>602</v>
      </c>
      <c r="AD3" s="3" t="s">
        <v>603</v>
      </c>
      <c r="AE3" s="78" t="str">
        <f>IF(ISNUMBER(FIND(dsreq1,'III_Plan comp 438.206 All plans'!E$8)),"",'III_Plan comp 438.206 All plans'!E$8&amp;dsreq1)</f>
        <v xml:space="preserve">Does not maintain and monitor a sufficient network of appropriate providers;
</v>
      </c>
      <c r="AF3" s="62" t="str">
        <f>IF(ISNUMBER(FIND(dsreq1,'III_Plan comp 438.206 All plans'!F$8)),"",'III_Plan comp 438.206 All plans'!F$8&amp;dsreq1)</f>
        <v xml:space="preserve">Does not maintain and monitor a sufficient network of appropriate providers;
</v>
      </c>
      <c r="AG3" s="62" t="str">
        <f>IF(ISNUMBER(FIND(dsreq1,'III_Plan comp 438.206 All plans'!G$8)),"",'III_Plan comp 438.206 All plans'!G$8&amp;dsreq1)</f>
        <v xml:space="preserve">Does not maintain and monitor a sufficient network of appropriate providers;
</v>
      </c>
      <c r="AH3" s="62" t="str">
        <f>IF(ISNUMBER(FIND(dsreq1,'III_Plan comp 438.206 All plans'!H$8)),"",'III_Plan comp 438.206 All plans'!H$8&amp;dsreq1)</f>
        <v xml:space="preserve">Does not maintain and monitor a sufficient network of appropriate providers;
</v>
      </c>
      <c r="AI3" s="62" t="str">
        <f>IF(ISNUMBER(FIND(dsreq1,'III_Plan comp 438.206 All plans'!I$8)),"",'III_Plan comp 438.206 All plans'!I$8&amp;dsreq1)</f>
        <v xml:space="preserve">Does not maintain and monitor a sufficient network of appropriate providers;
</v>
      </c>
      <c r="AJ3" s="62" t="str">
        <f>IF(ISNUMBER(FIND(dsreq1,'III_Plan comp 438.206 All plans'!J$8)),"",'III_Plan comp 438.206 All plans'!J$8&amp;dsreq1)</f>
        <v xml:space="preserve">Does not maintain and monitor a sufficient network of appropriate providers;
</v>
      </c>
      <c r="AK3" s="62" t="str">
        <f>IF(ISNUMBER(FIND(dsreq1,'III_Plan comp 438.206 All plans'!K$8)),"",'III_Plan comp 438.206 All plans'!K$8&amp;dsreq1)</f>
        <v xml:space="preserve">Does not maintain and monitor a sufficient network of appropriate providers;
</v>
      </c>
      <c r="AL3" s="62" t="str">
        <f>IF(ISNUMBER(FIND(dsreq1,'III_Plan comp 438.206 All plans'!L$8)),"",'III_Plan comp 438.206 All plans'!L$8&amp;dsreq1)</f>
        <v xml:space="preserve">Does not maintain and monitor a sufficient network of appropriate providers;
</v>
      </c>
      <c r="AM3" s="62" t="str">
        <f>IF(ISNUMBER(FIND(dsreq1,'III_Plan comp 438.206 All plans'!M$8)),"",'III_Plan comp 438.206 All plans'!M$8&amp;dsreq1)</f>
        <v xml:space="preserve">Does not maintain and monitor a sufficient network of appropriate providers;
</v>
      </c>
      <c r="AN3" s="62" t="str">
        <f>IF(ISNUMBER(FIND(dsreq1,'III_Plan comp 438.206 All plans'!N$8)),"",'III_Plan comp 438.206 All plans'!N$8&amp;dsreq1)</f>
        <v xml:space="preserve">Does not maintain and monitor a sufficient network of appropriate providers;
</v>
      </c>
      <c r="AO3" s="3" t="s">
        <v>604</v>
      </c>
      <c r="AP3" s="78" t="str">
        <f>IF(ISNUMBER(FIND(furnish1,'III_Plan comp 438.206 All plans'!E$9)),"",'III_Plan comp 438.206 All plans'!E$9&amp;furnish1)</f>
        <v xml:space="preserve">Does not meet and require its network providers to meet State standard for timely access to care and services taking into account the urgency of the need for services, as well as appointment wait times specified in g 438.68(e);
</v>
      </c>
      <c r="AQ3" s="62" t="str">
        <f>IF(ISNUMBER(FIND(furnish1,'III_Plan comp 438.206 All plans'!F$9)),"",'III_Plan comp 438.206 All plans'!F$9&amp;furnish1)</f>
        <v xml:space="preserve">Does not meet and require its network providers to meet State standard for timely access to care and services taking into account the urgency of the need for services, as well as appointment wait times specified in g 438.68(e);
</v>
      </c>
      <c r="AR3" s="62" t="str">
        <f>IF(ISNUMBER(FIND(furnish1,'III_Plan comp 438.206 All plans'!G$9)),"",'III_Plan comp 438.206 All plans'!G$9&amp;furnish1)</f>
        <v xml:space="preserve">Does not meet and require its network providers to meet State standard for timely access to care and services taking into account the urgency of the need for services, as well as appointment wait times specified in g 438.68(e);
</v>
      </c>
      <c r="AS3" s="62" t="str">
        <f>IF(ISNUMBER(FIND(furnish1,'III_Plan comp 438.206 All plans'!H$9)),"",'III_Plan comp 438.206 All plans'!H$9&amp;furnish1)</f>
        <v xml:space="preserve">Does not meet and require its network providers to meet State standard for timely access to care and services taking into account the urgency of the need for services, as well as appointment wait times specified in g 438.68(e);
</v>
      </c>
      <c r="AT3" s="62" t="str">
        <f>IF(ISNUMBER(FIND(furnish1,'III_Plan comp 438.206 All plans'!I$9)),"",'III_Plan comp 438.206 All plans'!I$9&amp;furnish1)</f>
        <v xml:space="preserve">Does not meet and require its network providers to meet State standard for timely access to care and services taking into account the urgency of the need for services, as well as appointment wait times specified in g 438.68(e);
</v>
      </c>
      <c r="AU3" s="62" t="str">
        <f>IF(ISNUMBER(FIND(furnish1,'III_Plan comp 438.206 All plans'!J$9)),"",'III_Plan comp 438.206 All plans'!J$9&amp;furnish1)</f>
        <v xml:space="preserve">Does not meet and require its network providers to meet State standard for timely access to care and services taking into account the urgency of the need for services, as well as appointment wait times specified in g 438.68(e);
</v>
      </c>
      <c r="AV3" s="62" t="str">
        <f>IF(ISNUMBER(FIND(furnish1,'III_Plan comp 438.206 All plans'!K$9)),"",'III_Plan comp 438.206 All plans'!K$9&amp;furnish1)</f>
        <v xml:space="preserve">Does not meet and require its network providers to meet State standard for timely access to care and services taking into account the urgency of the need for services, as well as appointment wait times specified in g 438.68(e);
</v>
      </c>
      <c r="AW3" s="62" t="str">
        <f>IF(ISNUMBER(FIND(furnish1,'III_Plan comp 438.206 All plans'!L$9)),"",'III_Plan comp 438.206 All plans'!L$9&amp;furnish1)</f>
        <v xml:space="preserve">Does not meet and require its network providers to meet State standard for timely access to care and services taking into account the urgency of the need for services, as well as appointment wait times specified in g 438.68(e);
</v>
      </c>
      <c r="AX3" s="62" t="str">
        <f>IF(ISNUMBER(FIND(furnish1,'III_Plan comp 438.206 All plans'!M$9)),"",'III_Plan comp 438.206 All plans'!M$9&amp;furnish1)</f>
        <v xml:space="preserve">Does not meet and require its network providers to meet State standard for timely access to care and services taking into account the urgency of the need for services, as well as appointment wait times specified in g 438.68(e);
</v>
      </c>
      <c r="AY3" s="62" t="str">
        <f>IF(ISNUMBER(FIND(furnish1,'III_Plan comp 438.206 All plans'!N$9)),"",'III_Plan comp 438.206 All plans'!N$9&amp;furnish1)</f>
        <v xml:space="preserve">Does not meet and require its network providers to meet State standard for timely access to care and services taking into account the urgency of the need for services, as well as appointment wait times specified in g 438.68(e);
</v>
      </c>
      <c r="AZ3" s="3" t="s">
        <v>605</v>
      </c>
      <c r="BA3" s="78" t="str">
        <f>IF(ISNUMBER(FIND(otherreq1,'III_Plan comp 438.206 All plans'!E$10)),"",'III_Plan comp 438.206 All plans'!E$10&amp;otherreq1)</f>
        <v xml:space="preserve">Does not take into account access and cultural considerations;
</v>
      </c>
      <c r="BB3" s="62" t="str">
        <f>IF(ISNUMBER(FIND(otherreq1,'III_Plan comp 438.206 All plans'!F$10)),"",'III_Plan comp 438.206 All plans'!F$10&amp;otherreq1)</f>
        <v xml:space="preserve">Does not take into account access and cultural considerations;
</v>
      </c>
      <c r="BC3" s="62" t="str">
        <f>IF(ISNUMBER(FIND(otherreq1,'III_Plan comp 438.206 All plans'!G$10)),"",'III_Plan comp 438.206 All plans'!G$10&amp;otherreq1)</f>
        <v xml:space="preserve">Does not take into account access and cultural considerations;
</v>
      </c>
      <c r="BD3" s="62" t="str">
        <f>IF(ISNUMBER(FIND(otherreq1,'III_Plan comp 438.206 All plans'!H$10)),"",'III_Plan comp 438.206 All plans'!H$10&amp;otherreq1)</f>
        <v xml:space="preserve">Does not take into account access and cultural considerations;
</v>
      </c>
      <c r="BE3" s="62" t="str">
        <f>IF(ISNUMBER(FIND(otherreq1,'III_Plan comp 438.206 All plans'!I$10)),"",'III_Plan comp 438.206 All plans'!I$10&amp;otherreq1)</f>
        <v xml:space="preserve">Does not take into account access and cultural considerations;
</v>
      </c>
      <c r="BF3" s="62" t="str">
        <f>IF(ISNUMBER(FIND(otherreq1,'III_Plan comp 438.206 All plans'!J$10)),"",'III_Plan comp 438.206 All plans'!J$10&amp;otherreq1)</f>
        <v xml:space="preserve">Does not take into account access and cultural considerations;
</v>
      </c>
      <c r="BG3" s="62" t="str">
        <f>IF(ISNUMBER(FIND(otherreq1,'III_Plan comp 438.206 All plans'!K$10)),"",'III_Plan comp 438.206 All plans'!K$10&amp;otherreq1)</f>
        <v xml:space="preserve">Does not take into account access and cultural considerations;
</v>
      </c>
      <c r="BH3" s="62" t="str">
        <f>IF(ISNUMBER(FIND(otherreq1,'III_Plan comp 438.206 All plans'!L$10)),"",'III_Plan comp 438.206 All plans'!L$10&amp;otherreq1)</f>
        <v xml:space="preserve">Does not take into account access and cultural considerations;
</v>
      </c>
      <c r="BI3" s="62" t="str">
        <f>IF(ISNUMBER(FIND(otherreq1,'III_Plan comp 438.206 All plans'!M$10)),"",'III_Plan comp 438.206 All plans'!M$10&amp;otherreq1)</f>
        <v xml:space="preserve">Does not take into account access and cultural considerations;
</v>
      </c>
      <c r="BJ3" s="62" t="str">
        <f>IF(ISNUMBER(FIND(otherreq1,'III_Plan comp 438.206 All plans'!N$10)),"",'III_Plan comp 438.206 All plans'!N$10&amp;otherreq1)</f>
        <v xml:space="preserve">Does not take into account access and cultural considerations;
</v>
      </c>
      <c r="BK3" s="247" t="str">
        <f>IF('I_State and program information'!$E$50="Yes","Geomapping"&amp;"; "&amp;CHAR(10)&amp;CHAR(10),"")</f>
        <v xml:space="preserve">Geomapping; 
</v>
      </c>
      <c r="BL3" s="248" t="str">
        <f>IF(ISNUMBER(FIND(analysismethod1,'II_Program-level standards'!E$13)),"",'II_Program-level standards'!E$13&amp;analysismethod1)</f>
        <v xml:space="preserve">Geomapping; 
</v>
      </c>
      <c r="BM3" s="248" t="str">
        <f>IF(ISNUMBER(FIND(analysismethod1,'II_Program-level standards'!F$13)),"",'II_Program-level standards'!F$13&amp;analysismethod1)</f>
        <v xml:space="preserve">Geomapping; 
</v>
      </c>
      <c r="BN3" s="248" t="str">
        <f>IF(ISNUMBER(FIND(analysismethod1,'II_Program-level standards'!G$13)),"",'II_Program-level standards'!G$13&amp;analysismethod1)</f>
        <v/>
      </c>
      <c r="BO3" s="248" t="str">
        <f>IF(ISNUMBER(FIND(analysismethod1,'II_Program-level standards'!H$13)),"",'II_Program-level standards'!H$13&amp;analysismethod1)</f>
        <v/>
      </c>
      <c r="BP3" s="248" t="str">
        <f>IF(ISNUMBER(FIND(analysismethod1,'II_Program-level standards'!I$13)),"",'II_Program-level standards'!I$13&amp;analysismethod1)</f>
        <v xml:space="preserve">Secret Shopper: Appointment Availability; 
Geomapping; 
</v>
      </c>
      <c r="BQ3" s="248" t="str">
        <f>IF(ISNUMBER(FIND(analysismethod1,'II_Program-level standards'!J$13)),"",'II_Program-level standards'!J$13&amp;analysismethod1)</f>
        <v xml:space="preserve">Secret Shopper: Appointment Availability; 
Geomapping; 
</v>
      </c>
      <c r="BR3" s="248" t="str">
        <f>IF(ISNUMBER(FIND(analysismethod1,'II_Program-level standards'!K$13)),"",'II_Program-level standards'!K$13&amp;analysismethod1)</f>
        <v xml:space="preserve">Secret Shopper: Appointment Availability; 
Geomapping; 
</v>
      </c>
      <c r="BS3" s="248" t="str">
        <f>IF(ISNUMBER(FIND(analysismethod1,'II_Program-level standards'!L$13)),"",'II_Program-level standards'!L$13&amp;analysismethod1)</f>
        <v xml:space="preserve">Secret Shopper: Appointment Availability; 
Geomapping; 
</v>
      </c>
      <c r="BT3" s="248" t="str">
        <f>IF(ISNUMBER(FIND(analysismethod1,'II_Program-level standards'!M$13)),"",'II_Program-level standards'!M$13&amp;analysismethod1)</f>
        <v xml:space="preserve">Geomapping; 
</v>
      </c>
      <c r="BU3" s="248" t="str">
        <f>IF(ISNUMBER(FIND(analysismethod1,'II_Program-level standards'!N$13)),"",'II_Program-level standards'!N$13&amp;analysismethod1)</f>
        <v xml:space="preserve">Geomapping; 
</v>
      </c>
      <c r="BV3" s="248" t="str">
        <f>IF(ISNUMBER(FIND(analysismethod1,'II_Program-level standards'!O$13)),"",'II_Program-level standards'!O$13&amp;analysismethod1)</f>
        <v xml:space="preserve">Geomapping; 
</v>
      </c>
      <c r="BW3" s="248" t="str">
        <f>IF(ISNUMBER(FIND(analysismethod1,'II_Program-level standards'!P$13)),"",'II_Program-level standards'!P$13&amp;analysismethod1)</f>
        <v xml:space="preserve">Geomapping; 
</v>
      </c>
      <c r="BX3" s="248" t="str">
        <f>IF(ISNUMBER(FIND(analysismethod1,'II_Program-level standards'!Q$13)),"",'II_Program-level standards'!Q$13&amp;analysismethod1)</f>
        <v xml:space="preserve">Geomapping; 
</v>
      </c>
      <c r="BY3" s="248" t="str">
        <f>IF(ISNUMBER(FIND(analysismethod1,'II_Program-level standards'!R$13)),"",'II_Program-level standards'!R$13&amp;analysismethod1)</f>
        <v xml:space="preserve">Geomapping; 
</v>
      </c>
      <c r="BZ3" s="248" t="str">
        <f>IF(ISNUMBER(FIND(analysismethod1,'II_Program-level standards'!S$13)),"",'II_Program-level standards'!S$13&amp;analysismethod1)</f>
        <v xml:space="preserve">Geomapping; 
</v>
      </c>
      <c r="CA3" s="248" t="str">
        <f>IF(ISNUMBER(FIND(analysismethod1,'II_Program-level standards'!T$13)),"",'II_Program-level standards'!T$13&amp;analysismethod1)</f>
        <v xml:space="preserve">Geomapping; 
</v>
      </c>
      <c r="CB3" s="248" t="str">
        <f>IF(ISNUMBER(FIND(analysismethod1,'II_Program-level standards'!U$13)),"",'II_Program-level standards'!U$13&amp;analysismethod1)</f>
        <v xml:space="preserve">Geomapping; 
</v>
      </c>
      <c r="CC3" s="248" t="str">
        <f>IF(ISNUMBER(FIND(analysismethod1,'II_Program-level standards'!V$13)),"",'II_Program-level standards'!V$13&amp;analysismethod1)</f>
        <v xml:space="preserve">Geomapping; 
</v>
      </c>
      <c r="CD3" s="248" t="str">
        <f>IF(ISNUMBER(FIND(analysismethod1,'II_Program-level standards'!W$13)),"",'II_Program-level standards'!W$13&amp;analysismethod1)</f>
        <v xml:space="preserve">Geomapping; 
</v>
      </c>
      <c r="CE3" s="248" t="str">
        <f>IF(ISNUMBER(FIND(analysismethod1,'II_Program-level standards'!X$13)),"",'II_Program-level standards'!X$13&amp;analysismethod1)</f>
        <v xml:space="preserve">Geomapping; 
</v>
      </c>
      <c r="CF3" s="248" t="str">
        <f>IF(ISNUMBER(FIND(analysismethod1,'II_Program-level standards'!Y$13)),"",'II_Program-level standards'!Y$13&amp;analysismethod1)</f>
        <v xml:space="preserve">Geomapping; 
</v>
      </c>
      <c r="CG3" s="248" t="str">
        <f>IF(ISNUMBER(FIND(analysismethod1,'II_Program-level standards'!Z$13)),"",'II_Program-level standards'!Z$13&amp;analysismethod1)</f>
        <v xml:space="preserve">Geomapping; 
</v>
      </c>
      <c r="CH3" s="248" t="str">
        <f>IF(ISNUMBER(FIND(analysismethod1,'II_Program-level standards'!AA$13)),"",'II_Program-level standards'!AA$13&amp;analysismethod1)</f>
        <v xml:space="preserve">Geomapping; 
</v>
      </c>
      <c r="CI3" s="248" t="str">
        <f>IF(ISNUMBER(FIND(analysismethod1,'II_Program-level standards'!AB$13)),"",'II_Program-level standards'!AB$13&amp;analysismethod1)</f>
        <v xml:space="preserve">Geomapping; 
</v>
      </c>
      <c r="CJ3" s="248" t="str">
        <f>IF(ISNUMBER(FIND(analysismethod1,'II_Program-level standards'!AC$13)),"",'II_Program-level standards'!AC$13&amp;analysismethod1)</f>
        <v xml:space="preserve">Geomapping; 
</v>
      </c>
      <c r="CK3" s="248" t="str">
        <f>IF(ISNUMBER(FIND(analysismethod1,'II_Program-level standards'!AD$13)),"",'II_Program-level standards'!AD$13&amp;analysismethod1)</f>
        <v xml:space="preserve">Geomapping; 
</v>
      </c>
      <c r="CL3" s="248" t="str">
        <f>IF(ISNUMBER(FIND(analysismethod1,'II_Program-level standards'!AE$13)),"",'II_Program-level standards'!AE$13&amp;analysismethod1)</f>
        <v xml:space="preserve">Geomapping; 
</v>
      </c>
      <c r="CM3" s="248" t="str">
        <f>IF(ISNUMBER(FIND(analysismethod1,'II_Program-level standards'!AF$13)),"",'II_Program-level standards'!AF$13&amp;analysismethod1)</f>
        <v xml:space="preserve">Geomapping; 
</v>
      </c>
      <c r="CN3" s="248" t="str">
        <f>IF(ISNUMBER(FIND(analysismethod1,'II_Program-level standards'!AG$13)),"",'II_Program-level standards'!AG$13&amp;analysismethod1)</f>
        <v xml:space="preserve">Geomapping; 
</v>
      </c>
      <c r="CO3" s="248" t="str">
        <f>IF(ISNUMBER(FIND(analysismethod1,'II_Program-level standards'!AH$13)),"",'II_Program-level standards'!AH$13&amp;analysismethod1)</f>
        <v xml:space="preserve">Geomapping; 
</v>
      </c>
      <c r="CP3" s="248" t="str">
        <f>IF(ISNUMBER(FIND(analysismethod1,'II_Program-level standards'!AI$13)),"",'II_Program-level standards'!AI$13&amp;analysismethod1)</f>
        <v xml:space="preserve">Geomapping; 
</v>
      </c>
      <c r="CQ3" s="248" t="str">
        <f>IF(ISNUMBER(FIND(analysismethod1,'II_Program-level standards'!AJ$13)),"",'II_Program-level standards'!AJ$13&amp;analysismethod1)</f>
        <v xml:space="preserve">Geomapping; 
</v>
      </c>
      <c r="CR3" s="248" t="str">
        <f>IF(ISNUMBER(FIND(analysismethod1,'II_Program-level standards'!AK$13)),"",'II_Program-level standards'!AK$13&amp;analysismethod1)</f>
        <v xml:space="preserve">Geomapping; 
</v>
      </c>
      <c r="CS3" s="248" t="str">
        <f>IF(ISNUMBER(FIND(analysismethod1,'II_Program-level standards'!AL$13)),"",'II_Program-level standards'!AL$13&amp;analysismethod1)</f>
        <v xml:space="preserve">Geomapping; 
</v>
      </c>
      <c r="CT3" s="248" t="str">
        <f>IF(ISNUMBER(FIND(analysismethod1,'II_Program-level standards'!AM$13)),"",'II_Program-level standards'!AM$13&amp;analysismethod1)</f>
        <v xml:space="preserve">Geomapping; 
</v>
      </c>
      <c r="CU3" s="248" t="str">
        <f>IF(ISNUMBER(FIND(analysismethod1,'II_Program-level standards'!AN$13)),"",'II_Program-level standards'!AN$13&amp;analysismethod1)</f>
        <v xml:space="preserve">Geomapping; 
</v>
      </c>
      <c r="CV3" s="248" t="str">
        <f>IF(ISNUMBER(FIND(analysismethod1,'II_Program-level standards'!AO$13)),"",'II_Program-level standards'!AO$13&amp;analysismethod1)</f>
        <v xml:space="preserve">Geomapping; 
</v>
      </c>
      <c r="CW3" s="248" t="str">
        <f>IF(ISNUMBER(FIND(analysismethod1,'II_Program-level standards'!AP$13)),"",'II_Program-level standards'!AP$13&amp;analysismethod1)</f>
        <v xml:space="preserve">Geomapping; 
</v>
      </c>
      <c r="CX3" s="248" t="str">
        <f>IF(ISNUMBER(FIND(analysismethod1,'II_Program-level standards'!AQ$13)),"",'II_Program-level standards'!AQ$13&amp;analysismethod1)</f>
        <v xml:space="preserve">Geomapping; 
</v>
      </c>
      <c r="CY3" s="248" t="str">
        <f>IF(ISNUMBER(FIND(analysismethod1,'II_Program-level standards'!AR$13)),"",'II_Program-level standards'!AR$13&amp;analysismethod1)</f>
        <v xml:space="preserve">Geomapping; 
</v>
      </c>
      <c r="CZ3" s="248" t="str">
        <f>IF(ISNUMBER(FIND(analysismethod1,'II_Program-level standards'!AS$13)),"",'II_Program-level standards'!AS$13&amp;analysismethod1)</f>
        <v xml:space="preserve">Geomapping; 
</v>
      </c>
      <c r="DA3" s="248" t="str">
        <f>IF(ISNUMBER(FIND(analysismethod1,'II_Program-level standards'!AT$13)),"",'II_Program-level standards'!AT$13&amp;analysismethod1)</f>
        <v xml:space="preserve">Geomapping; 
</v>
      </c>
      <c r="DB3" s="248" t="str">
        <f>IF(ISNUMBER(FIND(analysismethod1,'II_Program-level standards'!AU$13)),"",'II_Program-level standards'!AU$13&amp;analysismethod1)</f>
        <v xml:space="preserve">Geomapping; 
</v>
      </c>
      <c r="DC3" s="248" t="str">
        <f>IF(ISNUMBER(FIND(analysismethod1,'II_Program-level standards'!AV$13)),"",'II_Program-level standards'!AV$13&amp;analysismethod1)</f>
        <v xml:space="preserve">Geomapping; 
</v>
      </c>
      <c r="DD3" s="248" t="str">
        <f>IF(ISNUMBER(FIND(analysismethod1,'II_Program-level standards'!AW$13)),"",'II_Program-level standards'!AW$13&amp;analysismethod1)</f>
        <v xml:space="preserve">Geomapping; 
</v>
      </c>
      <c r="DE3" s="248" t="str">
        <f>IF(ISNUMBER(FIND(analysismethod1,'II_Program-level standards'!AX$13)),"",'II_Program-level standards'!AX$13&amp;analysismethod1)</f>
        <v xml:space="preserve">Geomapping; 
</v>
      </c>
      <c r="DF3" s="248" t="str">
        <f>IF(ISNUMBER(FIND(analysismethod1,'II_Program-level standards'!AY$13)),"",'II_Program-level standards'!AY$13&amp;analysismethod1)</f>
        <v xml:space="preserve">Geomapping; 
</v>
      </c>
      <c r="DG3" s="248" t="str">
        <f>IF(ISNUMBER(FIND(analysismethod1,'II_Program-level standards'!AZ$13)),"",'II_Program-level standards'!AZ$13&amp;analysismethod1)</f>
        <v xml:space="preserve">Geomapping; 
</v>
      </c>
      <c r="DH3" s="248" t="str">
        <f>IF(ISNUMBER(FIND(analysismethod1,'II_Program-level standards'!BA$13)),"",'II_Program-level standards'!BA$13&amp;analysismethod1)</f>
        <v xml:space="preserve">Geomapping; 
</v>
      </c>
      <c r="DI3" s="248" t="str">
        <f>IF(ISNUMBER(FIND(analysismethod1,'II_Program-level standards'!BB$13)),"",'II_Program-level standards'!BB$13&amp;analysismethod1)</f>
        <v xml:space="preserve">Geomapping; 
</v>
      </c>
      <c r="DJ3" s="248" t="str">
        <f>IF(ISNUMBER(FIND(analysismethod1,'II_Program-level standards'!BC$13)),"",'II_Program-level standards'!BC$13&amp;analysismethod1)</f>
        <v xml:space="preserve">Geomapping; 
</v>
      </c>
      <c r="DK3" s="248" t="str">
        <f>IF(ISNUMBER(FIND(analysismethod1,'II_Program-level standards'!BD$13)),"",'II_Program-level standards'!BD$13&amp;analysismethod1)</f>
        <v xml:space="preserve">Geomapping; 
</v>
      </c>
      <c r="DL3" s="248" t="str">
        <f>IF(ISNUMBER(FIND(analysismethod1,'II_Program-level standards'!BE$13)),"",'II_Program-level standards'!BE$13&amp;analysismethod1)</f>
        <v xml:space="preserve">Geomapping; 
</v>
      </c>
      <c r="DM3" s="248" t="str">
        <f>IF(ISNUMBER(FIND(analysismethod1,'II_Program-level standards'!BF$13)),"",'II_Program-level standards'!BF$13&amp;analysismethod1)</f>
        <v xml:space="preserve">Geomapping; 
</v>
      </c>
      <c r="DN3" s="248" t="str">
        <f>IF(ISNUMBER(FIND(analysismethod1,'II_Program-level standards'!BG$13)),"",'II_Program-level standards'!BG$13&amp;analysismethod1)</f>
        <v xml:space="preserve">Geomapping; 
</v>
      </c>
      <c r="DO3" s="248" t="str">
        <f>IF(ISNUMBER(FIND(analysismethod1,'II_Program-level standards'!BH$13)),"",'II_Program-level standards'!BH$13&amp;analysismethod1)</f>
        <v xml:space="preserve">Geomapping; 
</v>
      </c>
      <c r="DP3" s="248" t="str">
        <f>IF(ISNUMBER(FIND(analysismethod1,'II_Program-level standards'!BI$13)),"",'II_Program-level standards'!BI$13&amp;analysismethod1)</f>
        <v xml:space="preserve">Geomapping; 
</v>
      </c>
      <c r="DQ3" s="248" t="str">
        <f>IF(ISNUMBER(FIND(analysismethod1,'II_Program-level standards'!BJ$13)),"",'II_Program-level standards'!BJ$13&amp;analysismethod1)</f>
        <v xml:space="preserve">Geomapping; 
</v>
      </c>
      <c r="DR3" s="248" t="str">
        <f>IF(ISNUMBER(FIND(analysismethod1,'II_Program-level standards'!BK$13)),"",'II_Program-level standards'!BK$13&amp;analysismethod1)</f>
        <v xml:space="preserve">Geomapping; 
</v>
      </c>
      <c r="DS3" s="248" t="str">
        <f>IF(ISNUMBER(FIND(analysismethod1,'II_Program-level standards'!BL$13)),"",'II_Program-level standards'!BL$13&amp;analysismethod1)</f>
        <v xml:space="preserve">Geomapping; 
</v>
      </c>
      <c r="DT3" s="248" t="str">
        <f>IF(ISNUMBER(FIND(analysismethod1,'II_Program-level standards'!BM$13)),"",'II_Program-level standards'!BM$13&amp;analysismethod1)</f>
        <v xml:space="preserve">Geomapping; 
</v>
      </c>
      <c r="DU3" s="248" t="str">
        <f>IF(ISNUMBER(FIND(analysismethod1,'II_Program-level standards'!BN$13)),"",'II_Program-level standards'!BN$13&amp;analysismethod1)</f>
        <v xml:space="preserve">Geomapping; 
</v>
      </c>
      <c r="DV3" s="248" t="str">
        <f>IF(ISNUMBER(FIND(analysismethod1,'II_Program-level standards'!BO$13)),"",'II_Program-level standards'!BO$13&amp;analysismethod1)</f>
        <v xml:space="preserve">Geomapping; 
</v>
      </c>
      <c r="DW3" s="248" t="str">
        <f>IF(ISNUMBER(FIND(analysismethod1,'II_Program-level standards'!BP$13)),"",'II_Program-level standards'!BP$13&amp;analysismethod1)</f>
        <v xml:space="preserve">Geomapping; 
</v>
      </c>
      <c r="DX3" s="248" t="str">
        <f>IF(ISNUMBER(FIND(analysismethod1,'II_Program-level standards'!BQ$13)),"",'II_Program-level standards'!BQ$13&amp;analysismethod1)</f>
        <v xml:space="preserve">Geomapping; 
</v>
      </c>
      <c r="DY3" s="248" t="str">
        <f>IF(ISNUMBER(FIND(analysismethod1,'II_Program-level standards'!BR$13)),"",'II_Program-level standards'!BR$13&amp;analysismethod1)</f>
        <v xml:space="preserve">Geomapping; 
</v>
      </c>
      <c r="DZ3" s="248" t="str">
        <f>IF(ISNUMBER(FIND(analysismethod1,'II_Program-level standards'!BS$13)),"",'II_Program-level standards'!BS$13&amp;analysismethod1)</f>
        <v xml:space="preserve">Geomapping; 
</v>
      </c>
      <c r="EA3" s="248" t="str">
        <f>IF(ISNUMBER(FIND(analysismethod1,'II_Program-level standards'!BT$13)),"",'II_Program-level standards'!BT$13&amp;analysismethod1)</f>
        <v xml:space="preserve">Geomapping; 
</v>
      </c>
      <c r="EB3" s="248" t="str">
        <f>IF(ISNUMBER(FIND(analysismethod1,'II_Program-level standards'!BU$13)),"",'II_Program-level standards'!BU$13&amp;analysismethod1)</f>
        <v xml:space="preserve">Geomapping; 
</v>
      </c>
      <c r="EC3" s="248" t="str">
        <f>IF(ISNUMBER(FIND(analysismethod1,'II_Program-level standards'!BV$13)),"",'II_Program-level standards'!BV$13&amp;analysismethod1)</f>
        <v xml:space="preserve">Geomapping; 
</v>
      </c>
      <c r="ED3" s="248" t="str">
        <f>IF(ISNUMBER(FIND(analysismethod1,'II_Program-level standards'!BW$13)),"",'II_Program-level standards'!BW$13&amp;analysismethod1)</f>
        <v xml:space="preserve">Geomapping; 
</v>
      </c>
      <c r="EE3" s="248" t="str">
        <f>IF(ISNUMBER(FIND(analysismethod1,'II_Program-level standards'!BX$13)),"",'II_Program-level standards'!BX$13&amp;analysismethod1)</f>
        <v xml:space="preserve">Geomapping; 
</v>
      </c>
      <c r="EF3" s="248" t="str">
        <f>IF(ISNUMBER(FIND(analysismethod1,'II_Program-level standards'!BY$13)),"",'II_Program-level standards'!BY$13&amp;analysismethod1)</f>
        <v xml:space="preserve">Geomapping; 
</v>
      </c>
      <c r="EG3" s="248" t="str">
        <f>IF(ISNUMBER(FIND(analysismethod1,'II_Program-level standards'!BZ$13)),"",'II_Program-level standards'!BZ$13&amp;analysismethod1)</f>
        <v xml:space="preserve">Geomapping; 
</v>
      </c>
      <c r="EH3" s="248" t="str">
        <f>IF(ISNUMBER(FIND(analysismethod1,'II_Program-level standards'!CA$13)),"",'II_Program-level standards'!CA$13&amp;analysismethod1)</f>
        <v xml:space="preserve">Geomapping; 
</v>
      </c>
      <c r="EI3" s="248" t="str">
        <f>IF(ISNUMBER(FIND(analysismethod1,'II_Program-level standards'!CB$13)),"",'II_Program-level standards'!CB$13&amp;analysismethod1)</f>
        <v xml:space="preserve">Geomapping; 
</v>
      </c>
      <c r="EJ3" s="248" t="str">
        <f>IF(ISNUMBER(FIND(analysismethod1,'II_Program-level standards'!CC$13)),"",'II_Program-level standards'!CC$13&amp;analysismethod1)</f>
        <v xml:space="preserve">Geomapping; 
</v>
      </c>
      <c r="EK3" s="248" t="str">
        <f>IF(ISNUMBER(FIND(analysismethod1,'II_Program-level standards'!CD$13)),"",'II_Program-level standards'!CD$13&amp;analysismethod1)</f>
        <v xml:space="preserve">Geomapping; 
</v>
      </c>
      <c r="EL3" s="248" t="str">
        <f>IF(ISNUMBER(FIND(analysismethod1,'II_Program-level standards'!CE$13)),"",'II_Program-level standards'!CE$13&amp;analysismethod1)</f>
        <v xml:space="preserve">Geomapping; 
</v>
      </c>
      <c r="EM3" s="248" t="str">
        <f>IF(ISNUMBER(FIND(analysismethod1,'II_Program-level standards'!CF$13)),"",'II_Program-level standards'!CF$13&amp;analysismethod1)</f>
        <v xml:space="preserve">Geomapping; 
</v>
      </c>
      <c r="EN3" s="248" t="str">
        <f>IF(ISNUMBER(FIND(analysismethod1,'II_Program-level standards'!CG$13)),"",'II_Program-level standards'!CG$13&amp;analysismethod1)</f>
        <v xml:space="preserve">Geomapping; 
</v>
      </c>
      <c r="EO3" s="248" t="str">
        <f>IF(ISNUMBER(FIND(analysismethod1,'II_Program-level standards'!CH$13)),"",'II_Program-level standards'!CH$13&amp;analysismethod1)</f>
        <v xml:space="preserve">Geomapping; 
</v>
      </c>
      <c r="EP3" s="248" t="str">
        <f>IF(ISNUMBER(FIND(analysismethod1,'II_Program-level standards'!CI$13)),"",'II_Program-level standards'!CI$13&amp;analysismethod1)</f>
        <v xml:space="preserve">Geomapping; 
</v>
      </c>
      <c r="EQ3" s="248" t="str">
        <f>IF(ISNUMBER(FIND(analysismethod1,'II_Program-level standards'!CJ$13)),"",'II_Program-level standards'!CJ$13&amp;analysismethod1)</f>
        <v xml:space="preserve">Geomapping; 
</v>
      </c>
      <c r="ER3" s="248" t="str">
        <f>IF(ISNUMBER(FIND(analysismethod1,'II_Program-level standards'!CK$13)),"",'II_Program-level standards'!CK$13&amp;analysismethod1)</f>
        <v xml:space="preserve">Geomapping; 
</v>
      </c>
      <c r="ES3" s="248" t="str">
        <f>IF(ISNUMBER(FIND(analysismethod1,'II_Program-level standards'!CL$13)),"",'II_Program-level standards'!CL$13&amp;analysismethod1)</f>
        <v xml:space="preserve">Geomapping; 
</v>
      </c>
      <c r="ET3" s="248" t="str">
        <f>IF(ISNUMBER(FIND(analysismethod1,'II_Program-level standards'!CM$13)),"",'II_Program-level standards'!CM$13&amp;analysismethod1)</f>
        <v xml:space="preserve">Geomapping; 
</v>
      </c>
      <c r="EU3" s="248" t="str">
        <f>IF(ISNUMBER(FIND(analysismethod1,'II_Program-level standards'!CN$13)),"",'II_Program-level standards'!CN$13&amp;analysismethod1)</f>
        <v xml:space="preserve">Geomapping; 
</v>
      </c>
      <c r="EV3" s="248" t="str">
        <f>IF(ISNUMBER(FIND(analysismethod1,'II_Program-level standards'!CO$13)),"",'II_Program-level standards'!CO$13&amp;analysismethod1)</f>
        <v xml:space="preserve">Geomapping; 
</v>
      </c>
      <c r="EW3" s="248" t="str">
        <f>IF(ISNUMBER(FIND(analysismethod1,'II_Program-level standards'!CP$13)),"",'II_Program-level standards'!CP$13&amp;analysismethod1)</f>
        <v xml:space="preserve">Geomapping; 
</v>
      </c>
      <c r="EX3" s="248" t="str">
        <f>IF(ISNUMBER(FIND(analysismethod1,'II_Program-level standards'!CQ$13)),"",'II_Program-level standards'!CQ$13&amp;analysismethod1)</f>
        <v xml:space="preserve">Geomapping; 
</v>
      </c>
      <c r="EY3" s="248" t="str">
        <f>IF(ISNUMBER(FIND(analysismethod1,'II_Program-level standards'!CR$13)),"",'II_Program-level standards'!CR$13&amp;analysismethod1)</f>
        <v xml:space="preserve">Geomapping; 
</v>
      </c>
      <c r="EZ3" s="248" t="str">
        <f>IF(ISNUMBER(FIND(analysismethod1,'II_Program-level standards'!CS$13)),"",'II_Program-level standards'!CS$13&amp;analysismethod1)</f>
        <v xml:space="preserve">Geomapping; 
</v>
      </c>
      <c r="FA3" s="248" t="str">
        <f>IF(ISNUMBER(FIND(analysismethod1,'II_Program-level standards'!CT$13)),"",'II_Program-level standards'!CT$13&amp;analysismethod1)</f>
        <v xml:space="preserve">Geomapping; 
</v>
      </c>
      <c r="FB3" s="248" t="str">
        <f>IF(ISNUMBER(FIND(analysismethod1,'II_Program-level standards'!CU$13)),"",'II_Program-level standards'!CU$13&amp;analysismethod1)</f>
        <v xml:space="preserve">Geomapping; 
</v>
      </c>
      <c r="FC3" s="248" t="str">
        <f>IF(ISNUMBER(FIND(analysismethod1,'II_Program-level standards'!CV$13)),"",'II_Program-level standards'!CV$13&amp;analysismethod1)</f>
        <v xml:space="preserve">Geomapping; 
</v>
      </c>
      <c r="FD3" s="248" t="str">
        <f>IF(ISNUMBER(FIND(analysismethod1,'II_Program-level standards'!CW$13)),"",'II_Program-level standards'!CW$13&amp;analysismethod1)</f>
        <v xml:space="preserve">Geomapping; 
</v>
      </c>
      <c r="FE3" s="248" t="str">
        <f>IF(ISNUMBER(FIND(analysismethod1,'II_Program-level standards'!CX$13)),"",'II_Program-level standards'!CX$13&amp;analysismethod1)</f>
        <v xml:space="preserve">Geomapping; 
</v>
      </c>
      <c r="FF3" s="248" t="str">
        <f>IF(ISNUMBER(FIND(analysismethod1,'II_Program-level standards'!CY$13)),"",'II_Program-level standards'!CY$13&amp;analysismethod1)</f>
        <v xml:space="preserve">Geomapping; 
</v>
      </c>
      <c r="FG3" s="249" t="str">
        <f>IF(ISNUMBER(FIND(analysismethod1,'II_Program-level standards'!CZ$13)),"",'II_Program-level standards'!CZ$13&amp;analysismethod1)</f>
        <v xml:space="preserve">Geomapping; 
</v>
      </c>
    </row>
    <row r="4" spans="1:212" ht="128.25" x14ac:dyDescent="0.2">
      <c r="A4" s="3" t="s">
        <v>606</v>
      </c>
      <c r="B4" s="11" t="s">
        <v>607</v>
      </c>
      <c r="C4" s="17" t="s">
        <v>91</v>
      </c>
      <c r="D4" s="17" t="s">
        <v>608</v>
      </c>
      <c r="E4" s="14" t="s">
        <v>609</v>
      </c>
      <c r="F4" s="62" t="str">
        <f>IF(ISNUMBER(FIND(benefits,'I_State and program information'!E20)),"",'I_State and program information'!E20&amp;benefits)</f>
        <v xml:space="preserve">Benefits; </v>
      </c>
      <c r="G4" s="12" t="s">
        <v>120</v>
      </c>
      <c r="H4" s="3" t="s">
        <v>142</v>
      </c>
      <c r="I4" s="3" t="s">
        <v>610</v>
      </c>
      <c r="J4" s="32" t="str">
        <f>IF('I_State and program information'!E26="","",'I_State and program information'!E26&amp;"; ")</f>
        <v xml:space="preserve">Health Net of California, Inc. ; </v>
      </c>
      <c r="K4" s="41" t="str">
        <f>IF(ISNUMBER(FIND(plan2,'I_State and program information'!$E$52)),"",'I_State and program information'!$E$52&amp;plan2)</f>
        <v/>
      </c>
      <c r="L4" s="41" t="str">
        <f>IF(ISNUMBER(FIND(plan2,'I_State and program information'!$E$56)),"",'I_State and program information'!$E$56&amp;plan2)</f>
        <v/>
      </c>
      <c r="M4" s="41" t="str">
        <f>IF(ISNUMBER(FIND(plan2,'I_State and program information'!$E$60)),"",'I_State and program information'!$E$60&amp;plan2)</f>
        <v/>
      </c>
      <c r="N4" s="41" t="str">
        <f>IF(ISNUMBER(FIND(plan2,'I_State and program information'!$E$64)),"",'I_State and program information'!$E$64&amp;plan2)</f>
        <v/>
      </c>
      <c r="O4" s="41" t="str">
        <f>IF(ISNUMBER(FIND(plan2,'I_State and program information'!$E$68)),"",'I_State and program information'!$E$68&amp;plan2)</f>
        <v xml:space="preserve">Health Net of California, Inc. ; </v>
      </c>
      <c r="P4" s="41" t="str">
        <f>IF(ISNUMBER(FIND(plan2,'I_State and program information'!$E$72)),"",'I_State and program information'!$E$72&amp;plan2)</f>
        <v/>
      </c>
      <c r="Q4" s="41" t="str">
        <f>IF(ISNUMBER(FIND(plan2,'I_State and program information'!$E$76)),"",'I_State and program information'!$E$76&amp;plan2)</f>
        <v/>
      </c>
      <c r="R4" s="41" t="str">
        <f>IF(ISNUMBER(FIND(plan2,'I_State and program information'!$E$82)),"",'I_State and program information'!$E$82&amp;plan2)</f>
        <v xml:space="preserve">Health Net of California, Inc. ; </v>
      </c>
      <c r="S4" s="41" t="str">
        <f>IF(ISNUMBER(FIND(plan2,'I_State and program information'!$E$88)),"",'I_State and program information'!$E$88&amp;plan2)</f>
        <v xml:space="preserve">Health Net of California, Inc. ; </v>
      </c>
      <c r="T4" s="41" t="str">
        <f>IF(ISNUMBER(FIND(plan2,'I_State and program information'!$E$94)),"",'I_State and program information'!$E$94&amp;plan2)</f>
        <v xml:space="preserve">Health Net of California, Inc. ; </v>
      </c>
      <c r="U4" s="3" t="s">
        <v>121</v>
      </c>
      <c r="V4" s="3" t="s">
        <v>287</v>
      </c>
      <c r="W4" s="18" t="s">
        <v>611</v>
      </c>
      <c r="X4" s="3" t="s">
        <v>313</v>
      </c>
      <c r="Y4" s="3" t="s">
        <v>317</v>
      </c>
      <c r="Z4" s="3" t="s">
        <v>612</v>
      </c>
      <c r="AB4" s="3" t="s">
        <v>155</v>
      </c>
      <c r="AC4" s="3" t="s">
        <v>613</v>
      </c>
      <c r="AD4" s="3" t="s">
        <v>614</v>
      </c>
      <c r="AE4" s="78" t="str">
        <f>IF(ISNUMBER(FIND(dsreq2,'III_Plan comp 438.206 All plans'!E$8)),"",'III_Plan comp 438.206 All plans'!E$8&amp;dsreq2)</f>
        <v xml:space="preserve">Does not provide female enrollees with direct access to a women’s health specialist within the provider network;
</v>
      </c>
      <c r="AF4" s="62" t="str">
        <f>IF(ISNUMBER(FIND(dsreq2,'III_Plan comp 438.206 All plans'!F$8)),"",'III_Plan comp 438.206 All plans'!F$8&amp;dsreq2)</f>
        <v xml:space="preserve">Does not provide female enrollees with direct access to a women’s health specialist within the provider network;
</v>
      </c>
      <c r="AG4" s="62" t="str">
        <f>IF(ISNUMBER(FIND(dsreq2,'III_Plan comp 438.206 All plans'!G$8)),"",'III_Plan comp 438.206 All plans'!G$8&amp;dsreq2)</f>
        <v xml:space="preserve">Does not provide female enrollees with direct access to a women’s health specialist within the provider network;
</v>
      </c>
      <c r="AH4" s="62" t="str">
        <f>IF(ISNUMBER(FIND(dsreq2,'III_Plan comp 438.206 All plans'!H$8)),"",'III_Plan comp 438.206 All plans'!H$8&amp;dsreq2)</f>
        <v xml:space="preserve">Does not provide female enrollees with direct access to a women’s health specialist within the provider network;
</v>
      </c>
      <c r="AI4" s="62" t="str">
        <f>IF(ISNUMBER(FIND(dsreq2,'III_Plan comp 438.206 All plans'!I$8)),"",'III_Plan comp 438.206 All plans'!I$8&amp;dsreq2)</f>
        <v xml:space="preserve">Does not provide female enrollees with direct access to a women’s health specialist within the provider network;
</v>
      </c>
      <c r="AJ4" s="62" t="str">
        <f>IF(ISNUMBER(FIND(dsreq2,'III_Plan comp 438.206 All plans'!J$8)),"",'III_Plan comp 438.206 All plans'!J$8&amp;dsreq2)</f>
        <v xml:space="preserve">Does not provide female enrollees with direct access to a women’s health specialist within the provider network;
</v>
      </c>
      <c r="AK4" s="62" t="str">
        <f>IF(ISNUMBER(FIND(dsreq2,'III_Plan comp 438.206 All plans'!K$8)),"",'III_Plan comp 438.206 All plans'!K$8&amp;dsreq2)</f>
        <v xml:space="preserve">Does not provide female enrollees with direct access to a women’s health specialist within the provider network;
</v>
      </c>
      <c r="AL4" s="62" t="str">
        <f>IF(ISNUMBER(FIND(dsreq2,'III_Plan comp 438.206 All plans'!L$8)),"",'III_Plan comp 438.206 All plans'!L$8&amp;dsreq2)</f>
        <v xml:space="preserve">Does not provide female enrollees with direct access to a women’s health specialist within the provider network;
</v>
      </c>
      <c r="AM4" s="62" t="str">
        <f>IF(ISNUMBER(FIND(dsreq2,'III_Plan comp 438.206 All plans'!M$8)),"",'III_Plan comp 438.206 All plans'!M$8&amp;dsreq2)</f>
        <v xml:space="preserve">Does not provide female enrollees with direct access to a women’s health specialist within the provider network;
</v>
      </c>
      <c r="AN4" s="62" t="str">
        <f>IF(ISNUMBER(FIND(dsreq2,'III_Plan comp 438.206 All plans'!N$8)),"",'III_Plan comp 438.206 All plans'!N$8&amp;dsreq2)</f>
        <v xml:space="preserve">Does not provide female enrollees with direct access to a women’s health specialist within the provider network;
</v>
      </c>
      <c r="AO4" s="3" t="s">
        <v>615</v>
      </c>
      <c r="AP4" s="78" t="str">
        <f>IF(ISNUMBER(FIND(furnish2,'III_Plan comp 438.206 All plans'!E$9)),"",'III_Plan comp 438.206 All plans'!E$9&amp;furnish2)</f>
        <v xml:space="preserve">Does not ensure that the network providers offer hours of operation that are no less than the hours of operation offered to commercial enrollees or comparable to Medicaid FFS;
</v>
      </c>
      <c r="AQ4" s="62" t="str">
        <f>IF(ISNUMBER(FIND(furnish2,'III_Plan comp 438.206 All plans'!F$9)),"",'III_Plan comp 438.206 All plans'!F$9&amp;furnish2)</f>
        <v xml:space="preserve">Does not ensure that the network providers offer hours of operation that are no less than the hours of operation offered to commercial enrollees or comparable to Medicaid FFS;
</v>
      </c>
      <c r="AR4" s="62" t="str">
        <f>IF(ISNUMBER(FIND(furnish2,'III_Plan comp 438.206 All plans'!G$9)),"",'III_Plan comp 438.206 All plans'!G$9&amp;furnish2)</f>
        <v xml:space="preserve">Does not ensure that the network providers offer hours of operation that are no less than the hours of operation offered to commercial enrollees or comparable to Medicaid FFS;
</v>
      </c>
      <c r="AS4" s="62" t="str">
        <f>IF(ISNUMBER(FIND(furnish2,'III_Plan comp 438.206 All plans'!H$9)),"",'III_Plan comp 438.206 All plans'!H$9&amp;furnish2)</f>
        <v xml:space="preserve">Does not ensure that the network providers offer hours of operation that are no less than the hours of operation offered to commercial enrollees or comparable to Medicaid FFS;
</v>
      </c>
      <c r="AT4" s="62" t="str">
        <f>IF(ISNUMBER(FIND(furnish2,'III_Plan comp 438.206 All plans'!I$9)),"",'III_Plan comp 438.206 All plans'!I$9&amp;furnish2)</f>
        <v xml:space="preserve">Does not ensure that the network providers offer hours of operation that are no less than the hours of operation offered to commercial enrollees or comparable to Medicaid FFS;
</v>
      </c>
      <c r="AU4" s="62" t="str">
        <f>IF(ISNUMBER(FIND(furnish2,'III_Plan comp 438.206 All plans'!J$9)),"",'III_Plan comp 438.206 All plans'!J$9&amp;furnish2)</f>
        <v xml:space="preserve">Does not ensure that the network providers offer hours of operation that are no less than the hours of operation offered to commercial enrollees or comparable to Medicaid FFS;
</v>
      </c>
      <c r="AV4" s="62" t="str">
        <f>IF(ISNUMBER(FIND(furnish2,'III_Plan comp 438.206 All plans'!K$9)),"",'III_Plan comp 438.206 All plans'!K$9&amp;furnish2)</f>
        <v xml:space="preserve">Does not ensure that the network providers offer hours of operation that are no less than the hours of operation offered to commercial enrollees or comparable to Medicaid FFS;
</v>
      </c>
      <c r="AW4" s="62" t="str">
        <f>IF(ISNUMBER(FIND(furnish2,'III_Plan comp 438.206 All plans'!L$9)),"",'III_Plan comp 438.206 All plans'!L$9&amp;furnish2)</f>
        <v xml:space="preserve">Does not ensure that the network providers offer hours of operation that are no less than the hours of operation offered to commercial enrollees or comparable to Medicaid FFS;
</v>
      </c>
      <c r="AX4" s="62" t="str">
        <f>IF(ISNUMBER(FIND(furnish2,'III_Plan comp 438.206 All plans'!M$9)),"",'III_Plan comp 438.206 All plans'!M$9&amp;furnish2)</f>
        <v xml:space="preserve">Does not ensure that the network providers offer hours of operation that are no less than the hours of operation offered to commercial enrollees or comparable to Medicaid FFS;
</v>
      </c>
      <c r="AY4" s="62" t="str">
        <f>IF(ISNUMBER(FIND(furnish2,'III_Plan comp 438.206 All plans'!N$9)),"",'III_Plan comp 438.206 All plans'!N$9&amp;furnish2)</f>
        <v xml:space="preserve">Does not ensure that the network providers offer hours of operation that are no less than the hours of operation offered to commercial enrollees or comparable to Medicaid FFS;
</v>
      </c>
      <c r="AZ4" s="3" t="s">
        <v>616</v>
      </c>
      <c r="BA4" s="78" t="str">
        <f>IF(ISNUMBER(FIND(otherreq2,'III_Plan comp 438.206 All plans'!E$10)),"",'III_Plan comp 438.206 All plans'!E$10&amp;otherreq2)</f>
        <v xml:space="preserve">Does not ensure that network providers provide physical access, reasonable accommodations, and accessible equipment;
</v>
      </c>
      <c r="BB4" s="62" t="str">
        <f>IF(ISNUMBER(FIND(otherreq2,'III_Plan comp 438.206 All plans'!F$10)),"",'III_Plan comp 438.206 All plans'!F$10&amp;otherreq2)</f>
        <v xml:space="preserve">Does not ensure that network providers provide physical access, reasonable accommodations, and accessible equipment;
</v>
      </c>
      <c r="BC4" s="62" t="str">
        <f>IF(ISNUMBER(FIND(otherreq2,'III_Plan comp 438.206 All plans'!G$10)),"",'III_Plan comp 438.206 All plans'!G$10&amp;otherreq2)</f>
        <v xml:space="preserve">Does not ensure that network providers provide physical access, reasonable accommodations, and accessible equipment;
</v>
      </c>
      <c r="BD4" s="62" t="str">
        <f>IF(ISNUMBER(FIND(otherreq2,'III_Plan comp 438.206 All plans'!H$10)),"",'III_Plan comp 438.206 All plans'!H$10&amp;otherreq2)</f>
        <v xml:space="preserve">Does not ensure that network providers provide physical access, reasonable accommodations, and accessible equipment;
</v>
      </c>
      <c r="BE4" s="62" t="str">
        <f>IF(ISNUMBER(FIND(otherreq2,'III_Plan comp 438.206 All plans'!I$10)),"",'III_Plan comp 438.206 All plans'!I$10&amp;otherreq2)</f>
        <v xml:space="preserve">Does not ensure that network providers provide physical access, reasonable accommodations, and accessible equipment;
</v>
      </c>
      <c r="BF4" s="62" t="str">
        <f>IF(ISNUMBER(FIND(otherreq2,'III_Plan comp 438.206 All plans'!J$10)),"",'III_Plan comp 438.206 All plans'!J$10&amp;otherreq2)</f>
        <v xml:space="preserve">Does not ensure that network providers provide physical access, reasonable accommodations, and accessible equipment;
</v>
      </c>
      <c r="BG4" s="62" t="str">
        <f>IF(ISNUMBER(FIND(otherreq2,'III_Plan comp 438.206 All plans'!K$10)),"",'III_Plan comp 438.206 All plans'!K$10&amp;otherreq2)</f>
        <v xml:space="preserve">Does not ensure that network providers provide physical access, reasonable accommodations, and accessible equipment;
</v>
      </c>
      <c r="BH4" s="62" t="str">
        <f>IF(ISNUMBER(FIND(otherreq2,'III_Plan comp 438.206 All plans'!L$10)),"",'III_Plan comp 438.206 All plans'!L$10&amp;otherreq2)</f>
        <v xml:space="preserve">Does not ensure that network providers provide physical access, reasonable accommodations, and accessible equipment;
</v>
      </c>
      <c r="BI4" s="62" t="str">
        <f>IF(ISNUMBER(FIND(otherreq2,'III_Plan comp 438.206 All plans'!M$10)),"",'III_Plan comp 438.206 All plans'!M$10&amp;otherreq2)</f>
        <v xml:space="preserve">Does not ensure that network providers provide physical access, reasonable accommodations, and accessible equipment;
</v>
      </c>
      <c r="BJ4" s="62" t="str">
        <f>IF(ISNUMBER(FIND(otherreq2,'III_Plan comp 438.206 All plans'!N$10)),"",'III_Plan comp 438.206 All plans'!N$10&amp;otherreq2)</f>
        <v xml:space="preserve">Does not ensure that network providers provide physical access, reasonable accommodations, and accessible equipment;
</v>
      </c>
      <c r="BK4" s="250" t="str">
        <f>IF('I_State and program information'!$E$54="Yes","Plan Provider Directory Review"&amp;"; "&amp;CHAR(10)&amp;CHAR(10),"")</f>
        <v xml:space="preserve">Plan Provider Directory Review; 
</v>
      </c>
      <c r="BL4" s="251" t="str">
        <f>IF(ISNUMBER(FIND(analysismethod2,'II_Program-level standards'!E$13)),"",'II_Program-level standards'!E$13&amp;analysismethod2)</f>
        <v xml:space="preserve">Plan Provider Directory Review; 
</v>
      </c>
      <c r="BM4" s="251" t="str">
        <f>IF(ISNUMBER(FIND(analysismethod2,'II_Program-level standards'!F$13)),"",'II_Program-level standards'!F$13&amp;analysismethod2)</f>
        <v xml:space="preserve">Plan Provider Directory Review; 
</v>
      </c>
      <c r="BN4" s="251" t="str">
        <f>IF(ISNUMBER(FIND(analysismethod2,'II_Program-level standards'!G$13)),"",'II_Program-level standards'!G$13&amp;analysismethod2)</f>
        <v xml:space="preserve">Geomapping; 
Plan Provider Directory Review; 
</v>
      </c>
      <c r="BO4" s="251" t="str">
        <f>IF(ISNUMBER(FIND(analysismethod2,'II_Program-level standards'!H$13)),"",'II_Program-level standards'!H$13&amp;analysismethod2)</f>
        <v xml:space="preserve">Geomapping; 
Plan Provider Directory Review; 
</v>
      </c>
      <c r="BP4" s="251" t="str">
        <f>IF(ISNUMBER(FIND(analysismethod2,'II_Program-level standards'!I$13)),"",'II_Program-level standards'!I$13&amp;analysismethod2)</f>
        <v xml:space="preserve">Secret Shopper: Appointment Availability; 
Plan Provider Directory Review; 
</v>
      </c>
      <c r="BQ4" s="251" t="str">
        <f>IF(ISNUMBER(FIND(analysismethod2,'II_Program-level standards'!J$13)),"",'II_Program-level standards'!J$13&amp;analysismethod2)</f>
        <v xml:space="preserve">Secret Shopper: Appointment Availability; 
Plan Provider Directory Review; 
</v>
      </c>
      <c r="BR4" s="251" t="str">
        <f>IF(ISNUMBER(FIND(analysismethod2,'II_Program-level standards'!K$13)),"",'II_Program-level standards'!K$13&amp;analysismethod2)</f>
        <v xml:space="preserve">Secret Shopper: Appointment Availability; 
Plan Provider Directory Review; 
</v>
      </c>
      <c r="BS4" s="251" t="str">
        <f>IF(ISNUMBER(FIND(analysismethod2,'II_Program-level standards'!L$13)),"",'II_Program-level standards'!L$13&amp;analysismethod2)</f>
        <v xml:space="preserve">Secret Shopper: Appointment Availability; 
Plan Provider Directory Review; 
</v>
      </c>
      <c r="BT4" s="251" t="str">
        <f>IF(ISNUMBER(FIND(analysismethod2,'II_Program-level standards'!M$13)),"",'II_Program-level standards'!M$13&amp;analysismethod2)</f>
        <v xml:space="preserve">Plan Provider Directory Review; 
</v>
      </c>
      <c r="BU4" s="251" t="str">
        <f>IF(ISNUMBER(FIND(analysismethod2,'II_Program-level standards'!N$13)),"",'II_Program-level standards'!N$13&amp;analysismethod2)</f>
        <v xml:space="preserve">Plan Provider Directory Review; 
</v>
      </c>
      <c r="BV4" s="251" t="str">
        <f>IF(ISNUMBER(FIND(analysismethod2,'II_Program-level standards'!O$13)),"",'II_Program-level standards'!O$13&amp;analysismethod2)</f>
        <v xml:space="preserve">Plan Provider Directory Review; 
</v>
      </c>
      <c r="BW4" s="251" t="str">
        <f>IF(ISNUMBER(FIND(analysismethod2,'II_Program-level standards'!P$13)),"",'II_Program-level standards'!P$13&amp;analysismethod2)</f>
        <v xml:space="preserve">Plan Provider Directory Review; 
</v>
      </c>
      <c r="BX4" s="251" t="str">
        <f>IF(ISNUMBER(FIND(analysismethod2,'II_Program-level standards'!Q$13)),"",'II_Program-level standards'!Q$13&amp;analysismethod2)</f>
        <v xml:space="preserve">Plan Provider Directory Review; 
</v>
      </c>
      <c r="BY4" s="251" t="str">
        <f>IF(ISNUMBER(FIND(analysismethod2,'II_Program-level standards'!R$13)),"",'II_Program-level standards'!R$13&amp;analysismethod2)</f>
        <v xml:space="preserve">Plan Provider Directory Review; 
</v>
      </c>
      <c r="BZ4" s="251" t="str">
        <f>IF(ISNUMBER(FIND(analysismethod2,'II_Program-level standards'!S$13)),"",'II_Program-level standards'!S$13&amp;analysismethod2)</f>
        <v xml:space="preserve">Plan Provider Directory Review; 
</v>
      </c>
      <c r="CA4" s="251" t="str">
        <f>IF(ISNUMBER(FIND(analysismethod2,'II_Program-level standards'!T$13)),"",'II_Program-level standards'!T$13&amp;analysismethod2)</f>
        <v xml:space="preserve">Plan Provider Directory Review; 
</v>
      </c>
      <c r="CB4" s="251" t="str">
        <f>IF(ISNUMBER(FIND(analysismethod2,'II_Program-level standards'!U$13)),"",'II_Program-level standards'!U$13&amp;analysismethod2)</f>
        <v xml:space="preserve">Plan Provider Directory Review; 
</v>
      </c>
      <c r="CC4" s="251" t="str">
        <f>IF(ISNUMBER(FIND(analysismethod2,'II_Program-level standards'!V$13)),"",'II_Program-level standards'!V$13&amp;analysismethod2)</f>
        <v xml:space="preserve">Plan Provider Directory Review; 
</v>
      </c>
      <c r="CD4" s="251" t="str">
        <f>IF(ISNUMBER(FIND(analysismethod2,'II_Program-level standards'!W$13)),"",'II_Program-level standards'!W$13&amp;analysismethod2)</f>
        <v xml:space="preserve">Plan Provider Directory Review; 
</v>
      </c>
      <c r="CE4" s="251" t="str">
        <f>IF(ISNUMBER(FIND(analysismethod2,'II_Program-level standards'!X$13)),"",'II_Program-level standards'!X$13&amp;analysismethod2)</f>
        <v xml:space="preserve">Plan Provider Directory Review; 
</v>
      </c>
      <c r="CF4" s="251" t="str">
        <f>IF(ISNUMBER(FIND(analysismethod2,'II_Program-level standards'!Y$13)),"",'II_Program-level standards'!Y$13&amp;analysismethod2)</f>
        <v xml:space="preserve">Plan Provider Directory Review; 
</v>
      </c>
      <c r="CG4" s="251" t="str">
        <f>IF(ISNUMBER(FIND(analysismethod2,'II_Program-level standards'!Z$13)),"",'II_Program-level standards'!Z$13&amp;analysismethod2)</f>
        <v xml:space="preserve">Plan Provider Directory Review; 
</v>
      </c>
      <c r="CH4" s="251" t="str">
        <f>IF(ISNUMBER(FIND(analysismethod2,'II_Program-level standards'!AA$13)),"",'II_Program-level standards'!AA$13&amp;analysismethod2)</f>
        <v xml:space="preserve">Plan Provider Directory Review; 
</v>
      </c>
      <c r="CI4" s="251" t="str">
        <f>IF(ISNUMBER(FIND(analysismethod2,'II_Program-level standards'!AB$13)),"",'II_Program-level standards'!AB$13&amp;analysismethod2)</f>
        <v xml:space="preserve">Plan Provider Directory Review; 
</v>
      </c>
      <c r="CJ4" s="251" t="str">
        <f>IF(ISNUMBER(FIND(analysismethod2,'II_Program-level standards'!AC$13)),"",'II_Program-level standards'!AC$13&amp;analysismethod2)</f>
        <v xml:space="preserve">Plan Provider Directory Review; 
</v>
      </c>
      <c r="CK4" s="251" t="str">
        <f>IF(ISNUMBER(FIND(analysismethod2,'II_Program-level standards'!AD$13)),"",'II_Program-level standards'!AD$13&amp;analysismethod2)</f>
        <v xml:space="preserve">Plan Provider Directory Review; 
</v>
      </c>
      <c r="CL4" s="251" t="str">
        <f>IF(ISNUMBER(FIND(analysismethod2,'II_Program-level standards'!AE$13)),"",'II_Program-level standards'!AE$13&amp;analysismethod2)</f>
        <v xml:space="preserve">Plan Provider Directory Review; 
</v>
      </c>
      <c r="CM4" s="251" t="str">
        <f>IF(ISNUMBER(FIND(analysismethod2,'II_Program-level standards'!AF$13)),"",'II_Program-level standards'!AF$13&amp;analysismethod2)</f>
        <v xml:space="preserve">Plan Provider Directory Review; 
</v>
      </c>
      <c r="CN4" s="251" t="str">
        <f>IF(ISNUMBER(FIND(analysismethod2,'II_Program-level standards'!AG$13)),"",'II_Program-level standards'!AG$13&amp;analysismethod2)</f>
        <v xml:space="preserve">Plan Provider Directory Review; 
</v>
      </c>
      <c r="CO4" s="251" t="str">
        <f>IF(ISNUMBER(FIND(analysismethod2,'II_Program-level standards'!AH$13)),"",'II_Program-level standards'!AH$13&amp;analysismethod2)</f>
        <v xml:space="preserve">Plan Provider Directory Review; 
</v>
      </c>
      <c r="CP4" s="251" t="str">
        <f>IF(ISNUMBER(FIND(analysismethod2,'II_Program-level standards'!AI$13)),"",'II_Program-level standards'!AI$13&amp;analysismethod2)</f>
        <v xml:space="preserve">Plan Provider Directory Review; 
</v>
      </c>
      <c r="CQ4" s="251" t="str">
        <f>IF(ISNUMBER(FIND(analysismethod2,'II_Program-level standards'!AJ$13)),"",'II_Program-level standards'!AJ$13&amp;analysismethod2)</f>
        <v xml:space="preserve">Plan Provider Directory Review; 
</v>
      </c>
      <c r="CR4" s="251" t="str">
        <f>IF(ISNUMBER(FIND(analysismethod2,'II_Program-level standards'!AK$13)),"",'II_Program-level standards'!AK$13&amp;analysismethod2)</f>
        <v xml:space="preserve">Plan Provider Directory Review; 
</v>
      </c>
      <c r="CS4" s="251" t="str">
        <f>IF(ISNUMBER(FIND(analysismethod2,'II_Program-level standards'!AL$13)),"",'II_Program-level standards'!AL$13&amp;analysismethod2)</f>
        <v xml:space="preserve">Plan Provider Directory Review; 
</v>
      </c>
      <c r="CT4" s="251" t="str">
        <f>IF(ISNUMBER(FIND(analysismethod2,'II_Program-level standards'!AM$13)),"",'II_Program-level standards'!AM$13&amp;analysismethod2)</f>
        <v xml:space="preserve">Plan Provider Directory Review; 
</v>
      </c>
      <c r="CU4" s="251" t="str">
        <f>IF(ISNUMBER(FIND(analysismethod2,'II_Program-level standards'!AN$13)),"",'II_Program-level standards'!AN$13&amp;analysismethod2)</f>
        <v xml:space="preserve">Plan Provider Directory Review; 
</v>
      </c>
      <c r="CV4" s="251" t="str">
        <f>IF(ISNUMBER(FIND(analysismethod2,'II_Program-level standards'!AO$13)),"",'II_Program-level standards'!AO$13&amp;analysismethod2)</f>
        <v xml:space="preserve">Plan Provider Directory Review; 
</v>
      </c>
      <c r="CW4" s="251" t="str">
        <f>IF(ISNUMBER(FIND(analysismethod2,'II_Program-level standards'!AP$13)),"",'II_Program-level standards'!AP$13&amp;analysismethod2)</f>
        <v xml:space="preserve">Plan Provider Directory Review; 
</v>
      </c>
      <c r="CX4" s="251" t="str">
        <f>IF(ISNUMBER(FIND(analysismethod2,'II_Program-level standards'!AQ$13)),"",'II_Program-level standards'!AQ$13&amp;analysismethod2)</f>
        <v xml:space="preserve">Plan Provider Directory Review; 
</v>
      </c>
      <c r="CY4" s="251" t="str">
        <f>IF(ISNUMBER(FIND(analysismethod2,'II_Program-level standards'!AR$13)),"",'II_Program-level standards'!AR$13&amp;analysismethod2)</f>
        <v xml:space="preserve">Plan Provider Directory Review; 
</v>
      </c>
      <c r="CZ4" s="251" t="str">
        <f>IF(ISNUMBER(FIND(analysismethod2,'II_Program-level standards'!AS$13)),"",'II_Program-level standards'!AS$13&amp;analysismethod2)</f>
        <v xml:space="preserve">Plan Provider Directory Review; 
</v>
      </c>
      <c r="DA4" s="251" t="str">
        <f>IF(ISNUMBER(FIND(analysismethod2,'II_Program-level standards'!AT$13)),"",'II_Program-level standards'!AT$13&amp;analysismethod2)</f>
        <v xml:space="preserve">Plan Provider Directory Review; 
</v>
      </c>
      <c r="DB4" s="251" t="str">
        <f>IF(ISNUMBER(FIND(analysismethod2,'II_Program-level standards'!AU$13)),"",'II_Program-level standards'!AU$13&amp;analysismethod2)</f>
        <v xml:space="preserve">Plan Provider Directory Review; 
</v>
      </c>
      <c r="DC4" s="251" t="str">
        <f>IF(ISNUMBER(FIND(analysismethod2,'II_Program-level standards'!AV$13)),"",'II_Program-level standards'!AV$13&amp;analysismethod2)</f>
        <v xml:space="preserve">Plan Provider Directory Review; 
</v>
      </c>
      <c r="DD4" s="251" t="str">
        <f>IF(ISNUMBER(FIND(analysismethod2,'II_Program-level standards'!AW$13)),"",'II_Program-level standards'!AW$13&amp;analysismethod2)</f>
        <v xml:space="preserve">Plan Provider Directory Review; 
</v>
      </c>
      <c r="DE4" s="251" t="str">
        <f>IF(ISNUMBER(FIND(analysismethod2,'II_Program-level standards'!AX$13)),"",'II_Program-level standards'!AX$13&amp;analysismethod2)</f>
        <v xml:space="preserve">Plan Provider Directory Review; 
</v>
      </c>
      <c r="DF4" s="251" t="str">
        <f>IF(ISNUMBER(FIND(analysismethod2,'II_Program-level standards'!AY$13)),"",'II_Program-level standards'!AY$13&amp;analysismethod2)</f>
        <v xml:space="preserve">Plan Provider Directory Review; 
</v>
      </c>
      <c r="DG4" s="251" t="str">
        <f>IF(ISNUMBER(FIND(analysismethod2,'II_Program-level standards'!AZ$13)),"",'II_Program-level standards'!AZ$13&amp;analysismethod2)</f>
        <v xml:space="preserve">Plan Provider Directory Review; 
</v>
      </c>
      <c r="DH4" s="251" t="str">
        <f>IF(ISNUMBER(FIND(analysismethod2,'II_Program-level standards'!BA$13)),"",'II_Program-level standards'!BA$13&amp;analysismethod2)</f>
        <v xml:space="preserve">Plan Provider Directory Review; 
</v>
      </c>
      <c r="DI4" s="251" t="str">
        <f>IF(ISNUMBER(FIND(analysismethod2,'II_Program-level standards'!BB$13)),"",'II_Program-level standards'!BB$13&amp;analysismethod2)</f>
        <v xml:space="preserve">Plan Provider Directory Review; 
</v>
      </c>
      <c r="DJ4" s="251" t="str">
        <f>IF(ISNUMBER(FIND(analysismethod2,'II_Program-level standards'!BC$13)),"",'II_Program-level standards'!BC$13&amp;analysismethod2)</f>
        <v xml:space="preserve">Plan Provider Directory Review; 
</v>
      </c>
      <c r="DK4" s="251" t="str">
        <f>IF(ISNUMBER(FIND(analysismethod2,'II_Program-level standards'!BD$13)),"",'II_Program-level standards'!BD$13&amp;analysismethod2)</f>
        <v xml:space="preserve">Plan Provider Directory Review; 
</v>
      </c>
      <c r="DL4" s="251" t="str">
        <f>IF(ISNUMBER(FIND(analysismethod2,'II_Program-level standards'!BE$13)),"",'II_Program-level standards'!BE$13&amp;analysismethod2)</f>
        <v xml:space="preserve">Plan Provider Directory Review; 
</v>
      </c>
      <c r="DM4" s="251" t="str">
        <f>IF(ISNUMBER(FIND(analysismethod2,'II_Program-level standards'!BF$13)),"",'II_Program-level standards'!BF$13&amp;analysismethod2)</f>
        <v xml:space="preserve">Plan Provider Directory Review; 
</v>
      </c>
      <c r="DN4" s="251" t="str">
        <f>IF(ISNUMBER(FIND(analysismethod2,'II_Program-level standards'!BG$13)),"",'II_Program-level standards'!BG$13&amp;analysismethod2)</f>
        <v xml:space="preserve">Plan Provider Directory Review; 
</v>
      </c>
      <c r="DO4" s="251" t="str">
        <f>IF(ISNUMBER(FIND(analysismethod2,'II_Program-level standards'!BH$13)),"",'II_Program-level standards'!BH$13&amp;analysismethod2)</f>
        <v xml:space="preserve">Plan Provider Directory Review; 
</v>
      </c>
      <c r="DP4" s="251" t="str">
        <f>IF(ISNUMBER(FIND(analysismethod2,'II_Program-level standards'!BI$13)),"",'II_Program-level standards'!BI$13&amp;analysismethod2)</f>
        <v xml:space="preserve">Plan Provider Directory Review; 
</v>
      </c>
      <c r="DQ4" s="251" t="str">
        <f>IF(ISNUMBER(FIND(analysismethod2,'II_Program-level standards'!BJ$13)),"",'II_Program-level standards'!BJ$13&amp;analysismethod2)</f>
        <v xml:space="preserve">Plan Provider Directory Review; 
</v>
      </c>
      <c r="DR4" s="251" t="str">
        <f>IF(ISNUMBER(FIND(analysismethod2,'II_Program-level standards'!BK$13)),"",'II_Program-level standards'!BK$13&amp;analysismethod2)</f>
        <v xml:space="preserve">Plan Provider Directory Review; 
</v>
      </c>
      <c r="DS4" s="251" t="str">
        <f>IF(ISNUMBER(FIND(analysismethod2,'II_Program-level standards'!BL$13)),"",'II_Program-level standards'!BL$13&amp;analysismethod2)</f>
        <v xml:space="preserve">Plan Provider Directory Review; 
</v>
      </c>
      <c r="DT4" s="251" t="str">
        <f>IF(ISNUMBER(FIND(analysismethod2,'II_Program-level standards'!BM$13)),"",'II_Program-level standards'!BM$13&amp;analysismethod2)</f>
        <v xml:space="preserve">Plan Provider Directory Review; 
</v>
      </c>
      <c r="DU4" s="251" t="str">
        <f>IF(ISNUMBER(FIND(analysismethod2,'II_Program-level standards'!BN$13)),"",'II_Program-level standards'!BN$13&amp;analysismethod2)</f>
        <v xml:space="preserve">Plan Provider Directory Review; 
</v>
      </c>
      <c r="DV4" s="251" t="str">
        <f>IF(ISNUMBER(FIND(analysismethod2,'II_Program-level standards'!BO$13)),"",'II_Program-level standards'!BO$13&amp;analysismethod2)</f>
        <v xml:space="preserve">Plan Provider Directory Review; 
</v>
      </c>
      <c r="DW4" s="251" t="str">
        <f>IF(ISNUMBER(FIND(analysismethod2,'II_Program-level standards'!BP$13)),"",'II_Program-level standards'!BP$13&amp;analysismethod2)</f>
        <v xml:space="preserve">Plan Provider Directory Review; 
</v>
      </c>
      <c r="DX4" s="251" t="str">
        <f>IF(ISNUMBER(FIND(analysismethod2,'II_Program-level standards'!BQ$13)),"",'II_Program-level standards'!BQ$13&amp;analysismethod2)</f>
        <v xml:space="preserve">Plan Provider Directory Review; 
</v>
      </c>
      <c r="DY4" s="251" t="str">
        <f>IF(ISNUMBER(FIND(analysismethod2,'II_Program-level standards'!BR$13)),"",'II_Program-level standards'!BR$13&amp;analysismethod2)</f>
        <v xml:space="preserve">Plan Provider Directory Review; 
</v>
      </c>
      <c r="DZ4" s="251" t="str">
        <f>IF(ISNUMBER(FIND(analysismethod2,'II_Program-level standards'!BS$13)),"",'II_Program-level standards'!BS$13&amp;analysismethod2)</f>
        <v xml:space="preserve">Plan Provider Directory Review; 
</v>
      </c>
      <c r="EA4" s="251" t="str">
        <f>IF(ISNUMBER(FIND(analysismethod2,'II_Program-level standards'!BT$13)),"",'II_Program-level standards'!BT$13&amp;analysismethod2)</f>
        <v xml:space="preserve">Plan Provider Directory Review; 
</v>
      </c>
      <c r="EB4" s="251" t="str">
        <f>IF(ISNUMBER(FIND(analysismethod2,'II_Program-level standards'!BU$13)),"",'II_Program-level standards'!BU$13&amp;analysismethod2)</f>
        <v xml:space="preserve">Plan Provider Directory Review; 
</v>
      </c>
      <c r="EC4" s="251" t="str">
        <f>IF(ISNUMBER(FIND(analysismethod2,'II_Program-level standards'!BV$13)),"",'II_Program-level standards'!BV$13&amp;analysismethod2)</f>
        <v xml:space="preserve">Plan Provider Directory Review; 
</v>
      </c>
      <c r="ED4" s="251" t="str">
        <f>IF(ISNUMBER(FIND(analysismethod2,'II_Program-level standards'!BW$13)),"",'II_Program-level standards'!BW$13&amp;analysismethod2)</f>
        <v xml:space="preserve">Plan Provider Directory Review; 
</v>
      </c>
      <c r="EE4" s="251" t="str">
        <f>IF(ISNUMBER(FIND(analysismethod2,'II_Program-level standards'!BX$13)),"",'II_Program-level standards'!BX$13&amp;analysismethod2)</f>
        <v xml:space="preserve">Plan Provider Directory Review; 
</v>
      </c>
      <c r="EF4" s="251" t="str">
        <f>IF(ISNUMBER(FIND(analysismethod2,'II_Program-level standards'!BY$13)),"",'II_Program-level standards'!BY$13&amp;analysismethod2)</f>
        <v xml:space="preserve">Plan Provider Directory Review; 
</v>
      </c>
      <c r="EG4" s="251" t="str">
        <f>IF(ISNUMBER(FIND(analysismethod2,'II_Program-level standards'!BZ$13)),"",'II_Program-level standards'!BZ$13&amp;analysismethod2)</f>
        <v xml:space="preserve">Plan Provider Directory Review; 
</v>
      </c>
      <c r="EH4" s="251" t="str">
        <f>IF(ISNUMBER(FIND(analysismethod2,'II_Program-level standards'!CA$13)),"",'II_Program-level standards'!CA$13&amp;analysismethod2)</f>
        <v xml:space="preserve">Plan Provider Directory Review; 
</v>
      </c>
      <c r="EI4" s="251" t="str">
        <f>IF(ISNUMBER(FIND(analysismethod2,'II_Program-level standards'!CB$13)),"",'II_Program-level standards'!CB$13&amp;analysismethod2)</f>
        <v xml:space="preserve">Plan Provider Directory Review; 
</v>
      </c>
      <c r="EJ4" s="251" t="str">
        <f>IF(ISNUMBER(FIND(analysismethod2,'II_Program-level standards'!CC$13)),"",'II_Program-level standards'!CC$13&amp;analysismethod2)</f>
        <v xml:space="preserve">Plan Provider Directory Review; 
</v>
      </c>
      <c r="EK4" s="251" t="str">
        <f>IF(ISNUMBER(FIND(analysismethod2,'II_Program-level standards'!CD$13)),"",'II_Program-level standards'!CD$13&amp;analysismethod2)</f>
        <v xml:space="preserve">Plan Provider Directory Review; 
</v>
      </c>
      <c r="EL4" s="251" t="str">
        <f>IF(ISNUMBER(FIND(analysismethod2,'II_Program-level standards'!CE$13)),"",'II_Program-level standards'!CE$13&amp;analysismethod2)</f>
        <v xml:space="preserve">Plan Provider Directory Review; 
</v>
      </c>
      <c r="EM4" s="251" t="str">
        <f>IF(ISNUMBER(FIND(analysismethod2,'II_Program-level standards'!CF$13)),"",'II_Program-level standards'!CF$13&amp;analysismethod2)</f>
        <v xml:space="preserve">Plan Provider Directory Review; 
</v>
      </c>
      <c r="EN4" s="251" t="str">
        <f>IF(ISNUMBER(FIND(analysismethod2,'II_Program-level standards'!CG$13)),"",'II_Program-level standards'!CG$13&amp;analysismethod2)</f>
        <v xml:space="preserve">Plan Provider Directory Review; 
</v>
      </c>
      <c r="EO4" s="251" t="str">
        <f>IF(ISNUMBER(FIND(analysismethod2,'II_Program-level standards'!CH$13)),"",'II_Program-level standards'!CH$13&amp;analysismethod2)</f>
        <v xml:space="preserve">Plan Provider Directory Review; 
</v>
      </c>
      <c r="EP4" s="251" t="str">
        <f>IF(ISNUMBER(FIND(analysismethod2,'II_Program-level standards'!CI$13)),"",'II_Program-level standards'!CI$13&amp;analysismethod2)</f>
        <v xml:space="preserve">Plan Provider Directory Review; 
</v>
      </c>
      <c r="EQ4" s="251" t="str">
        <f>IF(ISNUMBER(FIND(analysismethod2,'II_Program-level standards'!CJ$13)),"",'II_Program-level standards'!CJ$13&amp;analysismethod2)</f>
        <v xml:space="preserve">Plan Provider Directory Review; 
</v>
      </c>
      <c r="ER4" s="251" t="str">
        <f>IF(ISNUMBER(FIND(analysismethod2,'II_Program-level standards'!CK$13)),"",'II_Program-level standards'!CK$13&amp;analysismethod2)</f>
        <v xml:space="preserve">Plan Provider Directory Review; 
</v>
      </c>
      <c r="ES4" s="251" t="str">
        <f>IF(ISNUMBER(FIND(analysismethod2,'II_Program-level standards'!CL$13)),"",'II_Program-level standards'!CL$13&amp;analysismethod2)</f>
        <v xml:space="preserve">Plan Provider Directory Review; 
</v>
      </c>
      <c r="ET4" s="251" t="str">
        <f>IF(ISNUMBER(FIND(analysismethod2,'II_Program-level standards'!CM$13)),"",'II_Program-level standards'!CM$13&amp;analysismethod2)</f>
        <v xml:space="preserve">Plan Provider Directory Review; 
</v>
      </c>
      <c r="EU4" s="251" t="str">
        <f>IF(ISNUMBER(FIND(analysismethod2,'II_Program-level standards'!CN$13)),"",'II_Program-level standards'!CN$13&amp;analysismethod2)</f>
        <v xml:space="preserve">Plan Provider Directory Review; 
</v>
      </c>
      <c r="EV4" s="251" t="str">
        <f>IF(ISNUMBER(FIND(analysismethod2,'II_Program-level standards'!CO$13)),"",'II_Program-level standards'!CO$13&amp;analysismethod2)</f>
        <v xml:space="preserve">Plan Provider Directory Review; 
</v>
      </c>
      <c r="EW4" s="251" t="str">
        <f>IF(ISNUMBER(FIND(analysismethod2,'II_Program-level standards'!CP$13)),"",'II_Program-level standards'!CP$13&amp;analysismethod2)</f>
        <v xml:space="preserve">Plan Provider Directory Review; 
</v>
      </c>
      <c r="EX4" s="251" t="str">
        <f>IF(ISNUMBER(FIND(analysismethod2,'II_Program-level standards'!CQ$13)),"",'II_Program-level standards'!CQ$13&amp;analysismethod2)</f>
        <v xml:space="preserve">Plan Provider Directory Review; 
</v>
      </c>
      <c r="EY4" s="251" t="str">
        <f>IF(ISNUMBER(FIND(analysismethod2,'II_Program-level standards'!CR$13)),"",'II_Program-level standards'!CR$13&amp;analysismethod2)</f>
        <v xml:space="preserve">Plan Provider Directory Review; 
</v>
      </c>
      <c r="EZ4" s="251" t="str">
        <f>IF(ISNUMBER(FIND(analysismethod2,'II_Program-level standards'!CS$13)),"",'II_Program-level standards'!CS$13&amp;analysismethod2)</f>
        <v xml:space="preserve">Plan Provider Directory Review; 
</v>
      </c>
      <c r="FA4" s="251" t="str">
        <f>IF(ISNUMBER(FIND(analysismethod2,'II_Program-level standards'!CT$13)),"",'II_Program-level standards'!CT$13&amp;analysismethod2)</f>
        <v xml:space="preserve">Plan Provider Directory Review; 
</v>
      </c>
      <c r="FB4" s="251" t="str">
        <f>IF(ISNUMBER(FIND(analysismethod2,'II_Program-level standards'!CU$13)),"",'II_Program-level standards'!CU$13&amp;analysismethod2)</f>
        <v xml:space="preserve">Plan Provider Directory Review; 
</v>
      </c>
      <c r="FC4" s="251" t="str">
        <f>IF(ISNUMBER(FIND(analysismethod2,'II_Program-level standards'!CV$13)),"",'II_Program-level standards'!CV$13&amp;analysismethod2)</f>
        <v xml:space="preserve">Plan Provider Directory Review; 
</v>
      </c>
      <c r="FD4" s="251" t="str">
        <f>IF(ISNUMBER(FIND(analysismethod2,'II_Program-level standards'!CW$13)),"",'II_Program-level standards'!CW$13&amp;analysismethod2)</f>
        <v xml:space="preserve">Plan Provider Directory Review; 
</v>
      </c>
      <c r="FE4" s="251" t="str">
        <f>IF(ISNUMBER(FIND(analysismethod2,'II_Program-level standards'!CX$13)),"",'II_Program-level standards'!CX$13&amp;analysismethod2)</f>
        <v xml:space="preserve">Plan Provider Directory Review; 
</v>
      </c>
      <c r="FF4" s="251" t="str">
        <f>IF(ISNUMBER(FIND(analysismethod2,'II_Program-level standards'!CY$13)),"",'II_Program-level standards'!CY$13&amp;analysismethod2)</f>
        <v xml:space="preserve">Plan Provider Directory Review; 
</v>
      </c>
      <c r="FG4" s="252" t="str">
        <f>IF(ISNUMBER(FIND(analysismethod2,'II_Program-level standards'!CZ$13)),"",'II_Program-level standards'!CZ$13&amp;analysismethod2)</f>
        <v xml:space="preserve">Plan Provider Directory Review; 
</v>
      </c>
    </row>
    <row r="5" spans="1:212" ht="99.75" x14ac:dyDescent="0.2">
      <c r="A5" s="3" t="s">
        <v>70</v>
      </c>
      <c r="B5" s="11" t="s">
        <v>617</v>
      </c>
      <c r="C5" s="17" t="s">
        <v>618</v>
      </c>
      <c r="D5" s="17" t="s">
        <v>619</v>
      </c>
      <c r="E5" s="14" t="s">
        <v>620</v>
      </c>
      <c r="F5" s="62" t="str">
        <f>IF(ISNUMBER(FIND(geographic,'I_State and program information'!E20)),"",'I_State and program information'!E20&amp;geographic)</f>
        <v xml:space="preserve">Geographic service area; </v>
      </c>
      <c r="G5" s="11"/>
      <c r="I5" s="3" t="s">
        <v>150</v>
      </c>
      <c r="J5" s="32" t="str">
        <f>IF('I_State and program information'!E27="","",'I_State and program information'!E27&amp;"; ")</f>
        <v xml:space="preserve">LIBERTY Dental Plan, Inc.; </v>
      </c>
      <c r="K5" s="41" t="str">
        <f>IF(ISNUMBER(FIND(plan3,'I_State and program information'!$E$52)),"",'I_State and program information'!$E$52&amp;plan3)</f>
        <v xml:space="preserve">Access Dental Plan, Inc.; Health Net of California, Inc. ; LIBERTY Denal Plan, Inc.; LIBERTY Dental Plan, Inc.; </v>
      </c>
      <c r="L5" s="41" t="str">
        <f>IF(ISNUMBER(FIND(plan3,'I_State and program information'!$E$56)),"",'I_State and program information'!$E$56&amp;plan3)</f>
        <v xml:space="preserve">Access Dental Plan, Inc.; Health Net of California, Inc. ; LIBERTY Denal Plan, Inc.; LIBERTY Dental Plan, Inc.; </v>
      </c>
      <c r="M5" s="41" t="str">
        <f>IF(ISNUMBER(FIND(plan3,'I_State and program information'!$E$60)),"",'I_State and program information'!$E$60&amp;plan3)</f>
        <v xml:space="preserve">Access Dental Plan, Inc.; Health Net of California, Inc. ; LIBERTY Denal Plan, Inc.; LIBERTY Dental Plan, Inc.; </v>
      </c>
      <c r="N5" s="41" t="str">
        <f>IF(ISNUMBER(FIND(plan3,'I_State and program information'!$E$64)),"",'I_State and program information'!$E$64&amp;plan3)</f>
        <v xml:space="preserve">Access Dental Plan, Inc.; Health Net of California, Inc. ; LIBERTY Denal Plan, Inc.; LIBERTY Dental Plan, Inc.; </v>
      </c>
      <c r="O5" s="41" t="str">
        <f>IF(ISNUMBER(FIND(plan3,'I_State and program information'!$E$68)),"",'I_State and program information'!$E$68&amp;plan3)</f>
        <v xml:space="preserve">LIBERTY Dental Plan, Inc.; </v>
      </c>
      <c r="P5" s="41" t="str">
        <f>IF(ISNUMBER(FIND(plan3,'I_State and program information'!$E$72)),"",'I_State and program information'!$E$72&amp;plan3)</f>
        <v xml:space="preserve">Access Dental Plan, Inc.; Health Net of California, Inc. ; LIBERTY Denal Plan, Inc.; LIBERTY Dental Plan, Inc.; </v>
      </c>
      <c r="Q5" s="41" t="str">
        <f>IF(ISNUMBER(FIND(plan3,'I_State and program information'!$E$76)),"",'I_State and program information'!$E$76&amp;plan3)</f>
        <v xml:space="preserve">Access Dental Plan, Inc.; Health Net of California, Inc. ; LIBERTY Denal Plan, Inc.; LIBERTY Dental Plan, Inc.; </v>
      </c>
      <c r="R5" s="41" t="str">
        <f>IF(ISNUMBER(FIND(plan3,'I_State and program information'!$E$82)),"",'I_State and program information'!$E$82&amp;plan3)</f>
        <v xml:space="preserve">LIBERTY Dental Plan, Inc.; </v>
      </c>
      <c r="S5" s="41" t="str">
        <f>IF(ISNUMBER(FIND(plan3,'I_State and program information'!$E$88)),"",'I_State and program information'!$E$88&amp;plan3)</f>
        <v xml:space="preserve">LIBERTY Dental Plan, Inc.; </v>
      </c>
      <c r="T5" s="41" t="str">
        <f>IF(ISNUMBER(FIND(plan3,'I_State and program information'!$E$94)),"",'I_State and program information'!$E$94&amp;plan3)</f>
        <v xml:space="preserve">LIBERTY Dental Plan, Inc.; </v>
      </c>
      <c r="U5" s="3" t="s">
        <v>123</v>
      </c>
      <c r="V5" s="3" t="s">
        <v>621</v>
      </c>
      <c r="W5" s="18" t="s">
        <v>622</v>
      </c>
      <c r="X5" s="3" t="s">
        <v>136</v>
      </c>
      <c r="Y5" s="3" t="s">
        <v>623</v>
      </c>
      <c r="AD5" s="3" t="s">
        <v>624</v>
      </c>
      <c r="AE5" s="78" t="str">
        <f>IF(ISNUMBER(FIND(dsreq3,'III_Plan comp 438.206 All plans'!E$8)),"",'III_Plan comp 438.206 All plans'!E$8&amp;dsreq3)</f>
        <v xml:space="preserve">Does not provide for or arrange a no-cost-to-enrollee second opinion from an in-network or outside-network provider;
</v>
      </c>
      <c r="AF5" s="62" t="str">
        <f>IF(ISNUMBER(FIND(dsreq3,'III_Plan comp 438.206 All plans'!F$8)),"",'III_Plan comp 438.206 All plans'!F$8&amp;dsreq3)</f>
        <v xml:space="preserve">Does not provide for or arrange a no-cost-to-enrollee second opinion from an in-network or outside-network provider;
</v>
      </c>
      <c r="AG5" s="62" t="str">
        <f>IF(ISNUMBER(FIND(dsreq3,'III_Plan comp 438.206 All plans'!G$8)),"",'III_Plan comp 438.206 All plans'!G$8&amp;dsreq3)</f>
        <v xml:space="preserve">Does not provide for or arrange a no-cost-to-enrollee second opinion from an in-network or outside-network provider;
</v>
      </c>
      <c r="AH5" s="62" t="str">
        <f>IF(ISNUMBER(FIND(dsreq3,'III_Plan comp 438.206 All plans'!H$8)),"",'III_Plan comp 438.206 All plans'!H$8&amp;dsreq3)</f>
        <v xml:space="preserve">Does not provide for or arrange a no-cost-to-enrollee second opinion from an in-network or outside-network provider;
</v>
      </c>
      <c r="AI5" s="62" t="str">
        <f>IF(ISNUMBER(FIND(dsreq3,'III_Plan comp 438.206 All plans'!I$8)),"",'III_Plan comp 438.206 All plans'!I$8&amp;dsreq3)</f>
        <v xml:space="preserve">Does not provide for or arrange a no-cost-to-enrollee second opinion from an in-network or outside-network provider;
</v>
      </c>
      <c r="AJ5" s="62" t="str">
        <f>IF(ISNUMBER(FIND(dsreq3,'III_Plan comp 438.206 All plans'!J$8)),"",'III_Plan comp 438.206 All plans'!J$8&amp;dsreq3)</f>
        <v xml:space="preserve">Does not provide for or arrange a no-cost-to-enrollee second opinion from an in-network or outside-network provider;
</v>
      </c>
      <c r="AK5" s="62" t="str">
        <f>IF(ISNUMBER(FIND(dsreq3,'III_Plan comp 438.206 All plans'!K$8)),"",'III_Plan comp 438.206 All plans'!K$8&amp;dsreq3)</f>
        <v xml:space="preserve">Does not provide for or arrange a no-cost-to-enrollee second opinion from an in-network or outside-network provider;
</v>
      </c>
      <c r="AL5" s="62" t="str">
        <f>IF(ISNUMBER(FIND(dsreq3,'III_Plan comp 438.206 All plans'!L$8)),"",'III_Plan comp 438.206 All plans'!L$8&amp;dsreq3)</f>
        <v xml:space="preserve">Does not provide for or arrange a no-cost-to-enrollee second opinion from an in-network or outside-network provider;
</v>
      </c>
      <c r="AM5" s="62" t="str">
        <f>IF(ISNUMBER(FIND(dsreq3,'III_Plan comp 438.206 All plans'!M$8)),"",'III_Plan comp 438.206 All plans'!M$8&amp;dsreq3)</f>
        <v xml:space="preserve">Does not provide for or arrange a no-cost-to-enrollee second opinion from an in-network or outside-network provider;
</v>
      </c>
      <c r="AN5" s="62" t="str">
        <f>IF(ISNUMBER(FIND(dsreq3,'III_Plan comp 438.206 All plans'!N$8)),"",'III_Plan comp 438.206 All plans'!N$8&amp;dsreq3)</f>
        <v xml:space="preserve">Does not provide for or arrange a no-cost-to-enrollee second opinion from an in-network or outside-network provider;
</v>
      </c>
      <c r="AO5" s="3" t="s">
        <v>625</v>
      </c>
      <c r="AP5" s="78" t="str">
        <f>IF(ISNUMBER(FIND(furnish3,'III_Plan comp 438.206 All plans'!E$9)),"",'III_Plan comp 438.206 All plans'!E$9&amp;furnish3)</f>
        <v xml:space="preserve">Does not make services included in the contract available 24 hours a day, 7 days a week, when medically necessary;
</v>
      </c>
      <c r="AQ5" s="62" t="str">
        <f>IF(ISNUMBER(FIND(furnish3,'III_Plan comp 438.206 All plans'!F$9)),"",'III_Plan comp 438.206 All plans'!F$9&amp;furnish3)</f>
        <v xml:space="preserve">Does not make services included in the contract available 24 hours a day, 7 days a week, when medically necessary;
</v>
      </c>
      <c r="AR5" s="62" t="str">
        <f>IF(ISNUMBER(FIND(furnish3,'III_Plan comp 438.206 All plans'!G$9)),"",'III_Plan comp 438.206 All plans'!G$9&amp;furnish3)</f>
        <v xml:space="preserve">Does not make services included in the contract available 24 hours a day, 7 days a week, when medically necessary;
</v>
      </c>
      <c r="AS5" s="62" t="str">
        <f>IF(ISNUMBER(FIND(furnish3,'III_Plan comp 438.206 All plans'!H$9)),"",'III_Plan comp 438.206 All plans'!H$9&amp;furnish3)</f>
        <v xml:space="preserve">Does not make services included in the contract available 24 hours a day, 7 days a week, when medically necessary;
</v>
      </c>
      <c r="AT5" s="62" t="str">
        <f>IF(ISNUMBER(FIND(furnish3,'III_Plan comp 438.206 All plans'!I$9)),"",'III_Plan comp 438.206 All plans'!I$9&amp;furnish3)</f>
        <v xml:space="preserve">Does not make services included in the contract available 24 hours a day, 7 days a week, when medically necessary;
</v>
      </c>
      <c r="AU5" s="62" t="str">
        <f>IF(ISNUMBER(FIND(furnish3,'III_Plan comp 438.206 All plans'!J$9)),"",'III_Plan comp 438.206 All plans'!J$9&amp;furnish3)</f>
        <v xml:space="preserve">Does not make services included in the contract available 24 hours a day, 7 days a week, when medically necessary;
</v>
      </c>
      <c r="AV5" s="62" t="str">
        <f>IF(ISNUMBER(FIND(furnish3,'III_Plan comp 438.206 All plans'!K$9)),"",'III_Plan comp 438.206 All plans'!K$9&amp;furnish3)</f>
        <v xml:space="preserve">Does not make services included in the contract available 24 hours a day, 7 days a week, when medically necessary;
</v>
      </c>
      <c r="AW5" s="62" t="str">
        <f>IF(ISNUMBER(FIND(furnish3,'III_Plan comp 438.206 All plans'!L$9)),"",'III_Plan comp 438.206 All plans'!L$9&amp;furnish3)</f>
        <v xml:space="preserve">Does not make services included in the contract available 24 hours a day, 7 days a week, when medically necessary;
</v>
      </c>
      <c r="AX5" s="62" t="str">
        <f>IF(ISNUMBER(FIND(furnish3,'III_Plan comp 438.206 All plans'!M$9)),"",'III_Plan comp 438.206 All plans'!M$9&amp;furnish3)</f>
        <v xml:space="preserve">Does not make services included in the contract available 24 hours a day, 7 days a week, when medically necessary;
</v>
      </c>
      <c r="AY5" s="62" t="str">
        <f>IF(ISNUMBER(FIND(furnish3,'III_Plan comp 438.206 All plans'!N$9)),"",'III_Plan comp 438.206 All plans'!N$9&amp;furnish3)</f>
        <v xml:space="preserve">Does not make services included in the contract available 24 hours a day, 7 days a week, when medically necessary;
</v>
      </c>
      <c r="AZ5" s="3" t="s">
        <v>626</v>
      </c>
      <c r="BA5" s="78" t="str">
        <f>IF(ISNUMBER(FIND(otherreq4,'III_Plan comp 438.206 All plans'!E$10)),"",'III_Plan comp 438.206 All plans'!E$10&amp;otherreq4)</f>
        <v xml:space="preserve">Other, specify;
</v>
      </c>
      <c r="BB5" s="62" t="str">
        <f>IF(ISNUMBER(FIND(otherreq4,'III_Plan comp 438.206 All plans'!F$10)),"",'III_Plan comp 438.206 All plans'!F$10&amp;otherreq4)</f>
        <v xml:space="preserve">Other, specify;
</v>
      </c>
      <c r="BC5" s="62" t="str">
        <f>IF(ISNUMBER(FIND(otherreq4,'III_Plan comp 438.206 All plans'!G$10)),"",'III_Plan comp 438.206 All plans'!G$10&amp;otherreq4)</f>
        <v xml:space="preserve">Other, specify;
</v>
      </c>
      <c r="BD5" s="62" t="str">
        <f>IF(ISNUMBER(FIND(otherreq4,'III_Plan comp 438.206 All plans'!H$10)),"",'III_Plan comp 438.206 All plans'!H$10&amp;otherreq4)</f>
        <v xml:space="preserve">Other, specify;
</v>
      </c>
      <c r="BE5" s="62" t="str">
        <f>IF(ISNUMBER(FIND(otherreq4,'III_Plan comp 438.206 All plans'!I$10)),"",'III_Plan comp 438.206 All plans'!I$10&amp;otherreq4)</f>
        <v xml:space="preserve">Other, specify;
</v>
      </c>
      <c r="BF5" s="62" t="str">
        <f>IF(ISNUMBER(FIND(otherreq4,'III_Plan comp 438.206 All plans'!J$10)),"",'III_Plan comp 438.206 All plans'!J$10&amp;otherreq4)</f>
        <v xml:space="preserve">Other, specify;
</v>
      </c>
      <c r="BG5" s="62" t="str">
        <f>IF(ISNUMBER(FIND(otherreq4,'III_Plan comp 438.206 All plans'!K$10)),"",'III_Plan comp 438.206 All plans'!K$10&amp;otherreq4)</f>
        <v xml:space="preserve">Other, specify;
</v>
      </c>
      <c r="BH5" s="62" t="str">
        <f>IF(ISNUMBER(FIND(otherreq4,'III_Plan comp 438.206 All plans'!L$10)),"",'III_Plan comp 438.206 All plans'!L$10&amp;otherreq4)</f>
        <v xml:space="preserve">Other, specify;
</v>
      </c>
      <c r="BI5" s="62" t="str">
        <f>IF(ISNUMBER(FIND(otherreq4,'III_Plan comp 438.206 All plans'!M$10)),"",'III_Plan comp 438.206 All plans'!M$10&amp;otherreq4)</f>
        <v xml:space="preserve">Other, specify;
</v>
      </c>
      <c r="BJ5" s="62" t="str">
        <f>IF(ISNUMBER(FIND(otherreq4,'III_Plan comp 438.206 All plans'!N$10)),"",'III_Plan comp 438.206 All plans'!N$10&amp;otherreq4)</f>
        <v xml:space="preserve">Other, specify;
</v>
      </c>
      <c r="BK5" s="250" t="str">
        <f>IF('I_State and program information'!$E$58="Yes","Secret Shopper: Network Participation"&amp;"; "&amp;CHAR(10)&amp;CHAR(10),"")</f>
        <v xml:space="preserve">Secret Shopper: Network Participation; 
</v>
      </c>
      <c r="BL5" s="251" t="str">
        <f>IF(ISNUMBER(FIND(analysismethod3,'II_Program-level standards'!E$13)),"",'II_Program-level standards'!E$13&amp;analysismethod3)</f>
        <v xml:space="preserve">Secret Shopper: Network Participation; 
</v>
      </c>
      <c r="BM5" s="251" t="str">
        <f>IF(ISNUMBER(FIND(analysismethod3,'II_Program-level standards'!F$13)),"",'II_Program-level standards'!F$13&amp;analysismethod3)</f>
        <v xml:space="preserve">Secret Shopper: Network Participation; 
</v>
      </c>
      <c r="BN5" s="251" t="str">
        <f>IF(ISNUMBER(FIND(analysismethod3,'II_Program-level standards'!G$13)),"",'II_Program-level standards'!G$13&amp;analysismethod3)</f>
        <v xml:space="preserve">Geomapping; 
Secret Shopper: Network Participation; 
</v>
      </c>
      <c r="BO5" s="251" t="str">
        <f>IF(ISNUMBER(FIND(analysismethod3,'II_Program-level standards'!H$13)),"",'II_Program-level standards'!H$13&amp;analysismethod3)</f>
        <v xml:space="preserve">Geomapping; 
Secret Shopper: Network Participation; 
</v>
      </c>
      <c r="BP5" s="251" t="str">
        <f>IF(ISNUMBER(FIND(analysismethod3,'II_Program-level standards'!I$13)),"",'II_Program-level standards'!I$13&amp;analysismethod3)</f>
        <v xml:space="preserve">Secret Shopper: Appointment Availability; 
Secret Shopper: Network Participation; 
</v>
      </c>
      <c r="BQ5" s="251" t="str">
        <f>IF(ISNUMBER(FIND(analysismethod3,'II_Program-level standards'!J$13)),"",'II_Program-level standards'!J$13&amp;analysismethod3)</f>
        <v xml:space="preserve">Secret Shopper: Appointment Availability; 
Secret Shopper: Network Participation; 
</v>
      </c>
      <c r="BR5" s="251" t="str">
        <f>IF(ISNUMBER(FIND(analysismethod3,'II_Program-level standards'!K$13)),"",'II_Program-level standards'!K$13&amp;analysismethod3)</f>
        <v xml:space="preserve">Secret Shopper: Appointment Availability; 
Secret Shopper: Network Participation; 
</v>
      </c>
      <c r="BS5" s="251" t="str">
        <f>IF(ISNUMBER(FIND(analysismethod3,'II_Program-level standards'!L$13)),"",'II_Program-level standards'!L$13&amp;analysismethod3)</f>
        <v xml:space="preserve">Secret Shopper: Appointment Availability; 
Secret Shopper: Network Participation; 
</v>
      </c>
      <c r="BT5" s="251" t="str">
        <f>IF(ISNUMBER(FIND(analysismethod3,'II_Program-level standards'!M$13)),"",'II_Program-level standards'!M$13&amp;analysismethod3)</f>
        <v xml:space="preserve">Secret Shopper: Network Participation; 
</v>
      </c>
      <c r="BU5" s="251" t="str">
        <f>IF(ISNUMBER(FIND(analysismethod3,'II_Program-level standards'!N$13)),"",'II_Program-level standards'!N$13&amp;analysismethod3)</f>
        <v xml:space="preserve">Secret Shopper: Network Participation; 
</v>
      </c>
      <c r="BV5" s="251" t="str">
        <f>IF(ISNUMBER(FIND(analysismethod3,'II_Program-level standards'!O$13)),"",'II_Program-level standards'!O$13&amp;analysismethod3)</f>
        <v xml:space="preserve">Secret Shopper: Network Participation; 
</v>
      </c>
      <c r="BW5" s="251" t="str">
        <f>IF(ISNUMBER(FIND(analysismethod3,'II_Program-level standards'!P$13)),"",'II_Program-level standards'!P$13&amp;analysismethod3)</f>
        <v xml:space="preserve">Secret Shopper: Network Participation; 
</v>
      </c>
      <c r="BX5" s="251" t="str">
        <f>IF(ISNUMBER(FIND(analysismethod3,'II_Program-level standards'!Q$13)),"",'II_Program-level standards'!Q$13&amp;analysismethod3)</f>
        <v xml:space="preserve">Secret Shopper: Network Participation; 
</v>
      </c>
      <c r="BY5" s="251" t="str">
        <f>IF(ISNUMBER(FIND(analysismethod3,'II_Program-level standards'!R$13)),"",'II_Program-level standards'!R$13&amp;analysismethod3)</f>
        <v xml:space="preserve">Secret Shopper: Network Participation; 
</v>
      </c>
      <c r="BZ5" s="251" t="str">
        <f>IF(ISNUMBER(FIND(analysismethod3,'II_Program-level standards'!S$13)),"",'II_Program-level standards'!S$13&amp;analysismethod3)</f>
        <v xml:space="preserve">Secret Shopper: Network Participation; 
</v>
      </c>
      <c r="CA5" s="251" t="str">
        <f>IF(ISNUMBER(FIND(analysismethod3,'II_Program-level standards'!T$13)),"",'II_Program-level standards'!T$13&amp;analysismethod3)</f>
        <v xml:space="preserve">Secret Shopper: Network Participation; 
</v>
      </c>
      <c r="CB5" s="251" t="str">
        <f>IF(ISNUMBER(FIND(analysismethod3,'II_Program-level standards'!U$13)),"",'II_Program-level standards'!U$13&amp;analysismethod3)</f>
        <v xml:space="preserve">Secret Shopper: Network Participation; 
</v>
      </c>
      <c r="CC5" s="251" t="str">
        <f>IF(ISNUMBER(FIND(analysismethod3,'II_Program-level standards'!V$13)),"",'II_Program-level standards'!V$13&amp;analysismethod3)</f>
        <v xml:space="preserve">Secret Shopper: Network Participation; 
</v>
      </c>
      <c r="CD5" s="251" t="str">
        <f>IF(ISNUMBER(FIND(analysismethod3,'II_Program-level standards'!W$13)),"",'II_Program-level standards'!W$13&amp;analysismethod3)</f>
        <v xml:space="preserve">Secret Shopper: Network Participation; 
</v>
      </c>
      <c r="CE5" s="251" t="str">
        <f>IF(ISNUMBER(FIND(analysismethod3,'II_Program-level standards'!X$13)),"",'II_Program-level standards'!X$13&amp;analysismethod3)</f>
        <v xml:space="preserve">Secret Shopper: Network Participation; 
</v>
      </c>
      <c r="CF5" s="251" t="str">
        <f>IF(ISNUMBER(FIND(analysismethod3,'II_Program-level standards'!Y$13)),"",'II_Program-level standards'!Y$13&amp;analysismethod3)</f>
        <v xml:space="preserve">Secret Shopper: Network Participation; 
</v>
      </c>
      <c r="CG5" s="251" t="str">
        <f>IF(ISNUMBER(FIND(analysismethod3,'II_Program-level standards'!Z$13)),"",'II_Program-level standards'!Z$13&amp;analysismethod3)</f>
        <v xml:space="preserve">Secret Shopper: Network Participation; 
</v>
      </c>
      <c r="CH5" s="251" t="str">
        <f>IF(ISNUMBER(FIND(analysismethod3,'II_Program-level standards'!AA$13)),"",'II_Program-level standards'!AA$13&amp;analysismethod3)</f>
        <v xml:space="preserve">Secret Shopper: Network Participation; 
</v>
      </c>
      <c r="CI5" s="251" t="str">
        <f>IF(ISNUMBER(FIND(analysismethod3,'II_Program-level standards'!AB$13)),"",'II_Program-level standards'!AB$13&amp;analysismethod3)</f>
        <v xml:space="preserve">Secret Shopper: Network Participation; 
</v>
      </c>
      <c r="CJ5" s="251" t="str">
        <f>IF(ISNUMBER(FIND(analysismethod3,'II_Program-level standards'!AC$13)),"",'II_Program-level standards'!AC$13&amp;analysismethod3)</f>
        <v xml:space="preserve">Secret Shopper: Network Participation; 
</v>
      </c>
      <c r="CK5" s="251" t="str">
        <f>IF(ISNUMBER(FIND(analysismethod3,'II_Program-level standards'!AD$13)),"",'II_Program-level standards'!AD$13&amp;analysismethod3)</f>
        <v xml:space="preserve">Secret Shopper: Network Participation; 
</v>
      </c>
      <c r="CL5" s="251" t="str">
        <f>IF(ISNUMBER(FIND(analysismethod3,'II_Program-level standards'!AE$13)),"",'II_Program-level standards'!AE$13&amp;analysismethod3)</f>
        <v xml:space="preserve">Secret Shopper: Network Participation; 
</v>
      </c>
      <c r="CM5" s="251" t="str">
        <f>IF(ISNUMBER(FIND(analysismethod3,'II_Program-level standards'!AF$13)),"",'II_Program-level standards'!AF$13&amp;analysismethod3)</f>
        <v xml:space="preserve">Secret Shopper: Network Participation; 
</v>
      </c>
      <c r="CN5" s="251" t="str">
        <f>IF(ISNUMBER(FIND(analysismethod3,'II_Program-level standards'!AG$13)),"",'II_Program-level standards'!AG$13&amp;analysismethod3)</f>
        <v xml:space="preserve">Secret Shopper: Network Participation; 
</v>
      </c>
      <c r="CO5" s="251" t="str">
        <f>IF(ISNUMBER(FIND(analysismethod3,'II_Program-level standards'!AH$13)),"",'II_Program-level standards'!AH$13&amp;analysismethod3)</f>
        <v xml:space="preserve">Secret Shopper: Network Participation; 
</v>
      </c>
      <c r="CP5" s="251" t="str">
        <f>IF(ISNUMBER(FIND(analysismethod3,'II_Program-level standards'!AI$13)),"",'II_Program-level standards'!AI$13&amp;analysismethod3)</f>
        <v xml:space="preserve">Secret Shopper: Network Participation; 
</v>
      </c>
      <c r="CQ5" s="251" t="str">
        <f>IF(ISNUMBER(FIND(analysismethod3,'II_Program-level standards'!AJ$13)),"",'II_Program-level standards'!AJ$13&amp;analysismethod3)</f>
        <v xml:space="preserve">Secret Shopper: Network Participation; 
</v>
      </c>
      <c r="CR5" s="251" t="str">
        <f>IF(ISNUMBER(FIND(analysismethod3,'II_Program-level standards'!AK$13)),"",'II_Program-level standards'!AK$13&amp;analysismethod3)</f>
        <v xml:space="preserve">Secret Shopper: Network Participation; 
</v>
      </c>
      <c r="CS5" s="251" t="str">
        <f>IF(ISNUMBER(FIND(analysismethod3,'II_Program-level standards'!AL$13)),"",'II_Program-level standards'!AL$13&amp;analysismethod3)</f>
        <v xml:space="preserve">Secret Shopper: Network Participation; 
</v>
      </c>
      <c r="CT5" s="251" t="str">
        <f>IF(ISNUMBER(FIND(analysismethod3,'II_Program-level standards'!AM$13)),"",'II_Program-level standards'!AM$13&amp;analysismethod3)</f>
        <v xml:space="preserve">Secret Shopper: Network Participation; 
</v>
      </c>
      <c r="CU5" s="251" t="str">
        <f>IF(ISNUMBER(FIND(analysismethod3,'II_Program-level standards'!AN$13)),"",'II_Program-level standards'!AN$13&amp;analysismethod3)</f>
        <v xml:space="preserve">Secret Shopper: Network Participation; 
</v>
      </c>
      <c r="CV5" s="251" t="str">
        <f>IF(ISNUMBER(FIND(analysismethod3,'II_Program-level standards'!AO$13)),"",'II_Program-level standards'!AO$13&amp;analysismethod3)</f>
        <v xml:space="preserve">Secret Shopper: Network Participation; 
</v>
      </c>
      <c r="CW5" s="251" t="str">
        <f>IF(ISNUMBER(FIND(analysismethod3,'II_Program-level standards'!AP$13)),"",'II_Program-level standards'!AP$13&amp;analysismethod3)</f>
        <v xml:space="preserve">Secret Shopper: Network Participation; 
</v>
      </c>
      <c r="CX5" s="251" t="str">
        <f>IF(ISNUMBER(FIND(analysismethod3,'II_Program-level standards'!AQ$13)),"",'II_Program-level standards'!AQ$13&amp;analysismethod3)</f>
        <v xml:space="preserve">Secret Shopper: Network Participation; 
</v>
      </c>
      <c r="CY5" s="251" t="str">
        <f>IF(ISNUMBER(FIND(analysismethod3,'II_Program-level standards'!AR$13)),"",'II_Program-level standards'!AR$13&amp;analysismethod3)</f>
        <v xml:space="preserve">Secret Shopper: Network Participation; 
</v>
      </c>
      <c r="CZ5" s="251" t="str">
        <f>IF(ISNUMBER(FIND(analysismethod3,'II_Program-level standards'!AS$13)),"",'II_Program-level standards'!AS$13&amp;analysismethod3)</f>
        <v xml:space="preserve">Secret Shopper: Network Participation; 
</v>
      </c>
      <c r="DA5" s="251" t="str">
        <f>IF(ISNUMBER(FIND(analysismethod3,'II_Program-level standards'!AT$13)),"",'II_Program-level standards'!AT$13&amp;analysismethod3)</f>
        <v xml:space="preserve">Secret Shopper: Network Participation; 
</v>
      </c>
      <c r="DB5" s="251" t="str">
        <f>IF(ISNUMBER(FIND(analysismethod3,'II_Program-level standards'!AU$13)),"",'II_Program-level standards'!AU$13&amp;analysismethod3)</f>
        <v xml:space="preserve">Secret Shopper: Network Participation; 
</v>
      </c>
      <c r="DC5" s="251" t="str">
        <f>IF(ISNUMBER(FIND(analysismethod3,'II_Program-level standards'!AV$13)),"",'II_Program-level standards'!AV$13&amp;analysismethod3)</f>
        <v xml:space="preserve">Secret Shopper: Network Participation; 
</v>
      </c>
      <c r="DD5" s="251" t="str">
        <f>IF(ISNUMBER(FIND(analysismethod3,'II_Program-level standards'!AW$13)),"",'II_Program-level standards'!AW$13&amp;analysismethod3)</f>
        <v xml:space="preserve">Secret Shopper: Network Participation; 
</v>
      </c>
      <c r="DE5" s="251" t="str">
        <f>IF(ISNUMBER(FIND(analysismethod3,'II_Program-level standards'!AX$13)),"",'II_Program-level standards'!AX$13&amp;analysismethod3)</f>
        <v xml:space="preserve">Secret Shopper: Network Participation; 
</v>
      </c>
      <c r="DF5" s="251" t="str">
        <f>IF(ISNUMBER(FIND(analysismethod3,'II_Program-level standards'!AY$13)),"",'II_Program-level standards'!AY$13&amp;analysismethod3)</f>
        <v xml:space="preserve">Secret Shopper: Network Participation; 
</v>
      </c>
      <c r="DG5" s="251" t="str">
        <f>IF(ISNUMBER(FIND(analysismethod3,'II_Program-level standards'!AZ$13)),"",'II_Program-level standards'!AZ$13&amp;analysismethod3)</f>
        <v xml:space="preserve">Secret Shopper: Network Participation; 
</v>
      </c>
      <c r="DH5" s="251" t="str">
        <f>IF(ISNUMBER(FIND(analysismethod3,'II_Program-level standards'!BA$13)),"",'II_Program-level standards'!BA$13&amp;analysismethod3)</f>
        <v xml:space="preserve">Secret Shopper: Network Participation; 
</v>
      </c>
      <c r="DI5" s="251" t="str">
        <f>IF(ISNUMBER(FIND(analysismethod3,'II_Program-level standards'!BB$13)),"",'II_Program-level standards'!BB$13&amp;analysismethod3)</f>
        <v xml:space="preserve">Secret Shopper: Network Participation; 
</v>
      </c>
      <c r="DJ5" s="251" t="str">
        <f>IF(ISNUMBER(FIND(analysismethod3,'II_Program-level standards'!BC$13)),"",'II_Program-level standards'!BC$13&amp;analysismethod3)</f>
        <v xml:space="preserve">Secret Shopper: Network Participation; 
</v>
      </c>
      <c r="DK5" s="251" t="str">
        <f>IF(ISNUMBER(FIND(analysismethod3,'II_Program-level standards'!BD$13)),"",'II_Program-level standards'!BD$13&amp;analysismethod3)</f>
        <v xml:space="preserve">Secret Shopper: Network Participation; 
</v>
      </c>
      <c r="DL5" s="251" t="str">
        <f>IF(ISNUMBER(FIND(analysismethod3,'II_Program-level standards'!BE$13)),"",'II_Program-level standards'!BE$13&amp;analysismethod3)</f>
        <v xml:space="preserve">Secret Shopper: Network Participation; 
</v>
      </c>
      <c r="DM5" s="251" t="str">
        <f>IF(ISNUMBER(FIND(analysismethod3,'II_Program-level standards'!BF$13)),"",'II_Program-level standards'!BF$13&amp;analysismethod3)</f>
        <v xml:space="preserve">Secret Shopper: Network Participation; 
</v>
      </c>
      <c r="DN5" s="251" t="str">
        <f>IF(ISNUMBER(FIND(analysismethod3,'II_Program-level standards'!BG$13)),"",'II_Program-level standards'!BG$13&amp;analysismethod3)</f>
        <v xml:space="preserve">Secret Shopper: Network Participation; 
</v>
      </c>
      <c r="DO5" s="251" t="str">
        <f>IF(ISNUMBER(FIND(analysismethod3,'II_Program-level standards'!BH$13)),"",'II_Program-level standards'!BH$13&amp;analysismethod3)</f>
        <v xml:space="preserve">Secret Shopper: Network Participation; 
</v>
      </c>
      <c r="DP5" s="251" t="str">
        <f>IF(ISNUMBER(FIND(analysismethod3,'II_Program-level standards'!BI$13)),"",'II_Program-level standards'!BI$13&amp;analysismethod3)</f>
        <v xml:space="preserve">Secret Shopper: Network Participation; 
</v>
      </c>
      <c r="DQ5" s="251" t="str">
        <f>IF(ISNUMBER(FIND(analysismethod3,'II_Program-level standards'!BJ$13)),"",'II_Program-level standards'!BJ$13&amp;analysismethod3)</f>
        <v xml:space="preserve">Secret Shopper: Network Participation; 
</v>
      </c>
      <c r="DR5" s="251" t="str">
        <f>IF(ISNUMBER(FIND(analysismethod3,'II_Program-level standards'!BK$13)),"",'II_Program-level standards'!BK$13&amp;analysismethod3)</f>
        <v xml:space="preserve">Secret Shopper: Network Participation; 
</v>
      </c>
      <c r="DS5" s="251" t="str">
        <f>IF(ISNUMBER(FIND(analysismethod3,'II_Program-level standards'!BL$13)),"",'II_Program-level standards'!BL$13&amp;analysismethod3)</f>
        <v xml:space="preserve">Secret Shopper: Network Participation; 
</v>
      </c>
      <c r="DT5" s="251" t="str">
        <f>IF(ISNUMBER(FIND(analysismethod3,'II_Program-level standards'!BM$13)),"",'II_Program-level standards'!BM$13&amp;analysismethod3)</f>
        <v xml:space="preserve">Secret Shopper: Network Participation; 
</v>
      </c>
      <c r="DU5" s="251" t="str">
        <f>IF(ISNUMBER(FIND(analysismethod3,'II_Program-level standards'!BN$13)),"",'II_Program-level standards'!BN$13&amp;analysismethod3)</f>
        <v xml:space="preserve">Secret Shopper: Network Participation; 
</v>
      </c>
      <c r="DV5" s="251" t="str">
        <f>IF(ISNUMBER(FIND(analysismethod3,'II_Program-level standards'!BO$13)),"",'II_Program-level standards'!BO$13&amp;analysismethod3)</f>
        <v xml:space="preserve">Secret Shopper: Network Participation; 
</v>
      </c>
      <c r="DW5" s="251" t="str">
        <f>IF(ISNUMBER(FIND(analysismethod3,'II_Program-level standards'!BP$13)),"",'II_Program-level standards'!BP$13&amp;analysismethod3)</f>
        <v xml:space="preserve">Secret Shopper: Network Participation; 
</v>
      </c>
      <c r="DX5" s="251" t="str">
        <f>IF(ISNUMBER(FIND(analysismethod3,'II_Program-level standards'!BQ$13)),"",'II_Program-level standards'!BQ$13&amp;analysismethod3)</f>
        <v xml:space="preserve">Secret Shopper: Network Participation; 
</v>
      </c>
      <c r="DY5" s="251" t="str">
        <f>IF(ISNUMBER(FIND(analysismethod3,'II_Program-level standards'!BR$13)),"",'II_Program-level standards'!BR$13&amp;analysismethod3)</f>
        <v xml:space="preserve">Secret Shopper: Network Participation; 
</v>
      </c>
      <c r="DZ5" s="251" t="str">
        <f>IF(ISNUMBER(FIND(analysismethod3,'II_Program-level standards'!BS$13)),"",'II_Program-level standards'!BS$13&amp;analysismethod3)</f>
        <v xml:space="preserve">Secret Shopper: Network Participation; 
</v>
      </c>
      <c r="EA5" s="251" t="str">
        <f>IF(ISNUMBER(FIND(analysismethod3,'II_Program-level standards'!BT$13)),"",'II_Program-level standards'!BT$13&amp;analysismethod3)</f>
        <v xml:space="preserve">Secret Shopper: Network Participation; 
</v>
      </c>
      <c r="EB5" s="251" t="str">
        <f>IF(ISNUMBER(FIND(analysismethod3,'II_Program-level standards'!BU$13)),"",'II_Program-level standards'!BU$13&amp;analysismethod3)</f>
        <v xml:space="preserve">Secret Shopper: Network Participation; 
</v>
      </c>
      <c r="EC5" s="251" t="str">
        <f>IF(ISNUMBER(FIND(analysismethod3,'II_Program-level standards'!BV$13)),"",'II_Program-level standards'!BV$13&amp;analysismethod3)</f>
        <v xml:space="preserve">Secret Shopper: Network Participation; 
</v>
      </c>
      <c r="ED5" s="251" t="str">
        <f>IF(ISNUMBER(FIND(analysismethod3,'II_Program-level standards'!BW$13)),"",'II_Program-level standards'!BW$13&amp;analysismethod3)</f>
        <v xml:space="preserve">Secret Shopper: Network Participation; 
</v>
      </c>
      <c r="EE5" s="251" t="str">
        <f>IF(ISNUMBER(FIND(analysismethod3,'II_Program-level standards'!BX$13)),"",'II_Program-level standards'!BX$13&amp;analysismethod3)</f>
        <v xml:space="preserve">Secret Shopper: Network Participation; 
</v>
      </c>
      <c r="EF5" s="251" t="str">
        <f>IF(ISNUMBER(FIND(analysismethod3,'II_Program-level standards'!BY$13)),"",'II_Program-level standards'!BY$13&amp;analysismethod3)</f>
        <v xml:space="preserve">Secret Shopper: Network Participation; 
</v>
      </c>
      <c r="EG5" s="251" t="str">
        <f>IF(ISNUMBER(FIND(analysismethod3,'II_Program-level standards'!BZ$13)),"",'II_Program-level standards'!BZ$13&amp;analysismethod3)</f>
        <v xml:space="preserve">Secret Shopper: Network Participation; 
</v>
      </c>
      <c r="EH5" s="251" t="str">
        <f>IF(ISNUMBER(FIND(analysismethod3,'II_Program-level standards'!CA$13)),"",'II_Program-level standards'!CA$13&amp;analysismethod3)</f>
        <v xml:space="preserve">Secret Shopper: Network Participation; 
</v>
      </c>
      <c r="EI5" s="251" t="str">
        <f>IF(ISNUMBER(FIND(analysismethod3,'II_Program-level standards'!CB$13)),"",'II_Program-level standards'!CB$13&amp;analysismethod3)</f>
        <v xml:space="preserve">Secret Shopper: Network Participation; 
</v>
      </c>
      <c r="EJ5" s="251" t="str">
        <f>IF(ISNUMBER(FIND(analysismethod3,'II_Program-level standards'!CC$13)),"",'II_Program-level standards'!CC$13&amp;analysismethod3)</f>
        <v xml:space="preserve">Secret Shopper: Network Participation; 
</v>
      </c>
      <c r="EK5" s="251" t="str">
        <f>IF(ISNUMBER(FIND(analysismethod3,'II_Program-level standards'!CD$13)),"",'II_Program-level standards'!CD$13&amp;analysismethod3)</f>
        <v xml:space="preserve">Secret Shopper: Network Participation; 
</v>
      </c>
      <c r="EL5" s="251" t="str">
        <f>IF(ISNUMBER(FIND(analysismethod3,'II_Program-level standards'!CE$13)),"",'II_Program-level standards'!CE$13&amp;analysismethod3)</f>
        <v xml:space="preserve">Secret Shopper: Network Participation; 
</v>
      </c>
      <c r="EM5" s="251" t="str">
        <f>IF(ISNUMBER(FIND(analysismethod3,'II_Program-level standards'!CF$13)),"",'II_Program-level standards'!CF$13&amp;analysismethod3)</f>
        <v xml:space="preserve">Secret Shopper: Network Participation; 
</v>
      </c>
      <c r="EN5" s="251" t="str">
        <f>IF(ISNUMBER(FIND(analysismethod3,'II_Program-level standards'!CG$13)),"",'II_Program-level standards'!CG$13&amp;analysismethod3)</f>
        <v xml:space="preserve">Secret Shopper: Network Participation; 
</v>
      </c>
      <c r="EO5" s="251" t="str">
        <f>IF(ISNUMBER(FIND(analysismethod3,'II_Program-level standards'!CH$13)),"",'II_Program-level standards'!CH$13&amp;analysismethod3)</f>
        <v xml:space="preserve">Secret Shopper: Network Participation; 
</v>
      </c>
      <c r="EP5" s="251" t="str">
        <f>IF(ISNUMBER(FIND(analysismethod3,'II_Program-level standards'!CI$13)),"",'II_Program-level standards'!CI$13&amp;analysismethod3)</f>
        <v xml:space="preserve">Secret Shopper: Network Participation; 
</v>
      </c>
      <c r="EQ5" s="251" t="str">
        <f>IF(ISNUMBER(FIND(analysismethod3,'II_Program-level standards'!CJ$13)),"",'II_Program-level standards'!CJ$13&amp;analysismethod3)</f>
        <v xml:space="preserve">Secret Shopper: Network Participation; 
</v>
      </c>
      <c r="ER5" s="251" t="str">
        <f>IF(ISNUMBER(FIND(analysismethod3,'II_Program-level standards'!CK$13)),"",'II_Program-level standards'!CK$13&amp;analysismethod3)</f>
        <v xml:space="preserve">Secret Shopper: Network Participation; 
</v>
      </c>
      <c r="ES5" s="251" t="str">
        <f>IF(ISNUMBER(FIND(analysismethod3,'II_Program-level standards'!CL$13)),"",'II_Program-level standards'!CL$13&amp;analysismethod3)</f>
        <v xml:space="preserve">Secret Shopper: Network Participation; 
</v>
      </c>
      <c r="ET5" s="251" t="str">
        <f>IF(ISNUMBER(FIND(analysismethod3,'II_Program-level standards'!CM$13)),"",'II_Program-level standards'!CM$13&amp;analysismethod3)</f>
        <v xml:space="preserve">Secret Shopper: Network Participation; 
</v>
      </c>
      <c r="EU5" s="251" t="str">
        <f>IF(ISNUMBER(FIND(analysismethod3,'II_Program-level standards'!CN$13)),"",'II_Program-level standards'!CN$13&amp;analysismethod3)</f>
        <v xml:space="preserve">Secret Shopper: Network Participation; 
</v>
      </c>
      <c r="EV5" s="251" t="str">
        <f>IF(ISNUMBER(FIND(analysismethod3,'II_Program-level standards'!CO$13)),"",'II_Program-level standards'!CO$13&amp;analysismethod3)</f>
        <v xml:space="preserve">Secret Shopper: Network Participation; 
</v>
      </c>
      <c r="EW5" s="251" t="str">
        <f>IF(ISNUMBER(FIND(analysismethod3,'II_Program-level standards'!CP$13)),"",'II_Program-level standards'!CP$13&amp;analysismethod3)</f>
        <v xml:space="preserve">Secret Shopper: Network Participation; 
</v>
      </c>
      <c r="EX5" s="251" t="str">
        <f>IF(ISNUMBER(FIND(analysismethod3,'II_Program-level standards'!CQ$13)),"",'II_Program-level standards'!CQ$13&amp;analysismethod3)</f>
        <v xml:space="preserve">Secret Shopper: Network Participation; 
</v>
      </c>
      <c r="EY5" s="251" t="str">
        <f>IF(ISNUMBER(FIND(analysismethod3,'II_Program-level standards'!CR$13)),"",'II_Program-level standards'!CR$13&amp;analysismethod3)</f>
        <v xml:space="preserve">Secret Shopper: Network Participation; 
</v>
      </c>
      <c r="EZ5" s="251" t="str">
        <f>IF(ISNUMBER(FIND(analysismethod3,'II_Program-level standards'!CS$13)),"",'II_Program-level standards'!CS$13&amp;analysismethod3)</f>
        <v xml:space="preserve">Secret Shopper: Network Participation; 
</v>
      </c>
      <c r="FA5" s="251" t="str">
        <f>IF(ISNUMBER(FIND(analysismethod3,'II_Program-level standards'!CT$13)),"",'II_Program-level standards'!CT$13&amp;analysismethod3)</f>
        <v xml:space="preserve">Secret Shopper: Network Participation; 
</v>
      </c>
      <c r="FB5" s="251" t="str">
        <f>IF(ISNUMBER(FIND(analysismethod3,'II_Program-level standards'!CU$13)),"",'II_Program-level standards'!CU$13&amp;analysismethod3)</f>
        <v xml:space="preserve">Secret Shopper: Network Participation; 
</v>
      </c>
      <c r="FC5" s="251" t="str">
        <f>IF(ISNUMBER(FIND(analysismethod3,'II_Program-level standards'!CV$13)),"",'II_Program-level standards'!CV$13&amp;analysismethod3)</f>
        <v xml:space="preserve">Secret Shopper: Network Participation; 
</v>
      </c>
      <c r="FD5" s="251" t="str">
        <f>IF(ISNUMBER(FIND(analysismethod3,'II_Program-level standards'!CW$13)),"",'II_Program-level standards'!CW$13&amp;analysismethod3)</f>
        <v xml:space="preserve">Secret Shopper: Network Participation; 
</v>
      </c>
      <c r="FE5" s="251" t="str">
        <f>IF(ISNUMBER(FIND(analysismethod3,'II_Program-level standards'!CX$13)),"",'II_Program-level standards'!CX$13&amp;analysismethod3)</f>
        <v xml:space="preserve">Secret Shopper: Network Participation; 
</v>
      </c>
      <c r="FF5" s="251" t="str">
        <f>IF(ISNUMBER(FIND(analysismethod3,'II_Program-level standards'!CY$13)),"",'II_Program-level standards'!CY$13&amp;analysismethod3)</f>
        <v xml:space="preserve">Secret Shopper: Network Participation; 
</v>
      </c>
      <c r="FG5" s="252" t="str">
        <f>IF(ISNUMBER(FIND(analysismethod3,'II_Program-level standards'!CZ$13)),"",'II_Program-level standards'!CZ$13&amp;analysismethod3)</f>
        <v xml:space="preserve">Secret Shopper: Network Participation; 
</v>
      </c>
    </row>
    <row r="6" spans="1:212" ht="85.5" x14ac:dyDescent="0.2">
      <c r="A6" s="3" t="s">
        <v>627</v>
      </c>
      <c r="B6" s="11" t="s">
        <v>628</v>
      </c>
      <c r="C6" s="17"/>
      <c r="D6" s="17" t="s">
        <v>629</v>
      </c>
      <c r="E6" s="14" t="s">
        <v>630</v>
      </c>
      <c r="F6" s="62" t="str">
        <f>IF(ISNUMBER(FIND(composition,'I_State and program information'!E20)),"",'I_State and program information'!E20&amp;composition)</f>
        <v xml:space="preserve">Composition of provider network; </v>
      </c>
      <c r="G6" s="11"/>
      <c r="I6" s="3" t="s">
        <v>631</v>
      </c>
      <c r="J6" s="32" t="str">
        <f>IF('I_State and program information'!E28="","",'I_State and program information'!E28&amp;"; ")</f>
        <v/>
      </c>
      <c r="K6" s="41" t="str">
        <f>IF(ISNUMBER(FIND(plan4,'I_State and program information'!$E$52)),"",'I_State and program information'!$E$52&amp;plan4)</f>
        <v/>
      </c>
      <c r="L6" s="41" t="str">
        <f>IF(ISNUMBER(FIND(plan4,'I_State and program information'!$E$56)),"",'I_State and program information'!$E$56&amp;plan4)</f>
        <v/>
      </c>
      <c r="M6" s="41" t="str">
        <f>IF(ISNUMBER(FIND(plan4,'I_State and program information'!$E$60)),"",'I_State and program information'!$E$60&amp;plan4)</f>
        <v/>
      </c>
      <c r="N6" s="41" t="str">
        <f>IF(ISNUMBER(FIND(plan4,'I_State and program information'!$E$64)),"",'I_State and program information'!$E$64&amp;plan4)</f>
        <v/>
      </c>
      <c r="O6" s="41" t="str">
        <f>IF(ISNUMBER(FIND(plan4,'I_State and program information'!$E$68)),"",'I_State and program information'!$E$68&amp;plan4)</f>
        <v/>
      </c>
      <c r="P6" s="41" t="str">
        <f>IF(ISNUMBER(FIND(plan4,'I_State and program information'!$E$72)),"",'I_State and program information'!$E$72&amp;plan4)</f>
        <v/>
      </c>
      <c r="Q6" s="41" t="str">
        <f>IF(ISNUMBER(FIND(plan4,'I_State and program information'!$E$76)),"",'I_State and program information'!$E$76&amp;plan4)</f>
        <v/>
      </c>
      <c r="R6" s="41" t="str">
        <f>IF(ISNUMBER(FIND(plan4,'I_State and program information'!$E$82)),"",'I_State and program information'!$E$82&amp;plan4)</f>
        <v/>
      </c>
      <c r="S6" s="41" t="str">
        <f>IF(ISNUMBER(FIND(plan4,'I_State and program information'!$E$88)),"",'I_State and program information'!$E$88&amp;plan4)</f>
        <v/>
      </c>
      <c r="T6" s="41" t="str">
        <f>IF(ISNUMBER(FIND(plan4,'I_State and program information'!$E$94)),"",'I_State and program information'!$E$94&amp;plan4)</f>
        <v/>
      </c>
      <c r="U6" s="3" t="s">
        <v>125</v>
      </c>
      <c r="V6" s="3" t="s">
        <v>288</v>
      </c>
      <c r="W6" s="18" t="s">
        <v>632</v>
      </c>
      <c r="X6" s="4" t="s">
        <v>633</v>
      </c>
      <c r="Y6" s="3" t="s">
        <v>634</v>
      </c>
      <c r="AD6" s="3" t="s">
        <v>635</v>
      </c>
      <c r="AE6" s="78" t="str">
        <f>IF(ISNUMBER(FIND(dsreq4,'III_Plan comp 438.206 All plans'!E$8)),"",'III_Plan comp 438.206 All plans'!E$8&amp;dsreq4)</f>
        <v xml:space="preserve">Does not adequately and/or timely cover the enrollee’s MCO, PIHP, or PAHP services out of network;
</v>
      </c>
      <c r="AF6" s="62" t="str">
        <f>IF(ISNUMBER(FIND(dsreq4,'III_Plan comp 438.206 All plans'!F$8)),"",'III_Plan comp 438.206 All plans'!F$8&amp;dsreq4)</f>
        <v xml:space="preserve">Does not adequately and/or timely cover the enrollee’s MCO, PIHP, or PAHP services out of network;
</v>
      </c>
      <c r="AG6" s="62" t="str">
        <f>IF(ISNUMBER(FIND(dsreq4,'III_Plan comp 438.206 All plans'!G$8)),"",'III_Plan comp 438.206 All plans'!G$8&amp;dsreq4)</f>
        <v xml:space="preserve">Does not adequately and/or timely cover the enrollee’s MCO, PIHP, or PAHP services out of network;
</v>
      </c>
      <c r="AH6" s="62" t="str">
        <f>IF(ISNUMBER(FIND(dsreq4,'III_Plan comp 438.206 All plans'!H$8)),"",'III_Plan comp 438.206 All plans'!H$8&amp;dsreq4)</f>
        <v xml:space="preserve">Does not adequately and/or timely cover the enrollee’s MCO, PIHP, or PAHP services out of network;
</v>
      </c>
      <c r="AI6" s="62" t="str">
        <f>IF(ISNUMBER(FIND(dsreq4,'III_Plan comp 438.206 All plans'!I$8)),"",'III_Plan comp 438.206 All plans'!I$8&amp;dsreq4)</f>
        <v xml:space="preserve">Does not adequately and/or timely cover the enrollee’s MCO, PIHP, or PAHP services out of network;
</v>
      </c>
      <c r="AJ6" s="62" t="str">
        <f>IF(ISNUMBER(FIND(dsreq4,'III_Plan comp 438.206 All plans'!J$8)),"",'III_Plan comp 438.206 All plans'!J$8&amp;dsreq4)</f>
        <v xml:space="preserve">Does not adequately and/or timely cover the enrollee’s MCO, PIHP, or PAHP services out of network;
</v>
      </c>
      <c r="AK6" s="62" t="str">
        <f>IF(ISNUMBER(FIND(dsreq4,'III_Plan comp 438.206 All plans'!K$8)),"",'III_Plan comp 438.206 All plans'!K$8&amp;dsreq4)</f>
        <v xml:space="preserve">Does not adequately and/or timely cover the enrollee’s MCO, PIHP, or PAHP services out of network;
</v>
      </c>
      <c r="AL6" s="62" t="str">
        <f>IF(ISNUMBER(FIND(dsreq4,'III_Plan comp 438.206 All plans'!L$8)),"",'III_Plan comp 438.206 All plans'!L$8&amp;dsreq4)</f>
        <v xml:space="preserve">Does not adequately and/or timely cover the enrollee’s MCO, PIHP, or PAHP services out of network;
</v>
      </c>
      <c r="AM6" s="62" t="str">
        <f>IF(ISNUMBER(FIND(dsreq4,'III_Plan comp 438.206 All plans'!M$8)),"",'III_Plan comp 438.206 All plans'!M$8&amp;dsreq4)</f>
        <v xml:space="preserve">Does not adequately and/or timely cover the enrollee’s MCO, PIHP, or PAHP services out of network;
</v>
      </c>
      <c r="AN6" s="62" t="str">
        <f>IF(ISNUMBER(FIND(dsreq4,'III_Plan comp 438.206 All plans'!N$8)),"",'III_Plan comp 438.206 All plans'!N$8&amp;dsreq4)</f>
        <v xml:space="preserve">Does not adequately and/or timely cover the enrollee’s MCO, PIHP, or PAHP services out of network;
</v>
      </c>
      <c r="AO6" s="3" t="s">
        <v>636</v>
      </c>
      <c r="AP6" s="78" t="str">
        <f>IF(ISNUMBER(FIND(furnish4,'III_Plan comp 438.206 All plans'!E$9)),"",'III_Plan comp 438.206 All plans'!E$9&amp;furnish4)</f>
        <v xml:space="preserve">Does not establish mechanisms to ensure compliance by network providers;
</v>
      </c>
      <c r="AQ6" s="62" t="str">
        <f>IF(ISNUMBER(FIND(furnish4,'III_Plan comp 438.206 All plans'!F$9)),"",'III_Plan comp 438.206 All plans'!F$9&amp;furnish4)</f>
        <v xml:space="preserve">Does not establish mechanisms to ensure compliance by network providers;
</v>
      </c>
      <c r="AR6" s="62" t="str">
        <f>IF(ISNUMBER(FIND(furnish4,'III_Plan comp 438.206 All plans'!G$9)),"",'III_Plan comp 438.206 All plans'!G$9&amp;furnish4)</f>
        <v xml:space="preserve">Does not establish mechanisms to ensure compliance by network providers;
</v>
      </c>
      <c r="AS6" s="62" t="str">
        <f>IF(ISNUMBER(FIND(furnish4,'III_Plan comp 438.206 All plans'!H$9)),"",'III_Plan comp 438.206 All plans'!H$9&amp;furnish4)</f>
        <v xml:space="preserve">Does not establish mechanisms to ensure compliance by network providers;
</v>
      </c>
      <c r="AT6" s="62" t="str">
        <f>IF(ISNUMBER(FIND(furnish4,'III_Plan comp 438.206 All plans'!I$9)),"",'III_Plan comp 438.206 All plans'!I$9&amp;furnish4)</f>
        <v xml:space="preserve">Does not establish mechanisms to ensure compliance by network providers;
</v>
      </c>
      <c r="AU6" s="62" t="str">
        <f>IF(ISNUMBER(FIND(furnish4,'III_Plan comp 438.206 All plans'!J$9)),"",'III_Plan comp 438.206 All plans'!J$9&amp;furnish4)</f>
        <v xml:space="preserve">Does not establish mechanisms to ensure compliance by network providers;
</v>
      </c>
      <c r="AV6" s="62" t="str">
        <f>IF(ISNUMBER(FIND(furnish4,'III_Plan comp 438.206 All plans'!K$9)),"",'III_Plan comp 438.206 All plans'!K$9&amp;furnish4)</f>
        <v xml:space="preserve">Does not establish mechanisms to ensure compliance by network providers;
</v>
      </c>
      <c r="AW6" s="62" t="str">
        <f>IF(ISNUMBER(FIND(furnish4,'III_Plan comp 438.206 All plans'!L$9)),"",'III_Plan comp 438.206 All plans'!L$9&amp;furnish4)</f>
        <v xml:space="preserve">Does not establish mechanisms to ensure compliance by network providers;
</v>
      </c>
      <c r="AX6" s="62" t="str">
        <f>IF(ISNUMBER(FIND(furnish4,'III_Plan comp 438.206 All plans'!M$9)),"",'III_Plan comp 438.206 All plans'!M$9&amp;furnish4)</f>
        <v xml:space="preserve">Does not establish mechanisms to ensure compliance by network providers;
</v>
      </c>
      <c r="AY6" s="62" t="str">
        <f>IF(ISNUMBER(FIND(furnish4,'III_Plan comp 438.206 All plans'!N$9)),"",'III_Plan comp 438.206 All plans'!N$9&amp;furnish4)</f>
        <v xml:space="preserve">Does not establish mechanisms to ensure compliance by network providers;
</v>
      </c>
      <c r="AZ6" s="67" t="s">
        <v>637</v>
      </c>
      <c r="BK6" s="250" t="str">
        <f>IF('I_State and program information'!$E$62="Yes","Secret Shopper: Appointment Availability"&amp;"; "&amp;CHAR(10)&amp;CHAR(10),"")</f>
        <v xml:space="preserve">Secret Shopper: Appointment Availability; 
</v>
      </c>
      <c r="BL6" s="251" t="str">
        <f>IF(ISNUMBER(FIND(analysismethod4,'II_Program-level standards'!E$13)),"",'II_Program-level standards'!E$13&amp;analysismethod4)</f>
        <v xml:space="preserve">Secret Shopper: Appointment Availability; 
</v>
      </c>
      <c r="BM6" s="251" t="str">
        <f>IF(ISNUMBER(FIND(analysismethod4,'II_Program-level standards'!F$13)),"",'II_Program-level standards'!F$13&amp;analysismethod4)</f>
        <v xml:space="preserve">Secret Shopper: Appointment Availability; 
</v>
      </c>
      <c r="BN6" s="251" t="str">
        <f>IF(ISNUMBER(FIND(analysismethod4,'II_Program-level standards'!G$13)),"",'II_Program-level standards'!G$13&amp;analysismethod4)</f>
        <v xml:space="preserve">Geomapping; 
Secret Shopper: Appointment Availability; 
</v>
      </c>
      <c r="BO6" s="251" t="str">
        <f>IF(ISNUMBER(FIND(analysismethod4,'II_Program-level standards'!H$13)),"",'II_Program-level standards'!H$13&amp;analysismethod4)</f>
        <v xml:space="preserve">Geomapping; 
Secret Shopper: Appointment Availability; 
</v>
      </c>
      <c r="BP6" s="251" t="str">
        <f>IF(ISNUMBER(FIND(analysismethod4,'II_Program-level standards'!I$13)),"",'II_Program-level standards'!I$13&amp;analysismethod4)</f>
        <v/>
      </c>
      <c r="BQ6" s="251" t="str">
        <f>IF(ISNUMBER(FIND(analysismethod4,'II_Program-level standards'!J$13)),"",'II_Program-level standards'!J$13&amp;analysismethod4)</f>
        <v/>
      </c>
      <c r="BR6" s="251" t="str">
        <f>IF(ISNUMBER(FIND(analysismethod4,'II_Program-level standards'!K$13)),"",'II_Program-level standards'!K$13&amp;analysismethod4)</f>
        <v/>
      </c>
      <c r="BS6" s="251" t="str">
        <f>IF(ISNUMBER(FIND(analysismethod4,'II_Program-level standards'!L$13)),"",'II_Program-level standards'!L$13&amp;analysismethod4)</f>
        <v/>
      </c>
      <c r="BT6" s="251" t="str">
        <f>IF(ISNUMBER(FIND(analysismethod4,'II_Program-level standards'!M$13)),"",'II_Program-level standards'!M$13&amp;analysismethod4)</f>
        <v xml:space="preserve">Secret Shopper: Appointment Availability; 
</v>
      </c>
      <c r="BU6" s="251" t="str">
        <f>IF(ISNUMBER(FIND(analysismethod4,'II_Program-level standards'!N$13)),"",'II_Program-level standards'!N$13&amp;analysismethod4)</f>
        <v xml:space="preserve">Secret Shopper: Appointment Availability; 
</v>
      </c>
      <c r="BV6" s="251" t="str">
        <f>IF(ISNUMBER(FIND(analysismethod4,'II_Program-level standards'!O$13)),"",'II_Program-level standards'!O$13&amp;analysismethod4)</f>
        <v xml:space="preserve">Secret Shopper: Appointment Availability; 
</v>
      </c>
      <c r="BW6" s="251" t="str">
        <f>IF(ISNUMBER(FIND(analysismethod4,'II_Program-level standards'!P$13)),"",'II_Program-level standards'!P$13&amp;analysismethod4)</f>
        <v xml:space="preserve">Secret Shopper: Appointment Availability; 
</v>
      </c>
      <c r="BX6" s="251" t="str">
        <f>IF(ISNUMBER(FIND(analysismethod4,'II_Program-level standards'!Q$13)),"",'II_Program-level standards'!Q$13&amp;analysismethod4)</f>
        <v xml:space="preserve">Secret Shopper: Appointment Availability; 
</v>
      </c>
      <c r="BY6" s="251" t="str">
        <f>IF(ISNUMBER(FIND(analysismethod4,'II_Program-level standards'!R$13)),"",'II_Program-level standards'!R$13&amp;analysismethod4)</f>
        <v xml:space="preserve">Secret Shopper: Appointment Availability; 
</v>
      </c>
      <c r="BZ6" s="251" t="str">
        <f>IF(ISNUMBER(FIND(analysismethod4,'II_Program-level standards'!S$13)),"",'II_Program-level standards'!S$13&amp;analysismethod4)</f>
        <v xml:space="preserve">Secret Shopper: Appointment Availability; 
</v>
      </c>
      <c r="CA6" s="251" t="str">
        <f>IF(ISNUMBER(FIND(analysismethod4,'II_Program-level standards'!T$13)),"",'II_Program-level standards'!T$13&amp;analysismethod4)</f>
        <v xml:space="preserve">Secret Shopper: Appointment Availability; 
</v>
      </c>
      <c r="CB6" s="251" t="str">
        <f>IF(ISNUMBER(FIND(analysismethod4,'II_Program-level standards'!U$13)),"",'II_Program-level standards'!U$13&amp;analysismethod4)</f>
        <v xml:space="preserve">Secret Shopper: Appointment Availability; 
</v>
      </c>
      <c r="CC6" s="251" t="str">
        <f>IF(ISNUMBER(FIND(analysismethod4,'II_Program-level standards'!V$13)),"",'II_Program-level standards'!V$13&amp;analysismethod4)</f>
        <v xml:space="preserve">Secret Shopper: Appointment Availability; 
</v>
      </c>
      <c r="CD6" s="251" t="str">
        <f>IF(ISNUMBER(FIND(analysismethod4,'II_Program-level standards'!W$13)),"",'II_Program-level standards'!W$13&amp;analysismethod4)</f>
        <v xml:space="preserve">Secret Shopper: Appointment Availability; 
</v>
      </c>
      <c r="CE6" s="251" t="str">
        <f>IF(ISNUMBER(FIND(analysismethod4,'II_Program-level standards'!X$13)),"",'II_Program-level standards'!X$13&amp;analysismethod4)</f>
        <v xml:space="preserve">Secret Shopper: Appointment Availability; 
</v>
      </c>
      <c r="CF6" s="251" t="str">
        <f>IF(ISNUMBER(FIND(analysismethod4,'II_Program-level standards'!Y$13)),"",'II_Program-level standards'!Y$13&amp;analysismethod4)</f>
        <v xml:space="preserve">Secret Shopper: Appointment Availability; 
</v>
      </c>
      <c r="CG6" s="251" t="str">
        <f>IF(ISNUMBER(FIND(analysismethod4,'II_Program-level standards'!Z$13)),"",'II_Program-level standards'!Z$13&amp;analysismethod4)</f>
        <v xml:space="preserve">Secret Shopper: Appointment Availability; 
</v>
      </c>
      <c r="CH6" s="251" t="str">
        <f>IF(ISNUMBER(FIND(analysismethod4,'II_Program-level standards'!AA$13)),"",'II_Program-level standards'!AA$13&amp;analysismethod4)</f>
        <v xml:space="preserve">Secret Shopper: Appointment Availability; 
</v>
      </c>
      <c r="CI6" s="251" t="str">
        <f>IF(ISNUMBER(FIND(analysismethod4,'II_Program-level standards'!AB$13)),"",'II_Program-level standards'!AB$13&amp;analysismethod4)</f>
        <v xml:space="preserve">Secret Shopper: Appointment Availability; 
</v>
      </c>
      <c r="CJ6" s="251" t="str">
        <f>IF(ISNUMBER(FIND(analysismethod4,'II_Program-level standards'!AC$13)),"",'II_Program-level standards'!AC$13&amp;analysismethod4)</f>
        <v xml:space="preserve">Secret Shopper: Appointment Availability; 
</v>
      </c>
      <c r="CK6" s="251" t="str">
        <f>IF(ISNUMBER(FIND(analysismethod4,'II_Program-level standards'!AD$13)),"",'II_Program-level standards'!AD$13&amp;analysismethod4)</f>
        <v xml:space="preserve">Secret Shopper: Appointment Availability; 
</v>
      </c>
      <c r="CL6" s="251" t="str">
        <f>IF(ISNUMBER(FIND(analysismethod4,'II_Program-level standards'!AE$13)),"",'II_Program-level standards'!AE$13&amp;analysismethod4)</f>
        <v xml:space="preserve">Secret Shopper: Appointment Availability; 
</v>
      </c>
      <c r="CM6" s="251" t="str">
        <f>IF(ISNUMBER(FIND(analysismethod4,'II_Program-level standards'!AF$13)),"",'II_Program-level standards'!AF$13&amp;analysismethod4)</f>
        <v xml:space="preserve">Secret Shopper: Appointment Availability; 
</v>
      </c>
      <c r="CN6" s="251" t="str">
        <f>IF(ISNUMBER(FIND(analysismethod4,'II_Program-level standards'!AG$13)),"",'II_Program-level standards'!AG$13&amp;analysismethod4)</f>
        <v xml:space="preserve">Secret Shopper: Appointment Availability; 
</v>
      </c>
      <c r="CO6" s="251" t="str">
        <f>IF(ISNUMBER(FIND(analysismethod4,'II_Program-level standards'!AH$13)),"",'II_Program-level standards'!AH$13&amp;analysismethod4)</f>
        <v xml:space="preserve">Secret Shopper: Appointment Availability; 
</v>
      </c>
      <c r="CP6" s="251" t="str">
        <f>IF(ISNUMBER(FIND(analysismethod4,'II_Program-level standards'!AI$13)),"",'II_Program-level standards'!AI$13&amp;analysismethod4)</f>
        <v xml:space="preserve">Secret Shopper: Appointment Availability; 
</v>
      </c>
      <c r="CQ6" s="251" t="str">
        <f>IF(ISNUMBER(FIND(analysismethod4,'II_Program-level standards'!AJ$13)),"",'II_Program-level standards'!AJ$13&amp;analysismethod4)</f>
        <v xml:space="preserve">Secret Shopper: Appointment Availability; 
</v>
      </c>
      <c r="CR6" s="251" t="str">
        <f>IF(ISNUMBER(FIND(analysismethod4,'II_Program-level standards'!AK$13)),"",'II_Program-level standards'!AK$13&amp;analysismethod4)</f>
        <v xml:space="preserve">Secret Shopper: Appointment Availability; 
</v>
      </c>
      <c r="CS6" s="251" t="str">
        <f>IF(ISNUMBER(FIND(analysismethod4,'II_Program-level standards'!AL$13)),"",'II_Program-level standards'!AL$13&amp;analysismethod4)</f>
        <v xml:space="preserve">Secret Shopper: Appointment Availability; 
</v>
      </c>
      <c r="CT6" s="251" t="str">
        <f>IF(ISNUMBER(FIND(analysismethod4,'II_Program-level standards'!AM$13)),"",'II_Program-level standards'!AM$13&amp;analysismethod4)</f>
        <v xml:space="preserve">Secret Shopper: Appointment Availability; 
</v>
      </c>
      <c r="CU6" s="251" t="str">
        <f>IF(ISNUMBER(FIND(analysismethod4,'II_Program-level standards'!AN$13)),"",'II_Program-level standards'!AN$13&amp;analysismethod4)</f>
        <v xml:space="preserve">Secret Shopper: Appointment Availability; 
</v>
      </c>
      <c r="CV6" s="251" t="str">
        <f>IF(ISNUMBER(FIND(analysismethod4,'II_Program-level standards'!AO$13)),"",'II_Program-level standards'!AO$13&amp;analysismethod4)</f>
        <v xml:space="preserve">Secret Shopper: Appointment Availability; 
</v>
      </c>
      <c r="CW6" s="251" t="str">
        <f>IF(ISNUMBER(FIND(analysismethod4,'II_Program-level standards'!AP$13)),"",'II_Program-level standards'!AP$13&amp;analysismethod4)</f>
        <v xml:space="preserve">Secret Shopper: Appointment Availability; 
</v>
      </c>
      <c r="CX6" s="251" t="str">
        <f>IF(ISNUMBER(FIND(analysismethod4,'II_Program-level standards'!AQ$13)),"",'II_Program-level standards'!AQ$13&amp;analysismethod4)</f>
        <v xml:space="preserve">Secret Shopper: Appointment Availability; 
</v>
      </c>
      <c r="CY6" s="251" t="str">
        <f>IF(ISNUMBER(FIND(analysismethod4,'II_Program-level standards'!AR$13)),"",'II_Program-level standards'!AR$13&amp;analysismethod4)</f>
        <v xml:space="preserve">Secret Shopper: Appointment Availability; 
</v>
      </c>
      <c r="CZ6" s="251" t="str">
        <f>IF(ISNUMBER(FIND(analysismethod4,'II_Program-level standards'!AS$13)),"",'II_Program-level standards'!AS$13&amp;analysismethod4)</f>
        <v xml:space="preserve">Secret Shopper: Appointment Availability; 
</v>
      </c>
      <c r="DA6" s="251" t="str">
        <f>IF(ISNUMBER(FIND(analysismethod4,'II_Program-level standards'!AT$13)),"",'II_Program-level standards'!AT$13&amp;analysismethod4)</f>
        <v xml:space="preserve">Secret Shopper: Appointment Availability; 
</v>
      </c>
      <c r="DB6" s="251" t="str">
        <f>IF(ISNUMBER(FIND(analysismethod4,'II_Program-level standards'!AU$13)),"",'II_Program-level standards'!AU$13&amp;analysismethod4)</f>
        <v xml:space="preserve">Secret Shopper: Appointment Availability; 
</v>
      </c>
      <c r="DC6" s="251" t="str">
        <f>IF(ISNUMBER(FIND(analysismethod4,'II_Program-level standards'!AV$13)),"",'II_Program-level standards'!AV$13&amp;analysismethod4)</f>
        <v xml:space="preserve">Secret Shopper: Appointment Availability; 
</v>
      </c>
      <c r="DD6" s="251" t="str">
        <f>IF(ISNUMBER(FIND(analysismethod4,'II_Program-level standards'!AW$13)),"",'II_Program-level standards'!AW$13&amp;analysismethod4)</f>
        <v xml:space="preserve">Secret Shopper: Appointment Availability; 
</v>
      </c>
      <c r="DE6" s="251" t="str">
        <f>IF(ISNUMBER(FIND(analysismethod4,'II_Program-level standards'!AX$13)),"",'II_Program-level standards'!AX$13&amp;analysismethod4)</f>
        <v xml:space="preserve">Secret Shopper: Appointment Availability; 
</v>
      </c>
      <c r="DF6" s="251" t="str">
        <f>IF(ISNUMBER(FIND(analysismethod4,'II_Program-level standards'!AY$13)),"",'II_Program-level standards'!AY$13&amp;analysismethod4)</f>
        <v xml:space="preserve">Secret Shopper: Appointment Availability; 
</v>
      </c>
      <c r="DG6" s="251" t="str">
        <f>IF(ISNUMBER(FIND(analysismethod4,'II_Program-level standards'!AZ$13)),"",'II_Program-level standards'!AZ$13&amp;analysismethod4)</f>
        <v xml:space="preserve">Secret Shopper: Appointment Availability; 
</v>
      </c>
      <c r="DH6" s="251" t="str">
        <f>IF(ISNUMBER(FIND(analysismethod4,'II_Program-level standards'!BA$13)),"",'II_Program-level standards'!BA$13&amp;analysismethod4)</f>
        <v xml:space="preserve">Secret Shopper: Appointment Availability; 
</v>
      </c>
      <c r="DI6" s="251" t="str">
        <f>IF(ISNUMBER(FIND(analysismethod4,'II_Program-level standards'!BB$13)),"",'II_Program-level standards'!BB$13&amp;analysismethod4)</f>
        <v xml:space="preserve">Secret Shopper: Appointment Availability; 
</v>
      </c>
      <c r="DJ6" s="251" t="str">
        <f>IF(ISNUMBER(FIND(analysismethod4,'II_Program-level standards'!BC$13)),"",'II_Program-level standards'!BC$13&amp;analysismethod4)</f>
        <v xml:space="preserve">Secret Shopper: Appointment Availability; 
</v>
      </c>
      <c r="DK6" s="251" t="str">
        <f>IF(ISNUMBER(FIND(analysismethod4,'II_Program-level standards'!BD$13)),"",'II_Program-level standards'!BD$13&amp;analysismethod4)</f>
        <v xml:space="preserve">Secret Shopper: Appointment Availability; 
</v>
      </c>
      <c r="DL6" s="251" t="str">
        <f>IF(ISNUMBER(FIND(analysismethod4,'II_Program-level standards'!BE$13)),"",'II_Program-level standards'!BE$13&amp;analysismethod4)</f>
        <v xml:space="preserve">Secret Shopper: Appointment Availability; 
</v>
      </c>
      <c r="DM6" s="251" t="str">
        <f>IF(ISNUMBER(FIND(analysismethod4,'II_Program-level standards'!BF$13)),"",'II_Program-level standards'!BF$13&amp;analysismethod4)</f>
        <v xml:space="preserve">Secret Shopper: Appointment Availability; 
</v>
      </c>
      <c r="DN6" s="251" t="str">
        <f>IF(ISNUMBER(FIND(analysismethod4,'II_Program-level standards'!BG$13)),"",'II_Program-level standards'!BG$13&amp;analysismethod4)</f>
        <v xml:space="preserve">Secret Shopper: Appointment Availability; 
</v>
      </c>
      <c r="DO6" s="251" t="str">
        <f>IF(ISNUMBER(FIND(analysismethod4,'II_Program-level standards'!BH$13)),"",'II_Program-level standards'!BH$13&amp;analysismethod4)</f>
        <v xml:space="preserve">Secret Shopper: Appointment Availability; 
</v>
      </c>
      <c r="DP6" s="251" t="str">
        <f>IF(ISNUMBER(FIND(analysismethod4,'II_Program-level standards'!BI$13)),"",'II_Program-level standards'!BI$13&amp;analysismethod4)</f>
        <v xml:space="preserve">Secret Shopper: Appointment Availability; 
</v>
      </c>
      <c r="DQ6" s="251" t="str">
        <f>IF(ISNUMBER(FIND(analysismethod4,'II_Program-level standards'!BJ$13)),"",'II_Program-level standards'!BJ$13&amp;analysismethod4)</f>
        <v xml:space="preserve">Secret Shopper: Appointment Availability; 
</v>
      </c>
      <c r="DR6" s="251" t="str">
        <f>IF(ISNUMBER(FIND(analysismethod4,'II_Program-level standards'!BK$13)),"",'II_Program-level standards'!BK$13&amp;analysismethod4)</f>
        <v xml:space="preserve">Secret Shopper: Appointment Availability; 
</v>
      </c>
      <c r="DS6" s="251" t="str">
        <f>IF(ISNUMBER(FIND(analysismethod4,'II_Program-level standards'!BL$13)),"",'II_Program-level standards'!BL$13&amp;analysismethod4)</f>
        <v xml:space="preserve">Secret Shopper: Appointment Availability; 
</v>
      </c>
      <c r="DT6" s="251" t="str">
        <f>IF(ISNUMBER(FIND(analysismethod4,'II_Program-level standards'!BM$13)),"",'II_Program-level standards'!BM$13&amp;analysismethod4)</f>
        <v xml:space="preserve">Secret Shopper: Appointment Availability; 
</v>
      </c>
      <c r="DU6" s="251" t="str">
        <f>IF(ISNUMBER(FIND(analysismethod4,'II_Program-level standards'!BN$13)),"",'II_Program-level standards'!BN$13&amp;analysismethod4)</f>
        <v xml:space="preserve">Secret Shopper: Appointment Availability; 
</v>
      </c>
      <c r="DV6" s="251" t="str">
        <f>IF(ISNUMBER(FIND(analysismethod4,'II_Program-level standards'!BO$13)),"",'II_Program-level standards'!BO$13&amp;analysismethod4)</f>
        <v xml:space="preserve">Secret Shopper: Appointment Availability; 
</v>
      </c>
      <c r="DW6" s="251" t="str">
        <f>IF(ISNUMBER(FIND(analysismethod4,'II_Program-level standards'!BP$13)),"",'II_Program-level standards'!BP$13&amp;analysismethod4)</f>
        <v xml:space="preserve">Secret Shopper: Appointment Availability; 
</v>
      </c>
      <c r="DX6" s="251" t="str">
        <f>IF(ISNUMBER(FIND(analysismethod4,'II_Program-level standards'!BQ$13)),"",'II_Program-level standards'!BQ$13&amp;analysismethod4)</f>
        <v xml:space="preserve">Secret Shopper: Appointment Availability; 
</v>
      </c>
      <c r="DY6" s="251" t="str">
        <f>IF(ISNUMBER(FIND(analysismethod4,'II_Program-level standards'!BR$13)),"",'II_Program-level standards'!BR$13&amp;analysismethod4)</f>
        <v xml:space="preserve">Secret Shopper: Appointment Availability; 
</v>
      </c>
      <c r="DZ6" s="251" t="str">
        <f>IF(ISNUMBER(FIND(analysismethod4,'II_Program-level standards'!BS$13)),"",'II_Program-level standards'!BS$13&amp;analysismethod4)</f>
        <v xml:space="preserve">Secret Shopper: Appointment Availability; 
</v>
      </c>
      <c r="EA6" s="251" t="str">
        <f>IF(ISNUMBER(FIND(analysismethod4,'II_Program-level standards'!BT$13)),"",'II_Program-level standards'!BT$13&amp;analysismethod4)</f>
        <v xml:space="preserve">Secret Shopper: Appointment Availability; 
</v>
      </c>
      <c r="EB6" s="251" t="str">
        <f>IF(ISNUMBER(FIND(analysismethod4,'II_Program-level standards'!BU$13)),"",'II_Program-level standards'!BU$13&amp;analysismethod4)</f>
        <v xml:space="preserve">Secret Shopper: Appointment Availability; 
</v>
      </c>
      <c r="EC6" s="251" t="str">
        <f>IF(ISNUMBER(FIND(analysismethod4,'II_Program-level standards'!BV$13)),"",'II_Program-level standards'!BV$13&amp;analysismethod4)</f>
        <v xml:space="preserve">Secret Shopper: Appointment Availability; 
</v>
      </c>
      <c r="ED6" s="251" t="str">
        <f>IF(ISNUMBER(FIND(analysismethod4,'II_Program-level standards'!BW$13)),"",'II_Program-level standards'!BW$13&amp;analysismethod4)</f>
        <v xml:space="preserve">Secret Shopper: Appointment Availability; 
</v>
      </c>
      <c r="EE6" s="251" t="str">
        <f>IF(ISNUMBER(FIND(analysismethod4,'II_Program-level standards'!BX$13)),"",'II_Program-level standards'!BX$13&amp;analysismethod4)</f>
        <v xml:space="preserve">Secret Shopper: Appointment Availability; 
</v>
      </c>
      <c r="EF6" s="251" t="str">
        <f>IF(ISNUMBER(FIND(analysismethod4,'II_Program-level standards'!BY$13)),"",'II_Program-level standards'!BY$13&amp;analysismethod4)</f>
        <v xml:space="preserve">Secret Shopper: Appointment Availability; 
</v>
      </c>
      <c r="EG6" s="251" t="str">
        <f>IF(ISNUMBER(FIND(analysismethod4,'II_Program-level standards'!BZ$13)),"",'II_Program-level standards'!BZ$13&amp;analysismethod4)</f>
        <v xml:space="preserve">Secret Shopper: Appointment Availability; 
</v>
      </c>
      <c r="EH6" s="251" t="str">
        <f>IF(ISNUMBER(FIND(analysismethod4,'II_Program-level standards'!CA$13)),"",'II_Program-level standards'!CA$13&amp;analysismethod4)</f>
        <v xml:space="preserve">Secret Shopper: Appointment Availability; 
</v>
      </c>
      <c r="EI6" s="251" t="str">
        <f>IF(ISNUMBER(FIND(analysismethod4,'II_Program-level standards'!CB$13)),"",'II_Program-level standards'!CB$13&amp;analysismethod4)</f>
        <v xml:space="preserve">Secret Shopper: Appointment Availability; 
</v>
      </c>
      <c r="EJ6" s="251" t="str">
        <f>IF(ISNUMBER(FIND(analysismethod4,'II_Program-level standards'!CC$13)),"",'II_Program-level standards'!CC$13&amp;analysismethod4)</f>
        <v xml:space="preserve">Secret Shopper: Appointment Availability; 
</v>
      </c>
      <c r="EK6" s="251" t="str">
        <f>IF(ISNUMBER(FIND(analysismethod4,'II_Program-level standards'!CD$13)),"",'II_Program-level standards'!CD$13&amp;analysismethod4)</f>
        <v xml:space="preserve">Secret Shopper: Appointment Availability; 
</v>
      </c>
      <c r="EL6" s="251" t="str">
        <f>IF(ISNUMBER(FIND(analysismethod4,'II_Program-level standards'!CE$13)),"",'II_Program-level standards'!CE$13&amp;analysismethod4)</f>
        <v xml:space="preserve">Secret Shopper: Appointment Availability; 
</v>
      </c>
      <c r="EM6" s="251" t="str">
        <f>IF(ISNUMBER(FIND(analysismethod4,'II_Program-level standards'!CF$13)),"",'II_Program-level standards'!CF$13&amp;analysismethod4)</f>
        <v xml:space="preserve">Secret Shopper: Appointment Availability; 
</v>
      </c>
      <c r="EN6" s="251" t="str">
        <f>IF(ISNUMBER(FIND(analysismethod4,'II_Program-level standards'!CG$13)),"",'II_Program-level standards'!CG$13&amp;analysismethod4)</f>
        <v xml:space="preserve">Secret Shopper: Appointment Availability; 
</v>
      </c>
      <c r="EO6" s="251" t="str">
        <f>IF(ISNUMBER(FIND(analysismethod4,'II_Program-level standards'!CH$13)),"",'II_Program-level standards'!CH$13&amp;analysismethod4)</f>
        <v xml:space="preserve">Secret Shopper: Appointment Availability; 
</v>
      </c>
      <c r="EP6" s="251" t="str">
        <f>IF(ISNUMBER(FIND(analysismethod4,'II_Program-level standards'!CI$13)),"",'II_Program-level standards'!CI$13&amp;analysismethod4)</f>
        <v xml:space="preserve">Secret Shopper: Appointment Availability; 
</v>
      </c>
      <c r="EQ6" s="251" t="str">
        <f>IF(ISNUMBER(FIND(analysismethod4,'II_Program-level standards'!CJ$13)),"",'II_Program-level standards'!CJ$13&amp;analysismethod4)</f>
        <v xml:space="preserve">Secret Shopper: Appointment Availability; 
</v>
      </c>
      <c r="ER6" s="251" t="str">
        <f>IF(ISNUMBER(FIND(analysismethod4,'II_Program-level standards'!CK$13)),"",'II_Program-level standards'!CK$13&amp;analysismethod4)</f>
        <v xml:space="preserve">Secret Shopper: Appointment Availability; 
</v>
      </c>
      <c r="ES6" s="251" t="str">
        <f>IF(ISNUMBER(FIND(analysismethod4,'II_Program-level standards'!CL$13)),"",'II_Program-level standards'!CL$13&amp;analysismethod4)</f>
        <v xml:space="preserve">Secret Shopper: Appointment Availability; 
</v>
      </c>
      <c r="ET6" s="251" t="str">
        <f>IF(ISNUMBER(FIND(analysismethod4,'II_Program-level standards'!CM$13)),"",'II_Program-level standards'!CM$13&amp;analysismethod4)</f>
        <v xml:space="preserve">Secret Shopper: Appointment Availability; 
</v>
      </c>
      <c r="EU6" s="251" t="str">
        <f>IF(ISNUMBER(FIND(analysismethod4,'II_Program-level standards'!CN$13)),"",'II_Program-level standards'!CN$13&amp;analysismethod4)</f>
        <v xml:space="preserve">Secret Shopper: Appointment Availability; 
</v>
      </c>
      <c r="EV6" s="251" t="str">
        <f>IF(ISNUMBER(FIND(analysismethod4,'II_Program-level standards'!CO$13)),"",'II_Program-level standards'!CO$13&amp;analysismethod4)</f>
        <v xml:space="preserve">Secret Shopper: Appointment Availability; 
</v>
      </c>
      <c r="EW6" s="251" t="str">
        <f>IF(ISNUMBER(FIND(analysismethod4,'II_Program-level standards'!CP$13)),"",'II_Program-level standards'!CP$13&amp;analysismethod4)</f>
        <v xml:space="preserve">Secret Shopper: Appointment Availability; 
</v>
      </c>
      <c r="EX6" s="251" t="str">
        <f>IF(ISNUMBER(FIND(analysismethod4,'II_Program-level standards'!CQ$13)),"",'II_Program-level standards'!CQ$13&amp;analysismethod4)</f>
        <v xml:space="preserve">Secret Shopper: Appointment Availability; 
</v>
      </c>
      <c r="EY6" s="251" t="str">
        <f>IF(ISNUMBER(FIND(analysismethod4,'II_Program-level standards'!CR$13)),"",'II_Program-level standards'!CR$13&amp;analysismethod4)</f>
        <v xml:space="preserve">Secret Shopper: Appointment Availability; 
</v>
      </c>
      <c r="EZ6" s="251" t="str">
        <f>IF(ISNUMBER(FIND(analysismethod4,'II_Program-level standards'!CS$13)),"",'II_Program-level standards'!CS$13&amp;analysismethod4)</f>
        <v xml:space="preserve">Secret Shopper: Appointment Availability; 
</v>
      </c>
      <c r="FA6" s="251" t="str">
        <f>IF(ISNUMBER(FIND(analysismethod4,'II_Program-level standards'!CT$13)),"",'II_Program-level standards'!CT$13&amp;analysismethod4)</f>
        <v xml:space="preserve">Secret Shopper: Appointment Availability; 
</v>
      </c>
      <c r="FB6" s="251" t="str">
        <f>IF(ISNUMBER(FIND(analysismethod4,'II_Program-level standards'!CU$13)),"",'II_Program-level standards'!CU$13&amp;analysismethod4)</f>
        <v xml:space="preserve">Secret Shopper: Appointment Availability; 
</v>
      </c>
      <c r="FC6" s="251" t="str">
        <f>IF(ISNUMBER(FIND(analysismethod4,'II_Program-level standards'!CV$13)),"",'II_Program-level standards'!CV$13&amp;analysismethod4)</f>
        <v xml:space="preserve">Secret Shopper: Appointment Availability; 
</v>
      </c>
      <c r="FD6" s="251" t="str">
        <f>IF(ISNUMBER(FIND(analysismethod4,'II_Program-level standards'!CW$13)),"",'II_Program-level standards'!CW$13&amp;analysismethod4)</f>
        <v xml:space="preserve">Secret Shopper: Appointment Availability; 
</v>
      </c>
      <c r="FE6" s="251" t="str">
        <f>IF(ISNUMBER(FIND(analysismethod4,'II_Program-level standards'!CX$13)),"",'II_Program-level standards'!CX$13&amp;analysismethod4)</f>
        <v xml:space="preserve">Secret Shopper: Appointment Availability; 
</v>
      </c>
      <c r="FF6" s="251" t="str">
        <f>IF(ISNUMBER(FIND(analysismethod4,'II_Program-level standards'!CY$13)),"",'II_Program-level standards'!CY$13&amp;analysismethod4)</f>
        <v xml:space="preserve">Secret Shopper: Appointment Availability; 
</v>
      </c>
      <c r="FG6" s="252" t="str">
        <f>IF(ISNUMBER(FIND(analysismethod4,'II_Program-level standards'!CZ$13)),"",'II_Program-level standards'!CZ$13&amp;analysismethod4)</f>
        <v xml:space="preserve">Secret Shopper: Appointment Availability; 
</v>
      </c>
    </row>
    <row r="7" spans="1:212" ht="128.25" x14ac:dyDescent="0.2">
      <c r="A7" s="3" t="s">
        <v>638</v>
      </c>
      <c r="B7" s="11" t="s">
        <v>83</v>
      </c>
      <c r="C7" s="17"/>
      <c r="D7" s="17" t="s">
        <v>639</v>
      </c>
      <c r="E7" s="14" t="s">
        <v>640</v>
      </c>
      <c r="F7" s="62" t="str">
        <f>IF(ISNUMBER(FIND(payments,'I_State and program information'!E20)),"",'I_State and program information'!E20&amp;payments)</f>
        <v>Payments to provider network;</v>
      </c>
      <c r="G7" s="11"/>
      <c r="I7" s="3" t="s">
        <v>152</v>
      </c>
      <c r="J7" s="32" t="str">
        <f>IF('I_State and program information'!E29="","",'I_State and program information'!E29&amp;"; ")</f>
        <v/>
      </c>
      <c r="K7" s="41" t="str">
        <f>IF(ISNUMBER(FIND(plan5,'I_State and program information'!$E$52)),"",'I_State and program information'!$E$52&amp;plan5)</f>
        <v/>
      </c>
      <c r="L7" s="41" t="str">
        <f>IF(ISNUMBER(FIND(plan5,'I_State and program information'!$E$56)),"",'I_State and program information'!$E$56&amp;plan5)</f>
        <v/>
      </c>
      <c r="M7" s="41" t="str">
        <f>IF(ISNUMBER(FIND(plan5,'I_State and program information'!$E$60)),"",'I_State and program information'!$E$60&amp;plan5)</f>
        <v/>
      </c>
      <c r="N7" s="41" t="str">
        <f>IF(ISNUMBER(FIND(plan5,'I_State and program information'!$E$64)),"",'I_State and program information'!$E$64&amp;plan5)</f>
        <v/>
      </c>
      <c r="O7" s="41" t="str">
        <f>IF(ISNUMBER(FIND(plan5,'I_State and program information'!$E$68)),"",'I_State and program information'!$E$68&amp;plan5)</f>
        <v/>
      </c>
      <c r="P7" s="41" t="str">
        <f>IF(ISNUMBER(FIND(plan5,'I_State and program information'!$E$72)),"",'I_State and program information'!$E$72&amp;plan5)</f>
        <v/>
      </c>
      <c r="Q7" s="41" t="str">
        <f>IF(ISNUMBER(FIND(plan5,'I_State and program information'!$E$76)),"",'I_State and program information'!$E$76&amp;plan5)</f>
        <v/>
      </c>
      <c r="R7" s="41" t="str">
        <f>IF(ISNUMBER(FIND(plan5,'I_State and program information'!$E$82)),"",'I_State and program information'!$E$82&amp;plan5)</f>
        <v/>
      </c>
      <c r="S7" s="41" t="str">
        <f>IF(ISNUMBER(FIND(plan5,'I_State and program information'!$E$88)),"",'I_State and program information'!$E$88&amp;plan5)</f>
        <v/>
      </c>
      <c r="T7" s="41" t="str">
        <f>IF(ISNUMBER(FIND(plan5,'I_State and program information'!$E$94)),"",'I_State and program information'!$E$94&amp;plan5)</f>
        <v/>
      </c>
      <c r="U7" s="3" t="s">
        <v>127</v>
      </c>
      <c r="V7" s="3" t="s">
        <v>285</v>
      </c>
      <c r="W7" s="18" t="s">
        <v>641</v>
      </c>
      <c r="Y7" s="3" t="s">
        <v>642</v>
      </c>
      <c r="AD7" s="3" t="s">
        <v>643</v>
      </c>
      <c r="AE7" s="78" t="str">
        <f>IF(ISNUMBER(FIND(dsreq5,'III_Plan comp 438.206 All plans'!E$8)),"",'III_Plan comp 438.206 All plans'!E$8&amp;dsreq5)</f>
        <v xml:space="preserve">Does not require out-of-network providers to coordinate with the MCO, PIHP, or PAHP for payment and ensure the cost to the enrollee is no greater than in-network services;
</v>
      </c>
      <c r="AF7" s="62" t="str">
        <f>IF(ISNUMBER(FIND(dsreq5,'III_Plan comp 438.206 All plans'!F$8)),"",'III_Plan comp 438.206 All plans'!F$8&amp;dsreq5)</f>
        <v xml:space="preserve">Does not require out-of-network providers to coordinate with the MCO, PIHP, or PAHP for payment and ensure the cost to the enrollee is no greater than in-network services;
</v>
      </c>
      <c r="AG7" s="62" t="str">
        <f>IF(ISNUMBER(FIND(dsreq5,'III_Plan comp 438.206 All plans'!G$8)),"",'III_Plan comp 438.206 All plans'!G$8&amp;dsreq5)</f>
        <v xml:space="preserve">Does not require out-of-network providers to coordinate with the MCO, PIHP, or PAHP for payment and ensure the cost to the enrollee is no greater than in-network services;
</v>
      </c>
      <c r="AH7" s="62" t="str">
        <f>IF(ISNUMBER(FIND(dsreq5,'III_Plan comp 438.206 All plans'!H$8)),"",'III_Plan comp 438.206 All plans'!H$8&amp;dsreq5)</f>
        <v xml:space="preserve">Does not require out-of-network providers to coordinate with the MCO, PIHP, or PAHP for payment and ensure the cost to the enrollee is no greater than in-network services;
</v>
      </c>
      <c r="AI7" s="62" t="str">
        <f>IF(ISNUMBER(FIND(dsreq5,'III_Plan comp 438.206 All plans'!I$8)),"",'III_Plan comp 438.206 All plans'!I$8&amp;dsreq5)</f>
        <v xml:space="preserve">Does not require out-of-network providers to coordinate with the MCO, PIHP, or PAHP for payment and ensure the cost to the enrollee is no greater than in-network services;
</v>
      </c>
      <c r="AJ7" s="62" t="str">
        <f>IF(ISNUMBER(FIND(dsreq5,'III_Plan comp 438.206 All plans'!J$8)),"",'III_Plan comp 438.206 All plans'!J$8&amp;dsreq5)</f>
        <v xml:space="preserve">Does not require out-of-network providers to coordinate with the MCO, PIHP, or PAHP for payment and ensure the cost to the enrollee is no greater than in-network services;
</v>
      </c>
      <c r="AK7" s="62" t="str">
        <f>IF(ISNUMBER(FIND(dsreq5,'III_Plan comp 438.206 All plans'!K$8)),"",'III_Plan comp 438.206 All plans'!K$8&amp;dsreq5)</f>
        <v xml:space="preserve">Does not require out-of-network providers to coordinate with the MCO, PIHP, or PAHP for payment and ensure the cost to the enrollee is no greater than in-network services;
</v>
      </c>
      <c r="AL7" s="62" t="str">
        <f>IF(ISNUMBER(FIND(dsreq5,'III_Plan comp 438.206 All plans'!L$8)),"",'III_Plan comp 438.206 All plans'!L$8&amp;dsreq5)</f>
        <v xml:space="preserve">Does not require out-of-network providers to coordinate with the MCO, PIHP, or PAHP for payment and ensure the cost to the enrollee is no greater than in-network services;
</v>
      </c>
      <c r="AM7" s="62" t="str">
        <f>IF(ISNUMBER(FIND(dsreq5,'III_Plan comp 438.206 All plans'!M$8)),"",'III_Plan comp 438.206 All plans'!M$8&amp;dsreq5)</f>
        <v xml:space="preserve">Does not require out-of-network providers to coordinate with the MCO, PIHP, or PAHP for payment and ensure the cost to the enrollee is no greater than in-network services;
</v>
      </c>
      <c r="AN7" s="62" t="str">
        <f>IF(ISNUMBER(FIND(dsreq5,'III_Plan comp 438.206 All plans'!N$8)),"",'III_Plan comp 438.206 All plans'!N$8&amp;dsreq5)</f>
        <v xml:space="preserve">Does not require out-of-network providers to coordinate with the MCO, PIHP, or PAHP for payment and ensure the cost to the enrollee is no greater than in-network services;
</v>
      </c>
      <c r="AO7" s="3" t="s">
        <v>644</v>
      </c>
      <c r="AP7" s="78" t="str">
        <f>IF(ISNUMBER(FIND(furnish5,'III_Plan comp 438.206 All plans'!E$9)),"",'III_Plan comp 438.206 All plans'!E$9&amp;furnish5)</f>
        <v xml:space="preserve">Does not monitor network providers regularly to determine compliance;
</v>
      </c>
      <c r="AQ7" s="62" t="str">
        <f>IF(ISNUMBER(FIND(furnish5,'III_Plan comp 438.206 All plans'!F$9)),"",'III_Plan comp 438.206 All plans'!F$9&amp;furnish5)</f>
        <v xml:space="preserve">Does not monitor network providers regularly to determine compliance;
</v>
      </c>
      <c r="AR7" s="62" t="str">
        <f>IF(ISNUMBER(FIND(furnish5,'III_Plan comp 438.206 All plans'!G$9)),"",'III_Plan comp 438.206 All plans'!G$9&amp;furnish5)</f>
        <v xml:space="preserve">Does not monitor network providers regularly to determine compliance;
</v>
      </c>
      <c r="AS7" s="62" t="str">
        <f>IF(ISNUMBER(FIND(furnish5,'III_Plan comp 438.206 All plans'!H$9)),"",'III_Plan comp 438.206 All plans'!H$9&amp;furnish5)</f>
        <v xml:space="preserve">Does not monitor network providers regularly to determine compliance;
</v>
      </c>
      <c r="AT7" s="62" t="str">
        <f>IF(ISNUMBER(FIND(furnish5,'III_Plan comp 438.206 All plans'!I$9)),"",'III_Plan comp 438.206 All plans'!I$9&amp;furnish5)</f>
        <v xml:space="preserve">Does not monitor network providers regularly to determine compliance;
</v>
      </c>
      <c r="AU7" s="62" t="str">
        <f>IF(ISNUMBER(FIND(furnish5,'III_Plan comp 438.206 All plans'!J$9)),"",'III_Plan comp 438.206 All plans'!J$9&amp;furnish5)</f>
        <v xml:space="preserve">Does not monitor network providers regularly to determine compliance;
</v>
      </c>
      <c r="AV7" s="62" t="str">
        <f>IF(ISNUMBER(FIND(furnish5,'III_Plan comp 438.206 All plans'!K$9)),"",'III_Plan comp 438.206 All plans'!K$9&amp;furnish5)</f>
        <v xml:space="preserve">Does not monitor network providers regularly to determine compliance;
</v>
      </c>
      <c r="AW7" s="62" t="str">
        <f>IF(ISNUMBER(FIND(furnish5,'III_Plan comp 438.206 All plans'!L$9)),"",'III_Plan comp 438.206 All plans'!L$9&amp;furnish5)</f>
        <v xml:space="preserve">Does not monitor network providers regularly to determine compliance;
</v>
      </c>
      <c r="AX7" s="62" t="str">
        <f>IF(ISNUMBER(FIND(furnish5,'III_Plan comp 438.206 All plans'!M$9)),"",'III_Plan comp 438.206 All plans'!M$9&amp;furnish5)</f>
        <v xml:space="preserve">Does not monitor network providers regularly to determine compliance;
</v>
      </c>
      <c r="AY7" s="62" t="str">
        <f>IF(ISNUMBER(FIND(furnish5,'III_Plan comp 438.206 All plans'!N$9)),"",'III_Plan comp 438.206 All plans'!N$9&amp;furnish5)</f>
        <v xml:space="preserve">Does not monitor network providers regularly to determine compliance;
</v>
      </c>
      <c r="BK7" s="250" t="str">
        <f>IF('I_State and program information'!$E$66="Yes","EVV Data Analysis"&amp;"; "&amp;CHAR(10)&amp;CHAR(10),"")</f>
        <v/>
      </c>
      <c r="BL7" s="251" t="str">
        <f>IF(ISNUMBER(FIND(analysismethod5,'II_Program-level standards'!E$13)),"",'II_Program-level standards'!E$13&amp;analysismethod5)</f>
        <v/>
      </c>
      <c r="BM7" s="251" t="str">
        <f>IF(ISNUMBER(FIND(analysismethod5,'II_Program-level standards'!F$13)),"",'II_Program-level standards'!F$13&amp;analysismethod5)</f>
        <v/>
      </c>
      <c r="BN7" s="251" t="str">
        <f>IF(ISNUMBER(FIND(analysismethod5,'II_Program-level standards'!G$13)),"",'II_Program-level standards'!G$13&amp;analysismethod5)</f>
        <v/>
      </c>
      <c r="BO7" s="251" t="str">
        <f>IF(ISNUMBER(FIND(analysismethod5,'II_Program-level standards'!H$13)),"",'II_Program-level standards'!H$13&amp;analysismethod5)</f>
        <v/>
      </c>
      <c r="BP7" s="251" t="str">
        <f>IF(ISNUMBER(FIND(analysismethod5,'II_Program-level standards'!I$13)),"",'II_Program-level standards'!I$13&amp;analysismethod5)</f>
        <v/>
      </c>
      <c r="BQ7" s="251" t="str">
        <f>IF(ISNUMBER(FIND(analysismethod5,'II_Program-level standards'!J$13)),"",'II_Program-level standards'!J$13&amp;analysismethod5)</f>
        <v/>
      </c>
      <c r="BR7" s="251" t="str">
        <f>IF(ISNUMBER(FIND(analysismethod5,'II_Program-level standards'!K$13)),"",'II_Program-level standards'!K$13&amp;analysismethod5)</f>
        <v/>
      </c>
      <c r="BS7" s="251" t="str">
        <f>IF(ISNUMBER(FIND(analysismethod5,'II_Program-level standards'!L$13)),"",'II_Program-level standards'!L$13&amp;analysismethod5)</f>
        <v/>
      </c>
      <c r="BT7" s="251" t="str">
        <f>IF(ISNUMBER(FIND(analysismethod5,'II_Program-level standards'!M$13)),"",'II_Program-level standards'!M$13&amp;analysismethod5)</f>
        <v/>
      </c>
      <c r="BU7" s="251" t="str">
        <f>IF(ISNUMBER(FIND(analysismethod5,'II_Program-level standards'!N$13)),"",'II_Program-level standards'!N$13&amp;analysismethod5)</f>
        <v/>
      </c>
      <c r="BV7" s="251" t="str">
        <f>IF(ISNUMBER(FIND(analysismethod5,'II_Program-level standards'!O$13)),"",'II_Program-level standards'!O$13&amp;analysismethod5)</f>
        <v/>
      </c>
      <c r="BW7" s="251" t="str">
        <f>IF(ISNUMBER(FIND(analysismethod5,'II_Program-level standards'!P$13)),"",'II_Program-level standards'!P$13&amp;analysismethod5)</f>
        <v/>
      </c>
      <c r="BX7" s="251" t="str">
        <f>IF(ISNUMBER(FIND(analysismethod5,'II_Program-level standards'!Q$13)),"",'II_Program-level standards'!Q$13&amp;analysismethod5)</f>
        <v/>
      </c>
      <c r="BY7" s="251" t="str">
        <f>IF(ISNUMBER(FIND(analysismethod5,'II_Program-level standards'!R$13)),"",'II_Program-level standards'!R$13&amp;analysismethod5)</f>
        <v/>
      </c>
      <c r="BZ7" s="251" t="str">
        <f>IF(ISNUMBER(FIND(analysismethod5,'II_Program-level standards'!S$13)),"",'II_Program-level standards'!S$13&amp;analysismethod5)</f>
        <v/>
      </c>
      <c r="CA7" s="251" t="str">
        <f>IF(ISNUMBER(FIND(analysismethod5,'II_Program-level standards'!T$13)),"",'II_Program-level standards'!T$13&amp;analysismethod5)</f>
        <v/>
      </c>
      <c r="CB7" s="251" t="str">
        <f>IF(ISNUMBER(FIND(analysismethod5,'II_Program-level standards'!U$13)),"",'II_Program-level standards'!U$13&amp;analysismethod5)</f>
        <v/>
      </c>
      <c r="CC7" s="251" t="str">
        <f>IF(ISNUMBER(FIND(analysismethod5,'II_Program-level standards'!V$13)),"",'II_Program-level standards'!V$13&amp;analysismethod5)</f>
        <v/>
      </c>
      <c r="CD7" s="251" t="str">
        <f>IF(ISNUMBER(FIND(analysismethod5,'II_Program-level standards'!W$13)),"",'II_Program-level standards'!W$13&amp;analysismethod5)</f>
        <v/>
      </c>
      <c r="CE7" s="251" t="str">
        <f>IF(ISNUMBER(FIND(analysismethod5,'II_Program-level standards'!X$13)),"",'II_Program-level standards'!X$13&amp;analysismethod5)</f>
        <v/>
      </c>
      <c r="CF7" s="251" t="str">
        <f>IF(ISNUMBER(FIND(analysismethod5,'II_Program-level standards'!Y$13)),"",'II_Program-level standards'!Y$13&amp;analysismethod5)</f>
        <v/>
      </c>
      <c r="CG7" s="251" t="str">
        <f>IF(ISNUMBER(FIND(analysismethod5,'II_Program-level standards'!Z$13)),"",'II_Program-level standards'!Z$13&amp;analysismethod5)</f>
        <v/>
      </c>
      <c r="CH7" s="251" t="str">
        <f>IF(ISNUMBER(FIND(analysismethod5,'II_Program-level standards'!AA$13)),"",'II_Program-level standards'!AA$13&amp;analysismethod5)</f>
        <v/>
      </c>
      <c r="CI7" s="251" t="str">
        <f>IF(ISNUMBER(FIND(analysismethod5,'II_Program-level standards'!AB$13)),"",'II_Program-level standards'!AB$13&amp;analysismethod5)</f>
        <v/>
      </c>
      <c r="CJ7" s="251" t="str">
        <f>IF(ISNUMBER(FIND(analysismethod5,'II_Program-level standards'!AC$13)),"",'II_Program-level standards'!AC$13&amp;analysismethod5)</f>
        <v/>
      </c>
      <c r="CK7" s="251" t="str">
        <f>IF(ISNUMBER(FIND(analysismethod5,'II_Program-level standards'!AD$13)),"",'II_Program-level standards'!AD$13&amp;analysismethod5)</f>
        <v/>
      </c>
      <c r="CL7" s="251" t="str">
        <f>IF(ISNUMBER(FIND(analysismethod5,'II_Program-level standards'!AE$13)),"",'II_Program-level standards'!AE$13&amp;analysismethod5)</f>
        <v/>
      </c>
      <c r="CM7" s="251" t="str">
        <f>IF(ISNUMBER(FIND(analysismethod5,'II_Program-level standards'!AF$13)),"",'II_Program-level standards'!AF$13&amp;analysismethod5)</f>
        <v/>
      </c>
      <c r="CN7" s="251" t="str">
        <f>IF(ISNUMBER(FIND(analysismethod5,'II_Program-level standards'!AG$13)),"",'II_Program-level standards'!AG$13&amp;analysismethod5)</f>
        <v/>
      </c>
      <c r="CO7" s="251" t="str">
        <f>IF(ISNUMBER(FIND(analysismethod5,'II_Program-level standards'!AH$13)),"",'II_Program-level standards'!AH$13&amp;analysismethod5)</f>
        <v/>
      </c>
      <c r="CP7" s="251" t="str">
        <f>IF(ISNUMBER(FIND(analysismethod5,'II_Program-level standards'!AI$13)),"",'II_Program-level standards'!AI$13&amp;analysismethod5)</f>
        <v/>
      </c>
      <c r="CQ7" s="251" t="str">
        <f>IF(ISNUMBER(FIND(analysismethod5,'II_Program-level standards'!AJ$13)),"",'II_Program-level standards'!AJ$13&amp;analysismethod5)</f>
        <v/>
      </c>
      <c r="CR7" s="251" t="str">
        <f>IF(ISNUMBER(FIND(analysismethod5,'II_Program-level standards'!AK$13)),"",'II_Program-level standards'!AK$13&amp;analysismethod5)</f>
        <v/>
      </c>
      <c r="CS7" s="251" t="str">
        <f>IF(ISNUMBER(FIND(analysismethod5,'II_Program-level standards'!AL$13)),"",'II_Program-level standards'!AL$13&amp;analysismethod5)</f>
        <v/>
      </c>
      <c r="CT7" s="251" t="str">
        <f>IF(ISNUMBER(FIND(analysismethod5,'II_Program-level standards'!AM$13)),"",'II_Program-level standards'!AM$13&amp;analysismethod5)</f>
        <v/>
      </c>
      <c r="CU7" s="251" t="str">
        <f>IF(ISNUMBER(FIND(analysismethod5,'II_Program-level standards'!AN$13)),"",'II_Program-level standards'!AN$13&amp;analysismethod5)</f>
        <v/>
      </c>
      <c r="CV7" s="251" t="str">
        <f>IF(ISNUMBER(FIND(analysismethod5,'II_Program-level standards'!AO$13)),"",'II_Program-level standards'!AO$13&amp;analysismethod5)</f>
        <v/>
      </c>
      <c r="CW7" s="251" t="str">
        <f>IF(ISNUMBER(FIND(analysismethod5,'II_Program-level standards'!AP$13)),"",'II_Program-level standards'!AP$13&amp;analysismethod5)</f>
        <v/>
      </c>
      <c r="CX7" s="251" t="str">
        <f>IF(ISNUMBER(FIND(analysismethod5,'II_Program-level standards'!AQ$13)),"",'II_Program-level standards'!AQ$13&amp;analysismethod5)</f>
        <v/>
      </c>
      <c r="CY7" s="251" t="str">
        <f>IF(ISNUMBER(FIND(analysismethod5,'II_Program-level standards'!AR$13)),"",'II_Program-level standards'!AR$13&amp;analysismethod5)</f>
        <v/>
      </c>
      <c r="CZ7" s="251" t="str">
        <f>IF(ISNUMBER(FIND(analysismethod5,'II_Program-level standards'!AS$13)),"",'II_Program-level standards'!AS$13&amp;analysismethod5)</f>
        <v/>
      </c>
      <c r="DA7" s="251" t="str">
        <f>IF(ISNUMBER(FIND(analysismethod5,'II_Program-level standards'!AT$13)),"",'II_Program-level standards'!AT$13&amp;analysismethod5)</f>
        <v/>
      </c>
      <c r="DB7" s="251" t="str">
        <f>IF(ISNUMBER(FIND(analysismethod5,'II_Program-level standards'!AU$13)),"",'II_Program-level standards'!AU$13&amp;analysismethod5)</f>
        <v/>
      </c>
      <c r="DC7" s="251" t="str">
        <f>IF(ISNUMBER(FIND(analysismethod5,'II_Program-level standards'!AV$13)),"",'II_Program-level standards'!AV$13&amp;analysismethod5)</f>
        <v/>
      </c>
      <c r="DD7" s="251" t="str">
        <f>IF(ISNUMBER(FIND(analysismethod5,'II_Program-level standards'!AW$13)),"",'II_Program-level standards'!AW$13&amp;analysismethod5)</f>
        <v/>
      </c>
      <c r="DE7" s="251" t="str">
        <f>IF(ISNUMBER(FIND(analysismethod5,'II_Program-level standards'!AX$13)),"",'II_Program-level standards'!AX$13&amp;analysismethod5)</f>
        <v/>
      </c>
      <c r="DF7" s="251" t="str">
        <f>IF(ISNUMBER(FIND(analysismethod5,'II_Program-level standards'!AY$13)),"",'II_Program-level standards'!AY$13&amp;analysismethod5)</f>
        <v/>
      </c>
      <c r="DG7" s="251" t="str">
        <f>IF(ISNUMBER(FIND(analysismethod5,'II_Program-level standards'!AZ$13)),"",'II_Program-level standards'!AZ$13&amp;analysismethod5)</f>
        <v/>
      </c>
      <c r="DH7" s="251" t="str">
        <f>IF(ISNUMBER(FIND(analysismethod5,'II_Program-level standards'!BA$13)),"",'II_Program-level standards'!BA$13&amp;analysismethod5)</f>
        <v/>
      </c>
      <c r="DI7" s="251" t="str">
        <f>IF(ISNUMBER(FIND(analysismethod5,'II_Program-level standards'!BB$13)),"",'II_Program-level standards'!BB$13&amp;analysismethod5)</f>
        <v/>
      </c>
      <c r="DJ7" s="251" t="str">
        <f>IF(ISNUMBER(FIND(analysismethod5,'II_Program-level standards'!BC$13)),"",'II_Program-level standards'!BC$13&amp;analysismethod5)</f>
        <v/>
      </c>
      <c r="DK7" s="251" t="str">
        <f>IF(ISNUMBER(FIND(analysismethod5,'II_Program-level standards'!BD$13)),"",'II_Program-level standards'!BD$13&amp;analysismethod5)</f>
        <v/>
      </c>
      <c r="DL7" s="251" t="str">
        <f>IF(ISNUMBER(FIND(analysismethod5,'II_Program-level standards'!BE$13)),"",'II_Program-level standards'!BE$13&amp;analysismethod5)</f>
        <v/>
      </c>
      <c r="DM7" s="251" t="str">
        <f>IF(ISNUMBER(FIND(analysismethod5,'II_Program-level standards'!BF$13)),"",'II_Program-level standards'!BF$13&amp;analysismethod5)</f>
        <v/>
      </c>
      <c r="DN7" s="251" t="str">
        <f>IF(ISNUMBER(FIND(analysismethod5,'II_Program-level standards'!BG$13)),"",'II_Program-level standards'!BG$13&amp;analysismethod5)</f>
        <v/>
      </c>
      <c r="DO7" s="251" t="str">
        <f>IF(ISNUMBER(FIND(analysismethod5,'II_Program-level standards'!BH$13)),"",'II_Program-level standards'!BH$13&amp;analysismethod5)</f>
        <v/>
      </c>
      <c r="DP7" s="251" t="str">
        <f>IF(ISNUMBER(FIND(analysismethod5,'II_Program-level standards'!BI$13)),"",'II_Program-level standards'!BI$13&amp;analysismethod5)</f>
        <v/>
      </c>
      <c r="DQ7" s="251" t="str">
        <f>IF(ISNUMBER(FIND(analysismethod5,'II_Program-level standards'!BJ$13)),"",'II_Program-level standards'!BJ$13&amp;analysismethod5)</f>
        <v/>
      </c>
      <c r="DR7" s="251" t="str">
        <f>IF(ISNUMBER(FIND(analysismethod5,'II_Program-level standards'!BK$13)),"",'II_Program-level standards'!BK$13&amp;analysismethod5)</f>
        <v/>
      </c>
      <c r="DS7" s="251" t="str">
        <f>IF(ISNUMBER(FIND(analysismethod5,'II_Program-level standards'!BL$13)),"",'II_Program-level standards'!BL$13&amp;analysismethod5)</f>
        <v/>
      </c>
      <c r="DT7" s="251" t="str">
        <f>IF(ISNUMBER(FIND(analysismethod5,'II_Program-level standards'!BM$13)),"",'II_Program-level standards'!BM$13&amp;analysismethod5)</f>
        <v/>
      </c>
      <c r="DU7" s="251" t="str">
        <f>IF(ISNUMBER(FIND(analysismethod5,'II_Program-level standards'!BN$13)),"",'II_Program-level standards'!BN$13&amp;analysismethod5)</f>
        <v/>
      </c>
      <c r="DV7" s="251" t="str">
        <f>IF(ISNUMBER(FIND(analysismethod5,'II_Program-level standards'!BO$13)),"",'II_Program-level standards'!BO$13&amp;analysismethod5)</f>
        <v/>
      </c>
      <c r="DW7" s="251" t="str">
        <f>IF(ISNUMBER(FIND(analysismethod5,'II_Program-level standards'!BP$13)),"",'II_Program-level standards'!BP$13&amp;analysismethod5)</f>
        <v/>
      </c>
      <c r="DX7" s="251" t="str">
        <f>IF(ISNUMBER(FIND(analysismethod5,'II_Program-level standards'!BQ$13)),"",'II_Program-level standards'!BQ$13&amp;analysismethod5)</f>
        <v/>
      </c>
      <c r="DY7" s="251" t="str">
        <f>IF(ISNUMBER(FIND(analysismethod5,'II_Program-level standards'!BR$13)),"",'II_Program-level standards'!BR$13&amp;analysismethod5)</f>
        <v/>
      </c>
      <c r="DZ7" s="251" t="str">
        <f>IF(ISNUMBER(FIND(analysismethod5,'II_Program-level standards'!BS$13)),"",'II_Program-level standards'!BS$13&amp;analysismethod5)</f>
        <v/>
      </c>
      <c r="EA7" s="251" t="str">
        <f>IF(ISNUMBER(FIND(analysismethod5,'II_Program-level standards'!BT$13)),"",'II_Program-level standards'!BT$13&amp;analysismethod5)</f>
        <v/>
      </c>
      <c r="EB7" s="251" t="str">
        <f>IF(ISNUMBER(FIND(analysismethod5,'II_Program-level standards'!BU$13)),"",'II_Program-level standards'!BU$13&amp;analysismethod5)</f>
        <v/>
      </c>
      <c r="EC7" s="251" t="str">
        <f>IF(ISNUMBER(FIND(analysismethod5,'II_Program-level standards'!BV$13)),"",'II_Program-level standards'!BV$13&amp;analysismethod5)</f>
        <v/>
      </c>
      <c r="ED7" s="251" t="str">
        <f>IF(ISNUMBER(FIND(analysismethod5,'II_Program-level standards'!BW$13)),"",'II_Program-level standards'!BW$13&amp;analysismethod5)</f>
        <v/>
      </c>
      <c r="EE7" s="251" t="str">
        <f>IF(ISNUMBER(FIND(analysismethod5,'II_Program-level standards'!BX$13)),"",'II_Program-level standards'!BX$13&amp;analysismethod5)</f>
        <v/>
      </c>
      <c r="EF7" s="251" t="str">
        <f>IF(ISNUMBER(FIND(analysismethod5,'II_Program-level standards'!BY$13)),"",'II_Program-level standards'!BY$13&amp;analysismethod5)</f>
        <v/>
      </c>
      <c r="EG7" s="251" t="str">
        <f>IF(ISNUMBER(FIND(analysismethod5,'II_Program-level standards'!BZ$13)),"",'II_Program-level standards'!BZ$13&amp;analysismethod5)</f>
        <v/>
      </c>
      <c r="EH7" s="251" t="str">
        <f>IF(ISNUMBER(FIND(analysismethod5,'II_Program-level standards'!CA$13)),"",'II_Program-level standards'!CA$13&amp;analysismethod5)</f>
        <v/>
      </c>
      <c r="EI7" s="251" t="str">
        <f>IF(ISNUMBER(FIND(analysismethod5,'II_Program-level standards'!CB$13)),"",'II_Program-level standards'!CB$13&amp;analysismethod5)</f>
        <v/>
      </c>
      <c r="EJ7" s="251" t="str">
        <f>IF(ISNUMBER(FIND(analysismethod5,'II_Program-level standards'!CC$13)),"",'II_Program-level standards'!CC$13&amp;analysismethod5)</f>
        <v/>
      </c>
      <c r="EK7" s="251" t="str">
        <f>IF(ISNUMBER(FIND(analysismethod5,'II_Program-level standards'!CD$13)),"",'II_Program-level standards'!CD$13&amp;analysismethod5)</f>
        <v/>
      </c>
      <c r="EL7" s="251" t="str">
        <f>IF(ISNUMBER(FIND(analysismethod5,'II_Program-level standards'!CE$13)),"",'II_Program-level standards'!CE$13&amp;analysismethod5)</f>
        <v/>
      </c>
      <c r="EM7" s="251" t="str">
        <f>IF(ISNUMBER(FIND(analysismethod5,'II_Program-level standards'!CF$13)),"",'II_Program-level standards'!CF$13&amp;analysismethod5)</f>
        <v/>
      </c>
      <c r="EN7" s="251" t="str">
        <f>IF(ISNUMBER(FIND(analysismethod5,'II_Program-level standards'!CG$13)),"",'II_Program-level standards'!CG$13&amp;analysismethod5)</f>
        <v/>
      </c>
      <c r="EO7" s="251" t="str">
        <f>IF(ISNUMBER(FIND(analysismethod5,'II_Program-level standards'!CH$13)),"",'II_Program-level standards'!CH$13&amp;analysismethod5)</f>
        <v/>
      </c>
      <c r="EP7" s="251" t="str">
        <f>IF(ISNUMBER(FIND(analysismethod5,'II_Program-level standards'!CI$13)),"",'II_Program-level standards'!CI$13&amp;analysismethod5)</f>
        <v/>
      </c>
      <c r="EQ7" s="251" t="str">
        <f>IF(ISNUMBER(FIND(analysismethod5,'II_Program-level standards'!CJ$13)),"",'II_Program-level standards'!CJ$13&amp;analysismethod5)</f>
        <v/>
      </c>
      <c r="ER7" s="251" t="str">
        <f>IF(ISNUMBER(FIND(analysismethod5,'II_Program-level standards'!CK$13)),"",'II_Program-level standards'!CK$13&amp;analysismethod5)</f>
        <v/>
      </c>
      <c r="ES7" s="251" t="str">
        <f>IF(ISNUMBER(FIND(analysismethod5,'II_Program-level standards'!CL$13)),"",'II_Program-level standards'!CL$13&amp;analysismethod5)</f>
        <v/>
      </c>
      <c r="ET7" s="251" t="str">
        <f>IF(ISNUMBER(FIND(analysismethod5,'II_Program-level standards'!CM$13)),"",'II_Program-level standards'!CM$13&amp;analysismethod5)</f>
        <v/>
      </c>
      <c r="EU7" s="251" t="str">
        <f>IF(ISNUMBER(FIND(analysismethod5,'II_Program-level standards'!CN$13)),"",'II_Program-level standards'!CN$13&amp;analysismethod5)</f>
        <v/>
      </c>
      <c r="EV7" s="251" t="str">
        <f>IF(ISNUMBER(FIND(analysismethod5,'II_Program-level standards'!CO$13)),"",'II_Program-level standards'!CO$13&amp;analysismethod5)</f>
        <v/>
      </c>
      <c r="EW7" s="251" t="str">
        <f>IF(ISNUMBER(FIND(analysismethod5,'II_Program-level standards'!CP$13)),"",'II_Program-level standards'!CP$13&amp;analysismethod5)</f>
        <v/>
      </c>
      <c r="EX7" s="251" t="str">
        <f>IF(ISNUMBER(FIND(analysismethod5,'II_Program-level standards'!CQ$13)),"",'II_Program-level standards'!CQ$13&amp;analysismethod5)</f>
        <v/>
      </c>
      <c r="EY7" s="251" t="str">
        <f>IF(ISNUMBER(FIND(analysismethod5,'II_Program-level standards'!CR$13)),"",'II_Program-level standards'!CR$13&amp;analysismethod5)</f>
        <v/>
      </c>
      <c r="EZ7" s="251" t="str">
        <f>IF(ISNUMBER(FIND(analysismethod5,'II_Program-level standards'!CS$13)),"",'II_Program-level standards'!CS$13&amp;analysismethod5)</f>
        <v/>
      </c>
      <c r="FA7" s="251" t="str">
        <f>IF(ISNUMBER(FIND(analysismethod5,'II_Program-level standards'!CT$13)),"",'II_Program-level standards'!CT$13&amp;analysismethod5)</f>
        <v/>
      </c>
      <c r="FB7" s="251" t="str">
        <f>IF(ISNUMBER(FIND(analysismethod5,'II_Program-level standards'!CU$13)),"",'II_Program-level standards'!CU$13&amp;analysismethod5)</f>
        <v/>
      </c>
      <c r="FC7" s="251" t="str">
        <f>IF(ISNUMBER(FIND(analysismethod5,'II_Program-level standards'!CV$13)),"",'II_Program-level standards'!CV$13&amp;analysismethod5)</f>
        <v/>
      </c>
      <c r="FD7" s="251" t="str">
        <f>IF(ISNUMBER(FIND(analysismethod5,'II_Program-level standards'!CW$13)),"",'II_Program-level standards'!CW$13&amp;analysismethod5)</f>
        <v/>
      </c>
      <c r="FE7" s="251" t="str">
        <f>IF(ISNUMBER(FIND(analysismethod5,'II_Program-level standards'!CX$13)),"",'II_Program-level standards'!CX$13&amp;analysismethod5)</f>
        <v/>
      </c>
      <c r="FF7" s="251" t="str">
        <f>IF(ISNUMBER(FIND(analysismethod5,'II_Program-level standards'!CY$13)),"",'II_Program-level standards'!CY$13&amp;analysismethod5)</f>
        <v/>
      </c>
      <c r="FG7" s="252" t="str">
        <f>IF(ISNUMBER(FIND(analysismethod5,'II_Program-level standards'!CZ$13)),"",'II_Program-level standards'!CZ$13&amp;analysismethod5)</f>
        <v/>
      </c>
    </row>
    <row r="8" spans="1:212" ht="85.5" x14ac:dyDescent="0.2">
      <c r="B8" s="11" t="s">
        <v>645</v>
      </c>
      <c r="C8" s="17"/>
      <c r="D8" s="17" t="s">
        <v>646</v>
      </c>
      <c r="E8" s="14" t="s">
        <v>647</v>
      </c>
      <c r="F8" s="62" t="str">
        <f>IF(ISNUMBER(FIND(enrollment,'I_State and program information'!E20)),"",'I_State and program information'!E20&amp;enrollment)</f>
        <v xml:space="preserve">Enrollment of new population; </v>
      </c>
      <c r="G8" s="11"/>
      <c r="I8" s="3" t="s">
        <v>648</v>
      </c>
      <c r="J8" s="32" t="str">
        <f>IF('I_State and program information'!E30="","",'I_State and program information'!E30&amp;"; ")</f>
        <v/>
      </c>
      <c r="K8" s="41" t="str">
        <f>IF(ISNUMBER(FIND(plan6,'I_State and program information'!$E$52)),"",'I_State and program information'!$E$52&amp;plan6)</f>
        <v/>
      </c>
      <c r="L8" s="41" t="str">
        <f>IF(ISNUMBER(FIND(plan6,'I_State and program information'!$E$56)),"",'I_State and program information'!$E$56&amp;plan6)</f>
        <v/>
      </c>
      <c r="M8" s="41" t="str">
        <f>IF(ISNUMBER(FIND(plan6,'I_State and program information'!$E$60)),"",'I_State and program information'!$E$60&amp;plan6)</f>
        <v/>
      </c>
      <c r="N8" s="41" t="str">
        <f>IF(ISNUMBER(FIND(plan6,'I_State and program information'!$E$64)),"",'I_State and program information'!$E$64&amp;plan6)</f>
        <v/>
      </c>
      <c r="O8" s="41" t="str">
        <f>IF(ISNUMBER(FIND(plan6,'I_State and program information'!$E$68)),"",'I_State and program information'!$E$68&amp;plan6)</f>
        <v/>
      </c>
      <c r="P8" s="41" t="str">
        <f>IF(ISNUMBER(FIND(plan6,'I_State and program information'!$E$72)),"",'I_State and program information'!$E$72&amp;plan6)</f>
        <v/>
      </c>
      <c r="Q8" s="41" t="str">
        <f>IF(ISNUMBER(FIND(plan6,'I_State and program information'!$E$76)),"",'I_State and program information'!$E$76&amp;plan6)</f>
        <v/>
      </c>
      <c r="R8" s="41" t="str">
        <f>IF(ISNUMBER(FIND(plan6,'I_State and program information'!$E$82)),"",'I_State and program information'!$E$82&amp;plan6)</f>
        <v/>
      </c>
      <c r="S8" s="41" t="str">
        <f>IF(ISNUMBER(FIND(plan6,'I_State and program information'!$E$88)),"",'I_State and program information'!$E$88&amp;plan6)</f>
        <v/>
      </c>
      <c r="T8" s="41" t="str">
        <f>IF(ISNUMBER(FIND(plan6,'I_State and program information'!$E$94)),"",'I_State and program information'!$E$94&amp;plan6)</f>
        <v/>
      </c>
      <c r="U8" s="3" t="s">
        <v>129</v>
      </c>
      <c r="V8" s="3" t="s">
        <v>649</v>
      </c>
      <c r="W8" s="18" t="s">
        <v>157</v>
      </c>
      <c r="Y8" s="3" t="s">
        <v>650</v>
      </c>
      <c r="AD8" s="3" t="s">
        <v>651</v>
      </c>
      <c r="AE8" s="78" t="str">
        <f>IF(ISNUMBER(FIND(dsreq6,'III_Plan comp 438.206 All plans'!E$8)),"",'III_Plan comp 438.206 All plans'!E$8&amp;dsreq6)</f>
        <v xml:space="preserve">Does not demonstrate that its network providers are credentialed as required by § 438.214;
</v>
      </c>
      <c r="AF8" s="62" t="str">
        <f>IF(ISNUMBER(FIND(dsreq6,'III_Plan comp 438.206 All plans'!F$8)),"",'III_Plan comp 438.206 All plans'!F$8&amp;dsreq6)</f>
        <v xml:space="preserve">Does not demonstrate that its network providers are credentialed as required by § 438.214;
</v>
      </c>
      <c r="AG8" s="62" t="str">
        <f>IF(ISNUMBER(FIND(dsreq6,'III_Plan comp 438.206 All plans'!G$8)),"",'III_Plan comp 438.206 All plans'!G$8&amp;dsreq6)</f>
        <v xml:space="preserve">Does not demonstrate that its network providers are credentialed as required by § 438.214;
</v>
      </c>
      <c r="AH8" s="62" t="str">
        <f>IF(ISNUMBER(FIND(dsreq6,'III_Plan comp 438.206 All plans'!H$8)),"",'III_Plan comp 438.206 All plans'!H$8&amp;dsreq6)</f>
        <v xml:space="preserve">Does not demonstrate that its network providers are credentialed as required by § 438.214;
</v>
      </c>
      <c r="AI8" s="62" t="str">
        <f>IF(ISNUMBER(FIND(dsreq6,'III_Plan comp 438.206 All plans'!I$8)),"",'III_Plan comp 438.206 All plans'!I$8&amp;dsreq6)</f>
        <v xml:space="preserve">Does not demonstrate that its network providers are credentialed as required by § 438.214;
</v>
      </c>
      <c r="AJ8" s="62" t="str">
        <f>IF(ISNUMBER(FIND(dsreq6,'III_Plan comp 438.206 All plans'!J$8)),"",'III_Plan comp 438.206 All plans'!J$8&amp;dsreq6)</f>
        <v xml:space="preserve">Does not demonstrate that its network providers are credentialed as required by § 438.214;
</v>
      </c>
      <c r="AK8" s="62" t="str">
        <f>IF(ISNUMBER(FIND(dsreq6,'III_Plan comp 438.206 All plans'!K$8)),"",'III_Plan comp 438.206 All plans'!K$8&amp;dsreq6)</f>
        <v xml:space="preserve">Does not demonstrate that its network providers are credentialed as required by § 438.214;
</v>
      </c>
      <c r="AL8" s="62" t="str">
        <f>IF(ISNUMBER(FIND(dsreq6,'III_Plan comp 438.206 All plans'!L$8)),"",'III_Plan comp 438.206 All plans'!L$8&amp;dsreq6)</f>
        <v xml:space="preserve">Does not demonstrate that its network providers are credentialed as required by § 438.214;
</v>
      </c>
      <c r="AM8" s="62" t="str">
        <f>IF(ISNUMBER(FIND(dsreq6,'III_Plan comp 438.206 All plans'!M$8)),"",'III_Plan comp 438.206 All plans'!M$8&amp;dsreq6)</f>
        <v xml:space="preserve">Does not demonstrate that its network providers are credentialed as required by § 438.214;
</v>
      </c>
      <c r="AN8" s="62" t="str">
        <f>IF(ISNUMBER(FIND(dsreq6,'III_Plan comp 438.206 All plans'!N$8)),"",'III_Plan comp 438.206 All plans'!N$8&amp;dsreq6)</f>
        <v xml:space="preserve">Does not demonstrate that its network providers are credentialed as required by § 438.214;
</v>
      </c>
      <c r="AO8" s="3" t="s">
        <v>652</v>
      </c>
      <c r="AP8" s="78" t="str">
        <f>IF(ISNUMBER(FIND(furnish6,'III_Plan comp 438.206 All plans'!E$9)),"",'III_Plan comp 438.206 All plans'!E$9&amp;furnish6)</f>
        <v xml:space="preserve">Does not make corrective action if there is a failure to comply by a network provider;
</v>
      </c>
      <c r="AQ8" s="62" t="str">
        <f>IF(ISNUMBER(FIND(furnish6,'III_Plan comp 438.206 All plans'!F$9)),"",'III_Plan comp 438.206 All plans'!F$9&amp;furnish6)</f>
        <v xml:space="preserve">Does not make corrective action if there is a failure to comply by a network provider;
</v>
      </c>
      <c r="AR8" s="62" t="str">
        <f>IF(ISNUMBER(FIND(furnish6,'III_Plan comp 438.206 All plans'!G$9)),"",'III_Plan comp 438.206 All plans'!G$9&amp;furnish6)</f>
        <v xml:space="preserve">Does not make corrective action if there is a failure to comply by a network provider;
</v>
      </c>
      <c r="AS8" s="62" t="str">
        <f>IF(ISNUMBER(FIND(furnish6,'III_Plan comp 438.206 All plans'!H$9)),"",'III_Plan comp 438.206 All plans'!H$9&amp;furnish6)</f>
        <v xml:space="preserve">Does not make corrective action if there is a failure to comply by a network provider;
</v>
      </c>
      <c r="AT8" s="62" t="str">
        <f>IF(ISNUMBER(FIND(furnish6,'III_Plan comp 438.206 All plans'!I$9)),"",'III_Plan comp 438.206 All plans'!I$9&amp;furnish6)</f>
        <v xml:space="preserve">Does not make corrective action if there is a failure to comply by a network provider;
</v>
      </c>
      <c r="AU8" s="62" t="str">
        <f>IF(ISNUMBER(FIND(furnish6,'III_Plan comp 438.206 All plans'!J$9)),"",'III_Plan comp 438.206 All plans'!J$9&amp;furnish6)</f>
        <v xml:space="preserve">Does not make corrective action if there is a failure to comply by a network provider;
</v>
      </c>
      <c r="AV8" s="62" t="str">
        <f>IF(ISNUMBER(FIND(furnish6,'III_Plan comp 438.206 All plans'!K$9)),"",'III_Plan comp 438.206 All plans'!K$9&amp;furnish6)</f>
        <v xml:space="preserve">Does not make corrective action if there is a failure to comply by a network provider;
</v>
      </c>
      <c r="AW8" s="62" t="str">
        <f>IF(ISNUMBER(FIND(furnish6,'III_Plan comp 438.206 All plans'!L$9)),"",'III_Plan comp 438.206 All plans'!L$9&amp;furnish6)</f>
        <v xml:space="preserve">Does not make corrective action if there is a failure to comply by a network provider;
</v>
      </c>
      <c r="AX8" s="62" t="str">
        <f>IF(ISNUMBER(FIND(furnish6,'III_Plan comp 438.206 All plans'!M$9)),"",'III_Plan comp 438.206 All plans'!M$9&amp;furnish6)</f>
        <v xml:space="preserve">Does not make corrective action if there is a failure to comply by a network provider;
</v>
      </c>
      <c r="AY8" s="62" t="str">
        <f>IF(ISNUMBER(FIND(furnish6,'III_Plan comp 438.206 All plans'!N$9)),"",'III_Plan comp 438.206 All plans'!N$9&amp;furnish6)</f>
        <v xml:space="preserve">Does not make corrective action if there is a failure to comply by a network provider;
</v>
      </c>
      <c r="BK8" s="250" t="str">
        <f>IF('I_State and program information'!$E$70="Yes","Review of Grievances Related to Access"&amp;"; "&amp;CHAR(10)&amp;CHAR(10),"")</f>
        <v xml:space="preserve">Review of Grievances Related to Access; 
</v>
      </c>
      <c r="BL8" s="251" t="str">
        <f>IF(ISNUMBER(FIND(analysismethod6,'II_Program-level standards'!E$13)),"",'II_Program-level standards'!E$13&amp;analysismethod6)</f>
        <v xml:space="preserve">Review of Grievances Related to Access; 
</v>
      </c>
      <c r="BM8" s="251" t="str">
        <f>IF(ISNUMBER(FIND(analysismethod6,'II_Program-level standards'!F$13)),"",'II_Program-level standards'!F$13&amp;analysismethod6)</f>
        <v xml:space="preserve">Review of Grievances Related to Access; 
</v>
      </c>
      <c r="BN8" s="251" t="str">
        <f>IF(ISNUMBER(FIND(analysismethod6,'II_Program-level standards'!G$13)),"",'II_Program-level standards'!G$13&amp;analysismethod6)</f>
        <v xml:space="preserve">Geomapping; 
Review of Grievances Related to Access; 
</v>
      </c>
      <c r="BO8" s="251" t="str">
        <f>IF(ISNUMBER(FIND(analysismethod6,'II_Program-level standards'!H$13)),"",'II_Program-level standards'!H$13&amp;analysismethod6)</f>
        <v xml:space="preserve">Geomapping; 
Review of Grievances Related to Access; 
</v>
      </c>
      <c r="BP8" s="251" t="str">
        <f>IF(ISNUMBER(FIND(analysismethod6,'II_Program-level standards'!I$13)),"",'II_Program-level standards'!I$13&amp;analysismethod6)</f>
        <v xml:space="preserve">Secret Shopper: Appointment Availability; 
Review of Grievances Related to Access; 
</v>
      </c>
      <c r="BQ8" s="251" t="str">
        <f>IF(ISNUMBER(FIND(analysismethod6,'II_Program-level standards'!J$13)),"",'II_Program-level standards'!J$13&amp;analysismethod6)</f>
        <v xml:space="preserve">Secret Shopper: Appointment Availability; 
Review of Grievances Related to Access; 
</v>
      </c>
      <c r="BR8" s="251" t="str">
        <f>IF(ISNUMBER(FIND(analysismethod6,'II_Program-level standards'!K$13)),"",'II_Program-level standards'!K$13&amp;analysismethod6)</f>
        <v xml:space="preserve">Secret Shopper: Appointment Availability; 
Review of Grievances Related to Access; 
</v>
      </c>
      <c r="BS8" s="251" t="str">
        <f>IF(ISNUMBER(FIND(analysismethod6,'II_Program-level standards'!L$13)),"",'II_Program-level standards'!L$13&amp;analysismethod6)</f>
        <v xml:space="preserve">Secret Shopper: Appointment Availability; 
Review of Grievances Related to Access; 
</v>
      </c>
      <c r="BT8" s="251" t="str">
        <f>IF(ISNUMBER(FIND(analysismethod6,'II_Program-level standards'!M$13)),"",'II_Program-level standards'!M$13&amp;analysismethod6)</f>
        <v xml:space="preserve">Review of Grievances Related to Access; 
</v>
      </c>
      <c r="BU8" s="251" t="str">
        <f>IF(ISNUMBER(FIND(analysismethod6,'II_Program-level standards'!N$13)),"",'II_Program-level standards'!N$13&amp;analysismethod6)</f>
        <v xml:space="preserve">Review of Grievances Related to Access; 
</v>
      </c>
      <c r="BV8" s="251" t="str">
        <f>IF(ISNUMBER(FIND(analysismethod6,'II_Program-level standards'!O$13)),"",'II_Program-level standards'!O$13&amp;analysismethod6)</f>
        <v xml:space="preserve">Review of Grievances Related to Access; 
</v>
      </c>
      <c r="BW8" s="251" t="str">
        <f>IF(ISNUMBER(FIND(analysismethod6,'II_Program-level standards'!P$13)),"",'II_Program-level standards'!P$13&amp;analysismethod6)</f>
        <v xml:space="preserve">Review of Grievances Related to Access; 
</v>
      </c>
      <c r="BX8" s="251" t="str">
        <f>IF(ISNUMBER(FIND(analysismethod6,'II_Program-level standards'!Q$13)),"",'II_Program-level standards'!Q$13&amp;analysismethod6)</f>
        <v xml:space="preserve">Review of Grievances Related to Access; 
</v>
      </c>
      <c r="BY8" s="251" t="str">
        <f>IF(ISNUMBER(FIND(analysismethod6,'II_Program-level standards'!R$13)),"",'II_Program-level standards'!R$13&amp;analysismethod6)</f>
        <v xml:space="preserve">Review of Grievances Related to Access; 
</v>
      </c>
      <c r="BZ8" s="251" t="str">
        <f>IF(ISNUMBER(FIND(analysismethod6,'II_Program-level standards'!S$13)),"",'II_Program-level standards'!S$13&amp;analysismethod6)</f>
        <v xml:space="preserve">Review of Grievances Related to Access; 
</v>
      </c>
      <c r="CA8" s="251" t="str">
        <f>IF(ISNUMBER(FIND(analysismethod6,'II_Program-level standards'!T$13)),"",'II_Program-level standards'!T$13&amp;analysismethod6)</f>
        <v xml:space="preserve">Review of Grievances Related to Access; 
</v>
      </c>
      <c r="CB8" s="251" t="str">
        <f>IF(ISNUMBER(FIND(analysismethod6,'II_Program-level standards'!U$13)),"",'II_Program-level standards'!U$13&amp;analysismethod6)</f>
        <v xml:space="preserve">Review of Grievances Related to Access; 
</v>
      </c>
      <c r="CC8" s="251" t="str">
        <f>IF(ISNUMBER(FIND(analysismethod6,'II_Program-level standards'!V$13)),"",'II_Program-level standards'!V$13&amp;analysismethod6)</f>
        <v xml:space="preserve">Review of Grievances Related to Access; 
</v>
      </c>
      <c r="CD8" s="251" t="str">
        <f>IF(ISNUMBER(FIND(analysismethod6,'II_Program-level standards'!W$13)),"",'II_Program-level standards'!W$13&amp;analysismethod6)</f>
        <v xml:space="preserve">Review of Grievances Related to Access; 
</v>
      </c>
      <c r="CE8" s="251" t="str">
        <f>IF(ISNUMBER(FIND(analysismethod6,'II_Program-level standards'!X$13)),"",'II_Program-level standards'!X$13&amp;analysismethod6)</f>
        <v xml:space="preserve">Review of Grievances Related to Access; 
</v>
      </c>
      <c r="CF8" s="251" t="str">
        <f>IF(ISNUMBER(FIND(analysismethod6,'II_Program-level standards'!Y$13)),"",'II_Program-level standards'!Y$13&amp;analysismethod6)</f>
        <v xml:space="preserve">Review of Grievances Related to Access; 
</v>
      </c>
      <c r="CG8" s="251" t="str">
        <f>IF(ISNUMBER(FIND(analysismethod6,'II_Program-level standards'!Z$13)),"",'II_Program-level standards'!Z$13&amp;analysismethod6)</f>
        <v xml:space="preserve">Review of Grievances Related to Access; 
</v>
      </c>
      <c r="CH8" s="251" t="str">
        <f>IF(ISNUMBER(FIND(analysismethod6,'II_Program-level standards'!AA$13)),"",'II_Program-level standards'!AA$13&amp;analysismethod6)</f>
        <v xml:space="preserve">Review of Grievances Related to Access; 
</v>
      </c>
      <c r="CI8" s="251" t="str">
        <f>IF(ISNUMBER(FIND(analysismethod6,'II_Program-level standards'!AB$13)),"",'II_Program-level standards'!AB$13&amp;analysismethod6)</f>
        <v xml:space="preserve">Review of Grievances Related to Access; 
</v>
      </c>
      <c r="CJ8" s="251" t="str">
        <f>IF(ISNUMBER(FIND(analysismethod6,'II_Program-level standards'!AC$13)),"",'II_Program-level standards'!AC$13&amp;analysismethod6)</f>
        <v xml:space="preserve">Review of Grievances Related to Access; 
</v>
      </c>
      <c r="CK8" s="251" t="str">
        <f>IF(ISNUMBER(FIND(analysismethod6,'II_Program-level standards'!AD$13)),"",'II_Program-level standards'!AD$13&amp;analysismethod6)</f>
        <v xml:space="preserve">Review of Grievances Related to Access; 
</v>
      </c>
      <c r="CL8" s="251" t="str">
        <f>IF(ISNUMBER(FIND(analysismethod6,'II_Program-level standards'!AE$13)),"",'II_Program-level standards'!AE$13&amp;analysismethod6)</f>
        <v xml:space="preserve">Review of Grievances Related to Access; 
</v>
      </c>
      <c r="CM8" s="251" t="str">
        <f>IF(ISNUMBER(FIND(analysismethod6,'II_Program-level standards'!AF$13)),"",'II_Program-level standards'!AF$13&amp;analysismethod6)</f>
        <v xml:space="preserve">Review of Grievances Related to Access; 
</v>
      </c>
      <c r="CN8" s="251" t="str">
        <f>IF(ISNUMBER(FIND(analysismethod6,'II_Program-level standards'!AG$13)),"",'II_Program-level standards'!AG$13&amp;analysismethod6)</f>
        <v xml:space="preserve">Review of Grievances Related to Access; 
</v>
      </c>
      <c r="CO8" s="251" t="str">
        <f>IF(ISNUMBER(FIND(analysismethod6,'II_Program-level standards'!AH$13)),"",'II_Program-level standards'!AH$13&amp;analysismethod6)</f>
        <v xml:space="preserve">Review of Grievances Related to Access; 
</v>
      </c>
      <c r="CP8" s="251" t="str">
        <f>IF(ISNUMBER(FIND(analysismethod6,'II_Program-level standards'!AI$13)),"",'II_Program-level standards'!AI$13&amp;analysismethod6)</f>
        <v xml:space="preserve">Review of Grievances Related to Access; 
</v>
      </c>
      <c r="CQ8" s="251" t="str">
        <f>IF(ISNUMBER(FIND(analysismethod6,'II_Program-level standards'!AJ$13)),"",'II_Program-level standards'!AJ$13&amp;analysismethod6)</f>
        <v xml:space="preserve">Review of Grievances Related to Access; 
</v>
      </c>
      <c r="CR8" s="251" t="str">
        <f>IF(ISNUMBER(FIND(analysismethod6,'II_Program-level standards'!AK$13)),"",'II_Program-level standards'!AK$13&amp;analysismethod6)</f>
        <v xml:space="preserve">Review of Grievances Related to Access; 
</v>
      </c>
      <c r="CS8" s="251" t="str">
        <f>IF(ISNUMBER(FIND(analysismethod6,'II_Program-level standards'!AL$13)),"",'II_Program-level standards'!AL$13&amp;analysismethod6)</f>
        <v xml:space="preserve">Review of Grievances Related to Access; 
</v>
      </c>
      <c r="CT8" s="251" t="str">
        <f>IF(ISNUMBER(FIND(analysismethod6,'II_Program-level standards'!AM$13)),"",'II_Program-level standards'!AM$13&amp;analysismethod6)</f>
        <v xml:space="preserve">Review of Grievances Related to Access; 
</v>
      </c>
      <c r="CU8" s="251" t="str">
        <f>IF(ISNUMBER(FIND(analysismethod6,'II_Program-level standards'!AN$13)),"",'II_Program-level standards'!AN$13&amp;analysismethod6)</f>
        <v xml:space="preserve">Review of Grievances Related to Access; 
</v>
      </c>
      <c r="CV8" s="251" t="str">
        <f>IF(ISNUMBER(FIND(analysismethod6,'II_Program-level standards'!AO$13)),"",'II_Program-level standards'!AO$13&amp;analysismethod6)</f>
        <v xml:space="preserve">Review of Grievances Related to Access; 
</v>
      </c>
      <c r="CW8" s="251" t="str">
        <f>IF(ISNUMBER(FIND(analysismethod6,'II_Program-level standards'!AP$13)),"",'II_Program-level standards'!AP$13&amp;analysismethod6)</f>
        <v xml:space="preserve">Review of Grievances Related to Access; 
</v>
      </c>
      <c r="CX8" s="251" t="str">
        <f>IF(ISNUMBER(FIND(analysismethod6,'II_Program-level standards'!AQ$13)),"",'II_Program-level standards'!AQ$13&amp;analysismethod6)</f>
        <v xml:space="preserve">Review of Grievances Related to Access; 
</v>
      </c>
      <c r="CY8" s="251" t="str">
        <f>IF(ISNUMBER(FIND(analysismethod6,'II_Program-level standards'!AR$13)),"",'II_Program-level standards'!AR$13&amp;analysismethod6)</f>
        <v xml:space="preserve">Review of Grievances Related to Access; 
</v>
      </c>
      <c r="CZ8" s="251" t="str">
        <f>IF(ISNUMBER(FIND(analysismethod6,'II_Program-level standards'!AS$13)),"",'II_Program-level standards'!AS$13&amp;analysismethod6)</f>
        <v xml:space="preserve">Review of Grievances Related to Access; 
</v>
      </c>
      <c r="DA8" s="251" t="str">
        <f>IF(ISNUMBER(FIND(analysismethod6,'II_Program-level standards'!AT$13)),"",'II_Program-level standards'!AT$13&amp;analysismethod6)</f>
        <v xml:space="preserve">Review of Grievances Related to Access; 
</v>
      </c>
      <c r="DB8" s="251" t="str">
        <f>IF(ISNUMBER(FIND(analysismethod6,'II_Program-level standards'!AU$13)),"",'II_Program-level standards'!AU$13&amp;analysismethod6)</f>
        <v xml:space="preserve">Review of Grievances Related to Access; 
</v>
      </c>
      <c r="DC8" s="251" t="str">
        <f>IF(ISNUMBER(FIND(analysismethod6,'II_Program-level standards'!AV$13)),"",'II_Program-level standards'!AV$13&amp;analysismethod6)</f>
        <v xml:space="preserve">Review of Grievances Related to Access; 
</v>
      </c>
      <c r="DD8" s="251" t="str">
        <f>IF(ISNUMBER(FIND(analysismethod6,'II_Program-level standards'!AW$13)),"",'II_Program-level standards'!AW$13&amp;analysismethod6)</f>
        <v xml:space="preserve">Review of Grievances Related to Access; 
</v>
      </c>
      <c r="DE8" s="251" t="str">
        <f>IF(ISNUMBER(FIND(analysismethod6,'II_Program-level standards'!AX$13)),"",'II_Program-level standards'!AX$13&amp;analysismethod6)</f>
        <v xml:space="preserve">Review of Grievances Related to Access; 
</v>
      </c>
      <c r="DF8" s="251" t="str">
        <f>IF(ISNUMBER(FIND(analysismethod6,'II_Program-level standards'!AY$13)),"",'II_Program-level standards'!AY$13&amp;analysismethod6)</f>
        <v xml:space="preserve">Review of Grievances Related to Access; 
</v>
      </c>
      <c r="DG8" s="251" t="str">
        <f>IF(ISNUMBER(FIND(analysismethod6,'II_Program-level standards'!AZ$13)),"",'II_Program-level standards'!AZ$13&amp;analysismethod6)</f>
        <v xml:space="preserve">Review of Grievances Related to Access; 
</v>
      </c>
      <c r="DH8" s="251" t="str">
        <f>IF(ISNUMBER(FIND(analysismethod6,'II_Program-level standards'!BA$13)),"",'II_Program-level standards'!BA$13&amp;analysismethod6)</f>
        <v xml:space="preserve">Review of Grievances Related to Access; 
</v>
      </c>
      <c r="DI8" s="251" t="str">
        <f>IF(ISNUMBER(FIND(analysismethod6,'II_Program-level standards'!BB$13)),"",'II_Program-level standards'!BB$13&amp;analysismethod6)</f>
        <v xml:space="preserve">Review of Grievances Related to Access; 
</v>
      </c>
      <c r="DJ8" s="251" t="str">
        <f>IF(ISNUMBER(FIND(analysismethod6,'II_Program-level standards'!BC$13)),"",'II_Program-level standards'!BC$13&amp;analysismethod6)</f>
        <v xml:space="preserve">Review of Grievances Related to Access; 
</v>
      </c>
      <c r="DK8" s="251" t="str">
        <f>IF(ISNUMBER(FIND(analysismethod6,'II_Program-level standards'!BD$13)),"",'II_Program-level standards'!BD$13&amp;analysismethod6)</f>
        <v xml:space="preserve">Review of Grievances Related to Access; 
</v>
      </c>
      <c r="DL8" s="251" t="str">
        <f>IF(ISNUMBER(FIND(analysismethod6,'II_Program-level standards'!BE$13)),"",'II_Program-level standards'!BE$13&amp;analysismethod6)</f>
        <v xml:space="preserve">Review of Grievances Related to Access; 
</v>
      </c>
      <c r="DM8" s="251" t="str">
        <f>IF(ISNUMBER(FIND(analysismethod6,'II_Program-level standards'!BF$13)),"",'II_Program-level standards'!BF$13&amp;analysismethod6)</f>
        <v xml:space="preserve">Review of Grievances Related to Access; 
</v>
      </c>
      <c r="DN8" s="251" t="str">
        <f>IF(ISNUMBER(FIND(analysismethod6,'II_Program-level standards'!BG$13)),"",'II_Program-level standards'!BG$13&amp;analysismethod6)</f>
        <v xml:space="preserve">Review of Grievances Related to Access; 
</v>
      </c>
      <c r="DO8" s="251" t="str">
        <f>IF(ISNUMBER(FIND(analysismethod6,'II_Program-level standards'!BH$13)),"",'II_Program-level standards'!BH$13&amp;analysismethod6)</f>
        <v xml:space="preserve">Review of Grievances Related to Access; 
</v>
      </c>
      <c r="DP8" s="251" t="str">
        <f>IF(ISNUMBER(FIND(analysismethod6,'II_Program-level standards'!BI$13)),"",'II_Program-level standards'!BI$13&amp;analysismethod6)</f>
        <v xml:space="preserve">Review of Grievances Related to Access; 
</v>
      </c>
      <c r="DQ8" s="251" t="str">
        <f>IF(ISNUMBER(FIND(analysismethod6,'II_Program-level standards'!BJ$13)),"",'II_Program-level standards'!BJ$13&amp;analysismethod6)</f>
        <v xml:space="preserve">Review of Grievances Related to Access; 
</v>
      </c>
      <c r="DR8" s="251" t="str">
        <f>IF(ISNUMBER(FIND(analysismethod6,'II_Program-level standards'!BK$13)),"",'II_Program-level standards'!BK$13&amp;analysismethod6)</f>
        <v xml:space="preserve">Review of Grievances Related to Access; 
</v>
      </c>
      <c r="DS8" s="251" t="str">
        <f>IF(ISNUMBER(FIND(analysismethod6,'II_Program-level standards'!BL$13)),"",'II_Program-level standards'!BL$13&amp;analysismethod6)</f>
        <v xml:space="preserve">Review of Grievances Related to Access; 
</v>
      </c>
      <c r="DT8" s="251" t="str">
        <f>IF(ISNUMBER(FIND(analysismethod6,'II_Program-level standards'!BM$13)),"",'II_Program-level standards'!BM$13&amp;analysismethod6)</f>
        <v xml:space="preserve">Review of Grievances Related to Access; 
</v>
      </c>
      <c r="DU8" s="251" t="str">
        <f>IF(ISNUMBER(FIND(analysismethod6,'II_Program-level standards'!BN$13)),"",'II_Program-level standards'!BN$13&amp;analysismethod6)</f>
        <v xml:space="preserve">Review of Grievances Related to Access; 
</v>
      </c>
      <c r="DV8" s="251" t="str">
        <f>IF(ISNUMBER(FIND(analysismethod6,'II_Program-level standards'!BO$13)),"",'II_Program-level standards'!BO$13&amp;analysismethod6)</f>
        <v xml:space="preserve">Review of Grievances Related to Access; 
</v>
      </c>
      <c r="DW8" s="251" t="str">
        <f>IF(ISNUMBER(FIND(analysismethod6,'II_Program-level standards'!BP$13)),"",'II_Program-level standards'!BP$13&amp;analysismethod6)</f>
        <v xml:space="preserve">Review of Grievances Related to Access; 
</v>
      </c>
      <c r="DX8" s="251" t="str">
        <f>IF(ISNUMBER(FIND(analysismethod6,'II_Program-level standards'!BQ$13)),"",'II_Program-level standards'!BQ$13&amp;analysismethod6)</f>
        <v xml:space="preserve">Review of Grievances Related to Access; 
</v>
      </c>
      <c r="DY8" s="251" t="str">
        <f>IF(ISNUMBER(FIND(analysismethod6,'II_Program-level standards'!BR$13)),"",'II_Program-level standards'!BR$13&amp;analysismethod6)</f>
        <v xml:space="preserve">Review of Grievances Related to Access; 
</v>
      </c>
      <c r="DZ8" s="251" t="str">
        <f>IF(ISNUMBER(FIND(analysismethod6,'II_Program-level standards'!BS$13)),"",'II_Program-level standards'!BS$13&amp;analysismethod6)</f>
        <v xml:space="preserve">Review of Grievances Related to Access; 
</v>
      </c>
      <c r="EA8" s="251" t="str">
        <f>IF(ISNUMBER(FIND(analysismethod6,'II_Program-level standards'!BT$13)),"",'II_Program-level standards'!BT$13&amp;analysismethod6)</f>
        <v xml:space="preserve">Review of Grievances Related to Access; 
</v>
      </c>
      <c r="EB8" s="251" t="str">
        <f>IF(ISNUMBER(FIND(analysismethod6,'II_Program-level standards'!BU$13)),"",'II_Program-level standards'!BU$13&amp;analysismethod6)</f>
        <v xml:space="preserve">Review of Grievances Related to Access; 
</v>
      </c>
      <c r="EC8" s="251" t="str">
        <f>IF(ISNUMBER(FIND(analysismethod6,'II_Program-level standards'!BV$13)),"",'II_Program-level standards'!BV$13&amp;analysismethod6)</f>
        <v xml:space="preserve">Review of Grievances Related to Access; 
</v>
      </c>
      <c r="ED8" s="251" t="str">
        <f>IF(ISNUMBER(FIND(analysismethod6,'II_Program-level standards'!BW$13)),"",'II_Program-level standards'!BW$13&amp;analysismethod6)</f>
        <v xml:space="preserve">Review of Grievances Related to Access; 
</v>
      </c>
      <c r="EE8" s="251" t="str">
        <f>IF(ISNUMBER(FIND(analysismethod6,'II_Program-level standards'!BX$13)),"",'II_Program-level standards'!BX$13&amp;analysismethod6)</f>
        <v xml:space="preserve">Review of Grievances Related to Access; 
</v>
      </c>
      <c r="EF8" s="251" t="str">
        <f>IF(ISNUMBER(FIND(analysismethod6,'II_Program-level standards'!BY$13)),"",'II_Program-level standards'!BY$13&amp;analysismethod6)</f>
        <v xml:space="preserve">Review of Grievances Related to Access; 
</v>
      </c>
      <c r="EG8" s="251" t="str">
        <f>IF(ISNUMBER(FIND(analysismethod6,'II_Program-level standards'!BZ$13)),"",'II_Program-level standards'!BZ$13&amp;analysismethod6)</f>
        <v xml:space="preserve">Review of Grievances Related to Access; 
</v>
      </c>
      <c r="EH8" s="251" t="str">
        <f>IF(ISNUMBER(FIND(analysismethod6,'II_Program-level standards'!CA$13)),"",'II_Program-level standards'!CA$13&amp;analysismethod6)</f>
        <v xml:space="preserve">Review of Grievances Related to Access; 
</v>
      </c>
      <c r="EI8" s="251" t="str">
        <f>IF(ISNUMBER(FIND(analysismethod6,'II_Program-level standards'!CB$13)),"",'II_Program-level standards'!CB$13&amp;analysismethod6)</f>
        <v xml:space="preserve">Review of Grievances Related to Access; 
</v>
      </c>
      <c r="EJ8" s="251" t="str">
        <f>IF(ISNUMBER(FIND(analysismethod6,'II_Program-level standards'!CC$13)),"",'II_Program-level standards'!CC$13&amp;analysismethod6)</f>
        <v xml:space="preserve">Review of Grievances Related to Access; 
</v>
      </c>
      <c r="EK8" s="251" t="str">
        <f>IF(ISNUMBER(FIND(analysismethod6,'II_Program-level standards'!CD$13)),"",'II_Program-level standards'!CD$13&amp;analysismethod6)</f>
        <v xml:space="preserve">Review of Grievances Related to Access; 
</v>
      </c>
      <c r="EL8" s="251" t="str">
        <f>IF(ISNUMBER(FIND(analysismethod6,'II_Program-level standards'!CE$13)),"",'II_Program-level standards'!CE$13&amp;analysismethod6)</f>
        <v xml:space="preserve">Review of Grievances Related to Access; 
</v>
      </c>
      <c r="EM8" s="251" t="str">
        <f>IF(ISNUMBER(FIND(analysismethod6,'II_Program-level standards'!CF$13)),"",'II_Program-level standards'!CF$13&amp;analysismethod6)</f>
        <v xml:space="preserve">Review of Grievances Related to Access; 
</v>
      </c>
      <c r="EN8" s="251" t="str">
        <f>IF(ISNUMBER(FIND(analysismethod6,'II_Program-level standards'!CG$13)),"",'II_Program-level standards'!CG$13&amp;analysismethod6)</f>
        <v xml:space="preserve">Review of Grievances Related to Access; 
</v>
      </c>
      <c r="EO8" s="251" t="str">
        <f>IF(ISNUMBER(FIND(analysismethod6,'II_Program-level standards'!CH$13)),"",'II_Program-level standards'!CH$13&amp;analysismethod6)</f>
        <v xml:space="preserve">Review of Grievances Related to Access; 
</v>
      </c>
      <c r="EP8" s="251" t="str">
        <f>IF(ISNUMBER(FIND(analysismethod6,'II_Program-level standards'!CI$13)),"",'II_Program-level standards'!CI$13&amp;analysismethod6)</f>
        <v xml:space="preserve">Review of Grievances Related to Access; 
</v>
      </c>
      <c r="EQ8" s="251" t="str">
        <f>IF(ISNUMBER(FIND(analysismethod6,'II_Program-level standards'!CJ$13)),"",'II_Program-level standards'!CJ$13&amp;analysismethod6)</f>
        <v xml:space="preserve">Review of Grievances Related to Access; 
</v>
      </c>
      <c r="ER8" s="251" t="str">
        <f>IF(ISNUMBER(FIND(analysismethod6,'II_Program-level standards'!CK$13)),"",'II_Program-level standards'!CK$13&amp;analysismethod6)</f>
        <v xml:space="preserve">Review of Grievances Related to Access; 
</v>
      </c>
      <c r="ES8" s="251" t="str">
        <f>IF(ISNUMBER(FIND(analysismethod6,'II_Program-level standards'!CL$13)),"",'II_Program-level standards'!CL$13&amp;analysismethod6)</f>
        <v xml:space="preserve">Review of Grievances Related to Access; 
</v>
      </c>
      <c r="ET8" s="251" t="str">
        <f>IF(ISNUMBER(FIND(analysismethod6,'II_Program-level standards'!CM$13)),"",'II_Program-level standards'!CM$13&amp;analysismethod6)</f>
        <v xml:space="preserve">Review of Grievances Related to Access; 
</v>
      </c>
      <c r="EU8" s="251" t="str">
        <f>IF(ISNUMBER(FIND(analysismethod6,'II_Program-level standards'!CN$13)),"",'II_Program-level standards'!CN$13&amp;analysismethod6)</f>
        <v xml:space="preserve">Review of Grievances Related to Access; 
</v>
      </c>
      <c r="EV8" s="251" t="str">
        <f>IF(ISNUMBER(FIND(analysismethod6,'II_Program-level standards'!CO$13)),"",'II_Program-level standards'!CO$13&amp;analysismethod6)</f>
        <v xml:space="preserve">Review of Grievances Related to Access; 
</v>
      </c>
      <c r="EW8" s="251" t="str">
        <f>IF(ISNUMBER(FIND(analysismethod6,'II_Program-level standards'!CP$13)),"",'II_Program-level standards'!CP$13&amp;analysismethod6)</f>
        <v xml:space="preserve">Review of Grievances Related to Access; 
</v>
      </c>
      <c r="EX8" s="251" t="str">
        <f>IF(ISNUMBER(FIND(analysismethod6,'II_Program-level standards'!CQ$13)),"",'II_Program-level standards'!CQ$13&amp;analysismethod6)</f>
        <v xml:space="preserve">Review of Grievances Related to Access; 
</v>
      </c>
      <c r="EY8" s="251" t="str">
        <f>IF(ISNUMBER(FIND(analysismethod6,'II_Program-level standards'!CR$13)),"",'II_Program-level standards'!CR$13&amp;analysismethod6)</f>
        <v xml:space="preserve">Review of Grievances Related to Access; 
</v>
      </c>
      <c r="EZ8" s="251" t="str">
        <f>IF(ISNUMBER(FIND(analysismethod6,'II_Program-level standards'!CS$13)),"",'II_Program-level standards'!CS$13&amp;analysismethod6)</f>
        <v xml:space="preserve">Review of Grievances Related to Access; 
</v>
      </c>
      <c r="FA8" s="251" t="str">
        <f>IF(ISNUMBER(FIND(analysismethod6,'II_Program-level standards'!CT$13)),"",'II_Program-level standards'!CT$13&amp;analysismethod6)</f>
        <v xml:space="preserve">Review of Grievances Related to Access; 
</v>
      </c>
      <c r="FB8" s="251" t="str">
        <f>IF(ISNUMBER(FIND(analysismethod6,'II_Program-level standards'!CU$13)),"",'II_Program-level standards'!CU$13&amp;analysismethod6)</f>
        <v xml:space="preserve">Review of Grievances Related to Access; 
</v>
      </c>
      <c r="FC8" s="251" t="str">
        <f>IF(ISNUMBER(FIND(analysismethod6,'II_Program-level standards'!CV$13)),"",'II_Program-level standards'!CV$13&amp;analysismethod6)</f>
        <v xml:space="preserve">Review of Grievances Related to Access; 
</v>
      </c>
      <c r="FD8" s="251" t="str">
        <f>IF(ISNUMBER(FIND(analysismethod6,'II_Program-level standards'!CW$13)),"",'II_Program-level standards'!CW$13&amp;analysismethod6)</f>
        <v xml:space="preserve">Review of Grievances Related to Access; 
</v>
      </c>
      <c r="FE8" s="251" t="str">
        <f>IF(ISNUMBER(FIND(analysismethod6,'II_Program-level standards'!CX$13)),"",'II_Program-level standards'!CX$13&amp;analysismethod6)</f>
        <v xml:space="preserve">Review of Grievances Related to Access; 
</v>
      </c>
      <c r="FF8" s="251" t="str">
        <f>IF(ISNUMBER(FIND(analysismethod6,'II_Program-level standards'!CY$13)),"",'II_Program-level standards'!CY$13&amp;analysismethod6)</f>
        <v xml:space="preserve">Review of Grievances Related to Access; 
</v>
      </c>
      <c r="FG8" s="252" t="str">
        <f>IF(ISNUMBER(FIND(analysismethod6,'II_Program-level standards'!CZ$13)),"",'II_Program-level standards'!CZ$13&amp;analysismethod6)</f>
        <v xml:space="preserve">Review of Grievances Related to Access; 
</v>
      </c>
    </row>
    <row r="9" spans="1:212" ht="99.75" x14ac:dyDescent="0.2">
      <c r="B9" s="11" t="s">
        <v>653</v>
      </c>
      <c r="C9" s="17"/>
      <c r="D9" s="17"/>
      <c r="E9" s="17"/>
      <c r="F9" s="17"/>
      <c r="G9" s="11"/>
      <c r="I9" s="3" t="s">
        <v>145</v>
      </c>
      <c r="J9" s="32" t="str">
        <f>IF('I_State and program information'!E31="","",'I_State and program information'!E31&amp;"; ")</f>
        <v/>
      </c>
      <c r="K9" s="41" t="str">
        <f>IF(ISNUMBER(FIND(plan7,'I_State and program information'!$E$52)),"",'I_State and program information'!$E$52&amp;plan7)</f>
        <v/>
      </c>
      <c r="L9" s="41" t="str">
        <f>IF(ISNUMBER(FIND(plan7,'I_State and program information'!$E$56)),"",'I_State and program information'!$E$56&amp;plan7)</f>
        <v/>
      </c>
      <c r="M9" s="41" t="str">
        <f>IF(ISNUMBER(FIND(plan7,'I_State and program information'!$E$60)),"",'I_State and program information'!$E$60&amp;plan7)</f>
        <v/>
      </c>
      <c r="N9" s="41" t="str">
        <f>IF(ISNUMBER(FIND(plan7,'I_State and program information'!$E$64)),"",'I_State and program information'!$E$64&amp;plan7)</f>
        <v/>
      </c>
      <c r="O9" s="41" t="str">
        <f>IF(ISNUMBER(FIND(plan7,'I_State and program information'!$E$68)),"",'I_State and program information'!$E$68&amp;plan7)</f>
        <v/>
      </c>
      <c r="P9" s="41" t="str">
        <f>IF(ISNUMBER(FIND(plan7,'I_State and program information'!$E$72)),"",'I_State and program information'!$E$72&amp;plan7)</f>
        <v/>
      </c>
      <c r="Q9" s="41" t="str">
        <f>IF(ISNUMBER(FIND(plan7,'I_State and program information'!$E$76)),"",'I_State and program information'!$E$76&amp;plan7)</f>
        <v/>
      </c>
      <c r="R9" s="41" t="str">
        <f>IF(ISNUMBER(FIND(plan7,'I_State and program information'!$E$82)),"",'I_State and program information'!$E$82&amp;plan7)</f>
        <v/>
      </c>
      <c r="S9" s="41" t="str">
        <f>IF(ISNUMBER(FIND(plan7,'I_State and program information'!$E$88)),"",'I_State and program information'!$E$88&amp;plan7)</f>
        <v/>
      </c>
      <c r="T9" s="41" t="str">
        <f>IF(ISNUMBER(FIND(plan7,'I_State and program information'!$E$94)),"",'I_State and program information'!$E$94&amp;plan7)</f>
        <v/>
      </c>
      <c r="U9" s="3" t="s">
        <v>131</v>
      </c>
      <c r="V9" s="3" t="s">
        <v>654</v>
      </c>
      <c r="W9" s="18" t="s">
        <v>158</v>
      </c>
      <c r="Y9" s="3" t="s">
        <v>655</v>
      </c>
      <c r="AD9" s="3" t="s">
        <v>656</v>
      </c>
      <c r="AE9" s="78" t="str">
        <f>IF(ISNUMBER(FIND(dsreq7,'III_Plan comp 438.206 All plans'!E$8)),"",'III_Plan comp 438.206 All plans'!E$8&amp;dsreq7)</f>
        <v xml:space="preserve">Does not demonstrate that its network includes sufficient family planning providers to ensure timely access to covered services;
</v>
      </c>
      <c r="AF9" s="62" t="str">
        <f>IF(ISNUMBER(FIND(dsreq7,'III_Plan comp 438.206 All plans'!F$8)),"",'III_Plan comp 438.206 All plans'!F$8&amp;dsreq7)</f>
        <v xml:space="preserve">Does not demonstrate that its network includes sufficient family planning providers to ensure timely access to covered services;
</v>
      </c>
      <c r="AG9" s="62" t="str">
        <f>IF(ISNUMBER(FIND(dsreq7,'III_Plan comp 438.206 All plans'!G$8)),"",'III_Plan comp 438.206 All plans'!G$8&amp;dsreq7)</f>
        <v xml:space="preserve">Does not demonstrate that its network includes sufficient family planning providers to ensure timely access to covered services;
</v>
      </c>
      <c r="AH9" s="62" t="str">
        <f>IF(ISNUMBER(FIND(dsreq7,'III_Plan comp 438.206 All plans'!H$8)),"",'III_Plan comp 438.206 All plans'!H$8&amp;dsreq7)</f>
        <v xml:space="preserve">Does not demonstrate that its network includes sufficient family planning providers to ensure timely access to covered services;
</v>
      </c>
      <c r="AI9" s="62" t="str">
        <f>IF(ISNUMBER(FIND(dsreq7,'III_Plan comp 438.206 All plans'!I$8)),"",'III_Plan comp 438.206 All plans'!I$8&amp;dsreq7)</f>
        <v xml:space="preserve">Does not demonstrate that its network includes sufficient family planning providers to ensure timely access to covered services;
</v>
      </c>
      <c r="AJ9" s="62" t="str">
        <f>IF(ISNUMBER(FIND(dsreq7,'III_Plan comp 438.206 All plans'!J$8)),"",'III_Plan comp 438.206 All plans'!J$8&amp;dsreq7)</f>
        <v xml:space="preserve">Does not demonstrate that its network includes sufficient family planning providers to ensure timely access to covered services;
</v>
      </c>
      <c r="AK9" s="62" t="str">
        <f>IF(ISNUMBER(FIND(dsreq7,'III_Plan comp 438.206 All plans'!K$8)),"",'III_Plan comp 438.206 All plans'!K$8&amp;dsreq7)</f>
        <v xml:space="preserve">Does not demonstrate that its network includes sufficient family planning providers to ensure timely access to covered services;
</v>
      </c>
      <c r="AL9" s="62" t="str">
        <f>IF(ISNUMBER(FIND(dsreq7,'III_Plan comp 438.206 All plans'!L$8)),"",'III_Plan comp 438.206 All plans'!L$8&amp;dsreq7)</f>
        <v xml:space="preserve">Does not demonstrate that its network includes sufficient family planning providers to ensure timely access to covered services;
</v>
      </c>
      <c r="AM9" s="62" t="str">
        <f>IF(ISNUMBER(FIND(dsreq7,'III_Plan comp 438.206 All plans'!M$8)),"",'III_Plan comp 438.206 All plans'!M$8&amp;dsreq7)</f>
        <v xml:space="preserve">Does not demonstrate that its network includes sufficient family planning providers to ensure timely access to covered services;
</v>
      </c>
      <c r="AN9" s="62" t="str">
        <f>IF(ISNUMBER(FIND(dsreq7,'III_Plan comp 438.206 All plans'!N$8)),"",'III_Plan comp 438.206 All plans'!N$8&amp;dsreq7)</f>
        <v xml:space="preserve">Does not demonstrate that its network includes sufficient family planning providers to ensure timely access to covered services;
</v>
      </c>
      <c r="BK9" s="250" t="str">
        <f>IF('I_State and program information'!$E$74="Yes","Encounter Data Analysis"&amp;"; "&amp;CHAR(10)&amp;CHAR(10),"")</f>
        <v xml:space="preserve">Encounter Data Analysis; 
</v>
      </c>
      <c r="BL9" s="251" t="str">
        <f>IF(ISNUMBER(FIND(analysismethod7,'II_Program-level standards'!E$13)),"",'II_Program-level standards'!E$13&amp;analysismethod7)</f>
        <v xml:space="preserve">Encounter Data Analysis; 
</v>
      </c>
      <c r="BM9" s="251" t="str">
        <f>IF(ISNUMBER(FIND(analysismethod7,'II_Program-level standards'!F$13)),"",'II_Program-level standards'!F$13&amp;analysismethod7)</f>
        <v xml:space="preserve">Encounter Data Analysis; 
</v>
      </c>
      <c r="BN9" s="251" t="str">
        <f>IF(ISNUMBER(FIND(analysismethod7,'II_Program-level standards'!G$13)),"",'II_Program-level standards'!G$13&amp;analysismethod7)</f>
        <v xml:space="preserve">Geomapping; 
Encounter Data Analysis; 
</v>
      </c>
      <c r="BO9" s="251" t="str">
        <f>IF(ISNUMBER(FIND(analysismethod7,'II_Program-level standards'!H$13)),"",'II_Program-level standards'!H$13&amp;analysismethod7)</f>
        <v xml:space="preserve">Geomapping; 
Encounter Data Analysis; 
</v>
      </c>
      <c r="BP9" s="251" t="str">
        <f>IF(ISNUMBER(FIND(analysismethod7,'II_Program-level standards'!I$13)),"",'II_Program-level standards'!I$13&amp;analysismethod7)</f>
        <v xml:space="preserve">Secret Shopper: Appointment Availability; 
Encounter Data Analysis; 
</v>
      </c>
      <c r="BQ9" s="251" t="str">
        <f>IF(ISNUMBER(FIND(analysismethod7,'II_Program-level standards'!J$13)),"",'II_Program-level standards'!J$13&amp;analysismethod7)</f>
        <v xml:space="preserve">Secret Shopper: Appointment Availability; 
Encounter Data Analysis; 
</v>
      </c>
      <c r="BR9" s="251" t="str">
        <f>IF(ISNUMBER(FIND(analysismethod7,'II_Program-level standards'!K$13)),"",'II_Program-level standards'!K$13&amp;analysismethod7)</f>
        <v xml:space="preserve">Secret Shopper: Appointment Availability; 
Encounter Data Analysis; 
</v>
      </c>
      <c r="BS9" s="251" t="str">
        <f>IF(ISNUMBER(FIND(analysismethod7,'II_Program-level standards'!L$13)),"",'II_Program-level standards'!L$13&amp;analysismethod7)</f>
        <v xml:space="preserve">Secret Shopper: Appointment Availability; 
Encounter Data Analysis; 
</v>
      </c>
      <c r="BT9" s="251" t="str">
        <f>IF(ISNUMBER(FIND(analysismethod7,'II_Program-level standards'!M$13)),"",'II_Program-level standards'!M$13&amp;analysismethod7)</f>
        <v xml:space="preserve">Encounter Data Analysis; 
</v>
      </c>
      <c r="BU9" s="251" t="str">
        <f>IF(ISNUMBER(FIND(analysismethod7,'II_Program-level standards'!N$13)),"",'II_Program-level standards'!N$13&amp;analysismethod7)</f>
        <v xml:space="preserve">Encounter Data Analysis; 
</v>
      </c>
      <c r="BV9" s="251" t="str">
        <f>IF(ISNUMBER(FIND(analysismethod7,'II_Program-level standards'!O$13)),"",'II_Program-level standards'!O$13&amp;analysismethod7)</f>
        <v xml:space="preserve">Encounter Data Analysis; 
</v>
      </c>
      <c r="BW9" s="251" t="str">
        <f>IF(ISNUMBER(FIND(analysismethod7,'II_Program-level standards'!P$13)),"",'II_Program-level standards'!P$13&amp;analysismethod7)</f>
        <v xml:space="preserve">Encounter Data Analysis; 
</v>
      </c>
      <c r="BX9" s="251" t="str">
        <f>IF(ISNUMBER(FIND(analysismethod7,'II_Program-level standards'!Q$13)),"",'II_Program-level standards'!Q$13&amp;analysismethod7)</f>
        <v xml:space="preserve">Encounter Data Analysis; 
</v>
      </c>
      <c r="BY9" s="251" t="str">
        <f>IF(ISNUMBER(FIND(analysismethod7,'II_Program-level standards'!R$13)),"",'II_Program-level standards'!R$13&amp;analysismethod7)</f>
        <v xml:space="preserve">Encounter Data Analysis; 
</v>
      </c>
      <c r="BZ9" s="251" t="str">
        <f>IF(ISNUMBER(FIND(analysismethod7,'II_Program-level standards'!S$13)),"",'II_Program-level standards'!S$13&amp;analysismethod7)</f>
        <v xml:space="preserve">Encounter Data Analysis; 
</v>
      </c>
      <c r="CA9" s="251" t="str">
        <f>IF(ISNUMBER(FIND(analysismethod7,'II_Program-level standards'!T$13)),"",'II_Program-level standards'!T$13&amp;analysismethod7)</f>
        <v xml:space="preserve">Encounter Data Analysis; 
</v>
      </c>
      <c r="CB9" s="251" t="str">
        <f>IF(ISNUMBER(FIND(analysismethod7,'II_Program-level standards'!U$13)),"",'II_Program-level standards'!U$13&amp;analysismethod7)</f>
        <v xml:space="preserve">Encounter Data Analysis; 
</v>
      </c>
      <c r="CC9" s="251" t="str">
        <f>IF(ISNUMBER(FIND(analysismethod7,'II_Program-level standards'!V$13)),"",'II_Program-level standards'!V$13&amp;analysismethod7)</f>
        <v xml:space="preserve">Encounter Data Analysis; 
</v>
      </c>
      <c r="CD9" s="251" t="str">
        <f>IF(ISNUMBER(FIND(analysismethod7,'II_Program-level standards'!W$13)),"",'II_Program-level standards'!W$13&amp;analysismethod7)</f>
        <v xml:space="preserve">Encounter Data Analysis; 
</v>
      </c>
      <c r="CE9" s="251" t="str">
        <f>IF(ISNUMBER(FIND(analysismethod7,'II_Program-level standards'!X$13)),"",'II_Program-level standards'!X$13&amp;analysismethod7)</f>
        <v xml:space="preserve">Encounter Data Analysis; 
</v>
      </c>
      <c r="CF9" s="251" t="str">
        <f>IF(ISNUMBER(FIND(analysismethod7,'II_Program-level standards'!Y$13)),"",'II_Program-level standards'!Y$13&amp;analysismethod7)</f>
        <v xml:space="preserve">Encounter Data Analysis; 
</v>
      </c>
      <c r="CG9" s="251" t="str">
        <f>IF(ISNUMBER(FIND(analysismethod7,'II_Program-level standards'!Z$13)),"",'II_Program-level standards'!Z$13&amp;analysismethod7)</f>
        <v xml:space="preserve">Encounter Data Analysis; 
</v>
      </c>
      <c r="CH9" s="251" t="str">
        <f>IF(ISNUMBER(FIND(analysismethod7,'II_Program-level standards'!AA$13)),"",'II_Program-level standards'!AA$13&amp;analysismethod7)</f>
        <v xml:space="preserve">Encounter Data Analysis; 
</v>
      </c>
      <c r="CI9" s="251" t="str">
        <f>IF(ISNUMBER(FIND(analysismethod7,'II_Program-level standards'!AB$13)),"",'II_Program-level standards'!AB$13&amp;analysismethod7)</f>
        <v xml:space="preserve">Encounter Data Analysis; 
</v>
      </c>
      <c r="CJ9" s="251" t="str">
        <f>IF(ISNUMBER(FIND(analysismethod7,'II_Program-level standards'!AC$13)),"",'II_Program-level standards'!AC$13&amp;analysismethod7)</f>
        <v xml:space="preserve">Encounter Data Analysis; 
</v>
      </c>
      <c r="CK9" s="251" t="str">
        <f>IF(ISNUMBER(FIND(analysismethod7,'II_Program-level standards'!AD$13)),"",'II_Program-level standards'!AD$13&amp;analysismethod7)</f>
        <v xml:space="preserve">Encounter Data Analysis; 
</v>
      </c>
      <c r="CL9" s="251" t="str">
        <f>IF(ISNUMBER(FIND(analysismethod7,'II_Program-level standards'!AE$13)),"",'II_Program-level standards'!AE$13&amp;analysismethod7)</f>
        <v xml:space="preserve">Encounter Data Analysis; 
</v>
      </c>
      <c r="CM9" s="251" t="str">
        <f>IF(ISNUMBER(FIND(analysismethod7,'II_Program-level standards'!AF$13)),"",'II_Program-level standards'!AF$13&amp;analysismethod7)</f>
        <v xml:space="preserve">Encounter Data Analysis; 
</v>
      </c>
      <c r="CN9" s="251" t="str">
        <f>IF(ISNUMBER(FIND(analysismethod7,'II_Program-level standards'!AG$13)),"",'II_Program-level standards'!AG$13&amp;analysismethod7)</f>
        <v xml:space="preserve">Encounter Data Analysis; 
</v>
      </c>
      <c r="CO9" s="251" t="str">
        <f>IF(ISNUMBER(FIND(analysismethod7,'II_Program-level standards'!AH$13)),"",'II_Program-level standards'!AH$13&amp;analysismethod7)</f>
        <v xml:space="preserve">Encounter Data Analysis; 
</v>
      </c>
      <c r="CP9" s="251" t="str">
        <f>IF(ISNUMBER(FIND(analysismethod7,'II_Program-level standards'!AI$13)),"",'II_Program-level standards'!AI$13&amp;analysismethod7)</f>
        <v xml:space="preserve">Encounter Data Analysis; 
</v>
      </c>
      <c r="CQ9" s="251" t="str">
        <f>IF(ISNUMBER(FIND(analysismethod7,'II_Program-level standards'!AJ$13)),"",'II_Program-level standards'!AJ$13&amp;analysismethod7)</f>
        <v xml:space="preserve">Encounter Data Analysis; 
</v>
      </c>
      <c r="CR9" s="251" t="str">
        <f>IF(ISNUMBER(FIND(analysismethod7,'II_Program-level standards'!AK$13)),"",'II_Program-level standards'!AK$13&amp;analysismethod7)</f>
        <v xml:space="preserve">Encounter Data Analysis; 
</v>
      </c>
      <c r="CS9" s="251" t="str">
        <f>IF(ISNUMBER(FIND(analysismethod7,'II_Program-level standards'!AL$13)),"",'II_Program-level standards'!AL$13&amp;analysismethod7)</f>
        <v xml:space="preserve">Encounter Data Analysis; 
</v>
      </c>
      <c r="CT9" s="251" t="str">
        <f>IF(ISNUMBER(FIND(analysismethod7,'II_Program-level standards'!AM$13)),"",'II_Program-level standards'!AM$13&amp;analysismethod7)</f>
        <v xml:space="preserve">Encounter Data Analysis; 
</v>
      </c>
      <c r="CU9" s="251" t="str">
        <f>IF(ISNUMBER(FIND(analysismethod7,'II_Program-level standards'!AN$13)),"",'II_Program-level standards'!AN$13&amp;analysismethod7)</f>
        <v xml:space="preserve">Encounter Data Analysis; 
</v>
      </c>
      <c r="CV9" s="251" t="str">
        <f>IF(ISNUMBER(FIND(analysismethod7,'II_Program-level standards'!AO$13)),"",'II_Program-level standards'!AO$13&amp;analysismethod7)</f>
        <v xml:space="preserve">Encounter Data Analysis; 
</v>
      </c>
      <c r="CW9" s="251" t="str">
        <f>IF(ISNUMBER(FIND(analysismethod7,'II_Program-level standards'!AP$13)),"",'II_Program-level standards'!AP$13&amp;analysismethod7)</f>
        <v xml:space="preserve">Encounter Data Analysis; 
</v>
      </c>
      <c r="CX9" s="251" t="str">
        <f>IF(ISNUMBER(FIND(analysismethod7,'II_Program-level standards'!AQ$13)),"",'II_Program-level standards'!AQ$13&amp;analysismethod7)</f>
        <v xml:space="preserve">Encounter Data Analysis; 
</v>
      </c>
      <c r="CY9" s="251" t="str">
        <f>IF(ISNUMBER(FIND(analysismethod7,'II_Program-level standards'!AR$13)),"",'II_Program-level standards'!AR$13&amp;analysismethod7)</f>
        <v xml:space="preserve">Encounter Data Analysis; 
</v>
      </c>
      <c r="CZ9" s="251" t="str">
        <f>IF(ISNUMBER(FIND(analysismethod7,'II_Program-level standards'!AS$13)),"",'II_Program-level standards'!AS$13&amp;analysismethod7)</f>
        <v xml:space="preserve">Encounter Data Analysis; 
</v>
      </c>
      <c r="DA9" s="251" t="str">
        <f>IF(ISNUMBER(FIND(analysismethod7,'II_Program-level standards'!AT$13)),"",'II_Program-level standards'!AT$13&amp;analysismethod7)</f>
        <v xml:space="preserve">Encounter Data Analysis; 
</v>
      </c>
      <c r="DB9" s="251" t="str">
        <f>IF(ISNUMBER(FIND(analysismethod7,'II_Program-level standards'!AU$13)),"",'II_Program-level standards'!AU$13&amp;analysismethod7)</f>
        <v xml:space="preserve">Encounter Data Analysis; 
</v>
      </c>
      <c r="DC9" s="251" t="str">
        <f>IF(ISNUMBER(FIND(analysismethod7,'II_Program-level standards'!AV$13)),"",'II_Program-level standards'!AV$13&amp;analysismethod7)</f>
        <v xml:space="preserve">Encounter Data Analysis; 
</v>
      </c>
      <c r="DD9" s="251" t="str">
        <f>IF(ISNUMBER(FIND(analysismethod7,'II_Program-level standards'!AW$13)),"",'II_Program-level standards'!AW$13&amp;analysismethod7)</f>
        <v xml:space="preserve">Encounter Data Analysis; 
</v>
      </c>
      <c r="DE9" s="251" t="str">
        <f>IF(ISNUMBER(FIND(analysismethod7,'II_Program-level standards'!AX$13)),"",'II_Program-level standards'!AX$13&amp;analysismethod7)</f>
        <v xml:space="preserve">Encounter Data Analysis; 
</v>
      </c>
      <c r="DF9" s="251" t="str">
        <f>IF(ISNUMBER(FIND(analysismethod7,'II_Program-level standards'!AY$13)),"",'II_Program-level standards'!AY$13&amp;analysismethod7)</f>
        <v xml:space="preserve">Encounter Data Analysis; 
</v>
      </c>
      <c r="DG9" s="251" t="str">
        <f>IF(ISNUMBER(FIND(analysismethod7,'II_Program-level standards'!AZ$13)),"",'II_Program-level standards'!AZ$13&amp;analysismethod7)</f>
        <v xml:space="preserve">Encounter Data Analysis; 
</v>
      </c>
      <c r="DH9" s="251" t="str">
        <f>IF(ISNUMBER(FIND(analysismethod7,'II_Program-level standards'!BA$13)),"",'II_Program-level standards'!BA$13&amp;analysismethod7)</f>
        <v xml:space="preserve">Encounter Data Analysis; 
</v>
      </c>
      <c r="DI9" s="251" t="str">
        <f>IF(ISNUMBER(FIND(analysismethod7,'II_Program-level standards'!BB$13)),"",'II_Program-level standards'!BB$13&amp;analysismethod7)</f>
        <v xml:space="preserve">Encounter Data Analysis; 
</v>
      </c>
      <c r="DJ9" s="251" t="str">
        <f>IF(ISNUMBER(FIND(analysismethod7,'II_Program-level standards'!BC$13)),"",'II_Program-level standards'!BC$13&amp;analysismethod7)</f>
        <v xml:space="preserve">Encounter Data Analysis; 
</v>
      </c>
      <c r="DK9" s="251" t="str">
        <f>IF(ISNUMBER(FIND(analysismethod7,'II_Program-level standards'!BD$13)),"",'II_Program-level standards'!BD$13&amp;analysismethod7)</f>
        <v xml:space="preserve">Encounter Data Analysis; 
</v>
      </c>
      <c r="DL9" s="251" t="str">
        <f>IF(ISNUMBER(FIND(analysismethod7,'II_Program-level standards'!BE$13)),"",'II_Program-level standards'!BE$13&amp;analysismethod7)</f>
        <v xml:space="preserve">Encounter Data Analysis; 
</v>
      </c>
      <c r="DM9" s="251" t="str">
        <f>IF(ISNUMBER(FIND(analysismethod7,'II_Program-level standards'!BF$13)),"",'II_Program-level standards'!BF$13&amp;analysismethod7)</f>
        <v xml:space="preserve">Encounter Data Analysis; 
</v>
      </c>
      <c r="DN9" s="251" t="str">
        <f>IF(ISNUMBER(FIND(analysismethod7,'II_Program-level standards'!BG$13)),"",'II_Program-level standards'!BG$13&amp;analysismethod7)</f>
        <v xml:space="preserve">Encounter Data Analysis; 
</v>
      </c>
      <c r="DO9" s="251" t="str">
        <f>IF(ISNUMBER(FIND(analysismethod7,'II_Program-level standards'!BH$13)),"",'II_Program-level standards'!BH$13&amp;analysismethod7)</f>
        <v xml:space="preserve">Encounter Data Analysis; 
</v>
      </c>
      <c r="DP9" s="251" t="str">
        <f>IF(ISNUMBER(FIND(analysismethod7,'II_Program-level standards'!BI$13)),"",'II_Program-level standards'!BI$13&amp;analysismethod7)</f>
        <v xml:space="preserve">Encounter Data Analysis; 
</v>
      </c>
      <c r="DQ9" s="251" t="str">
        <f>IF(ISNUMBER(FIND(analysismethod7,'II_Program-level standards'!BJ$13)),"",'II_Program-level standards'!BJ$13&amp;analysismethod7)</f>
        <v xml:space="preserve">Encounter Data Analysis; 
</v>
      </c>
      <c r="DR9" s="251" t="str">
        <f>IF(ISNUMBER(FIND(analysismethod7,'II_Program-level standards'!BK$13)),"",'II_Program-level standards'!BK$13&amp;analysismethod7)</f>
        <v xml:space="preserve">Encounter Data Analysis; 
</v>
      </c>
      <c r="DS9" s="251" t="str">
        <f>IF(ISNUMBER(FIND(analysismethod7,'II_Program-level standards'!BL$13)),"",'II_Program-level standards'!BL$13&amp;analysismethod7)</f>
        <v xml:space="preserve">Encounter Data Analysis; 
</v>
      </c>
      <c r="DT9" s="251" t="str">
        <f>IF(ISNUMBER(FIND(analysismethod7,'II_Program-level standards'!BM$13)),"",'II_Program-level standards'!BM$13&amp;analysismethod7)</f>
        <v xml:space="preserve">Encounter Data Analysis; 
</v>
      </c>
      <c r="DU9" s="251" t="str">
        <f>IF(ISNUMBER(FIND(analysismethod7,'II_Program-level standards'!BN$13)),"",'II_Program-level standards'!BN$13&amp;analysismethod7)</f>
        <v xml:space="preserve">Encounter Data Analysis; 
</v>
      </c>
      <c r="DV9" s="251" t="str">
        <f>IF(ISNUMBER(FIND(analysismethod7,'II_Program-level standards'!BO$13)),"",'II_Program-level standards'!BO$13&amp;analysismethod7)</f>
        <v xml:space="preserve">Encounter Data Analysis; 
</v>
      </c>
      <c r="DW9" s="251" t="str">
        <f>IF(ISNUMBER(FIND(analysismethod7,'II_Program-level standards'!BP$13)),"",'II_Program-level standards'!BP$13&amp;analysismethod7)</f>
        <v xml:space="preserve">Encounter Data Analysis; 
</v>
      </c>
      <c r="DX9" s="251" t="str">
        <f>IF(ISNUMBER(FIND(analysismethod7,'II_Program-level standards'!BQ$13)),"",'II_Program-level standards'!BQ$13&amp;analysismethod7)</f>
        <v xml:space="preserve">Encounter Data Analysis; 
</v>
      </c>
      <c r="DY9" s="251" t="str">
        <f>IF(ISNUMBER(FIND(analysismethod7,'II_Program-level standards'!BR$13)),"",'II_Program-level standards'!BR$13&amp;analysismethod7)</f>
        <v xml:space="preserve">Encounter Data Analysis; 
</v>
      </c>
      <c r="DZ9" s="251" t="str">
        <f>IF(ISNUMBER(FIND(analysismethod7,'II_Program-level standards'!BS$13)),"",'II_Program-level standards'!BS$13&amp;analysismethod7)</f>
        <v xml:space="preserve">Encounter Data Analysis; 
</v>
      </c>
      <c r="EA9" s="251" t="str">
        <f>IF(ISNUMBER(FIND(analysismethod7,'II_Program-level standards'!BT$13)),"",'II_Program-level standards'!BT$13&amp;analysismethod7)</f>
        <v xml:space="preserve">Encounter Data Analysis; 
</v>
      </c>
      <c r="EB9" s="251" t="str">
        <f>IF(ISNUMBER(FIND(analysismethod7,'II_Program-level standards'!BU$13)),"",'II_Program-level standards'!BU$13&amp;analysismethod7)</f>
        <v xml:space="preserve">Encounter Data Analysis; 
</v>
      </c>
      <c r="EC9" s="251" t="str">
        <f>IF(ISNUMBER(FIND(analysismethod7,'II_Program-level standards'!BV$13)),"",'II_Program-level standards'!BV$13&amp;analysismethod7)</f>
        <v xml:space="preserve">Encounter Data Analysis; 
</v>
      </c>
      <c r="ED9" s="251" t="str">
        <f>IF(ISNUMBER(FIND(analysismethod7,'II_Program-level standards'!BW$13)),"",'II_Program-level standards'!BW$13&amp;analysismethod7)</f>
        <v xml:space="preserve">Encounter Data Analysis; 
</v>
      </c>
      <c r="EE9" s="251" t="str">
        <f>IF(ISNUMBER(FIND(analysismethod7,'II_Program-level standards'!BX$13)),"",'II_Program-level standards'!BX$13&amp;analysismethod7)</f>
        <v xml:space="preserve">Encounter Data Analysis; 
</v>
      </c>
      <c r="EF9" s="251" t="str">
        <f>IF(ISNUMBER(FIND(analysismethod7,'II_Program-level standards'!BY$13)),"",'II_Program-level standards'!BY$13&amp;analysismethod7)</f>
        <v xml:space="preserve">Encounter Data Analysis; 
</v>
      </c>
      <c r="EG9" s="251" t="str">
        <f>IF(ISNUMBER(FIND(analysismethod7,'II_Program-level standards'!BZ$13)),"",'II_Program-level standards'!BZ$13&amp;analysismethod7)</f>
        <v xml:space="preserve">Encounter Data Analysis; 
</v>
      </c>
      <c r="EH9" s="251" t="str">
        <f>IF(ISNUMBER(FIND(analysismethod7,'II_Program-level standards'!CA$13)),"",'II_Program-level standards'!CA$13&amp;analysismethod7)</f>
        <v xml:space="preserve">Encounter Data Analysis; 
</v>
      </c>
      <c r="EI9" s="251" t="str">
        <f>IF(ISNUMBER(FIND(analysismethod7,'II_Program-level standards'!CB$13)),"",'II_Program-level standards'!CB$13&amp;analysismethod7)</f>
        <v xml:space="preserve">Encounter Data Analysis; 
</v>
      </c>
      <c r="EJ9" s="251" t="str">
        <f>IF(ISNUMBER(FIND(analysismethod7,'II_Program-level standards'!CC$13)),"",'II_Program-level standards'!CC$13&amp;analysismethod7)</f>
        <v xml:space="preserve">Encounter Data Analysis; 
</v>
      </c>
      <c r="EK9" s="251" t="str">
        <f>IF(ISNUMBER(FIND(analysismethod7,'II_Program-level standards'!CD$13)),"",'II_Program-level standards'!CD$13&amp;analysismethod7)</f>
        <v xml:space="preserve">Encounter Data Analysis; 
</v>
      </c>
      <c r="EL9" s="251" t="str">
        <f>IF(ISNUMBER(FIND(analysismethod7,'II_Program-level standards'!CE$13)),"",'II_Program-level standards'!CE$13&amp;analysismethod7)</f>
        <v xml:space="preserve">Encounter Data Analysis; 
</v>
      </c>
      <c r="EM9" s="251" t="str">
        <f>IF(ISNUMBER(FIND(analysismethod7,'II_Program-level standards'!CF$13)),"",'II_Program-level standards'!CF$13&amp;analysismethod7)</f>
        <v xml:space="preserve">Encounter Data Analysis; 
</v>
      </c>
      <c r="EN9" s="251" t="str">
        <f>IF(ISNUMBER(FIND(analysismethod7,'II_Program-level standards'!CG$13)),"",'II_Program-level standards'!CG$13&amp;analysismethod7)</f>
        <v xml:space="preserve">Encounter Data Analysis; 
</v>
      </c>
      <c r="EO9" s="251" t="str">
        <f>IF(ISNUMBER(FIND(analysismethod7,'II_Program-level standards'!CH$13)),"",'II_Program-level standards'!CH$13&amp;analysismethod7)</f>
        <v xml:space="preserve">Encounter Data Analysis; 
</v>
      </c>
      <c r="EP9" s="251" t="str">
        <f>IF(ISNUMBER(FIND(analysismethod7,'II_Program-level standards'!CI$13)),"",'II_Program-level standards'!CI$13&amp;analysismethod7)</f>
        <v xml:space="preserve">Encounter Data Analysis; 
</v>
      </c>
      <c r="EQ9" s="251" t="str">
        <f>IF(ISNUMBER(FIND(analysismethod7,'II_Program-level standards'!CJ$13)),"",'II_Program-level standards'!CJ$13&amp;analysismethod7)</f>
        <v xml:space="preserve">Encounter Data Analysis; 
</v>
      </c>
      <c r="ER9" s="251" t="str">
        <f>IF(ISNUMBER(FIND(analysismethod7,'II_Program-level standards'!CK$13)),"",'II_Program-level standards'!CK$13&amp;analysismethod7)</f>
        <v xml:space="preserve">Encounter Data Analysis; 
</v>
      </c>
      <c r="ES9" s="251" t="str">
        <f>IF(ISNUMBER(FIND(analysismethod7,'II_Program-level standards'!CL$13)),"",'II_Program-level standards'!CL$13&amp;analysismethod7)</f>
        <v xml:space="preserve">Encounter Data Analysis; 
</v>
      </c>
      <c r="ET9" s="251" t="str">
        <f>IF(ISNUMBER(FIND(analysismethod7,'II_Program-level standards'!CM$13)),"",'II_Program-level standards'!CM$13&amp;analysismethod7)</f>
        <v xml:space="preserve">Encounter Data Analysis; 
</v>
      </c>
      <c r="EU9" s="251" t="str">
        <f>IF(ISNUMBER(FIND(analysismethod7,'II_Program-level standards'!CN$13)),"",'II_Program-level standards'!CN$13&amp;analysismethod7)</f>
        <v xml:space="preserve">Encounter Data Analysis; 
</v>
      </c>
      <c r="EV9" s="251" t="str">
        <f>IF(ISNUMBER(FIND(analysismethod7,'II_Program-level standards'!CO$13)),"",'II_Program-level standards'!CO$13&amp;analysismethod7)</f>
        <v xml:space="preserve">Encounter Data Analysis; 
</v>
      </c>
      <c r="EW9" s="251" t="str">
        <f>IF(ISNUMBER(FIND(analysismethod7,'II_Program-level standards'!CP$13)),"",'II_Program-level standards'!CP$13&amp;analysismethod7)</f>
        <v xml:space="preserve">Encounter Data Analysis; 
</v>
      </c>
      <c r="EX9" s="251" t="str">
        <f>IF(ISNUMBER(FIND(analysismethod7,'II_Program-level standards'!CQ$13)),"",'II_Program-level standards'!CQ$13&amp;analysismethod7)</f>
        <v xml:space="preserve">Encounter Data Analysis; 
</v>
      </c>
      <c r="EY9" s="251" t="str">
        <f>IF(ISNUMBER(FIND(analysismethod7,'II_Program-level standards'!CR$13)),"",'II_Program-level standards'!CR$13&amp;analysismethod7)</f>
        <v xml:space="preserve">Encounter Data Analysis; 
</v>
      </c>
      <c r="EZ9" s="251" t="str">
        <f>IF(ISNUMBER(FIND(analysismethod7,'II_Program-level standards'!CS$13)),"",'II_Program-level standards'!CS$13&amp;analysismethod7)</f>
        <v xml:space="preserve">Encounter Data Analysis; 
</v>
      </c>
      <c r="FA9" s="251" t="str">
        <f>IF(ISNUMBER(FIND(analysismethod7,'II_Program-level standards'!CT$13)),"",'II_Program-level standards'!CT$13&amp;analysismethod7)</f>
        <v xml:space="preserve">Encounter Data Analysis; 
</v>
      </c>
      <c r="FB9" s="251" t="str">
        <f>IF(ISNUMBER(FIND(analysismethod7,'II_Program-level standards'!CU$13)),"",'II_Program-level standards'!CU$13&amp;analysismethod7)</f>
        <v xml:space="preserve">Encounter Data Analysis; 
</v>
      </c>
      <c r="FC9" s="251" t="str">
        <f>IF(ISNUMBER(FIND(analysismethod7,'II_Program-level standards'!CV$13)),"",'II_Program-level standards'!CV$13&amp;analysismethod7)</f>
        <v xml:space="preserve">Encounter Data Analysis; 
</v>
      </c>
      <c r="FD9" s="251" t="str">
        <f>IF(ISNUMBER(FIND(analysismethod7,'II_Program-level standards'!CW$13)),"",'II_Program-level standards'!CW$13&amp;analysismethod7)</f>
        <v xml:space="preserve">Encounter Data Analysis; 
</v>
      </c>
      <c r="FE9" s="251" t="str">
        <f>IF(ISNUMBER(FIND(analysismethod7,'II_Program-level standards'!CX$13)),"",'II_Program-level standards'!CX$13&amp;analysismethod7)</f>
        <v xml:space="preserve">Encounter Data Analysis; 
</v>
      </c>
      <c r="FF9" s="251" t="str">
        <f>IF(ISNUMBER(FIND(analysismethod7,'II_Program-level standards'!CY$13)),"",'II_Program-level standards'!CY$13&amp;analysismethod7)</f>
        <v xml:space="preserve">Encounter Data Analysis; 
</v>
      </c>
      <c r="FG9" s="252" t="str">
        <f>IF(ISNUMBER(FIND(analysismethod7,'II_Program-level standards'!CZ$13)),"",'II_Program-level standards'!CZ$13&amp;analysismethod7)</f>
        <v xml:space="preserve">Encounter Data Analysis; 
</v>
      </c>
    </row>
    <row r="10" spans="1:212" ht="57" x14ac:dyDescent="0.2">
      <c r="B10" s="11" t="s">
        <v>657</v>
      </c>
      <c r="C10" s="17"/>
      <c r="D10" s="17"/>
      <c r="E10" s="17"/>
      <c r="F10" s="17"/>
      <c r="G10" s="11"/>
      <c r="I10" s="67" t="s">
        <v>633</v>
      </c>
      <c r="J10" s="32" t="str">
        <f>IF('I_State and program information'!E32="","",'I_State and program information'!E32&amp;"; ")</f>
        <v/>
      </c>
      <c r="K10" s="41" t="str">
        <f>IF(ISNUMBER(FIND(plan8,'I_State and program information'!$E$52)),"",'I_State and program information'!$E$52&amp;plan8)</f>
        <v/>
      </c>
      <c r="L10" s="41" t="str">
        <f>IF(ISNUMBER(FIND(plan8,'I_State and program information'!$E$56)),"",'I_State and program information'!$E$56&amp;plan8)</f>
        <v/>
      </c>
      <c r="M10" s="41" t="str">
        <f>IF(ISNUMBER(FIND(plan8,'I_State and program information'!$E$60)),"",'I_State and program information'!$E$60&amp;plan8)</f>
        <v/>
      </c>
      <c r="N10" s="41" t="str">
        <f>IF(ISNUMBER(FIND(plan8,'I_State and program information'!$E$64)),"",'I_State and program information'!$E$64&amp;plan8)</f>
        <v/>
      </c>
      <c r="O10" s="41" t="str">
        <f>IF(ISNUMBER(FIND(plan8,'I_State and program information'!$E$68)),"",'I_State and program information'!$E$68&amp;plan8)</f>
        <v/>
      </c>
      <c r="P10" s="41" t="str">
        <f>IF(ISNUMBER(FIND(plan8,'I_State and program information'!$E$72)),"",'I_State and program information'!$E$72&amp;plan8)</f>
        <v/>
      </c>
      <c r="Q10" s="41" t="str">
        <f>IF(ISNUMBER(FIND(plan8,'I_State and program information'!$E$76)),"",'I_State and program information'!$E$76&amp;plan8)</f>
        <v/>
      </c>
      <c r="R10" s="41" t="str">
        <f>IF(ISNUMBER(FIND(plan8,'I_State and program information'!$E$82)),"",'I_State and program information'!$E$82&amp;plan8)</f>
        <v/>
      </c>
      <c r="S10" s="41" t="str">
        <f>IF(ISNUMBER(FIND(plan8,'I_State and program information'!$E$88)),"",'I_State and program information'!$E$88&amp;plan8)</f>
        <v/>
      </c>
      <c r="T10" s="41" t="str">
        <f>IF(ISNUMBER(FIND(plan8,'I_State and program information'!$E$94)),"",'I_State and program information'!$E$94&amp;plan8)</f>
        <v/>
      </c>
      <c r="U10" s="3" t="s">
        <v>133</v>
      </c>
      <c r="V10" s="3" t="s">
        <v>658</v>
      </c>
      <c r="W10" s="19" t="s">
        <v>633</v>
      </c>
      <c r="Y10" s="3" t="s">
        <v>659</v>
      </c>
      <c r="BK10" s="250" t="str">
        <f>IF('I_State and program information'!$E$79&lt;&gt;"",'I_State and program information'!E79&amp;"; "&amp;CHAR(10)&amp;CHAR(10),"")</f>
        <v/>
      </c>
      <c r="BL10" s="251" t="str">
        <f>IF(ISNUMBER(FIND(analysismethod8,'II_Program-level standards'!E$13)),"",'II_Program-level standards'!E$13&amp;analysismethod8)</f>
        <v/>
      </c>
      <c r="BM10" s="251" t="str">
        <f>IF(ISNUMBER(FIND(analysismethod8,'II_Program-level standards'!F$13)),"",'II_Program-level standards'!F$13&amp;analysismethod8)</f>
        <v/>
      </c>
      <c r="BN10" s="251" t="str">
        <f>IF(ISNUMBER(FIND(analysismethod8,'II_Program-level standards'!G$13)),"",'II_Program-level standards'!G$13&amp;analysismethod8)</f>
        <v/>
      </c>
      <c r="BO10" s="251" t="str">
        <f>IF(ISNUMBER(FIND(analysismethod8,'II_Program-level standards'!H$13)),"",'II_Program-level standards'!H$13&amp;analysismethod8)</f>
        <v/>
      </c>
      <c r="BP10" s="251" t="str">
        <f>IF(ISNUMBER(FIND(analysismethod8,'II_Program-level standards'!I$13)),"",'II_Program-level standards'!I$13&amp;analysismethod8)</f>
        <v/>
      </c>
      <c r="BQ10" s="251" t="str">
        <f>IF(ISNUMBER(FIND(analysismethod8,'II_Program-level standards'!J$13)),"",'II_Program-level standards'!J$13&amp;analysismethod8)</f>
        <v/>
      </c>
      <c r="BR10" s="251" t="str">
        <f>IF(ISNUMBER(FIND(analysismethod8,'II_Program-level standards'!K$13)),"",'II_Program-level standards'!K$13&amp;analysismethod8)</f>
        <v/>
      </c>
      <c r="BS10" s="251" t="str">
        <f>IF(ISNUMBER(FIND(analysismethod8,'II_Program-level standards'!L$13)),"",'II_Program-level standards'!L$13&amp;analysismethod8)</f>
        <v/>
      </c>
      <c r="BT10" s="251" t="str">
        <f>IF(ISNUMBER(FIND(analysismethod8,'II_Program-level standards'!M$13)),"",'II_Program-level standards'!M$13&amp;analysismethod8)</f>
        <v/>
      </c>
      <c r="BU10" s="251" t="str">
        <f>IF(ISNUMBER(FIND(analysismethod8,'II_Program-level standards'!N$13)),"",'II_Program-level standards'!N$13&amp;analysismethod8)</f>
        <v/>
      </c>
      <c r="BV10" s="251" t="str">
        <f>IF(ISNUMBER(FIND(analysismethod8,'II_Program-level standards'!O$13)),"",'II_Program-level standards'!O$13&amp;analysismethod8)</f>
        <v/>
      </c>
      <c r="BW10" s="251" t="str">
        <f>IF(ISNUMBER(FIND(analysismethod8,'II_Program-level standards'!P$13)),"",'II_Program-level standards'!P$13&amp;analysismethod8)</f>
        <v/>
      </c>
      <c r="BX10" s="251" t="str">
        <f>IF(ISNUMBER(FIND(analysismethod8,'II_Program-level standards'!Q$13)),"",'II_Program-level standards'!Q$13&amp;analysismethod8)</f>
        <v/>
      </c>
      <c r="BY10" s="251" t="str">
        <f>IF(ISNUMBER(FIND(analysismethod8,'II_Program-level standards'!R$13)),"",'II_Program-level standards'!R$13&amp;analysismethod8)</f>
        <v/>
      </c>
      <c r="BZ10" s="251" t="str">
        <f>IF(ISNUMBER(FIND(analysismethod8,'II_Program-level standards'!S$13)),"",'II_Program-level standards'!S$13&amp;analysismethod8)</f>
        <v/>
      </c>
      <c r="CA10" s="251" t="str">
        <f>IF(ISNUMBER(FIND(analysismethod8,'II_Program-level standards'!T$13)),"",'II_Program-level standards'!T$13&amp;analysismethod8)</f>
        <v/>
      </c>
      <c r="CB10" s="251" t="str">
        <f>IF(ISNUMBER(FIND(analysismethod8,'II_Program-level standards'!U$13)),"",'II_Program-level standards'!U$13&amp;analysismethod8)</f>
        <v/>
      </c>
      <c r="CC10" s="251" t="str">
        <f>IF(ISNUMBER(FIND(analysismethod8,'II_Program-level standards'!V$13)),"",'II_Program-level standards'!V$13&amp;analysismethod8)</f>
        <v/>
      </c>
      <c r="CD10" s="251" t="str">
        <f>IF(ISNUMBER(FIND(analysismethod8,'II_Program-level standards'!W$13)),"",'II_Program-level standards'!W$13&amp;analysismethod8)</f>
        <v/>
      </c>
      <c r="CE10" s="251" t="str">
        <f>IF(ISNUMBER(FIND(analysismethod8,'II_Program-level standards'!X$13)),"",'II_Program-level standards'!X$13&amp;analysismethod8)</f>
        <v/>
      </c>
      <c r="CF10" s="251" t="str">
        <f>IF(ISNUMBER(FIND(analysismethod8,'II_Program-level standards'!Y$13)),"",'II_Program-level standards'!Y$13&amp;analysismethod8)</f>
        <v/>
      </c>
      <c r="CG10" s="251" t="str">
        <f>IF(ISNUMBER(FIND(analysismethod8,'II_Program-level standards'!Z$13)),"",'II_Program-level standards'!Z$13&amp;analysismethod8)</f>
        <v/>
      </c>
      <c r="CH10" s="251" t="str">
        <f>IF(ISNUMBER(FIND(analysismethod8,'II_Program-level standards'!AA$13)),"",'II_Program-level standards'!AA$13&amp;analysismethod8)</f>
        <v/>
      </c>
      <c r="CI10" s="251" t="str">
        <f>IF(ISNUMBER(FIND(analysismethod8,'II_Program-level standards'!AB$13)),"",'II_Program-level standards'!AB$13&amp;analysismethod8)</f>
        <v/>
      </c>
      <c r="CJ10" s="251" t="str">
        <f>IF(ISNUMBER(FIND(analysismethod8,'II_Program-level standards'!AC$13)),"",'II_Program-level standards'!AC$13&amp;analysismethod8)</f>
        <v/>
      </c>
      <c r="CK10" s="251" t="str">
        <f>IF(ISNUMBER(FIND(analysismethod8,'II_Program-level standards'!AD$13)),"",'II_Program-level standards'!AD$13&amp;analysismethod8)</f>
        <v/>
      </c>
      <c r="CL10" s="251" t="str">
        <f>IF(ISNUMBER(FIND(analysismethod8,'II_Program-level standards'!AE$13)),"",'II_Program-level standards'!AE$13&amp;analysismethod8)</f>
        <v/>
      </c>
      <c r="CM10" s="251" t="str">
        <f>IF(ISNUMBER(FIND(analysismethod8,'II_Program-level standards'!AF$13)),"",'II_Program-level standards'!AF$13&amp;analysismethod8)</f>
        <v/>
      </c>
      <c r="CN10" s="251" t="str">
        <f>IF(ISNUMBER(FIND(analysismethod8,'II_Program-level standards'!AG$13)),"",'II_Program-level standards'!AG$13&amp;analysismethod8)</f>
        <v/>
      </c>
      <c r="CO10" s="251" t="str">
        <f>IF(ISNUMBER(FIND(analysismethod8,'II_Program-level standards'!AH$13)),"",'II_Program-level standards'!AH$13&amp;analysismethod8)</f>
        <v/>
      </c>
      <c r="CP10" s="251" t="str">
        <f>IF(ISNUMBER(FIND(analysismethod8,'II_Program-level standards'!AI$13)),"",'II_Program-level standards'!AI$13&amp;analysismethod8)</f>
        <v/>
      </c>
      <c r="CQ10" s="251" t="str">
        <f>IF(ISNUMBER(FIND(analysismethod8,'II_Program-level standards'!AJ$13)),"",'II_Program-level standards'!AJ$13&amp;analysismethod8)</f>
        <v/>
      </c>
      <c r="CR10" s="251" t="str">
        <f>IF(ISNUMBER(FIND(analysismethod8,'II_Program-level standards'!AK$13)),"",'II_Program-level standards'!AK$13&amp;analysismethod8)</f>
        <v/>
      </c>
      <c r="CS10" s="251" t="str">
        <f>IF(ISNUMBER(FIND(analysismethod8,'II_Program-level standards'!AL$13)),"",'II_Program-level standards'!AL$13&amp;analysismethod8)</f>
        <v/>
      </c>
      <c r="CT10" s="251" t="str">
        <f>IF(ISNUMBER(FIND(analysismethod8,'II_Program-level standards'!AM$13)),"",'II_Program-level standards'!AM$13&amp;analysismethod8)</f>
        <v/>
      </c>
      <c r="CU10" s="251" t="str">
        <f>IF(ISNUMBER(FIND(analysismethod8,'II_Program-level standards'!AN$13)),"",'II_Program-level standards'!AN$13&amp;analysismethod8)</f>
        <v/>
      </c>
      <c r="CV10" s="251" t="str">
        <f>IF(ISNUMBER(FIND(analysismethod8,'II_Program-level standards'!AO$13)),"",'II_Program-level standards'!AO$13&amp;analysismethod8)</f>
        <v/>
      </c>
      <c r="CW10" s="251" t="str">
        <f>IF(ISNUMBER(FIND(analysismethod8,'II_Program-level standards'!AP$13)),"",'II_Program-level standards'!AP$13&amp;analysismethod8)</f>
        <v/>
      </c>
      <c r="CX10" s="251" t="str">
        <f>IF(ISNUMBER(FIND(analysismethod8,'II_Program-level standards'!AQ$13)),"",'II_Program-level standards'!AQ$13&amp;analysismethod8)</f>
        <v/>
      </c>
      <c r="CY10" s="251" t="str">
        <f>IF(ISNUMBER(FIND(analysismethod8,'II_Program-level standards'!AR$13)),"",'II_Program-level standards'!AR$13&amp;analysismethod8)</f>
        <v/>
      </c>
      <c r="CZ10" s="251" t="str">
        <f>IF(ISNUMBER(FIND(analysismethod8,'II_Program-level standards'!AS$13)),"",'II_Program-level standards'!AS$13&amp;analysismethod8)</f>
        <v/>
      </c>
      <c r="DA10" s="251" t="str">
        <f>IF(ISNUMBER(FIND(analysismethod8,'II_Program-level standards'!AT$13)),"",'II_Program-level standards'!AT$13&amp;analysismethod8)</f>
        <v/>
      </c>
      <c r="DB10" s="251" t="str">
        <f>IF(ISNUMBER(FIND(analysismethod8,'II_Program-level standards'!AU$13)),"",'II_Program-level standards'!AU$13&amp;analysismethod8)</f>
        <v/>
      </c>
      <c r="DC10" s="251" t="str">
        <f>IF(ISNUMBER(FIND(analysismethod8,'II_Program-level standards'!AV$13)),"",'II_Program-level standards'!AV$13&amp;analysismethod8)</f>
        <v/>
      </c>
      <c r="DD10" s="251" t="str">
        <f>IF(ISNUMBER(FIND(analysismethod8,'II_Program-level standards'!AW$13)),"",'II_Program-level standards'!AW$13&amp;analysismethod8)</f>
        <v/>
      </c>
      <c r="DE10" s="251" t="str">
        <f>IF(ISNUMBER(FIND(analysismethod8,'II_Program-level standards'!AX$13)),"",'II_Program-level standards'!AX$13&amp;analysismethod8)</f>
        <v/>
      </c>
      <c r="DF10" s="251" t="str">
        <f>IF(ISNUMBER(FIND(analysismethod8,'II_Program-level standards'!AY$13)),"",'II_Program-level standards'!AY$13&amp;analysismethod8)</f>
        <v/>
      </c>
      <c r="DG10" s="251" t="str">
        <f>IF(ISNUMBER(FIND(analysismethod8,'II_Program-level standards'!AZ$13)),"",'II_Program-level standards'!AZ$13&amp;analysismethod8)</f>
        <v/>
      </c>
      <c r="DH10" s="251" t="str">
        <f>IF(ISNUMBER(FIND(analysismethod8,'II_Program-level standards'!BA$13)),"",'II_Program-level standards'!BA$13&amp;analysismethod8)</f>
        <v/>
      </c>
      <c r="DI10" s="251" t="str">
        <f>IF(ISNUMBER(FIND(analysismethod8,'II_Program-level standards'!BB$13)),"",'II_Program-level standards'!BB$13&amp;analysismethod8)</f>
        <v/>
      </c>
      <c r="DJ10" s="251" t="str">
        <f>IF(ISNUMBER(FIND(analysismethod8,'II_Program-level standards'!BC$13)),"",'II_Program-level standards'!BC$13&amp;analysismethod8)</f>
        <v/>
      </c>
      <c r="DK10" s="251" t="str">
        <f>IF(ISNUMBER(FIND(analysismethod8,'II_Program-level standards'!BD$13)),"",'II_Program-level standards'!BD$13&amp;analysismethod8)</f>
        <v/>
      </c>
      <c r="DL10" s="251" t="str">
        <f>IF(ISNUMBER(FIND(analysismethod8,'II_Program-level standards'!BE$13)),"",'II_Program-level standards'!BE$13&amp;analysismethod8)</f>
        <v/>
      </c>
      <c r="DM10" s="251" t="str">
        <f>IF(ISNUMBER(FIND(analysismethod8,'II_Program-level standards'!BF$13)),"",'II_Program-level standards'!BF$13&amp;analysismethod8)</f>
        <v/>
      </c>
      <c r="DN10" s="251" t="str">
        <f>IF(ISNUMBER(FIND(analysismethod8,'II_Program-level standards'!BG$13)),"",'II_Program-level standards'!BG$13&amp;analysismethod8)</f>
        <v/>
      </c>
      <c r="DO10" s="251" t="str">
        <f>IF(ISNUMBER(FIND(analysismethod8,'II_Program-level standards'!BH$13)),"",'II_Program-level standards'!BH$13&amp;analysismethod8)</f>
        <v/>
      </c>
      <c r="DP10" s="251" t="str">
        <f>IF(ISNUMBER(FIND(analysismethod8,'II_Program-level standards'!BI$13)),"",'II_Program-level standards'!BI$13&amp;analysismethod8)</f>
        <v/>
      </c>
      <c r="DQ10" s="251" t="str">
        <f>IF(ISNUMBER(FIND(analysismethod8,'II_Program-level standards'!BJ$13)),"",'II_Program-level standards'!BJ$13&amp;analysismethod8)</f>
        <v/>
      </c>
      <c r="DR10" s="251" t="str">
        <f>IF(ISNUMBER(FIND(analysismethod8,'II_Program-level standards'!BK$13)),"",'II_Program-level standards'!BK$13&amp;analysismethod8)</f>
        <v/>
      </c>
      <c r="DS10" s="251" t="str">
        <f>IF(ISNUMBER(FIND(analysismethod8,'II_Program-level standards'!BL$13)),"",'II_Program-level standards'!BL$13&amp;analysismethod8)</f>
        <v/>
      </c>
      <c r="DT10" s="251" t="str">
        <f>IF(ISNUMBER(FIND(analysismethod8,'II_Program-level standards'!BM$13)),"",'II_Program-level standards'!BM$13&amp;analysismethod8)</f>
        <v/>
      </c>
      <c r="DU10" s="251" t="str">
        <f>IF(ISNUMBER(FIND(analysismethod8,'II_Program-level standards'!BN$13)),"",'II_Program-level standards'!BN$13&amp;analysismethod8)</f>
        <v/>
      </c>
      <c r="DV10" s="251" t="str">
        <f>IF(ISNUMBER(FIND(analysismethod8,'II_Program-level standards'!BO$13)),"",'II_Program-level standards'!BO$13&amp;analysismethod8)</f>
        <v/>
      </c>
      <c r="DW10" s="251" t="str">
        <f>IF(ISNUMBER(FIND(analysismethod8,'II_Program-level standards'!BP$13)),"",'II_Program-level standards'!BP$13&amp;analysismethod8)</f>
        <v/>
      </c>
      <c r="DX10" s="251" t="str">
        <f>IF(ISNUMBER(FIND(analysismethod8,'II_Program-level standards'!BQ$13)),"",'II_Program-level standards'!BQ$13&amp;analysismethod8)</f>
        <v/>
      </c>
      <c r="DY10" s="251" t="str">
        <f>IF(ISNUMBER(FIND(analysismethod8,'II_Program-level standards'!BR$13)),"",'II_Program-level standards'!BR$13&amp;analysismethod8)</f>
        <v/>
      </c>
      <c r="DZ10" s="251" t="str">
        <f>IF(ISNUMBER(FIND(analysismethod8,'II_Program-level standards'!BS$13)),"",'II_Program-level standards'!BS$13&amp;analysismethod8)</f>
        <v/>
      </c>
      <c r="EA10" s="251" t="str">
        <f>IF(ISNUMBER(FIND(analysismethod8,'II_Program-level standards'!BT$13)),"",'II_Program-level standards'!BT$13&amp;analysismethod8)</f>
        <v/>
      </c>
      <c r="EB10" s="251" t="str">
        <f>IF(ISNUMBER(FIND(analysismethod8,'II_Program-level standards'!BU$13)),"",'II_Program-level standards'!BU$13&amp;analysismethod8)</f>
        <v/>
      </c>
      <c r="EC10" s="251" t="str">
        <f>IF(ISNUMBER(FIND(analysismethod8,'II_Program-level standards'!BV$13)),"",'II_Program-level standards'!BV$13&amp;analysismethod8)</f>
        <v/>
      </c>
      <c r="ED10" s="251" t="str">
        <f>IF(ISNUMBER(FIND(analysismethod8,'II_Program-level standards'!BW$13)),"",'II_Program-level standards'!BW$13&amp;analysismethod8)</f>
        <v/>
      </c>
      <c r="EE10" s="251" t="str">
        <f>IF(ISNUMBER(FIND(analysismethod8,'II_Program-level standards'!BX$13)),"",'II_Program-level standards'!BX$13&amp;analysismethod8)</f>
        <v/>
      </c>
      <c r="EF10" s="251" t="str">
        <f>IF(ISNUMBER(FIND(analysismethod8,'II_Program-level standards'!BY$13)),"",'II_Program-level standards'!BY$13&amp;analysismethod8)</f>
        <v/>
      </c>
      <c r="EG10" s="251" t="str">
        <f>IF(ISNUMBER(FIND(analysismethod8,'II_Program-level standards'!BZ$13)),"",'II_Program-level standards'!BZ$13&amp;analysismethod8)</f>
        <v/>
      </c>
      <c r="EH10" s="251" t="str">
        <f>IF(ISNUMBER(FIND(analysismethod8,'II_Program-level standards'!CA$13)),"",'II_Program-level standards'!CA$13&amp;analysismethod8)</f>
        <v/>
      </c>
      <c r="EI10" s="251" t="str">
        <f>IF(ISNUMBER(FIND(analysismethod8,'II_Program-level standards'!CB$13)),"",'II_Program-level standards'!CB$13&amp;analysismethod8)</f>
        <v/>
      </c>
      <c r="EJ10" s="251" t="str">
        <f>IF(ISNUMBER(FIND(analysismethod8,'II_Program-level standards'!CC$13)),"",'II_Program-level standards'!CC$13&amp;analysismethod8)</f>
        <v/>
      </c>
      <c r="EK10" s="251" t="str">
        <f>IF(ISNUMBER(FIND(analysismethod8,'II_Program-level standards'!CD$13)),"",'II_Program-level standards'!CD$13&amp;analysismethod8)</f>
        <v/>
      </c>
      <c r="EL10" s="251" t="str">
        <f>IF(ISNUMBER(FIND(analysismethod8,'II_Program-level standards'!CE$13)),"",'II_Program-level standards'!CE$13&amp;analysismethod8)</f>
        <v/>
      </c>
      <c r="EM10" s="251" t="str">
        <f>IF(ISNUMBER(FIND(analysismethod8,'II_Program-level standards'!CF$13)),"",'II_Program-level standards'!CF$13&amp;analysismethod8)</f>
        <v/>
      </c>
      <c r="EN10" s="251" t="str">
        <f>IF(ISNUMBER(FIND(analysismethod8,'II_Program-level standards'!CG$13)),"",'II_Program-level standards'!CG$13&amp;analysismethod8)</f>
        <v/>
      </c>
      <c r="EO10" s="251" t="str">
        <f>IF(ISNUMBER(FIND(analysismethod8,'II_Program-level standards'!CH$13)),"",'II_Program-level standards'!CH$13&amp;analysismethod8)</f>
        <v/>
      </c>
      <c r="EP10" s="251" t="str">
        <f>IF(ISNUMBER(FIND(analysismethod8,'II_Program-level standards'!CI$13)),"",'II_Program-level standards'!CI$13&amp;analysismethod8)</f>
        <v/>
      </c>
      <c r="EQ10" s="251" t="str">
        <f>IF(ISNUMBER(FIND(analysismethod8,'II_Program-level standards'!CJ$13)),"",'II_Program-level standards'!CJ$13&amp;analysismethod8)</f>
        <v/>
      </c>
      <c r="ER10" s="251" t="str">
        <f>IF(ISNUMBER(FIND(analysismethod8,'II_Program-level standards'!CK$13)),"",'II_Program-level standards'!CK$13&amp;analysismethod8)</f>
        <v/>
      </c>
      <c r="ES10" s="251" t="str">
        <f>IF(ISNUMBER(FIND(analysismethod8,'II_Program-level standards'!CL$13)),"",'II_Program-level standards'!CL$13&amp;analysismethod8)</f>
        <v/>
      </c>
      <c r="ET10" s="251" t="str">
        <f>IF(ISNUMBER(FIND(analysismethod8,'II_Program-level standards'!CM$13)),"",'II_Program-level standards'!CM$13&amp;analysismethod8)</f>
        <v/>
      </c>
      <c r="EU10" s="251" t="str">
        <f>IF(ISNUMBER(FIND(analysismethod8,'II_Program-level standards'!CN$13)),"",'II_Program-level standards'!CN$13&amp;analysismethod8)</f>
        <v/>
      </c>
      <c r="EV10" s="251" t="str">
        <f>IF(ISNUMBER(FIND(analysismethod8,'II_Program-level standards'!CO$13)),"",'II_Program-level standards'!CO$13&amp;analysismethod8)</f>
        <v/>
      </c>
      <c r="EW10" s="251" t="str">
        <f>IF(ISNUMBER(FIND(analysismethod8,'II_Program-level standards'!CP$13)),"",'II_Program-level standards'!CP$13&amp;analysismethod8)</f>
        <v/>
      </c>
      <c r="EX10" s="251" t="str">
        <f>IF(ISNUMBER(FIND(analysismethod8,'II_Program-level standards'!CQ$13)),"",'II_Program-level standards'!CQ$13&amp;analysismethod8)</f>
        <v/>
      </c>
      <c r="EY10" s="251" t="str">
        <f>IF(ISNUMBER(FIND(analysismethod8,'II_Program-level standards'!CR$13)),"",'II_Program-level standards'!CR$13&amp;analysismethod8)</f>
        <v/>
      </c>
      <c r="EZ10" s="251" t="str">
        <f>IF(ISNUMBER(FIND(analysismethod8,'II_Program-level standards'!CS$13)),"",'II_Program-level standards'!CS$13&amp;analysismethod8)</f>
        <v/>
      </c>
      <c r="FA10" s="251" t="str">
        <f>IF(ISNUMBER(FIND(analysismethod8,'II_Program-level standards'!CT$13)),"",'II_Program-level standards'!CT$13&amp;analysismethod8)</f>
        <v/>
      </c>
      <c r="FB10" s="251" t="str">
        <f>IF(ISNUMBER(FIND(analysismethod8,'II_Program-level standards'!CU$13)),"",'II_Program-level standards'!CU$13&amp;analysismethod8)</f>
        <v/>
      </c>
      <c r="FC10" s="251" t="str">
        <f>IF(ISNUMBER(FIND(analysismethod8,'II_Program-level standards'!CV$13)),"",'II_Program-level standards'!CV$13&amp;analysismethod8)</f>
        <v/>
      </c>
      <c r="FD10" s="251" t="str">
        <f>IF(ISNUMBER(FIND(analysismethod8,'II_Program-level standards'!CW$13)),"",'II_Program-level standards'!CW$13&amp;analysismethod8)</f>
        <v/>
      </c>
      <c r="FE10" s="251" t="str">
        <f>IF(ISNUMBER(FIND(analysismethod8,'II_Program-level standards'!CX$13)),"",'II_Program-level standards'!CX$13&amp;analysismethod8)</f>
        <v/>
      </c>
      <c r="FF10" s="251" t="str">
        <f>IF(ISNUMBER(FIND(analysismethod8,'II_Program-level standards'!CY$13)),"",'II_Program-level standards'!CY$13&amp;analysismethod8)</f>
        <v/>
      </c>
      <c r="FG10" s="252" t="str">
        <f>IF(ISNUMBER(FIND(analysismethod8,'II_Program-level standards'!CZ$13)),"",'II_Program-level standards'!CZ$13&amp;analysismethod8)</f>
        <v/>
      </c>
    </row>
    <row r="11" spans="1:212" x14ac:dyDescent="0.2">
      <c r="B11" s="11" t="s">
        <v>660</v>
      </c>
      <c r="C11" s="11"/>
      <c r="D11" s="11"/>
      <c r="E11" s="11"/>
      <c r="F11" s="11"/>
      <c r="G11" s="11"/>
      <c r="I11" s="3" t="s">
        <v>661</v>
      </c>
      <c r="J11" s="32" t="str">
        <f>IF('I_State and program information'!E33="","",'I_State and program information'!E33&amp;"; ")</f>
        <v/>
      </c>
      <c r="K11" s="41" t="str">
        <f>IF(ISNUMBER(FIND(plan9,'I_State and program information'!$E$52)),"",'I_State and program information'!$E$52&amp;plan9)</f>
        <v/>
      </c>
      <c r="L11" s="41" t="str">
        <f>IF(ISNUMBER(FIND(plan9,'I_State and program information'!$E$56)),"",'I_State and program information'!$E$56&amp;plan9)</f>
        <v/>
      </c>
      <c r="M11" s="41" t="str">
        <f>IF(ISNUMBER(FIND(plan9,'I_State and program information'!$E$60)),"",'I_State and program information'!$E$60&amp;plan9)</f>
        <v/>
      </c>
      <c r="N11" s="41" t="str">
        <f>IF(ISNUMBER(FIND(plan9,'I_State and program information'!$E$64)),"",'I_State and program information'!$E$64&amp;plan9)</f>
        <v/>
      </c>
      <c r="O11" s="41" t="str">
        <f>IF(ISNUMBER(FIND(plan9,'I_State and program information'!$E$68)),"",'I_State and program information'!$E$68&amp;plan9)</f>
        <v/>
      </c>
      <c r="P11" s="41" t="str">
        <f>IF(ISNUMBER(FIND(plan9,'I_State and program information'!$E$72)),"",'I_State and program information'!$E$72&amp;plan9)</f>
        <v/>
      </c>
      <c r="Q11" s="41" t="str">
        <f>IF(ISNUMBER(FIND(plan9,'I_State and program information'!$E$76)),"",'I_State and program information'!$E$76&amp;plan9)</f>
        <v/>
      </c>
      <c r="R11" s="41" t="str">
        <f>IF(ISNUMBER(FIND(plan9,'I_State and program information'!$E$82)),"",'I_State and program information'!$E$82&amp;plan9)</f>
        <v/>
      </c>
      <c r="S11" s="41" t="str">
        <f>IF(ISNUMBER(FIND(plan9,'I_State and program information'!$E$88)),"",'I_State and program information'!$E$88&amp;plan9)</f>
        <v/>
      </c>
      <c r="T11" s="41" t="str">
        <f>IF(ISNUMBER(FIND(plan9,'I_State and program information'!$E$94)),"",'I_State and program information'!$E$94&amp;plan9)</f>
        <v/>
      </c>
      <c r="U11" s="3" t="s">
        <v>136</v>
      </c>
      <c r="V11" s="3" t="s">
        <v>662</v>
      </c>
      <c r="Y11" s="4" t="s">
        <v>638</v>
      </c>
      <c r="BK11" s="250" t="str">
        <f>IF('I_State and program information'!$E$85&lt;&gt;"",'I_State and program information'!E85&amp;"; "&amp;CHAR(10)&amp;CHAR(10),"")</f>
        <v/>
      </c>
      <c r="BL11" s="251" t="str">
        <f>IF(ISNUMBER(FIND(analysismethod9,'II_Program-level standards'!E$13)),"",'II_Program-level standards'!E$13&amp;analysismethod9)</f>
        <v/>
      </c>
      <c r="BM11" s="251" t="str">
        <f>IF(ISNUMBER(FIND(analysismethod9,'II_Program-level standards'!F$13)),"",'II_Program-level standards'!F$13&amp;analysismethod9)</f>
        <v/>
      </c>
      <c r="BN11" s="251" t="str">
        <f>IF(ISNUMBER(FIND(analysismethod9,'II_Program-level standards'!G$13)),"",'II_Program-level standards'!G$13&amp;analysismethod9)</f>
        <v/>
      </c>
      <c r="BO11" s="251" t="str">
        <f>IF(ISNUMBER(FIND(analysismethod9,'II_Program-level standards'!H$13)),"",'II_Program-level standards'!H$13&amp;analysismethod9)</f>
        <v/>
      </c>
      <c r="BP11" s="251" t="str">
        <f>IF(ISNUMBER(FIND(analysismethod9,'II_Program-level standards'!I$13)),"",'II_Program-level standards'!I$13&amp;analysismethod9)</f>
        <v/>
      </c>
      <c r="BQ11" s="251" t="str">
        <f>IF(ISNUMBER(FIND(analysismethod9,'II_Program-level standards'!J$13)),"",'II_Program-level standards'!J$13&amp;analysismethod9)</f>
        <v/>
      </c>
      <c r="BR11" s="251" t="str">
        <f>IF(ISNUMBER(FIND(analysismethod9,'II_Program-level standards'!K$13)),"",'II_Program-level standards'!K$13&amp;analysismethod9)</f>
        <v/>
      </c>
      <c r="BS11" s="251" t="str">
        <f>IF(ISNUMBER(FIND(analysismethod9,'II_Program-level standards'!L$13)),"",'II_Program-level standards'!L$13&amp;analysismethod9)</f>
        <v/>
      </c>
      <c r="BT11" s="251" t="str">
        <f>IF(ISNUMBER(FIND(analysismethod9,'II_Program-level standards'!M$13)),"",'II_Program-level standards'!M$13&amp;analysismethod9)</f>
        <v/>
      </c>
      <c r="BU11" s="251" t="str">
        <f>IF(ISNUMBER(FIND(analysismethod9,'II_Program-level standards'!N$13)),"",'II_Program-level standards'!N$13&amp;analysismethod9)</f>
        <v/>
      </c>
      <c r="BV11" s="251" t="str">
        <f>IF(ISNUMBER(FIND(analysismethod9,'II_Program-level standards'!O$13)),"",'II_Program-level standards'!O$13&amp;analysismethod9)</f>
        <v/>
      </c>
      <c r="BW11" s="251" t="str">
        <f>IF(ISNUMBER(FIND(analysismethod9,'II_Program-level standards'!P$13)),"",'II_Program-level standards'!P$13&amp;analysismethod9)</f>
        <v/>
      </c>
      <c r="BX11" s="251" t="str">
        <f>IF(ISNUMBER(FIND(analysismethod9,'II_Program-level standards'!Q$13)),"",'II_Program-level standards'!Q$13&amp;analysismethod9)</f>
        <v/>
      </c>
      <c r="BY11" s="251" t="str">
        <f>IF(ISNUMBER(FIND(analysismethod9,'II_Program-level standards'!R$13)),"",'II_Program-level standards'!R$13&amp;analysismethod9)</f>
        <v/>
      </c>
      <c r="BZ11" s="251" t="str">
        <f>IF(ISNUMBER(FIND(analysismethod9,'II_Program-level standards'!S$13)),"",'II_Program-level standards'!S$13&amp;analysismethod9)</f>
        <v/>
      </c>
      <c r="CA11" s="251" t="str">
        <f>IF(ISNUMBER(FIND(analysismethod9,'II_Program-level standards'!T$13)),"",'II_Program-level standards'!T$13&amp;analysismethod9)</f>
        <v/>
      </c>
      <c r="CB11" s="251" t="str">
        <f>IF(ISNUMBER(FIND(analysismethod9,'II_Program-level standards'!U$13)),"",'II_Program-level standards'!U$13&amp;analysismethod9)</f>
        <v/>
      </c>
      <c r="CC11" s="251" t="str">
        <f>IF(ISNUMBER(FIND(analysismethod9,'II_Program-level standards'!V$13)),"",'II_Program-level standards'!V$13&amp;analysismethod9)</f>
        <v/>
      </c>
      <c r="CD11" s="251" t="str">
        <f>IF(ISNUMBER(FIND(analysismethod9,'II_Program-level standards'!W$13)),"",'II_Program-level standards'!W$13&amp;analysismethod9)</f>
        <v/>
      </c>
      <c r="CE11" s="251" t="str">
        <f>IF(ISNUMBER(FIND(analysismethod9,'II_Program-level standards'!X$13)),"",'II_Program-level standards'!X$13&amp;analysismethod9)</f>
        <v/>
      </c>
      <c r="CF11" s="251" t="str">
        <f>IF(ISNUMBER(FIND(analysismethod9,'II_Program-level standards'!Y$13)),"",'II_Program-level standards'!Y$13&amp;analysismethod9)</f>
        <v/>
      </c>
      <c r="CG11" s="251" t="str">
        <f>IF(ISNUMBER(FIND(analysismethod9,'II_Program-level standards'!Z$13)),"",'II_Program-level standards'!Z$13&amp;analysismethod9)</f>
        <v/>
      </c>
      <c r="CH11" s="251" t="str">
        <f>IF(ISNUMBER(FIND(analysismethod9,'II_Program-level standards'!AA$13)),"",'II_Program-level standards'!AA$13&amp;analysismethod9)</f>
        <v/>
      </c>
      <c r="CI11" s="251" t="str">
        <f>IF(ISNUMBER(FIND(analysismethod9,'II_Program-level standards'!AB$13)),"",'II_Program-level standards'!AB$13&amp;analysismethod9)</f>
        <v/>
      </c>
      <c r="CJ11" s="251" t="str">
        <f>IF(ISNUMBER(FIND(analysismethod9,'II_Program-level standards'!AC$13)),"",'II_Program-level standards'!AC$13&amp;analysismethod9)</f>
        <v/>
      </c>
      <c r="CK11" s="251" t="str">
        <f>IF(ISNUMBER(FIND(analysismethod9,'II_Program-level standards'!AD$13)),"",'II_Program-level standards'!AD$13&amp;analysismethod9)</f>
        <v/>
      </c>
      <c r="CL11" s="251" t="str">
        <f>IF(ISNUMBER(FIND(analysismethod9,'II_Program-level standards'!AE$13)),"",'II_Program-level standards'!AE$13&amp;analysismethod9)</f>
        <v/>
      </c>
      <c r="CM11" s="251" t="str">
        <f>IF(ISNUMBER(FIND(analysismethod9,'II_Program-level standards'!AF$13)),"",'II_Program-level standards'!AF$13&amp;analysismethod9)</f>
        <v/>
      </c>
      <c r="CN11" s="251" t="str">
        <f>IF(ISNUMBER(FIND(analysismethod9,'II_Program-level standards'!AG$13)),"",'II_Program-level standards'!AG$13&amp;analysismethod9)</f>
        <v/>
      </c>
      <c r="CO11" s="251" t="str">
        <f>IF(ISNUMBER(FIND(analysismethod9,'II_Program-level standards'!AH$13)),"",'II_Program-level standards'!AH$13&amp;analysismethod9)</f>
        <v/>
      </c>
      <c r="CP11" s="251" t="str">
        <f>IF(ISNUMBER(FIND(analysismethod9,'II_Program-level standards'!AI$13)),"",'II_Program-level standards'!AI$13&amp;analysismethod9)</f>
        <v/>
      </c>
      <c r="CQ11" s="251" t="str">
        <f>IF(ISNUMBER(FIND(analysismethod9,'II_Program-level standards'!AJ$13)),"",'II_Program-level standards'!AJ$13&amp;analysismethod9)</f>
        <v/>
      </c>
      <c r="CR11" s="251" t="str">
        <f>IF(ISNUMBER(FIND(analysismethod9,'II_Program-level standards'!AK$13)),"",'II_Program-level standards'!AK$13&amp;analysismethod9)</f>
        <v/>
      </c>
      <c r="CS11" s="251" t="str">
        <f>IF(ISNUMBER(FIND(analysismethod9,'II_Program-level standards'!AL$13)),"",'II_Program-level standards'!AL$13&amp;analysismethod9)</f>
        <v/>
      </c>
      <c r="CT11" s="251" t="str">
        <f>IF(ISNUMBER(FIND(analysismethod9,'II_Program-level standards'!AM$13)),"",'II_Program-level standards'!AM$13&amp;analysismethod9)</f>
        <v/>
      </c>
      <c r="CU11" s="251" t="str">
        <f>IF(ISNUMBER(FIND(analysismethod9,'II_Program-level standards'!AN$13)),"",'II_Program-level standards'!AN$13&amp;analysismethod9)</f>
        <v/>
      </c>
      <c r="CV11" s="251" t="str">
        <f>IF(ISNUMBER(FIND(analysismethod9,'II_Program-level standards'!AO$13)),"",'II_Program-level standards'!AO$13&amp;analysismethod9)</f>
        <v/>
      </c>
      <c r="CW11" s="251" t="str">
        <f>IF(ISNUMBER(FIND(analysismethod9,'II_Program-level standards'!AP$13)),"",'II_Program-level standards'!AP$13&amp;analysismethod9)</f>
        <v/>
      </c>
      <c r="CX11" s="251" t="str">
        <f>IF(ISNUMBER(FIND(analysismethod9,'II_Program-level standards'!AQ$13)),"",'II_Program-level standards'!AQ$13&amp;analysismethod9)</f>
        <v/>
      </c>
      <c r="CY11" s="251" t="str">
        <f>IF(ISNUMBER(FIND(analysismethod9,'II_Program-level standards'!AR$13)),"",'II_Program-level standards'!AR$13&amp;analysismethod9)</f>
        <v/>
      </c>
      <c r="CZ11" s="251" t="str">
        <f>IF(ISNUMBER(FIND(analysismethod9,'II_Program-level standards'!AS$13)),"",'II_Program-level standards'!AS$13&amp;analysismethod9)</f>
        <v/>
      </c>
      <c r="DA11" s="251" t="str">
        <f>IF(ISNUMBER(FIND(analysismethod9,'II_Program-level standards'!AT$13)),"",'II_Program-level standards'!AT$13&amp;analysismethod9)</f>
        <v/>
      </c>
      <c r="DB11" s="251" t="str">
        <f>IF(ISNUMBER(FIND(analysismethod9,'II_Program-level standards'!AU$13)),"",'II_Program-level standards'!AU$13&amp;analysismethod9)</f>
        <v/>
      </c>
      <c r="DC11" s="251" t="str">
        <f>IF(ISNUMBER(FIND(analysismethod9,'II_Program-level standards'!AV$13)),"",'II_Program-level standards'!AV$13&amp;analysismethod9)</f>
        <v/>
      </c>
      <c r="DD11" s="251" t="str">
        <f>IF(ISNUMBER(FIND(analysismethod9,'II_Program-level standards'!AW$13)),"",'II_Program-level standards'!AW$13&amp;analysismethod9)</f>
        <v/>
      </c>
      <c r="DE11" s="251" t="str">
        <f>IF(ISNUMBER(FIND(analysismethod9,'II_Program-level standards'!AX$13)),"",'II_Program-level standards'!AX$13&amp;analysismethod9)</f>
        <v/>
      </c>
      <c r="DF11" s="251" t="str">
        <f>IF(ISNUMBER(FIND(analysismethod9,'II_Program-level standards'!AY$13)),"",'II_Program-level standards'!AY$13&amp;analysismethod9)</f>
        <v/>
      </c>
      <c r="DG11" s="251" t="str">
        <f>IF(ISNUMBER(FIND(analysismethod9,'II_Program-level standards'!AZ$13)),"",'II_Program-level standards'!AZ$13&amp;analysismethod9)</f>
        <v/>
      </c>
      <c r="DH11" s="251" t="str">
        <f>IF(ISNUMBER(FIND(analysismethod9,'II_Program-level standards'!BA$13)),"",'II_Program-level standards'!BA$13&amp;analysismethod9)</f>
        <v/>
      </c>
      <c r="DI11" s="251" t="str">
        <f>IF(ISNUMBER(FIND(analysismethod9,'II_Program-level standards'!BB$13)),"",'II_Program-level standards'!BB$13&amp;analysismethod9)</f>
        <v/>
      </c>
      <c r="DJ11" s="251" t="str">
        <f>IF(ISNUMBER(FIND(analysismethod9,'II_Program-level standards'!BC$13)),"",'II_Program-level standards'!BC$13&amp;analysismethod9)</f>
        <v/>
      </c>
      <c r="DK11" s="251" t="str">
        <f>IF(ISNUMBER(FIND(analysismethod9,'II_Program-level standards'!BD$13)),"",'II_Program-level standards'!BD$13&amp;analysismethod9)</f>
        <v/>
      </c>
      <c r="DL11" s="251" t="str">
        <f>IF(ISNUMBER(FIND(analysismethod9,'II_Program-level standards'!BE$13)),"",'II_Program-level standards'!BE$13&amp;analysismethod9)</f>
        <v/>
      </c>
      <c r="DM11" s="251" t="str">
        <f>IF(ISNUMBER(FIND(analysismethod9,'II_Program-level standards'!BF$13)),"",'II_Program-level standards'!BF$13&amp;analysismethod9)</f>
        <v/>
      </c>
      <c r="DN11" s="251" t="str">
        <f>IF(ISNUMBER(FIND(analysismethod9,'II_Program-level standards'!BG$13)),"",'II_Program-level standards'!BG$13&amp;analysismethod9)</f>
        <v/>
      </c>
      <c r="DO11" s="251" t="str">
        <f>IF(ISNUMBER(FIND(analysismethod9,'II_Program-level standards'!BH$13)),"",'II_Program-level standards'!BH$13&amp;analysismethod9)</f>
        <v/>
      </c>
      <c r="DP11" s="251" t="str">
        <f>IF(ISNUMBER(FIND(analysismethod9,'II_Program-level standards'!BI$13)),"",'II_Program-level standards'!BI$13&amp;analysismethod9)</f>
        <v/>
      </c>
      <c r="DQ11" s="251" t="str">
        <f>IF(ISNUMBER(FIND(analysismethod9,'II_Program-level standards'!BJ$13)),"",'II_Program-level standards'!BJ$13&amp;analysismethod9)</f>
        <v/>
      </c>
      <c r="DR11" s="251" t="str">
        <f>IF(ISNUMBER(FIND(analysismethod9,'II_Program-level standards'!BK$13)),"",'II_Program-level standards'!BK$13&amp;analysismethod9)</f>
        <v/>
      </c>
      <c r="DS11" s="251" t="str">
        <f>IF(ISNUMBER(FIND(analysismethod9,'II_Program-level standards'!BL$13)),"",'II_Program-level standards'!BL$13&amp;analysismethod9)</f>
        <v/>
      </c>
      <c r="DT11" s="251" t="str">
        <f>IF(ISNUMBER(FIND(analysismethod9,'II_Program-level standards'!BM$13)),"",'II_Program-level standards'!BM$13&amp;analysismethod9)</f>
        <v/>
      </c>
      <c r="DU11" s="251" t="str">
        <f>IF(ISNUMBER(FIND(analysismethod9,'II_Program-level standards'!BN$13)),"",'II_Program-level standards'!BN$13&amp;analysismethod9)</f>
        <v/>
      </c>
      <c r="DV11" s="251" t="str">
        <f>IF(ISNUMBER(FIND(analysismethod9,'II_Program-level standards'!BO$13)),"",'II_Program-level standards'!BO$13&amp;analysismethod9)</f>
        <v/>
      </c>
      <c r="DW11" s="251" t="str">
        <f>IF(ISNUMBER(FIND(analysismethod9,'II_Program-level standards'!BP$13)),"",'II_Program-level standards'!BP$13&amp;analysismethod9)</f>
        <v/>
      </c>
      <c r="DX11" s="251" t="str">
        <f>IF(ISNUMBER(FIND(analysismethod9,'II_Program-level standards'!BQ$13)),"",'II_Program-level standards'!BQ$13&amp;analysismethod9)</f>
        <v/>
      </c>
      <c r="DY11" s="251" t="str">
        <f>IF(ISNUMBER(FIND(analysismethod9,'II_Program-level standards'!BR$13)),"",'II_Program-level standards'!BR$13&amp;analysismethod9)</f>
        <v/>
      </c>
      <c r="DZ11" s="251" t="str">
        <f>IF(ISNUMBER(FIND(analysismethod9,'II_Program-level standards'!BS$13)),"",'II_Program-level standards'!BS$13&amp;analysismethod9)</f>
        <v/>
      </c>
      <c r="EA11" s="251" t="str">
        <f>IF(ISNUMBER(FIND(analysismethod9,'II_Program-level standards'!BT$13)),"",'II_Program-level standards'!BT$13&amp;analysismethod9)</f>
        <v/>
      </c>
      <c r="EB11" s="251" t="str">
        <f>IF(ISNUMBER(FIND(analysismethod9,'II_Program-level standards'!BU$13)),"",'II_Program-level standards'!BU$13&amp;analysismethod9)</f>
        <v/>
      </c>
      <c r="EC11" s="251" t="str">
        <f>IF(ISNUMBER(FIND(analysismethod9,'II_Program-level standards'!BV$13)),"",'II_Program-level standards'!BV$13&amp;analysismethod9)</f>
        <v/>
      </c>
      <c r="ED11" s="251" t="str">
        <f>IF(ISNUMBER(FIND(analysismethod9,'II_Program-level standards'!BW$13)),"",'II_Program-level standards'!BW$13&amp;analysismethod9)</f>
        <v/>
      </c>
      <c r="EE11" s="251" t="str">
        <f>IF(ISNUMBER(FIND(analysismethod9,'II_Program-level standards'!BX$13)),"",'II_Program-level standards'!BX$13&amp;analysismethod9)</f>
        <v/>
      </c>
      <c r="EF11" s="251" t="str">
        <f>IF(ISNUMBER(FIND(analysismethod9,'II_Program-level standards'!BY$13)),"",'II_Program-level standards'!BY$13&amp;analysismethod9)</f>
        <v/>
      </c>
      <c r="EG11" s="251" t="str">
        <f>IF(ISNUMBER(FIND(analysismethod9,'II_Program-level standards'!BZ$13)),"",'II_Program-level standards'!BZ$13&amp;analysismethod9)</f>
        <v/>
      </c>
      <c r="EH11" s="251" t="str">
        <f>IF(ISNUMBER(FIND(analysismethod9,'II_Program-level standards'!CA$13)),"",'II_Program-level standards'!CA$13&amp;analysismethod9)</f>
        <v/>
      </c>
      <c r="EI11" s="251" t="str">
        <f>IF(ISNUMBER(FIND(analysismethod9,'II_Program-level standards'!CB$13)),"",'II_Program-level standards'!CB$13&amp;analysismethod9)</f>
        <v/>
      </c>
      <c r="EJ11" s="251" t="str">
        <f>IF(ISNUMBER(FIND(analysismethod9,'II_Program-level standards'!CC$13)),"",'II_Program-level standards'!CC$13&amp;analysismethod9)</f>
        <v/>
      </c>
      <c r="EK11" s="251" t="str">
        <f>IF(ISNUMBER(FIND(analysismethod9,'II_Program-level standards'!CD$13)),"",'II_Program-level standards'!CD$13&amp;analysismethod9)</f>
        <v/>
      </c>
      <c r="EL11" s="251" t="str">
        <f>IF(ISNUMBER(FIND(analysismethod9,'II_Program-level standards'!CE$13)),"",'II_Program-level standards'!CE$13&amp;analysismethod9)</f>
        <v/>
      </c>
      <c r="EM11" s="251" t="str">
        <f>IF(ISNUMBER(FIND(analysismethod9,'II_Program-level standards'!CF$13)),"",'II_Program-level standards'!CF$13&amp;analysismethod9)</f>
        <v/>
      </c>
      <c r="EN11" s="251" t="str">
        <f>IF(ISNUMBER(FIND(analysismethod9,'II_Program-level standards'!CG$13)),"",'II_Program-level standards'!CG$13&amp;analysismethod9)</f>
        <v/>
      </c>
      <c r="EO11" s="251" t="str">
        <f>IF(ISNUMBER(FIND(analysismethod9,'II_Program-level standards'!CH$13)),"",'II_Program-level standards'!CH$13&amp;analysismethod9)</f>
        <v/>
      </c>
      <c r="EP11" s="251" t="str">
        <f>IF(ISNUMBER(FIND(analysismethod9,'II_Program-level standards'!CI$13)),"",'II_Program-level standards'!CI$13&amp;analysismethod9)</f>
        <v/>
      </c>
      <c r="EQ11" s="251" t="str">
        <f>IF(ISNUMBER(FIND(analysismethod9,'II_Program-level standards'!CJ$13)),"",'II_Program-level standards'!CJ$13&amp;analysismethod9)</f>
        <v/>
      </c>
      <c r="ER11" s="251" t="str">
        <f>IF(ISNUMBER(FIND(analysismethod9,'II_Program-level standards'!CK$13)),"",'II_Program-level standards'!CK$13&amp;analysismethod9)</f>
        <v/>
      </c>
      <c r="ES11" s="251" t="str">
        <f>IF(ISNUMBER(FIND(analysismethod9,'II_Program-level standards'!CL$13)),"",'II_Program-level standards'!CL$13&amp;analysismethod9)</f>
        <v/>
      </c>
      <c r="ET11" s="251" t="str">
        <f>IF(ISNUMBER(FIND(analysismethod9,'II_Program-level standards'!CM$13)),"",'II_Program-level standards'!CM$13&amp;analysismethod9)</f>
        <v/>
      </c>
      <c r="EU11" s="251" t="str">
        <f>IF(ISNUMBER(FIND(analysismethod9,'II_Program-level standards'!CN$13)),"",'II_Program-level standards'!CN$13&amp;analysismethod9)</f>
        <v/>
      </c>
      <c r="EV11" s="251" t="str">
        <f>IF(ISNUMBER(FIND(analysismethod9,'II_Program-level standards'!CO$13)),"",'II_Program-level standards'!CO$13&amp;analysismethod9)</f>
        <v/>
      </c>
      <c r="EW11" s="251" t="str">
        <f>IF(ISNUMBER(FIND(analysismethod9,'II_Program-level standards'!CP$13)),"",'II_Program-level standards'!CP$13&amp;analysismethod9)</f>
        <v/>
      </c>
      <c r="EX11" s="251" t="str">
        <f>IF(ISNUMBER(FIND(analysismethod9,'II_Program-level standards'!CQ$13)),"",'II_Program-level standards'!CQ$13&amp;analysismethod9)</f>
        <v/>
      </c>
      <c r="EY11" s="251" t="str">
        <f>IF(ISNUMBER(FIND(analysismethod9,'II_Program-level standards'!CR$13)),"",'II_Program-level standards'!CR$13&amp;analysismethod9)</f>
        <v/>
      </c>
      <c r="EZ11" s="251" t="str">
        <f>IF(ISNUMBER(FIND(analysismethod9,'II_Program-level standards'!CS$13)),"",'II_Program-level standards'!CS$13&amp;analysismethod9)</f>
        <v/>
      </c>
      <c r="FA11" s="251" t="str">
        <f>IF(ISNUMBER(FIND(analysismethod9,'II_Program-level standards'!CT$13)),"",'II_Program-level standards'!CT$13&amp;analysismethod9)</f>
        <v/>
      </c>
      <c r="FB11" s="251" t="str">
        <f>IF(ISNUMBER(FIND(analysismethod9,'II_Program-level standards'!CU$13)),"",'II_Program-level standards'!CU$13&amp;analysismethod9)</f>
        <v/>
      </c>
      <c r="FC11" s="251" t="str">
        <f>IF(ISNUMBER(FIND(analysismethod9,'II_Program-level standards'!CV$13)),"",'II_Program-level standards'!CV$13&amp;analysismethod9)</f>
        <v/>
      </c>
      <c r="FD11" s="251" t="str">
        <f>IF(ISNUMBER(FIND(analysismethod9,'II_Program-level standards'!CW$13)),"",'II_Program-level standards'!CW$13&amp;analysismethod9)</f>
        <v/>
      </c>
      <c r="FE11" s="251" t="str">
        <f>IF(ISNUMBER(FIND(analysismethod9,'II_Program-level standards'!CX$13)),"",'II_Program-level standards'!CX$13&amp;analysismethod9)</f>
        <v/>
      </c>
      <c r="FF11" s="251" t="str">
        <f>IF(ISNUMBER(FIND(analysismethod9,'II_Program-level standards'!CY$13)),"",'II_Program-level standards'!CY$13&amp;analysismethod9)</f>
        <v/>
      </c>
      <c r="FG11" s="252" t="str">
        <f>IF(ISNUMBER(FIND(analysismethod9,'II_Program-level standards'!CZ$13)),"",'II_Program-level standards'!CZ$13&amp;analysismethod9)</f>
        <v/>
      </c>
    </row>
    <row r="12" spans="1:212" x14ac:dyDescent="0.2">
      <c r="B12" s="11" t="s">
        <v>663</v>
      </c>
      <c r="C12" s="11"/>
      <c r="D12" s="11"/>
      <c r="E12" s="11"/>
      <c r="F12" s="11"/>
      <c r="G12" s="11"/>
      <c r="J12" s="32" t="str">
        <f>IF('I_State and program information'!E34="","",'I_State and program information'!E34&amp;"; ")</f>
        <v/>
      </c>
      <c r="K12" s="41" t="str">
        <f>IF(ISNUMBER(FIND(plan10,'I_State and program information'!$E$52)),"",'I_State and program information'!$E$52&amp;plan10)</f>
        <v/>
      </c>
      <c r="L12" s="41" t="str">
        <f>IF(ISNUMBER(FIND(plan10,'I_State and program information'!$E$56)),"",'I_State and program information'!$E$56&amp;plan10)</f>
        <v/>
      </c>
      <c r="M12" s="41" t="str">
        <f>IF(ISNUMBER(FIND(plan10,'I_State and program information'!$E$60)),"",'I_State and program information'!$E$60&amp;plan10)</f>
        <v/>
      </c>
      <c r="N12" s="41" t="str">
        <f>IF(ISNUMBER(FIND(plan10,'I_State and program information'!$E$64)),"",'I_State and program information'!$E$64&amp;plan10)</f>
        <v/>
      </c>
      <c r="O12" s="41" t="str">
        <f>IF(ISNUMBER(FIND(plan10,'I_State and program information'!$E$68)),"",'I_State and program information'!$E$68&amp;plan10)</f>
        <v/>
      </c>
      <c r="P12" s="41" t="str">
        <f>IF(ISNUMBER(FIND(plan10,'I_State and program information'!$E$72)),"",'I_State and program information'!$E$72&amp;plan10)</f>
        <v/>
      </c>
      <c r="Q12" s="41" t="str">
        <f>IF(ISNUMBER(FIND(plan10,'I_State and program information'!$E$76)),"",'I_State and program information'!$E$76&amp;plan10)</f>
        <v/>
      </c>
      <c r="R12" s="41" t="str">
        <f>IF(ISNUMBER(FIND(plan10,'I_State and program information'!$E$82)),"",'I_State and program information'!$E$82&amp;plan10)</f>
        <v/>
      </c>
      <c r="S12" s="41" t="str">
        <f>IF(ISNUMBER(FIND(plan10,'I_State and program information'!$E$88)),"",'I_State and program information'!$E$88&amp;plan10)</f>
        <v/>
      </c>
      <c r="T12" s="41" t="str">
        <f>IF(ISNUMBER(FIND(plan10,'I_State and program information'!$E$94)),"",'I_State and program information'!$E$94&amp;plan10)</f>
        <v/>
      </c>
      <c r="V12" s="4" t="s">
        <v>638</v>
      </c>
      <c r="BK12" s="250" t="str">
        <f>IF('I_State and program information'!$E$91&lt;&gt;"",'I_State and program information'!E91&amp;"; "&amp;CHAR(10)&amp;CHAR(10),"")</f>
        <v/>
      </c>
      <c r="BL12" s="251" t="str">
        <f>IF(ISNUMBER(FIND(analysismethod10,'II_Program-level standards'!E$13)),"",'II_Program-level standards'!E$13&amp;analysismethod10)</f>
        <v/>
      </c>
      <c r="BM12" s="251" t="str">
        <f>IF(ISNUMBER(FIND(analysismethod10,'II_Program-level standards'!F$13)),"",'II_Program-level standards'!F$13&amp;analysismethod10)</f>
        <v/>
      </c>
      <c r="BN12" s="251" t="str">
        <f>IF(ISNUMBER(FIND(analysismethod10,'II_Program-level standards'!G$13)),"",'II_Program-level standards'!G$13&amp;analysismethod10)</f>
        <v/>
      </c>
      <c r="BO12" s="251" t="str">
        <f>IF(ISNUMBER(FIND(analysismethod10,'II_Program-level standards'!H$13)),"",'II_Program-level standards'!H$13&amp;analysismethod10)</f>
        <v/>
      </c>
      <c r="BP12" s="251" t="str">
        <f>IF(ISNUMBER(FIND(analysismethod10,'II_Program-level standards'!I$13)),"",'II_Program-level standards'!I$13&amp;analysismethod10)</f>
        <v/>
      </c>
      <c r="BQ12" s="251" t="str">
        <f>IF(ISNUMBER(FIND(analysismethod10,'II_Program-level standards'!J$13)),"",'II_Program-level standards'!J$13&amp;analysismethod10)</f>
        <v/>
      </c>
      <c r="BR12" s="251" t="str">
        <f>IF(ISNUMBER(FIND(analysismethod10,'II_Program-level standards'!K$13)),"",'II_Program-level standards'!K$13&amp;analysismethod10)</f>
        <v/>
      </c>
      <c r="BS12" s="251" t="str">
        <f>IF(ISNUMBER(FIND(analysismethod10,'II_Program-level standards'!L$13)),"",'II_Program-level standards'!L$13&amp;analysismethod10)</f>
        <v/>
      </c>
      <c r="BT12" s="251" t="str">
        <f>IF(ISNUMBER(FIND(analysismethod10,'II_Program-level standards'!M$13)),"",'II_Program-level standards'!M$13&amp;analysismethod10)</f>
        <v/>
      </c>
      <c r="BU12" s="251" t="str">
        <f>IF(ISNUMBER(FIND(analysismethod10,'II_Program-level standards'!N$13)),"",'II_Program-level standards'!N$13&amp;analysismethod10)</f>
        <v/>
      </c>
      <c r="BV12" s="251" t="str">
        <f>IF(ISNUMBER(FIND(analysismethod10,'II_Program-level standards'!O$13)),"",'II_Program-level standards'!O$13&amp;analysismethod10)</f>
        <v/>
      </c>
      <c r="BW12" s="251" t="str">
        <f>IF(ISNUMBER(FIND(analysismethod10,'II_Program-level standards'!P$13)),"",'II_Program-level standards'!P$13&amp;analysismethod10)</f>
        <v/>
      </c>
      <c r="BX12" s="251" t="str">
        <f>IF(ISNUMBER(FIND(analysismethod10,'II_Program-level standards'!Q$13)),"",'II_Program-level standards'!Q$13&amp;analysismethod10)</f>
        <v/>
      </c>
      <c r="BY12" s="251" t="str">
        <f>IF(ISNUMBER(FIND(analysismethod10,'II_Program-level standards'!R$13)),"",'II_Program-level standards'!R$13&amp;analysismethod10)</f>
        <v/>
      </c>
      <c r="BZ12" s="251" t="str">
        <f>IF(ISNUMBER(FIND(analysismethod10,'II_Program-level standards'!S$13)),"",'II_Program-level standards'!S$13&amp;analysismethod10)</f>
        <v/>
      </c>
      <c r="CA12" s="251" t="str">
        <f>IF(ISNUMBER(FIND(analysismethod10,'II_Program-level standards'!T$13)),"",'II_Program-level standards'!T$13&amp;analysismethod10)</f>
        <v/>
      </c>
      <c r="CB12" s="251" t="str">
        <f>IF(ISNUMBER(FIND(analysismethod10,'II_Program-level standards'!U$13)),"",'II_Program-level standards'!U$13&amp;analysismethod10)</f>
        <v/>
      </c>
      <c r="CC12" s="251" t="str">
        <f>IF(ISNUMBER(FIND(analysismethod10,'II_Program-level standards'!V$13)),"",'II_Program-level standards'!V$13&amp;analysismethod10)</f>
        <v/>
      </c>
      <c r="CD12" s="251" t="str">
        <f>IF(ISNUMBER(FIND(analysismethod10,'II_Program-level standards'!W$13)),"",'II_Program-level standards'!W$13&amp;analysismethod10)</f>
        <v/>
      </c>
      <c r="CE12" s="251" t="str">
        <f>IF(ISNUMBER(FIND(analysismethod10,'II_Program-level standards'!X$13)),"",'II_Program-level standards'!X$13&amp;analysismethod10)</f>
        <v/>
      </c>
      <c r="CF12" s="251" t="str">
        <f>IF(ISNUMBER(FIND(analysismethod10,'II_Program-level standards'!Y$13)),"",'II_Program-level standards'!Y$13&amp;analysismethod10)</f>
        <v/>
      </c>
      <c r="CG12" s="251" t="str">
        <f>IF(ISNUMBER(FIND(analysismethod10,'II_Program-level standards'!Z$13)),"",'II_Program-level standards'!Z$13&amp;analysismethod10)</f>
        <v/>
      </c>
      <c r="CH12" s="251" t="str">
        <f>IF(ISNUMBER(FIND(analysismethod10,'II_Program-level standards'!AA$13)),"",'II_Program-level standards'!AA$13&amp;analysismethod10)</f>
        <v/>
      </c>
      <c r="CI12" s="251" t="str">
        <f>IF(ISNUMBER(FIND(analysismethod10,'II_Program-level standards'!AB$13)),"",'II_Program-level standards'!AB$13&amp;analysismethod10)</f>
        <v/>
      </c>
      <c r="CJ12" s="251" t="str">
        <f>IF(ISNUMBER(FIND(analysismethod10,'II_Program-level standards'!AC$13)),"",'II_Program-level standards'!AC$13&amp;analysismethod10)</f>
        <v/>
      </c>
      <c r="CK12" s="251" t="str">
        <f>IF(ISNUMBER(FIND(analysismethod10,'II_Program-level standards'!AD$13)),"",'II_Program-level standards'!AD$13&amp;analysismethod10)</f>
        <v/>
      </c>
      <c r="CL12" s="251" t="str">
        <f>IF(ISNUMBER(FIND(analysismethod10,'II_Program-level standards'!AE$13)),"",'II_Program-level standards'!AE$13&amp;analysismethod10)</f>
        <v/>
      </c>
      <c r="CM12" s="251" t="str">
        <f>IF(ISNUMBER(FIND(analysismethod10,'II_Program-level standards'!AF$13)),"",'II_Program-level standards'!AF$13&amp;analysismethod10)</f>
        <v/>
      </c>
      <c r="CN12" s="251" t="str">
        <f>IF(ISNUMBER(FIND(analysismethod10,'II_Program-level standards'!AG$13)),"",'II_Program-level standards'!AG$13&amp;analysismethod10)</f>
        <v/>
      </c>
      <c r="CO12" s="251" t="str">
        <f>IF(ISNUMBER(FIND(analysismethod10,'II_Program-level standards'!AH$13)),"",'II_Program-level standards'!AH$13&amp;analysismethod10)</f>
        <v/>
      </c>
      <c r="CP12" s="251" t="str">
        <f>IF(ISNUMBER(FIND(analysismethod10,'II_Program-level standards'!AI$13)),"",'II_Program-level standards'!AI$13&amp;analysismethod10)</f>
        <v/>
      </c>
      <c r="CQ12" s="251" t="str">
        <f>IF(ISNUMBER(FIND(analysismethod10,'II_Program-level standards'!AJ$13)),"",'II_Program-level standards'!AJ$13&amp;analysismethod10)</f>
        <v/>
      </c>
      <c r="CR12" s="251" t="str">
        <f>IF(ISNUMBER(FIND(analysismethod10,'II_Program-level standards'!AK$13)),"",'II_Program-level standards'!AK$13&amp;analysismethod10)</f>
        <v/>
      </c>
      <c r="CS12" s="251" t="str">
        <f>IF(ISNUMBER(FIND(analysismethod10,'II_Program-level standards'!AL$13)),"",'II_Program-level standards'!AL$13&amp;analysismethod10)</f>
        <v/>
      </c>
      <c r="CT12" s="251" t="str">
        <f>IF(ISNUMBER(FIND(analysismethod10,'II_Program-level standards'!AM$13)),"",'II_Program-level standards'!AM$13&amp;analysismethod10)</f>
        <v/>
      </c>
      <c r="CU12" s="251" t="str">
        <f>IF(ISNUMBER(FIND(analysismethod10,'II_Program-level standards'!AN$13)),"",'II_Program-level standards'!AN$13&amp;analysismethod10)</f>
        <v/>
      </c>
      <c r="CV12" s="251" t="str">
        <f>IF(ISNUMBER(FIND(analysismethod10,'II_Program-level standards'!AO$13)),"",'II_Program-level standards'!AO$13&amp;analysismethod10)</f>
        <v/>
      </c>
      <c r="CW12" s="251" t="str">
        <f>IF(ISNUMBER(FIND(analysismethod10,'II_Program-level standards'!AP$13)),"",'II_Program-level standards'!AP$13&amp;analysismethod10)</f>
        <v/>
      </c>
      <c r="CX12" s="251" t="str">
        <f>IF(ISNUMBER(FIND(analysismethod10,'II_Program-level standards'!AQ$13)),"",'II_Program-level standards'!AQ$13&amp;analysismethod10)</f>
        <v/>
      </c>
      <c r="CY12" s="251" t="str">
        <f>IF(ISNUMBER(FIND(analysismethod10,'II_Program-level standards'!AR$13)),"",'II_Program-level standards'!AR$13&amp;analysismethod10)</f>
        <v/>
      </c>
      <c r="CZ12" s="251" t="str">
        <f>IF(ISNUMBER(FIND(analysismethod10,'II_Program-level standards'!AS$13)),"",'II_Program-level standards'!AS$13&amp;analysismethod10)</f>
        <v/>
      </c>
      <c r="DA12" s="251" t="str">
        <f>IF(ISNUMBER(FIND(analysismethod10,'II_Program-level standards'!AT$13)),"",'II_Program-level standards'!AT$13&amp;analysismethod10)</f>
        <v/>
      </c>
      <c r="DB12" s="251" t="str">
        <f>IF(ISNUMBER(FIND(analysismethod10,'II_Program-level standards'!AU$13)),"",'II_Program-level standards'!AU$13&amp;analysismethod10)</f>
        <v/>
      </c>
      <c r="DC12" s="251" t="str">
        <f>IF(ISNUMBER(FIND(analysismethod10,'II_Program-level standards'!AV$13)),"",'II_Program-level standards'!AV$13&amp;analysismethod10)</f>
        <v/>
      </c>
      <c r="DD12" s="251" t="str">
        <f>IF(ISNUMBER(FIND(analysismethod10,'II_Program-level standards'!AW$13)),"",'II_Program-level standards'!AW$13&amp;analysismethod10)</f>
        <v/>
      </c>
      <c r="DE12" s="251" t="str">
        <f>IF(ISNUMBER(FIND(analysismethod10,'II_Program-level standards'!AX$13)),"",'II_Program-level standards'!AX$13&amp;analysismethod10)</f>
        <v/>
      </c>
      <c r="DF12" s="251" t="str">
        <f>IF(ISNUMBER(FIND(analysismethod10,'II_Program-level standards'!AY$13)),"",'II_Program-level standards'!AY$13&amp;analysismethod10)</f>
        <v/>
      </c>
      <c r="DG12" s="251" t="str">
        <f>IF(ISNUMBER(FIND(analysismethod10,'II_Program-level standards'!AZ$13)),"",'II_Program-level standards'!AZ$13&amp;analysismethod10)</f>
        <v/>
      </c>
      <c r="DH12" s="251" t="str">
        <f>IF(ISNUMBER(FIND(analysismethod10,'II_Program-level standards'!BA$13)),"",'II_Program-level standards'!BA$13&amp;analysismethod10)</f>
        <v/>
      </c>
      <c r="DI12" s="251" t="str">
        <f>IF(ISNUMBER(FIND(analysismethod10,'II_Program-level standards'!BB$13)),"",'II_Program-level standards'!BB$13&amp;analysismethod10)</f>
        <v/>
      </c>
      <c r="DJ12" s="251" t="str">
        <f>IF(ISNUMBER(FIND(analysismethod10,'II_Program-level standards'!BC$13)),"",'II_Program-level standards'!BC$13&amp;analysismethod10)</f>
        <v/>
      </c>
      <c r="DK12" s="251" t="str">
        <f>IF(ISNUMBER(FIND(analysismethod10,'II_Program-level standards'!BD$13)),"",'II_Program-level standards'!BD$13&amp;analysismethod10)</f>
        <v/>
      </c>
      <c r="DL12" s="251" t="str">
        <f>IF(ISNUMBER(FIND(analysismethod10,'II_Program-level standards'!BE$13)),"",'II_Program-level standards'!BE$13&amp;analysismethod10)</f>
        <v/>
      </c>
      <c r="DM12" s="251" t="str">
        <f>IF(ISNUMBER(FIND(analysismethod10,'II_Program-level standards'!BF$13)),"",'II_Program-level standards'!BF$13&amp;analysismethod10)</f>
        <v/>
      </c>
      <c r="DN12" s="251" t="str">
        <f>IF(ISNUMBER(FIND(analysismethod10,'II_Program-level standards'!BG$13)),"",'II_Program-level standards'!BG$13&amp;analysismethod10)</f>
        <v/>
      </c>
      <c r="DO12" s="251" t="str">
        <f>IF(ISNUMBER(FIND(analysismethod10,'II_Program-level standards'!BH$13)),"",'II_Program-level standards'!BH$13&amp;analysismethod10)</f>
        <v/>
      </c>
      <c r="DP12" s="251" t="str">
        <f>IF(ISNUMBER(FIND(analysismethod10,'II_Program-level standards'!BI$13)),"",'II_Program-level standards'!BI$13&amp;analysismethod10)</f>
        <v/>
      </c>
      <c r="DQ12" s="251" t="str">
        <f>IF(ISNUMBER(FIND(analysismethod10,'II_Program-level standards'!BJ$13)),"",'II_Program-level standards'!BJ$13&amp;analysismethod10)</f>
        <v/>
      </c>
      <c r="DR12" s="251" t="str">
        <f>IF(ISNUMBER(FIND(analysismethod10,'II_Program-level standards'!BK$13)),"",'II_Program-level standards'!BK$13&amp;analysismethod10)</f>
        <v/>
      </c>
      <c r="DS12" s="251" t="str">
        <f>IF(ISNUMBER(FIND(analysismethod10,'II_Program-level standards'!BL$13)),"",'II_Program-level standards'!BL$13&amp;analysismethod10)</f>
        <v/>
      </c>
      <c r="DT12" s="251" t="str">
        <f>IF(ISNUMBER(FIND(analysismethod10,'II_Program-level standards'!BM$13)),"",'II_Program-level standards'!BM$13&amp;analysismethod10)</f>
        <v/>
      </c>
      <c r="DU12" s="251" t="str">
        <f>IF(ISNUMBER(FIND(analysismethod10,'II_Program-level standards'!BN$13)),"",'II_Program-level standards'!BN$13&amp;analysismethod10)</f>
        <v/>
      </c>
      <c r="DV12" s="251" t="str">
        <f>IF(ISNUMBER(FIND(analysismethod10,'II_Program-level standards'!BO$13)),"",'II_Program-level standards'!BO$13&amp;analysismethod10)</f>
        <v/>
      </c>
      <c r="DW12" s="251" t="str">
        <f>IF(ISNUMBER(FIND(analysismethod10,'II_Program-level standards'!BP$13)),"",'II_Program-level standards'!BP$13&amp;analysismethod10)</f>
        <v/>
      </c>
      <c r="DX12" s="251" t="str">
        <f>IF(ISNUMBER(FIND(analysismethod10,'II_Program-level standards'!BQ$13)),"",'II_Program-level standards'!BQ$13&amp;analysismethod10)</f>
        <v/>
      </c>
      <c r="DY12" s="251" t="str">
        <f>IF(ISNUMBER(FIND(analysismethod10,'II_Program-level standards'!BR$13)),"",'II_Program-level standards'!BR$13&amp;analysismethod10)</f>
        <v/>
      </c>
      <c r="DZ12" s="251" t="str">
        <f>IF(ISNUMBER(FIND(analysismethod10,'II_Program-level standards'!BS$13)),"",'II_Program-level standards'!BS$13&amp;analysismethod10)</f>
        <v/>
      </c>
      <c r="EA12" s="251" t="str">
        <f>IF(ISNUMBER(FIND(analysismethod10,'II_Program-level standards'!BT$13)),"",'II_Program-level standards'!BT$13&amp;analysismethod10)</f>
        <v/>
      </c>
      <c r="EB12" s="251" t="str">
        <f>IF(ISNUMBER(FIND(analysismethod10,'II_Program-level standards'!BU$13)),"",'II_Program-level standards'!BU$13&amp;analysismethod10)</f>
        <v/>
      </c>
      <c r="EC12" s="251" t="str">
        <f>IF(ISNUMBER(FIND(analysismethod10,'II_Program-level standards'!BV$13)),"",'II_Program-level standards'!BV$13&amp;analysismethod10)</f>
        <v/>
      </c>
      <c r="ED12" s="251" t="str">
        <f>IF(ISNUMBER(FIND(analysismethod10,'II_Program-level standards'!BW$13)),"",'II_Program-level standards'!BW$13&amp;analysismethod10)</f>
        <v/>
      </c>
      <c r="EE12" s="251" t="str">
        <f>IF(ISNUMBER(FIND(analysismethod10,'II_Program-level standards'!BX$13)),"",'II_Program-level standards'!BX$13&amp;analysismethod10)</f>
        <v/>
      </c>
      <c r="EF12" s="251" t="str">
        <f>IF(ISNUMBER(FIND(analysismethod10,'II_Program-level standards'!BY$13)),"",'II_Program-level standards'!BY$13&amp;analysismethod10)</f>
        <v/>
      </c>
      <c r="EG12" s="251" t="str">
        <f>IF(ISNUMBER(FIND(analysismethod10,'II_Program-level standards'!BZ$13)),"",'II_Program-level standards'!BZ$13&amp;analysismethod10)</f>
        <v/>
      </c>
      <c r="EH12" s="251" t="str">
        <f>IF(ISNUMBER(FIND(analysismethod10,'II_Program-level standards'!CA$13)),"",'II_Program-level standards'!CA$13&amp;analysismethod10)</f>
        <v/>
      </c>
      <c r="EI12" s="251" t="str">
        <f>IF(ISNUMBER(FIND(analysismethod10,'II_Program-level standards'!CB$13)),"",'II_Program-level standards'!CB$13&amp;analysismethod10)</f>
        <v/>
      </c>
      <c r="EJ12" s="251" t="str">
        <f>IF(ISNUMBER(FIND(analysismethod10,'II_Program-level standards'!CC$13)),"",'II_Program-level standards'!CC$13&amp;analysismethod10)</f>
        <v/>
      </c>
      <c r="EK12" s="251" t="str">
        <f>IF(ISNUMBER(FIND(analysismethod10,'II_Program-level standards'!CD$13)),"",'II_Program-level standards'!CD$13&amp;analysismethod10)</f>
        <v/>
      </c>
      <c r="EL12" s="251" t="str">
        <f>IF(ISNUMBER(FIND(analysismethod10,'II_Program-level standards'!CE$13)),"",'II_Program-level standards'!CE$13&amp;analysismethod10)</f>
        <v/>
      </c>
      <c r="EM12" s="251" t="str">
        <f>IF(ISNUMBER(FIND(analysismethod10,'II_Program-level standards'!CF$13)),"",'II_Program-level standards'!CF$13&amp;analysismethod10)</f>
        <v/>
      </c>
      <c r="EN12" s="251" t="str">
        <f>IF(ISNUMBER(FIND(analysismethod10,'II_Program-level standards'!CG$13)),"",'II_Program-level standards'!CG$13&amp;analysismethod10)</f>
        <v/>
      </c>
      <c r="EO12" s="251" t="str">
        <f>IF(ISNUMBER(FIND(analysismethod10,'II_Program-level standards'!CH$13)),"",'II_Program-level standards'!CH$13&amp;analysismethod10)</f>
        <v/>
      </c>
      <c r="EP12" s="251" t="str">
        <f>IF(ISNUMBER(FIND(analysismethod10,'II_Program-level standards'!CI$13)),"",'II_Program-level standards'!CI$13&amp;analysismethod10)</f>
        <v/>
      </c>
      <c r="EQ12" s="251" t="str">
        <f>IF(ISNUMBER(FIND(analysismethod10,'II_Program-level standards'!CJ$13)),"",'II_Program-level standards'!CJ$13&amp;analysismethod10)</f>
        <v/>
      </c>
      <c r="ER12" s="251" t="str">
        <f>IF(ISNUMBER(FIND(analysismethod10,'II_Program-level standards'!CK$13)),"",'II_Program-level standards'!CK$13&amp;analysismethod10)</f>
        <v/>
      </c>
      <c r="ES12" s="251" t="str">
        <f>IF(ISNUMBER(FIND(analysismethod10,'II_Program-level standards'!CL$13)),"",'II_Program-level standards'!CL$13&amp;analysismethod10)</f>
        <v/>
      </c>
      <c r="ET12" s="251" t="str">
        <f>IF(ISNUMBER(FIND(analysismethod10,'II_Program-level standards'!CM$13)),"",'II_Program-level standards'!CM$13&amp;analysismethod10)</f>
        <v/>
      </c>
      <c r="EU12" s="251" t="str">
        <f>IF(ISNUMBER(FIND(analysismethod10,'II_Program-level standards'!CN$13)),"",'II_Program-level standards'!CN$13&amp;analysismethod10)</f>
        <v/>
      </c>
      <c r="EV12" s="251" t="str">
        <f>IF(ISNUMBER(FIND(analysismethod10,'II_Program-level standards'!CO$13)),"",'II_Program-level standards'!CO$13&amp;analysismethod10)</f>
        <v/>
      </c>
      <c r="EW12" s="251" t="str">
        <f>IF(ISNUMBER(FIND(analysismethod10,'II_Program-level standards'!CP$13)),"",'II_Program-level standards'!CP$13&amp;analysismethod10)</f>
        <v/>
      </c>
      <c r="EX12" s="251" t="str">
        <f>IF(ISNUMBER(FIND(analysismethod10,'II_Program-level standards'!CQ$13)),"",'II_Program-level standards'!CQ$13&amp;analysismethod10)</f>
        <v/>
      </c>
      <c r="EY12" s="251" t="str">
        <f>IF(ISNUMBER(FIND(analysismethod10,'II_Program-level standards'!CR$13)),"",'II_Program-level standards'!CR$13&amp;analysismethod10)</f>
        <v/>
      </c>
      <c r="EZ12" s="251" t="str">
        <f>IF(ISNUMBER(FIND(analysismethod10,'II_Program-level standards'!CS$13)),"",'II_Program-level standards'!CS$13&amp;analysismethod10)</f>
        <v/>
      </c>
      <c r="FA12" s="251" t="str">
        <f>IF(ISNUMBER(FIND(analysismethod10,'II_Program-level standards'!CT$13)),"",'II_Program-level standards'!CT$13&amp;analysismethod10)</f>
        <v/>
      </c>
      <c r="FB12" s="251" t="str">
        <f>IF(ISNUMBER(FIND(analysismethod10,'II_Program-level standards'!CU$13)),"",'II_Program-level standards'!CU$13&amp;analysismethod10)</f>
        <v/>
      </c>
      <c r="FC12" s="251" t="str">
        <f>IF(ISNUMBER(FIND(analysismethod10,'II_Program-level standards'!CV$13)),"",'II_Program-level standards'!CV$13&amp;analysismethod10)</f>
        <v/>
      </c>
      <c r="FD12" s="251" t="str">
        <f>IF(ISNUMBER(FIND(analysismethod10,'II_Program-level standards'!CW$13)),"",'II_Program-level standards'!CW$13&amp;analysismethod10)</f>
        <v/>
      </c>
      <c r="FE12" s="251" t="str">
        <f>IF(ISNUMBER(FIND(analysismethod10,'II_Program-level standards'!CX$13)),"",'II_Program-level standards'!CX$13&amp;analysismethod10)</f>
        <v/>
      </c>
      <c r="FF12" s="251" t="str">
        <f>IF(ISNUMBER(FIND(analysismethod10,'II_Program-level standards'!CY$13)),"",'II_Program-level standards'!CY$13&amp;analysismethod10)</f>
        <v/>
      </c>
      <c r="FG12" s="252" t="str">
        <f>IF(ISNUMBER(FIND(analysismethod10,'II_Program-level standards'!CZ$13)),"",'II_Program-level standards'!CZ$13&amp;analysismethod10)</f>
        <v/>
      </c>
    </row>
    <row r="13" spans="1:212" ht="15" thickBot="1" x14ac:dyDescent="0.25">
      <c r="B13" s="11" t="s">
        <v>664</v>
      </c>
      <c r="C13" s="11"/>
      <c r="D13" s="11"/>
      <c r="E13" s="11"/>
      <c r="F13" s="11"/>
      <c r="G13" s="11"/>
      <c r="J13" s="92"/>
      <c r="K13" s="91"/>
      <c r="L13" s="91"/>
      <c r="M13" s="91"/>
      <c r="N13" s="91"/>
      <c r="O13" s="91"/>
      <c r="P13" s="91"/>
      <c r="Q13" s="91"/>
      <c r="R13" s="91"/>
      <c r="S13" s="91"/>
      <c r="T13" s="91"/>
      <c r="BK13" s="253"/>
      <c r="BL13" s="254"/>
      <c r="BM13" s="254"/>
      <c r="BN13" s="254"/>
      <c r="BO13" s="254"/>
      <c r="BP13" s="254"/>
      <c r="BQ13" s="254"/>
      <c r="BR13" s="254"/>
      <c r="BS13" s="254"/>
      <c r="BT13" s="254"/>
      <c r="BU13" s="254"/>
      <c r="BV13" s="254"/>
      <c r="BW13" s="254"/>
      <c r="BX13" s="254"/>
      <c r="BY13" s="254"/>
      <c r="BZ13" s="254"/>
      <c r="CA13" s="254"/>
      <c r="CB13" s="254"/>
      <c r="CC13" s="254"/>
      <c r="CD13" s="254"/>
      <c r="CE13" s="254"/>
      <c r="CF13" s="254"/>
      <c r="CG13" s="254"/>
      <c r="CH13" s="254"/>
      <c r="CI13" s="254"/>
      <c r="CJ13" s="254"/>
      <c r="CK13" s="254"/>
      <c r="CL13" s="254"/>
      <c r="CM13" s="254"/>
      <c r="CN13" s="254"/>
      <c r="CO13" s="254"/>
      <c r="CP13" s="254"/>
      <c r="CQ13" s="254"/>
      <c r="CR13" s="254"/>
      <c r="CS13" s="254"/>
      <c r="CT13" s="254"/>
      <c r="CU13" s="254"/>
      <c r="CV13" s="254"/>
      <c r="CW13" s="254"/>
      <c r="CX13" s="254"/>
      <c r="CY13" s="254"/>
      <c r="CZ13" s="254"/>
      <c r="DA13" s="254"/>
      <c r="DB13" s="254"/>
      <c r="DC13" s="254"/>
      <c r="DD13" s="254"/>
      <c r="DE13" s="254"/>
      <c r="DF13" s="254"/>
      <c r="DG13" s="254"/>
      <c r="DH13" s="254"/>
      <c r="DI13" s="254"/>
      <c r="DJ13" s="254"/>
      <c r="DK13" s="254"/>
      <c r="DL13" s="254"/>
      <c r="DM13" s="254"/>
      <c r="DN13" s="254"/>
      <c r="DO13" s="254"/>
      <c r="DP13" s="254"/>
      <c r="DQ13" s="254"/>
      <c r="DR13" s="254"/>
      <c r="DS13" s="254"/>
      <c r="DT13" s="254"/>
      <c r="DU13" s="254"/>
      <c r="DV13" s="254"/>
      <c r="DW13" s="254"/>
      <c r="DX13" s="254"/>
      <c r="DY13" s="254"/>
      <c r="DZ13" s="254"/>
      <c r="EA13" s="254"/>
      <c r="EB13" s="254"/>
      <c r="EC13" s="254"/>
      <c r="ED13" s="254"/>
      <c r="EE13" s="254"/>
      <c r="EF13" s="254"/>
      <c r="EG13" s="254"/>
      <c r="EH13" s="254"/>
      <c r="EI13" s="254"/>
      <c r="EJ13" s="254"/>
      <c r="EK13" s="254"/>
      <c r="EL13" s="254"/>
      <c r="EM13" s="254"/>
      <c r="EN13" s="254"/>
      <c r="EO13" s="254"/>
      <c r="EP13" s="254"/>
      <c r="EQ13" s="254"/>
      <c r="ER13" s="254"/>
      <c r="ES13" s="254"/>
      <c r="ET13" s="254"/>
      <c r="EU13" s="254"/>
      <c r="EV13" s="254"/>
      <c r="EW13" s="254"/>
      <c r="EX13" s="254"/>
      <c r="EY13" s="254"/>
      <c r="EZ13" s="254"/>
      <c r="FA13" s="254"/>
      <c r="FB13" s="254"/>
      <c r="FC13" s="254"/>
      <c r="FD13" s="254"/>
      <c r="FE13" s="254"/>
      <c r="FF13" s="254"/>
      <c r="FG13" s="255"/>
    </row>
    <row r="14" spans="1:212" ht="15" thickTop="1" x14ac:dyDescent="0.2">
      <c r="B14" s="11" t="s">
        <v>665</v>
      </c>
      <c r="C14" s="11"/>
      <c r="D14" s="11"/>
      <c r="E14" s="11"/>
      <c r="F14" s="11"/>
      <c r="G14" s="11"/>
      <c r="J14" s="92"/>
      <c r="K14" s="91"/>
      <c r="L14" s="91"/>
      <c r="M14" s="91"/>
      <c r="N14" s="91"/>
      <c r="O14" s="91"/>
      <c r="P14" s="91"/>
      <c r="Q14" s="91"/>
      <c r="R14" s="91"/>
      <c r="S14" s="91"/>
      <c r="T14" s="91"/>
      <c r="BK14" s="13"/>
      <c r="BL14" s="13"/>
    </row>
    <row r="15" spans="1:212" ht="15" thickBot="1" x14ac:dyDescent="0.25">
      <c r="B15" s="11" t="s">
        <v>666</v>
      </c>
      <c r="C15" s="11"/>
      <c r="D15" s="11"/>
      <c r="E15" s="11"/>
      <c r="F15" s="11"/>
      <c r="G15" s="11"/>
      <c r="J15" s="92"/>
      <c r="K15" s="91"/>
      <c r="L15" s="91"/>
      <c r="M15" s="91"/>
      <c r="N15" s="91"/>
      <c r="O15" s="91"/>
      <c r="P15" s="91"/>
      <c r="Q15" s="91"/>
      <c r="R15" s="91"/>
      <c r="S15" s="91"/>
      <c r="T15" s="91"/>
      <c r="BK15" s="13"/>
      <c r="BL15" s="13"/>
    </row>
    <row r="16" spans="1:212" ht="15.75" thickTop="1" x14ac:dyDescent="0.25">
      <c r="B16" s="11" t="s">
        <v>667</v>
      </c>
      <c r="C16" s="11"/>
      <c r="D16" s="11"/>
      <c r="E16" s="11"/>
      <c r="F16" s="11"/>
      <c r="G16" s="11"/>
      <c r="J16" s="92"/>
      <c r="K16" s="91"/>
      <c r="L16" s="91"/>
      <c r="M16" s="91"/>
      <c r="N16" s="91"/>
      <c r="O16" s="91"/>
      <c r="P16" s="91"/>
      <c r="Q16" s="91"/>
      <c r="R16" s="91"/>
      <c r="S16" s="91"/>
      <c r="T16" s="91"/>
      <c r="BJ16" s="268" t="s">
        <v>668</v>
      </c>
      <c r="BK16" s="247" t="str">
        <f>IF('I_State and program information'!$E$50="Yes","Geomapping"&amp;"; "&amp;CHAR(10)&amp;CHAR(10),"")</f>
        <v xml:space="preserve">Geomapping; 
</v>
      </c>
      <c r="BL16" s="248" t="str">
        <f>IF(ISNUMBER(FIND(analysismethod1,'III_Plan comp 438.68 {Plan 1}'!E$15)),"",'III_Plan comp 438.68 {Plan 1}'!E$15&amp;analysismethod1)</f>
        <v xml:space="preserve">Geomapping; 
</v>
      </c>
      <c r="BM16" s="248" t="str">
        <f>IF(ISNUMBER(FIND(analysismethod1,'III_Plan comp 438.68 {Plan 1}'!F$15)),"",'III_Plan comp 438.68 {Plan 1}'!F$15&amp;analysismethod1)</f>
        <v xml:space="preserve">Geomapping; 
</v>
      </c>
      <c r="BN16" s="248" t="str">
        <f>IF(ISNUMBER(FIND(analysismethod1,'III_Plan comp 438.68 {Plan 1}'!G$15)),"",'III_Plan comp 438.68 {Plan 1}'!G$15&amp;analysismethod1)</f>
        <v xml:space="preserve">Geomapping; 
</v>
      </c>
      <c r="BO16" s="248" t="str">
        <f>IF(ISNUMBER(FIND(analysismethod1,'III_Plan comp 438.68 {Plan 1}'!H$15)),"",'III_Plan comp 438.68 {Plan 1}'!H$15&amp;analysismethod1)</f>
        <v xml:space="preserve">Geomapping; 
</v>
      </c>
      <c r="BP16" s="248" t="str">
        <f>IF(ISNUMBER(FIND(analysismethod1,'III_Plan comp 438.68 {Plan 1}'!I$15)),"",'III_Plan comp 438.68 {Plan 1}'!I$15&amp;analysismethod1)</f>
        <v xml:space="preserve">Geomapping; 
</v>
      </c>
      <c r="BQ16" s="248" t="str">
        <f>IF(ISNUMBER(FIND(analysismethod1,'III_Plan comp 438.68 {Plan 1}'!J$15)),"",'III_Plan comp 438.68 {Plan 1}'!J$15&amp;analysismethod1)</f>
        <v xml:space="preserve">Geomapping; 
</v>
      </c>
      <c r="BR16" s="248" t="str">
        <f>IF(ISNUMBER(FIND(analysismethod1,'III_Plan comp 438.68 {Plan 1}'!K$15)),"",'III_Plan comp 438.68 {Plan 1}'!K$15&amp;analysismethod1)</f>
        <v xml:space="preserve">Geomapping; 
</v>
      </c>
      <c r="BS16" s="248" t="str">
        <f>IF(ISNUMBER(FIND(analysismethod1,'III_Plan comp 438.68 {Plan 1}'!L$15)),"",'III_Plan comp 438.68 {Plan 1}'!L$15&amp;analysismethod1)</f>
        <v xml:space="preserve">Geomapping; 
</v>
      </c>
      <c r="BT16" s="248" t="str">
        <f>IF(ISNUMBER(FIND(analysismethod1,'III_Plan comp 438.68 {Plan 1}'!M$15)),"",'III_Plan comp 438.68 {Plan 1}'!M$15&amp;analysismethod1)</f>
        <v xml:space="preserve">Geomapping; 
</v>
      </c>
      <c r="BU16" s="248" t="str">
        <f>IF(ISNUMBER(FIND(analysismethod1,'III_Plan comp 438.68 {Plan 1}'!N$15)),"",'III_Plan comp 438.68 {Plan 1}'!N$15&amp;analysismethod1)</f>
        <v xml:space="preserve">Geomapping; 
</v>
      </c>
      <c r="BV16" s="248" t="str">
        <f>IF(ISNUMBER(FIND(analysismethod1,'III_Plan comp 438.68 {Plan 1}'!O$15)),"",'III_Plan comp 438.68 {Plan 1}'!O$15&amp;analysismethod1)</f>
        <v xml:space="preserve">Geomapping; 
</v>
      </c>
      <c r="BW16" s="248" t="str">
        <f>IF(ISNUMBER(FIND(analysismethod1,'III_Plan comp 438.68 {Plan 1}'!P$15)),"",'III_Plan comp 438.68 {Plan 1}'!P$15&amp;analysismethod1)</f>
        <v xml:space="preserve">Geomapping; 
</v>
      </c>
      <c r="BX16" s="248" t="str">
        <f>IF(ISNUMBER(FIND(analysismethod1,'III_Plan comp 438.68 {Plan 1}'!Q$15)),"",'III_Plan comp 438.68 {Plan 1}'!Q$15&amp;analysismethod1)</f>
        <v xml:space="preserve">Geomapping; 
</v>
      </c>
      <c r="BY16" s="248" t="str">
        <f>IF(ISNUMBER(FIND(analysismethod1,'III_Plan comp 438.68 {Plan 1}'!R$15)),"",'III_Plan comp 438.68 {Plan 1}'!R$15&amp;analysismethod1)</f>
        <v xml:space="preserve">Geomapping; 
</v>
      </c>
      <c r="BZ16" s="248" t="str">
        <f>IF(ISNUMBER(FIND(analysismethod1,'III_Plan comp 438.68 {Plan 1}'!S$15)),"",'III_Plan comp 438.68 {Plan 1}'!S$15&amp;analysismethod1)</f>
        <v xml:space="preserve">Geomapping; 
</v>
      </c>
      <c r="CA16" s="248" t="str">
        <f>IF(ISNUMBER(FIND(analysismethod1,'III_Plan comp 438.68 {Plan 1}'!T$15)),"",'III_Plan comp 438.68 {Plan 1}'!T$15&amp;analysismethod1)</f>
        <v xml:space="preserve">Geomapping; 
</v>
      </c>
      <c r="CB16" s="248" t="str">
        <f>IF(ISNUMBER(FIND(analysismethod1,'III_Plan comp 438.68 {Plan 1}'!U$15)),"",'III_Plan comp 438.68 {Plan 1}'!U$15&amp;analysismethod1)</f>
        <v xml:space="preserve">Geomapping; 
</v>
      </c>
      <c r="CC16" s="248" t="str">
        <f>IF(ISNUMBER(FIND(analysismethod1,'III_Plan comp 438.68 {Plan 1}'!V$15)),"",'III_Plan comp 438.68 {Plan 1}'!V$15&amp;analysismethod1)</f>
        <v xml:space="preserve">Geomapping; 
</v>
      </c>
      <c r="CD16" s="248" t="str">
        <f>IF(ISNUMBER(FIND(analysismethod1,'III_Plan comp 438.68 {Plan 1}'!W$15)),"",'III_Plan comp 438.68 {Plan 1}'!W$15&amp;analysismethod1)</f>
        <v xml:space="preserve">Geomapping; 
</v>
      </c>
      <c r="CE16" s="248" t="str">
        <f>IF(ISNUMBER(FIND(analysismethod1,'III_Plan comp 438.68 {Plan 1}'!X$15)),"",'III_Plan comp 438.68 {Plan 1}'!X$15&amp;analysismethod1)</f>
        <v xml:space="preserve">Geomapping; 
</v>
      </c>
      <c r="CF16" s="248" t="str">
        <f>IF(ISNUMBER(FIND(analysismethod1,'III_Plan comp 438.68 {Plan 1}'!Y$15)),"",'III_Plan comp 438.68 {Plan 1}'!Y$15&amp;analysismethod1)</f>
        <v xml:space="preserve">Geomapping; 
</v>
      </c>
      <c r="CG16" s="248" t="str">
        <f>IF(ISNUMBER(FIND(analysismethod1,'III_Plan comp 438.68 {Plan 1}'!Z$15)),"",'III_Plan comp 438.68 {Plan 1}'!Z$15&amp;analysismethod1)</f>
        <v xml:space="preserve">Geomapping; 
</v>
      </c>
      <c r="CH16" s="248" t="str">
        <f>IF(ISNUMBER(FIND(analysismethod1,'III_Plan comp 438.68 {Plan 1}'!AA$15)),"",'III_Plan comp 438.68 {Plan 1}'!AA$15&amp;analysismethod1)</f>
        <v xml:space="preserve">Geomapping; 
</v>
      </c>
      <c r="CI16" s="248" t="str">
        <f>IF(ISNUMBER(FIND(analysismethod1,'III_Plan comp 438.68 {Plan 1}'!AB$15)),"",'III_Plan comp 438.68 {Plan 1}'!AB$15&amp;analysismethod1)</f>
        <v xml:space="preserve">Geomapping; 
</v>
      </c>
      <c r="CJ16" s="248" t="str">
        <f>IF(ISNUMBER(FIND(analysismethod1,'III_Plan comp 438.68 {Plan 1}'!AC$15)),"",'III_Plan comp 438.68 {Plan 1}'!AC$15&amp;analysismethod1)</f>
        <v xml:space="preserve">Geomapping; 
</v>
      </c>
      <c r="CK16" s="248" t="str">
        <f>IF(ISNUMBER(FIND(analysismethod1,'III_Plan comp 438.68 {Plan 1}'!AD$15)),"",'III_Plan comp 438.68 {Plan 1}'!AD$15&amp;analysismethod1)</f>
        <v xml:space="preserve">Geomapping; 
</v>
      </c>
      <c r="CL16" s="248" t="str">
        <f>IF(ISNUMBER(FIND(analysismethod1,'III_Plan comp 438.68 {Plan 1}'!AE$15)),"",'III_Plan comp 438.68 {Plan 1}'!AE$15&amp;analysismethod1)</f>
        <v xml:space="preserve">Geomapping; 
</v>
      </c>
      <c r="CM16" s="248" t="str">
        <f>IF(ISNUMBER(FIND(analysismethod1,'III_Plan comp 438.68 {Plan 1}'!AF$15)),"",'III_Plan comp 438.68 {Plan 1}'!AF$15&amp;analysismethod1)</f>
        <v xml:space="preserve">Geomapping; 
</v>
      </c>
      <c r="CN16" s="248" t="str">
        <f>IF(ISNUMBER(FIND(analysismethod1,'III_Plan comp 438.68 {Plan 1}'!AG$15)),"",'III_Plan comp 438.68 {Plan 1}'!AG$15&amp;analysismethod1)</f>
        <v xml:space="preserve">Geomapping; 
</v>
      </c>
      <c r="CO16" s="248" t="str">
        <f>IF(ISNUMBER(FIND(analysismethod1,'III_Plan comp 438.68 {Plan 1}'!AH$15)),"",'III_Plan comp 438.68 {Plan 1}'!AH$15&amp;analysismethod1)</f>
        <v xml:space="preserve">Geomapping; 
</v>
      </c>
      <c r="CP16" s="248" t="str">
        <f>IF(ISNUMBER(FIND(analysismethod1,'III_Plan comp 438.68 {Plan 1}'!AI$15)),"",'III_Plan comp 438.68 {Plan 1}'!AI$15&amp;analysismethod1)</f>
        <v xml:space="preserve">Geomapping; 
</v>
      </c>
      <c r="CQ16" s="248" t="str">
        <f>IF(ISNUMBER(FIND(analysismethod1,'III_Plan comp 438.68 {Plan 1}'!AJ$15)),"",'III_Plan comp 438.68 {Plan 1}'!AJ$15&amp;analysismethod1)</f>
        <v xml:space="preserve">Geomapping; 
</v>
      </c>
      <c r="CR16" s="248" t="str">
        <f>IF(ISNUMBER(FIND(analysismethod1,'III_Plan comp 438.68 {Plan 1}'!AK$15)),"",'III_Plan comp 438.68 {Plan 1}'!AK$15&amp;analysismethod1)</f>
        <v xml:space="preserve">Geomapping; 
</v>
      </c>
      <c r="CS16" s="248" t="str">
        <f>IF(ISNUMBER(FIND(analysismethod1,'III_Plan comp 438.68 {Plan 1}'!AL$15)),"",'III_Plan comp 438.68 {Plan 1}'!AL$15&amp;analysismethod1)</f>
        <v xml:space="preserve">Geomapping; 
</v>
      </c>
      <c r="CT16" s="248" t="str">
        <f>IF(ISNUMBER(FIND(analysismethod1,'III_Plan comp 438.68 {Plan 1}'!AM$15)),"",'III_Plan comp 438.68 {Plan 1}'!AM$15&amp;analysismethod1)</f>
        <v xml:space="preserve">Geomapping; 
</v>
      </c>
      <c r="CU16" s="248" t="str">
        <f>IF(ISNUMBER(FIND(analysismethod1,'III_Plan comp 438.68 {Plan 1}'!AN$15)),"",'III_Plan comp 438.68 {Plan 1}'!AN$15&amp;analysismethod1)</f>
        <v xml:space="preserve">Geomapping; 
</v>
      </c>
      <c r="CV16" s="248" t="str">
        <f>IF(ISNUMBER(FIND(analysismethod1,'III_Plan comp 438.68 {Plan 1}'!AO$15)),"",'III_Plan comp 438.68 {Plan 1}'!AO$15&amp;analysismethod1)</f>
        <v xml:space="preserve">Geomapping; 
</v>
      </c>
      <c r="CW16" s="248" t="str">
        <f>IF(ISNUMBER(FIND(analysismethod1,'III_Plan comp 438.68 {Plan 1}'!AP$15)),"",'III_Plan comp 438.68 {Plan 1}'!AP$15&amp;analysismethod1)</f>
        <v xml:space="preserve">Geomapping; 
</v>
      </c>
      <c r="CX16" s="248" t="str">
        <f>IF(ISNUMBER(FIND(analysismethod1,'III_Plan comp 438.68 {Plan 1}'!AQ$15)),"",'III_Plan comp 438.68 {Plan 1}'!AQ$15&amp;analysismethod1)</f>
        <v xml:space="preserve">Geomapping; 
</v>
      </c>
      <c r="CY16" s="248" t="str">
        <f>IF(ISNUMBER(FIND(analysismethod1,'III_Plan comp 438.68 {Plan 1}'!AR$15)),"",'III_Plan comp 438.68 {Plan 1}'!AR$15&amp;analysismethod1)</f>
        <v xml:space="preserve">Geomapping; 
</v>
      </c>
      <c r="CZ16" s="248" t="str">
        <f>IF(ISNUMBER(FIND(analysismethod1,'III_Plan comp 438.68 {Plan 1}'!AS$15)),"",'III_Plan comp 438.68 {Plan 1}'!AS$15&amp;analysismethod1)</f>
        <v xml:space="preserve">Geomapping; 
</v>
      </c>
      <c r="DA16" s="248" t="str">
        <f>IF(ISNUMBER(FIND(analysismethod1,'III_Plan comp 438.68 {Plan 1}'!AT$15)),"",'III_Plan comp 438.68 {Plan 1}'!AT$15&amp;analysismethod1)</f>
        <v xml:space="preserve">Geomapping; 
</v>
      </c>
      <c r="DB16" s="248" t="str">
        <f>IF(ISNUMBER(FIND(analysismethod1,'III_Plan comp 438.68 {Plan 1}'!AU$15)),"",'III_Plan comp 438.68 {Plan 1}'!AU$15&amp;analysismethod1)</f>
        <v xml:space="preserve">Geomapping; 
</v>
      </c>
      <c r="DC16" s="248" t="str">
        <f>IF(ISNUMBER(FIND(analysismethod1,'III_Plan comp 438.68 {Plan 1}'!AV$15)),"",'III_Plan comp 438.68 {Plan 1}'!AV$15&amp;analysismethod1)</f>
        <v xml:space="preserve">Geomapping; 
</v>
      </c>
      <c r="DD16" s="248" t="str">
        <f>IF(ISNUMBER(FIND(analysismethod1,'III_Plan comp 438.68 {Plan 1}'!AW$15)),"",'III_Plan comp 438.68 {Plan 1}'!AW$15&amp;analysismethod1)</f>
        <v xml:space="preserve">Geomapping; 
</v>
      </c>
      <c r="DE16" s="248" t="str">
        <f>IF(ISNUMBER(FIND(analysismethod1,'III_Plan comp 438.68 {Plan 1}'!AX$15)),"",'III_Plan comp 438.68 {Plan 1}'!AX$15&amp;analysismethod1)</f>
        <v xml:space="preserve">Geomapping; 
</v>
      </c>
      <c r="DF16" s="248" t="str">
        <f>IF(ISNUMBER(FIND(analysismethod1,'III_Plan comp 438.68 {Plan 1}'!AY$15)),"",'III_Plan comp 438.68 {Plan 1}'!AY$15&amp;analysismethod1)</f>
        <v xml:space="preserve">Geomapping; 
</v>
      </c>
      <c r="DG16" s="248" t="str">
        <f>IF(ISNUMBER(FIND(analysismethod1,'III_Plan comp 438.68 {Plan 1}'!AZ$15)),"",'III_Plan comp 438.68 {Plan 1}'!AZ$15&amp;analysismethod1)</f>
        <v xml:space="preserve">Geomapping; 
</v>
      </c>
      <c r="DH16" s="248" t="str">
        <f>IF(ISNUMBER(FIND(analysismethod1,'III_Plan comp 438.68 {Plan 1}'!BA$15)),"",'III_Plan comp 438.68 {Plan 1}'!BA$15&amp;analysismethod1)</f>
        <v xml:space="preserve">Geomapping; 
</v>
      </c>
      <c r="DI16" s="248" t="str">
        <f>IF(ISNUMBER(FIND(analysismethod1,'III_Plan comp 438.68 {Plan 1}'!BB$15)),"",'III_Plan comp 438.68 {Plan 1}'!BB$15&amp;analysismethod1)</f>
        <v xml:space="preserve">Geomapping; 
</v>
      </c>
      <c r="DJ16" s="248" t="str">
        <f>IF(ISNUMBER(FIND(analysismethod1,'III_Plan comp 438.68 {Plan 1}'!BC$15)),"",'III_Plan comp 438.68 {Plan 1}'!BC$15&amp;analysismethod1)</f>
        <v xml:space="preserve">Geomapping; 
</v>
      </c>
      <c r="DK16" s="248" t="str">
        <f>IF(ISNUMBER(FIND(analysismethod1,'III_Plan comp 438.68 {Plan 1}'!BD$15)),"",'III_Plan comp 438.68 {Plan 1}'!BD$15&amp;analysismethod1)</f>
        <v xml:space="preserve">Geomapping; 
</v>
      </c>
      <c r="DL16" s="248" t="str">
        <f>IF(ISNUMBER(FIND(analysismethod1,'III_Plan comp 438.68 {Plan 1}'!BE$15)),"",'III_Plan comp 438.68 {Plan 1}'!BE$15&amp;analysismethod1)</f>
        <v xml:space="preserve">Geomapping; 
</v>
      </c>
      <c r="DM16" s="248" t="str">
        <f>IF(ISNUMBER(FIND(analysismethod1,'III_Plan comp 438.68 {Plan 1}'!BF$15)),"",'III_Plan comp 438.68 {Plan 1}'!BF$15&amp;analysismethod1)</f>
        <v xml:space="preserve">Geomapping; 
</v>
      </c>
      <c r="DN16" s="248" t="str">
        <f>IF(ISNUMBER(FIND(analysismethod1,'III_Plan comp 438.68 {Plan 1}'!BG$15)),"",'III_Plan comp 438.68 {Plan 1}'!BG$15&amp;analysismethod1)</f>
        <v xml:space="preserve">Geomapping; 
</v>
      </c>
      <c r="DO16" s="248" t="str">
        <f>IF(ISNUMBER(FIND(analysismethod1,'III_Plan comp 438.68 {Plan 1}'!BH$15)),"",'III_Plan comp 438.68 {Plan 1}'!BH$15&amp;analysismethod1)</f>
        <v xml:space="preserve">Geomapping; 
</v>
      </c>
      <c r="DP16" s="248" t="str">
        <f>IF(ISNUMBER(FIND(analysismethod1,'III_Plan comp 438.68 {Plan 1}'!BI$15)),"",'III_Plan comp 438.68 {Plan 1}'!BI$15&amp;analysismethod1)</f>
        <v xml:space="preserve">Geomapping; 
</v>
      </c>
      <c r="DQ16" s="248" t="str">
        <f>IF(ISNUMBER(FIND(analysismethod1,'III_Plan comp 438.68 {Plan 1}'!BJ$15)),"",'III_Plan comp 438.68 {Plan 1}'!BJ$15&amp;analysismethod1)</f>
        <v xml:space="preserve">Geomapping; 
</v>
      </c>
      <c r="DR16" s="248" t="str">
        <f>IF(ISNUMBER(FIND(analysismethod1,'III_Plan comp 438.68 {Plan 1}'!BK$15)),"",'III_Plan comp 438.68 {Plan 1}'!BK$15&amp;analysismethod1)</f>
        <v xml:space="preserve">Geomapping; 
</v>
      </c>
      <c r="DS16" s="248" t="str">
        <f>IF(ISNUMBER(FIND(analysismethod1,'III_Plan comp 438.68 {Plan 1}'!BL$15)),"",'III_Plan comp 438.68 {Plan 1}'!BL$15&amp;analysismethod1)</f>
        <v xml:space="preserve">Geomapping; 
</v>
      </c>
      <c r="DT16" s="248" t="str">
        <f>IF(ISNUMBER(FIND(analysismethod1,'III_Plan comp 438.68 {Plan 1}'!BM$15)),"",'III_Plan comp 438.68 {Plan 1}'!BM$15&amp;analysismethod1)</f>
        <v xml:space="preserve">Geomapping; 
</v>
      </c>
      <c r="DU16" s="248" t="str">
        <f>IF(ISNUMBER(FIND(analysismethod1,'III_Plan comp 438.68 {Plan 1}'!BN$15)),"",'III_Plan comp 438.68 {Plan 1}'!BN$15&amp;analysismethod1)</f>
        <v xml:space="preserve">Geomapping; 
</v>
      </c>
      <c r="DV16" s="248" t="str">
        <f>IF(ISNUMBER(FIND(analysismethod1,'III_Plan comp 438.68 {Plan 1}'!BO$15)),"",'III_Plan comp 438.68 {Plan 1}'!BO$15&amp;analysismethod1)</f>
        <v xml:space="preserve">Geomapping; 
</v>
      </c>
      <c r="DW16" s="248" t="str">
        <f>IF(ISNUMBER(FIND(analysismethod1,'III_Plan comp 438.68 {Plan 1}'!BP$15)),"",'III_Plan comp 438.68 {Plan 1}'!BP$15&amp;analysismethod1)</f>
        <v xml:space="preserve">Geomapping; 
</v>
      </c>
      <c r="DX16" s="248" t="str">
        <f>IF(ISNUMBER(FIND(analysismethod1,'III_Plan comp 438.68 {Plan 1}'!BQ$15)),"",'III_Plan comp 438.68 {Plan 1}'!BQ$15&amp;analysismethod1)</f>
        <v xml:space="preserve">Geomapping; 
</v>
      </c>
      <c r="DY16" s="248" t="str">
        <f>IF(ISNUMBER(FIND(analysismethod1,'III_Plan comp 438.68 {Plan 1}'!BR$15)),"",'III_Plan comp 438.68 {Plan 1}'!BR$15&amp;analysismethod1)</f>
        <v xml:space="preserve">Geomapping; 
</v>
      </c>
      <c r="DZ16" s="248" t="str">
        <f>IF(ISNUMBER(FIND(analysismethod1,'III_Plan comp 438.68 {Plan 1}'!BS$15)),"",'III_Plan comp 438.68 {Plan 1}'!BS$15&amp;analysismethod1)</f>
        <v xml:space="preserve">Geomapping; 
</v>
      </c>
      <c r="EA16" s="248" t="str">
        <f>IF(ISNUMBER(FIND(analysismethod1,'III_Plan comp 438.68 {Plan 1}'!BT$15)),"",'III_Plan comp 438.68 {Plan 1}'!BT$15&amp;analysismethod1)</f>
        <v xml:space="preserve">Geomapping; 
</v>
      </c>
      <c r="EB16" s="248" t="str">
        <f>IF(ISNUMBER(FIND(analysismethod1,'III_Plan comp 438.68 {Plan 1}'!BU$15)),"",'III_Plan comp 438.68 {Plan 1}'!BU$15&amp;analysismethod1)</f>
        <v xml:space="preserve">Geomapping; 
</v>
      </c>
      <c r="EC16" s="248" t="str">
        <f>IF(ISNUMBER(FIND(analysismethod1,'III_Plan comp 438.68 {Plan 1}'!BV$15)),"",'III_Plan comp 438.68 {Plan 1}'!BV$15&amp;analysismethod1)</f>
        <v xml:space="preserve">Geomapping; 
</v>
      </c>
      <c r="ED16" s="248" t="str">
        <f>IF(ISNUMBER(FIND(analysismethod1,'III_Plan comp 438.68 {Plan 1}'!BW$15)),"",'III_Plan comp 438.68 {Plan 1}'!BW$15&amp;analysismethod1)</f>
        <v xml:space="preserve">Geomapping; 
</v>
      </c>
      <c r="EE16" s="248" t="str">
        <f>IF(ISNUMBER(FIND(analysismethod1,'III_Plan comp 438.68 {Plan 1}'!BX$15)),"",'III_Plan comp 438.68 {Plan 1}'!BX$15&amp;analysismethod1)</f>
        <v xml:space="preserve">Geomapping; 
</v>
      </c>
      <c r="EF16" s="248" t="str">
        <f>IF(ISNUMBER(FIND(analysismethod1,'III_Plan comp 438.68 {Plan 1}'!BY$15)),"",'III_Plan comp 438.68 {Plan 1}'!BY$15&amp;analysismethod1)</f>
        <v xml:space="preserve">Geomapping; 
</v>
      </c>
      <c r="EG16" s="248" t="str">
        <f>IF(ISNUMBER(FIND(analysismethod1,'III_Plan comp 438.68 {Plan 1}'!BZ$15)),"",'III_Plan comp 438.68 {Plan 1}'!BZ$15&amp;analysismethod1)</f>
        <v xml:space="preserve">Geomapping; 
</v>
      </c>
      <c r="EH16" s="248" t="str">
        <f>IF(ISNUMBER(FIND(analysismethod1,'III_Plan comp 438.68 {Plan 1}'!CA$15)),"",'III_Plan comp 438.68 {Plan 1}'!CA$15&amp;analysismethod1)</f>
        <v xml:space="preserve">Geomapping; 
</v>
      </c>
      <c r="EI16" s="248" t="str">
        <f>IF(ISNUMBER(FIND(analysismethod1,'III_Plan comp 438.68 {Plan 1}'!CB$15)),"",'III_Plan comp 438.68 {Plan 1}'!CB$15&amp;analysismethod1)</f>
        <v xml:space="preserve">Geomapping; 
</v>
      </c>
      <c r="EJ16" s="248" t="str">
        <f>IF(ISNUMBER(FIND(analysismethod1,'III_Plan comp 438.68 {Plan 1}'!CC$15)),"",'III_Plan comp 438.68 {Plan 1}'!CC$15&amp;analysismethod1)</f>
        <v xml:space="preserve">Geomapping; 
</v>
      </c>
      <c r="EK16" s="248" t="str">
        <f>IF(ISNUMBER(FIND(analysismethod1,'III_Plan comp 438.68 {Plan 1}'!CD$15)),"",'III_Plan comp 438.68 {Plan 1}'!CD$15&amp;analysismethod1)</f>
        <v xml:space="preserve">Geomapping; 
</v>
      </c>
      <c r="EL16" s="248" t="str">
        <f>IF(ISNUMBER(FIND(analysismethod1,'III_Plan comp 438.68 {Plan 1}'!CE$15)),"",'III_Plan comp 438.68 {Plan 1}'!CE$15&amp;analysismethod1)</f>
        <v xml:space="preserve">Geomapping; 
</v>
      </c>
      <c r="EM16" s="248" t="str">
        <f>IF(ISNUMBER(FIND(analysismethod1,'III_Plan comp 438.68 {Plan 1}'!CF$15)),"",'III_Plan comp 438.68 {Plan 1}'!CF$15&amp;analysismethod1)</f>
        <v xml:space="preserve">Geomapping; 
</v>
      </c>
      <c r="EN16" s="248" t="str">
        <f>IF(ISNUMBER(FIND(analysismethod1,'III_Plan comp 438.68 {Plan 1}'!CG$15)),"",'III_Plan comp 438.68 {Plan 1}'!CG$15&amp;analysismethod1)</f>
        <v xml:space="preserve">Geomapping; 
</v>
      </c>
      <c r="EO16" s="248" t="str">
        <f>IF(ISNUMBER(FIND(analysismethod1,'III_Plan comp 438.68 {Plan 1}'!CH$15)),"",'III_Plan comp 438.68 {Plan 1}'!CH$15&amp;analysismethod1)</f>
        <v xml:space="preserve">Geomapping; 
</v>
      </c>
      <c r="EP16" s="248" t="str">
        <f>IF(ISNUMBER(FIND(analysismethod1,'III_Plan comp 438.68 {Plan 1}'!CI$15)),"",'III_Plan comp 438.68 {Plan 1}'!CI$15&amp;analysismethod1)</f>
        <v xml:space="preserve">Geomapping; 
</v>
      </c>
      <c r="EQ16" s="248" t="str">
        <f>IF(ISNUMBER(FIND(analysismethod1,'III_Plan comp 438.68 {Plan 1}'!CJ$15)),"",'III_Plan comp 438.68 {Plan 1}'!CJ$15&amp;analysismethod1)</f>
        <v xml:space="preserve">Geomapping; 
</v>
      </c>
      <c r="ER16" s="248" t="str">
        <f>IF(ISNUMBER(FIND(analysismethod1,'III_Plan comp 438.68 {Plan 1}'!CK$15)),"",'III_Plan comp 438.68 {Plan 1}'!CK$15&amp;analysismethod1)</f>
        <v xml:space="preserve">Geomapping; 
</v>
      </c>
      <c r="ES16" s="248" t="str">
        <f>IF(ISNUMBER(FIND(analysismethod1,'III_Plan comp 438.68 {Plan 1}'!CL$15)),"",'III_Plan comp 438.68 {Plan 1}'!CL$15&amp;analysismethod1)</f>
        <v xml:space="preserve">Geomapping; 
</v>
      </c>
      <c r="ET16" s="248" t="str">
        <f>IF(ISNUMBER(FIND(analysismethod1,'III_Plan comp 438.68 {Plan 1}'!CM$15)),"",'III_Plan comp 438.68 {Plan 1}'!CM$15&amp;analysismethod1)</f>
        <v xml:space="preserve">Geomapping; 
</v>
      </c>
      <c r="EU16" s="248" t="str">
        <f>IF(ISNUMBER(FIND(analysismethod1,'III_Plan comp 438.68 {Plan 1}'!CN$15)),"",'III_Plan comp 438.68 {Plan 1}'!CN$15&amp;analysismethod1)</f>
        <v xml:space="preserve">Geomapping; 
</v>
      </c>
      <c r="EV16" s="248" t="str">
        <f>IF(ISNUMBER(FIND(analysismethod1,'III_Plan comp 438.68 {Plan 1}'!CO$15)),"",'III_Plan comp 438.68 {Plan 1}'!CO$15&amp;analysismethod1)</f>
        <v xml:space="preserve">Geomapping; 
</v>
      </c>
      <c r="EW16" s="248" t="str">
        <f>IF(ISNUMBER(FIND(analysismethod1,'III_Plan comp 438.68 {Plan 1}'!CP$15)),"",'III_Plan comp 438.68 {Plan 1}'!CP$15&amp;analysismethod1)</f>
        <v xml:space="preserve">Geomapping; 
</v>
      </c>
      <c r="EX16" s="248" t="str">
        <f>IF(ISNUMBER(FIND(analysismethod1,'III_Plan comp 438.68 {Plan 1}'!CQ$15)),"",'III_Plan comp 438.68 {Plan 1}'!CQ$15&amp;analysismethod1)</f>
        <v xml:space="preserve">Geomapping; 
</v>
      </c>
      <c r="EY16" s="248" t="str">
        <f>IF(ISNUMBER(FIND(analysismethod1,'III_Plan comp 438.68 {Plan 1}'!CR$15)),"",'III_Plan comp 438.68 {Plan 1}'!CR$15&amp;analysismethod1)</f>
        <v xml:space="preserve">Geomapping; 
</v>
      </c>
      <c r="EZ16" s="248" t="str">
        <f>IF(ISNUMBER(FIND(analysismethod1,'III_Plan comp 438.68 {Plan 1}'!CS$15)),"",'III_Plan comp 438.68 {Plan 1}'!CS$15&amp;analysismethod1)</f>
        <v xml:space="preserve">Geomapping; 
</v>
      </c>
      <c r="FA16" s="248" t="str">
        <f>IF(ISNUMBER(FIND(analysismethod1,'III_Plan comp 438.68 {Plan 1}'!CT$15)),"",'III_Plan comp 438.68 {Plan 1}'!CT$15&amp;analysismethod1)</f>
        <v xml:space="preserve">Geomapping; 
</v>
      </c>
      <c r="FB16" s="248" t="str">
        <f>IF(ISNUMBER(FIND(analysismethod1,'III_Plan comp 438.68 {Plan 1}'!CU$15)),"",'III_Plan comp 438.68 {Plan 1}'!CU$15&amp;analysismethod1)</f>
        <v xml:space="preserve">Geomapping; 
</v>
      </c>
      <c r="FC16" s="248" t="str">
        <f>IF(ISNUMBER(FIND(analysismethod1,'III_Plan comp 438.68 {Plan 1}'!CV$15)),"",'III_Plan comp 438.68 {Plan 1}'!CV$15&amp;analysismethod1)</f>
        <v xml:space="preserve">Geomapping; 
</v>
      </c>
      <c r="FD16" s="248" t="str">
        <f>IF(ISNUMBER(FIND(analysismethod1,'III_Plan comp 438.68 {Plan 1}'!CW$15)),"",'III_Plan comp 438.68 {Plan 1}'!CW$15&amp;analysismethod1)</f>
        <v xml:space="preserve">Geomapping; 
</v>
      </c>
      <c r="FE16" s="248" t="str">
        <f>IF(ISNUMBER(FIND(analysismethod1,'III_Plan comp 438.68 {Plan 1}'!CX$15)),"",'III_Plan comp 438.68 {Plan 1}'!CX$15&amp;analysismethod1)</f>
        <v xml:space="preserve">Geomapping; 
</v>
      </c>
      <c r="FF16" s="248" t="str">
        <f>IF(ISNUMBER(FIND(analysismethod1,'III_Plan comp 438.68 {Plan 1}'!CY$15)),"",'III_Plan comp 438.68 {Plan 1}'!CY$15&amp;analysismethod1)</f>
        <v xml:space="preserve">Geomapping; 
</v>
      </c>
      <c r="FG16" s="248" t="str">
        <f>IF(ISNUMBER(FIND(analysismethod1,'III_Plan comp 438.68 {Plan 1}'!CZ$15)),"",'III_Plan comp 438.68 {Plan 1}'!CZ$15&amp;analysismethod1)</f>
        <v xml:space="preserve">Geomapping; 
</v>
      </c>
    </row>
    <row r="17" spans="2:163" x14ac:dyDescent="0.2">
      <c r="B17" s="11" t="s">
        <v>669</v>
      </c>
      <c r="C17" s="11"/>
      <c r="D17" s="11"/>
      <c r="E17" s="11"/>
      <c r="F17" s="11"/>
      <c r="G17" s="11"/>
      <c r="J17" s="92"/>
      <c r="K17" s="91"/>
      <c r="L17" s="91"/>
      <c r="M17" s="91"/>
      <c r="N17" s="91"/>
      <c r="O17" s="91"/>
      <c r="P17" s="91"/>
      <c r="Q17" s="91"/>
      <c r="R17" s="91"/>
      <c r="S17" s="91"/>
      <c r="T17" s="91"/>
      <c r="BK17" s="250" t="str">
        <f>IF('I_State and program information'!$E$54="Yes","Plan Provider Directory Review"&amp;"; "&amp;CHAR(10)&amp;CHAR(10),"")</f>
        <v xml:space="preserve">Plan Provider Directory Review; 
</v>
      </c>
      <c r="BL17" s="251" t="str">
        <f>IF(ISNUMBER(FIND(analysismethod2,'III_Plan comp 438.68 {Plan 1}'!E$15)),"",'III_Plan comp 438.68 {Plan 1}'!E$15&amp;analysismethod2)</f>
        <v xml:space="preserve">Plan Provider Directory Review; 
</v>
      </c>
      <c r="BM17" s="251" t="str">
        <f>IF(ISNUMBER(FIND(analysismethod2,'III_Plan comp 438.68 {Plan 1}'!F$15)),"",'III_Plan comp 438.68 {Plan 1}'!F$15&amp;analysismethod2)</f>
        <v xml:space="preserve">Plan Provider Directory Review; 
</v>
      </c>
      <c r="BN17" s="251" t="str">
        <f>IF(ISNUMBER(FIND(analysismethod2,'III_Plan comp 438.68 {Plan 1}'!G$15)),"",'III_Plan comp 438.68 {Plan 1}'!G$15&amp;analysismethod2)</f>
        <v xml:space="preserve">Plan Provider Directory Review; 
</v>
      </c>
      <c r="BO17" s="251" t="str">
        <f>IF(ISNUMBER(FIND(analysismethod2,'III_Plan comp 438.68 {Plan 1}'!H$15)),"",'III_Plan comp 438.68 {Plan 1}'!H$15&amp;analysismethod2)</f>
        <v xml:space="preserve">Plan Provider Directory Review; 
</v>
      </c>
      <c r="BP17" s="251" t="str">
        <f>IF(ISNUMBER(FIND(analysismethod2,'III_Plan comp 438.68 {Plan 1}'!I$15)),"",'III_Plan comp 438.68 {Plan 1}'!I$15&amp;analysismethod2)</f>
        <v xml:space="preserve">Plan Provider Directory Review; 
</v>
      </c>
      <c r="BQ17" s="251" t="str">
        <f>IF(ISNUMBER(FIND(analysismethod2,'III_Plan comp 438.68 {Plan 1}'!J$15)),"",'III_Plan comp 438.68 {Plan 1}'!J$15&amp;analysismethod2)</f>
        <v xml:space="preserve">Plan Provider Directory Review; 
</v>
      </c>
      <c r="BR17" s="251" t="str">
        <f>IF(ISNUMBER(FIND(analysismethod2,'III_Plan comp 438.68 {Plan 1}'!K$15)),"",'III_Plan comp 438.68 {Plan 1}'!K$15&amp;analysismethod2)</f>
        <v xml:space="preserve">Plan Provider Directory Review; 
</v>
      </c>
      <c r="BS17" s="251" t="str">
        <f>IF(ISNUMBER(FIND(analysismethod2,'III_Plan comp 438.68 {Plan 1}'!L$15)),"",'III_Plan comp 438.68 {Plan 1}'!L$15&amp;analysismethod2)</f>
        <v xml:space="preserve">Plan Provider Directory Review; 
</v>
      </c>
      <c r="BT17" s="251" t="str">
        <f>IF(ISNUMBER(FIND(analysismethod2,'III_Plan comp 438.68 {Plan 1}'!M$15)),"",'III_Plan comp 438.68 {Plan 1}'!M$15&amp;analysismethod2)</f>
        <v xml:space="preserve">Plan Provider Directory Review; 
</v>
      </c>
      <c r="BU17" s="251" t="str">
        <f>IF(ISNUMBER(FIND(analysismethod2,'III_Plan comp 438.68 {Plan 1}'!N$15)),"",'III_Plan comp 438.68 {Plan 1}'!N$15&amp;analysismethod2)</f>
        <v xml:space="preserve">Plan Provider Directory Review; 
</v>
      </c>
      <c r="BV17" s="251" t="str">
        <f>IF(ISNUMBER(FIND(analysismethod2,'III_Plan comp 438.68 {Plan 1}'!O$15)),"",'III_Plan comp 438.68 {Plan 1}'!O$15&amp;analysismethod2)</f>
        <v xml:space="preserve">Plan Provider Directory Review; 
</v>
      </c>
      <c r="BW17" s="251" t="str">
        <f>IF(ISNUMBER(FIND(analysismethod2,'III_Plan comp 438.68 {Plan 1}'!P$15)),"",'III_Plan comp 438.68 {Plan 1}'!P$15&amp;analysismethod2)</f>
        <v xml:space="preserve">Plan Provider Directory Review; 
</v>
      </c>
      <c r="BX17" s="251" t="str">
        <f>IF(ISNUMBER(FIND(analysismethod2,'III_Plan comp 438.68 {Plan 1}'!Q$15)),"",'III_Plan comp 438.68 {Plan 1}'!Q$15&amp;analysismethod2)</f>
        <v xml:space="preserve">Plan Provider Directory Review; 
</v>
      </c>
      <c r="BY17" s="251" t="str">
        <f>IF(ISNUMBER(FIND(analysismethod2,'III_Plan comp 438.68 {Plan 1}'!R$15)),"",'III_Plan comp 438.68 {Plan 1}'!R$15&amp;analysismethod2)</f>
        <v xml:space="preserve">Plan Provider Directory Review; 
</v>
      </c>
      <c r="BZ17" s="251" t="str">
        <f>IF(ISNUMBER(FIND(analysismethod2,'III_Plan comp 438.68 {Plan 1}'!S$15)),"",'III_Plan comp 438.68 {Plan 1}'!S$15&amp;analysismethod2)</f>
        <v xml:space="preserve">Plan Provider Directory Review; 
</v>
      </c>
      <c r="CA17" s="251" t="str">
        <f>IF(ISNUMBER(FIND(analysismethod2,'III_Plan comp 438.68 {Plan 1}'!T$15)),"",'III_Plan comp 438.68 {Plan 1}'!T$15&amp;analysismethod2)</f>
        <v xml:space="preserve">Plan Provider Directory Review; 
</v>
      </c>
      <c r="CB17" s="251" t="str">
        <f>IF(ISNUMBER(FIND(analysismethod2,'III_Plan comp 438.68 {Plan 1}'!U$15)),"",'III_Plan comp 438.68 {Plan 1}'!U$15&amp;analysismethod2)</f>
        <v xml:space="preserve">Plan Provider Directory Review; 
</v>
      </c>
      <c r="CC17" s="251" t="str">
        <f>IF(ISNUMBER(FIND(analysismethod2,'III_Plan comp 438.68 {Plan 1}'!V$15)),"",'III_Plan comp 438.68 {Plan 1}'!V$15&amp;analysismethod2)</f>
        <v xml:space="preserve">Plan Provider Directory Review; 
</v>
      </c>
      <c r="CD17" s="251" t="str">
        <f>IF(ISNUMBER(FIND(analysismethod2,'III_Plan comp 438.68 {Plan 1}'!W$15)),"",'III_Plan comp 438.68 {Plan 1}'!W$15&amp;analysismethod2)</f>
        <v xml:space="preserve">Plan Provider Directory Review; 
</v>
      </c>
      <c r="CE17" s="251" t="str">
        <f>IF(ISNUMBER(FIND(analysismethod2,'III_Plan comp 438.68 {Plan 1}'!X$15)),"",'III_Plan comp 438.68 {Plan 1}'!X$15&amp;analysismethod2)</f>
        <v xml:space="preserve">Plan Provider Directory Review; 
</v>
      </c>
      <c r="CF17" s="251" t="str">
        <f>IF(ISNUMBER(FIND(analysismethod2,'III_Plan comp 438.68 {Plan 1}'!Y$15)),"",'III_Plan comp 438.68 {Plan 1}'!Y$15&amp;analysismethod2)</f>
        <v xml:space="preserve">Plan Provider Directory Review; 
</v>
      </c>
      <c r="CG17" s="251" t="str">
        <f>IF(ISNUMBER(FIND(analysismethod2,'III_Plan comp 438.68 {Plan 1}'!Z$15)),"",'III_Plan comp 438.68 {Plan 1}'!Z$15&amp;analysismethod2)</f>
        <v xml:space="preserve">Plan Provider Directory Review; 
</v>
      </c>
      <c r="CH17" s="251" t="str">
        <f>IF(ISNUMBER(FIND(analysismethod2,'III_Plan comp 438.68 {Plan 1}'!AA$15)),"",'III_Plan comp 438.68 {Plan 1}'!AA$15&amp;analysismethod2)</f>
        <v xml:space="preserve">Plan Provider Directory Review; 
</v>
      </c>
      <c r="CI17" s="251" t="str">
        <f>IF(ISNUMBER(FIND(analysismethod2,'III_Plan comp 438.68 {Plan 1}'!AB$15)),"",'III_Plan comp 438.68 {Plan 1}'!AB$15&amp;analysismethod2)</f>
        <v xml:space="preserve">Plan Provider Directory Review; 
</v>
      </c>
      <c r="CJ17" s="251" t="str">
        <f>IF(ISNUMBER(FIND(analysismethod2,'III_Plan comp 438.68 {Plan 1}'!AC$15)),"",'III_Plan comp 438.68 {Plan 1}'!AC$15&amp;analysismethod2)</f>
        <v xml:space="preserve">Plan Provider Directory Review; 
</v>
      </c>
      <c r="CK17" s="251" t="str">
        <f>IF(ISNUMBER(FIND(analysismethod2,'III_Plan comp 438.68 {Plan 1}'!AD$15)),"",'III_Plan comp 438.68 {Plan 1}'!AD$15&amp;analysismethod2)</f>
        <v xml:space="preserve">Plan Provider Directory Review; 
</v>
      </c>
      <c r="CL17" s="251" t="str">
        <f>IF(ISNUMBER(FIND(analysismethod2,'III_Plan comp 438.68 {Plan 1}'!AE$15)),"",'III_Plan comp 438.68 {Plan 1}'!AE$15&amp;analysismethod2)</f>
        <v xml:space="preserve">Plan Provider Directory Review; 
</v>
      </c>
      <c r="CM17" s="251" t="str">
        <f>IF(ISNUMBER(FIND(analysismethod2,'III_Plan comp 438.68 {Plan 1}'!AF$15)),"",'III_Plan comp 438.68 {Plan 1}'!AF$15&amp;analysismethod2)</f>
        <v xml:space="preserve">Plan Provider Directory Review; 
</v>
      </c>
      <c r="CN17" s="251" t="str">
        <f>IF(ISNUMBER(FIND(analysismethod2,'III_Plan comp 438.68 {Plan 1}'!AG$15)),"",'III_Plan comp 438.68 {Plan 1}'!AG$15&amp;analysismethod2)</f>
        <v xml:space="preserve">Plan Provider Directory Review; 
</v>
      </c>
      <c r="CO17" s="251" t="str">
        <f>IF(ISNUMBER(FIND(analysismethod2,'III_Plan comp 438.68 {Plan 1}'!AH$15)),"",'III_Plan comp 438.68 {Plan 1}'!AH$15&amp;analysismethod2)</f>
        <v xml:space="preserve">Plan Provider Directory Review; 
</v>
      </c>
      <c r="CP17" s="251" t="str">
        <f>IF(ISNUMBER(FIND(analysismethod2,'III_Plan comp 438.68 {Plan 1}'!AI$15)),"",'III_Plan comp 438.68 {Plan 1}'!AI$15&amp;analysismethod2)</f>
        <v xml:space="preserve">Plan Provider Directory Review; 
</v>
      </c>
      <c r="CQ17" s="251" t="str">
        <f>IF(ISNUMBER(FIND(analysismethod2,'III_Plan comp 438.68 {Plan 1}'!AJ$15)),"",'III_Plan comp 438.68 {Plan 1}'!AJ$15&amp;analysismethod2)</f>
        <v xml:space="preserve">Plan Provider Directory Review; 
</v>
      </c>
      <c r="CR17" s="251" t="str">
        <f>IF(ISNUMBER(FIND(analysismethod2,'III_Plan comp 438.68 {Plan 1}'!AK$15)),"",'III_Plan comp 438.68 {Plan 1}'!AK$15&amp;analysismethod2)</f>
        <v xml:space="preserve">Plan Provider Directory Review; 
</v>
      </c>
      <c r="CS17" s="251" t="str">
        <f>IF(ISNUMBER(FIND(analysismethod2,'III_Plan comp 438.68 {Plan 1}'!AL$15)),"",'III_Plan comp 438.68 {Plan 1}'!AL$15&amp;analysismethod2)</f>
        <v xml:space="preserve">Plan Provider Directory Review; 
</v>
      </c>
      <c r="CT17" s="251" t="str">
        <f>IF(ISNUMBER(FIND(analysismethod2,'III_Plan comp 438.68 {Plan 1}'!AM$15)),"",'III_Plan comp 438.68 {Plan 1}'!AM$15&amp;analysismethod2)</f>
        <v xml:space="preserve">Plan Provider Directory Review; 
</v>
      </c>
      <c r="CU17" s="251" t="str">
        <f>IF(ISNUMBER(FIND(analysismethod2,'III_Plan comp 438.68 {Plan 1}'!AN$15)),"",'III_Plan comp 438.68 {Plan 1}'!AN$15&amp;analysismethod2)</f>
        <v xml:space="preserve">Plan Provider Directory Review; 
</v>
      </c>
      <c r="CV17" s="251" t="str">
        <f>IF(ISNUMBER(FIND(analysismethod2,'III_Plan comp 438.68 {Plan 1}'!AO$15)),"",'III_Plan comp 438.68 {Plan 1}'!AO$15&amp;analysismethod2)</f>
        <v xml:space="preserve">Plan Provider Directory Review; 
</v>
      </c>
      <c r="CW17" s="251" t="str">
        <f>IF(ISNUMBER(FIND(analysismethod2,'III_Plan comp 438.68 {Plan 1}'!AP$15)),"",'III_Plan comp 438.68 {Plan 1}'!AP$15&amp;analysismethod2)</f>
        <v xml:space="preserve">Plan Provider Directory Review; 
</v>
      </c>
      <c r="CX17" s="251" t="str">
        <f>IF(ISNUMBER(FIND(analysismethod2,'III_Plan comp 438.68 {Plan 1}'!AQ$15)),"",'III_Plan comp 438.68 {Plan 1}'!AQ$15&amp;analysismethod2)</f>
        <v xml:space="preserve">Plan Provider Directory Review; 
</v>
      </c>
      <c r="CY17" s="251" t="str">
        <f>IF(ISNUMBER(FIND(analysismethod2,'III_Plan comp 438.68 {Plan 1}'!AR$15)),"",'III_Plan comp 438.68 {Plan 1}'!AR$15&amp;analysismethod2)</f>
        <v xml:space="preserve">Plan Provider Directory Review; 
</v>
      </c>
      <c r="CZ17" s="251" t="str">
        <f>IF(ISNUMBER(FIND(analysismethod2,'III_Plan comp 438.68 {Plan 1}'!AS$15)),"",'III_Plan comp 438.68 {Plan 1}'!AS$15&amp;analysismethod2)</f>
        <v xml:space="preserve">Plan Provider Directory Review; 
</v>
      </c>
      <c r="DA17" s="251" t="str">
        <f>IF(ISNUMBER(FIND(analysismethod2,'III_Plan comp 438.68 {Plan 1}'!AT$15)),"",'III_Plan comp 438.68 {Plan 1}'!AT$15&amp;analysismethod2)</f>
        <v xml:space="preserve">Plan Provider Directory Review; 
</v>
      </c>
      <c r="DB17" s="251" t="str">
        <f>IF(ISNUMBER(FIND(analysismethod2,'III_Plan comp 438.68 {Plan 1}'!AU$15)),"",'III_Plan comp 438.68 {Plan 1}'!AU$15&amp;analysismethod2)</f>
        <v xml:space="preserve">Plan Provider Directory Review; 
</v>
      </c>
      <c r="DC17" s="251" t="str">
        <f>IF(ISNUMBER(FIND(analysismethod2,'III_Plan comp 438.68 {Plan 1}'!AV$15)),"",'III_Plan comp 438.68 {Plan 1}'!AV$15&amp;analysismethod2)</f>
        <v xml:space="preserve">Plan Provider Directory Review; 
</v>
      </c>
      <c r="DD17" s="251" t="str">
        <f>IF(ISNUMBER(FIND(analysismethod2,'III_Plan comp 438.68 {Plan 1}'!AW$15)),"",'III_Plan comp 438.68 {Plan 1}'!AW$15&amp;analysismethod2)</f>
        <v xml:space="preserve">Plan Provider Directory Review; 
</v>
      </c>
      <c r="DE17" s="251" t="str">
        <f>IF(ISNUMBER(FIND(analysismethod2,'III_Plan comp 438.68 {Plan 1}'!AX$15)),"",'III_Plan comp 438.68 {Plan 1}'!AX$15&amp;analysismethod2)</f>
        <v xml:space="preserve">Plan Provider Directory Review; 
</v>
      </c>
      <c r="DF17" s="251" t="str">
        <f>IF(ISNUMBER(FIND(analysismethod2,'III_Plan comp 438.68 {Plan 1}'!AY$15)),"",'III_Plan comp 438.68 {Plan 1}'!AY$15&amp;analysismethod2)</f>
        <v xml:space="preserve">Plan Provider Directory Review; 
</v>
      </c>
      <c r="DG17" s="251" t="str">
        <f>IF(ISNUMBER(FIND(analysismethod2,'III_Plan comp 438.68 {Plan 1}'!AZ$15)),"",'III_Plan comp 438.68 {Plan 1}'!AZ$15&amp;analysismethod2)</f>
        <v xml:space="preserve">Plan Provider Directory Review; 
</v>
      </c>
      <c r="DH17" s="251" t="str">
        <f>IF(ISNUMBER(FIND(analysismethod2,'III_Plan comp 438.68 {Plan 1}'!BA$15)),"",'III_Plan comp 438.68 {Plan 1}'!BA$15&amp;analysismethod2)</f>
        <v xml:space="preserve">Plan Provider Directory Review; 
</v>
      </c>
      <c r="DI17" s="251" t="str">
        <f>IF(ISNUMBER(FIND(analysismethod2,'III_Plan comp 438.68 {Plan 1}'!BB$15)),"",'III_Plan comp 438.68 {Plan 1}'!BB$15&amp;analysismethod2)</f>
        <v xml:space="preserve">Plan Provider Directory Review; 
</v>
      </c>
      <c r="DJ17" s="251" t="str">
        <f>IF(ISNUMBER(FIND(analysismethod2,'III_Plan comp 438.68 {Plan 1}'!BC$15)),"",'III_Plan comp 438.68 {Plan 1}'!BC$15&amp;analysismethod2)</f>
        <v xml:space="preserve">Plan Provider Directory Review; 
</v>
      </c>
      <c r="DK17" s="251" t="str">
        <f>IF(ISNUMBER(FIND(analysismethod2,'III_Plan comp 438.68 {Plan 1}'!BD$15)),"",'III_Plan comp 438.68 {Plan 1}'!BD$15&amp;analysismethod2)</f>
        <v xml:space="preserve">Plan Provider Directory Review; 
</v>
      </c>
      <c r="DL17" s="251" t="str">
        <f>IF(ISNUMBER(FIND(analysismethod2,'III_Plan comp 438.68 {Plan 1}'!BE$15)),"",'III_Plan comp 438.68 {Plan 1}'!BE$15&amp;analysismethod2)</f>
        <v xml:space="preserve">Plan Provider Directory Review; 
</v>
      </c>
      <c r="DM17" s="251" t="str">
        <f>IF(ISNUMBER(FIND(analysismethod2,'III_Plan comp 438.68 {Plan 1}'!BF$15)),"",'III_Plan comp 438.68 {Plan 1}'!BF$15&amp;analysismethod2)</f>
        <v xml:space="preserve">Plan Provider Directory Review; 
</v>
      </c>
      <c r="DN17" s="251" t="str">
        <f>IF(ISNUMBER(FIND(analysismethod2,'III_Plan comp 438.68 {Plan 1}'!BG$15)),"",'III_Plan comp 438.68 {Plan 1}'!BG$15&amp;analysismethod2)</f>
        <v xml:space="preserve">Plan Provider Directory Review; 
</v>
      </c>
      <c r="DO17" s="251" t="str">
        <f>IF(ISNUMBER(FIND(analysismethod2,'III_Plan comp 438.68 {Plan 1}'!BH$15)),"",'III_Plan comp 438.68 {Plan 1}'!BH$15&amp;analysismethod2)</f>
        <v xml:space="preserve">Plan Provider Directory Review; 
</v>
      </c>
      <c r="DP17" s="251" t="str">
        <f>IF(ISNUMBER(FIND(analysismethod2,'III_Plan comp 438.68 {Plan 1}'!BI$15)),"",'III_Plan comp 438.68 {Plan 1}'!BI$15&amp;analysismethod2)</f>
        <v xml:space="preserve">Plan Provider Directory Review; 
</v>
      </c>
      <c r="DQ17" s="251" t="str">
        <f>IF(ISNUMBER(FIND(analysismethod2,'III_Plan comp 438.68 {Plan 1}'!BJ$15)),"",'III_Plan comp 438.68 {Plan 1}'!BJ$15&amp;analysismethod2)</f>
        <v xml:space="preserve">Plan Provider Directory Review; 
</v>
      </c>
      <c r="DR17" s="251" t="str">
        <f>IF(ISNUMBER(FIND(analysismethod2,'III_Plan comp 438.68 {Plan 1}'!BK$15)),"",'III_Plan comp 438.68 {Plan 1}'!BK$15&amp;analysismethod2)</f>
        <v xml:space="preserve">Plan Provider Directory Review; 
</v>
      </c>
      <c r="DS17" s="251" t="str">
        <f>IF(ISNUMBER(FIND(analysismethod2,'III_Plan comp 438.68 {Plan 1}'!BL$15)),"",'III_Plan comp 438.68 {Plan 1}'!BL$15&amp;analysismethod2)</f>
        <v xml:space="preserve">Plan Provider Directory Review; 
</v>
      </c>
      <c r="DT17" s="251" t="str">
        <f>IF(ISNUMBER(FIND(analysismethod2,'III_Plan comp 438.68 {Plan 1}'!BM$15)),"",'III_Plan comp 438.68 {Plan 1}'!BM$15&amp;analysismethod2)</f>
        <v xml:space="preserve">Plan Provider Directory Review; 
</v>
      </c>
      <c r="DU17" s="251" t="str">
        <f>IF(ISNUMBER(FIND(analysismethod2,'III_Plan comp 438.68 {Plan 1}'!BN$15)),"",'III_Plan comp 438.68 {Plan 1}'!BN$15&amp;analysismethod2)</f>
        <v xml:space="preserve">Plan Provider Directory Review; 
</v>
      </c>
      <c r="DV17" s="251" t="str">
        <f>IF(ISNUMBER(FIND(analysismethod2,'III_Plan comp 438.68 {Plan 1}'!BO$15)),"",'III_Plan comp 438.68 {Plan 1}'!BO$15&amp;analysismethod2)</f>
        <v xml:space="preserve">Plan Provider Directory Review; 
</v>
      </c>
      <c r="DW17" s="251" t="str">
        <f>IF(ISNUMBER(FIND(analysismethod2,'III_Plan comp 438.68 {Plan 1}'!BP$15)),"",'III_Plan comp 438.68 {Plan 1}'!BP$15&amp;analysismethod2)</f>
        <v xml:space="preserve">Plan Provider Directory Review; 
</v>
      </c>
      <c r="DX17" s="251" t="str">
        <f>IF(ISNUMBER(FIND(analysismethod2,'III_Plan comp 438.68 {Plan 1}'!BQ$15)),"",'III_Plan comp 438.68 {Plan 1}'!BQ$15&amp;analysismethod2)</f>
        <v xml:space="preserve">Plan Provider Directory Review; 
</v>
      </c>
      <c r="DY17" s="251" t="str">
        <f>IF(ISNUMBER(FIND(analysismethod2,'III_Plan comp 438.68 {Plan 1}'!BR$15)),"",'III_Plan comp 438.68 {Plan 1}'!BR$15&amp;analysismethod2)</f>
        <v xml:space="preserve">Plan Provider Directory Review; 
</v>
      </c>
      <c r="DZ17" s="251" t="str">
        <f>IF(ISNUMBER(FIND(analysismethod2,'III_Plan comp 438.68 {Plan 1}'!BS$15)),"",'III_Plan comp 438.68 {Plan 1}'!BS$15&amp;analysismethod2)</f>
        <v xml:space="preserve">Plan Provider Directory Review; 
</v>
      </c>
      <c r="EA17" s="251" t="str">
        <f>IF(ISNUMBER(FIND(analysismethod2,'III_Plan comp 438.68 {Plan 1}'!BT$15)),"",'III_Plan comp 438.68 {Plan 1}'!BT$15&amp;analysismethod2)</f>
        <v xml:space="preserve">Plan Provider Directory Review; 
</v>
      </c>
      <c r="EB17" s="251" t="str">
        <f>IF(ISNUMBER(FIND(analysismethod2,'III_Plan comp 438.68 {Plan 1}'!BU$15)),"",'III_Plan comp 438.68 {Plan 1}'!BU$15&amp;analysismethod2)</f>
        <v xml:space="preserve">Plan Provider Directory Review; 
</v>
      </c>
      <c r="EC17" s="251" t="str">
        <f>IF(ISNUMBER(FIND(analysismethod2,'III_Plan comp 438.68 {Plan 1}'!BV$15)),"",'III_Plan comp 438.68 {Plan 1}'!BV$15&amp;analysismethod2)</f>
        <v xml:space="preserve">Plan Provider Directory Review; 
</v>
      </c>
      <c r="ED17" s="251" t="str">
        <f>IF(ISNUMBER(FIND(analysismethod2,'III_Plan comp 438.68 {Plan 1}'!BW$15)),"",'III_Plan comp 438.68 {Plan 1}'!BW$15&amp;analysismethod2)</f>
        <v xml:space="preserve">Plan Provider Directory Review; 
</v>
      </c>
      <c r="EE17" s="251" t="str">
        <f>IF(ISNUMBER(FIND(analysismethod2,'III_Plan comp 438.68 {Plan 1}'!BX$15)),"",'III_Plan comp 438.68 {Plan 1}'!BX$15&amp;analysismethod2)</f>
        <v xml:space="preserve">Plan Provider Directory Review; 
</v>
      </c>
      <c r="EF17" s="251" t="str">
        <f>IF(ISNUMBER(FIND(analysismethod2,'III_Plan comp 438.68 {Plan 1}'!BY$15)),"",'III_Plan comp 438.68 {Plan 1}'!BY$15&amp;analysismethod2)</f>
        <v xml:space="preserve">Plan Provider Directory Review; 
</v>
      </c>
      <c r="EG17" s="251" t="str">
        <f>IF(ISNUMBER(FIND(analysismethod2,'III_Plan comp 438.68 {Plan 1}'!BZ$15)),"",'III_Plan comp 438.68 {Plan 1}'!BZ$15&amp;analysismethod2)</f>
        <v xml:space="preserve">Plan Provider Directory Review; 
</v>
      </c>
      <c r="EH17" s="251" t="str">
        <f>IF(ISNUMBER(FIND(analysismethod2,'III_Plan comp 438.68 {Plan 1}'!CA$15)),"",'III_Plan comp 438.68 {Plan 1}'!CA$15&amp;analysismethod2)</f>
        <v xml:space="preserve">Plan Provider Directory Review; 
</v>
      </c>
      <c r="EI17" s="251" t="str">
        <f>IF(ISNUMBER(FIND(analysismethod2,'III_Plan comp 438.68 {Plan 1}'!CB$15)),"",'III_Plan comp 438.68 {Plan 1}'!CB$15&amp;analysismethod2)</f>
        <v xml:space="preserve">Plan Provider Directory Review; 
</v>
      </c>
      <c r="EJ17" s="251" t="str">
        <f>IF(ISNUMBER(FIND(analysismethod2,'III_Plan comp 438.68 {Plan 1}'!CC$15)),"",'III_Plan comp 438.68 {Plan 1}'!CC$15&amp;analysismethod2)</f>
        <v xml:space="preserve">Plan Provider Directory Review; 
</v>
      </c>
      <c r="EK17" s="251" t="str">
        <f>IF(ISNUMBER(FIND(analysismethod2,'III_Plan comp 438.68 {Plan 1}'!CD$15)),"",'III_Plan comp 438.68 {Plan 1}'!CD$15&amp;analysismethod2)</f>
        <v xml:space="preserve">Plan Provider Directory Review; 
</v>
      </c>
      <c r="EL17" s="251" t="str">
        <f>IF(ISNUMBER(FIND(analysismethod2,'III_Plan comp 438.68 {Plan 1}'!CE$15)),"",'III_Plan comp 438.68 {Plan 1}'!CE$15&amp;analysismethod2)</f>
        <v xml:space="preserve">Plan Provider Directory Review; 
</v>
      </c>
      <c r="EM17" s="251" t="str">
        <f>IF(ISNUMBER(FIND(analysismethod2,'III_Plan comp 438.68 {Plan 1}'!CF$15)),"",'III_Plan comp 438.68 {Plan 1}'!CF$15&amp;analysismethod2)</f>
        <v xml:space="preserve">Plan Provider Directory Review; 
</v>
      </c>
      <c r="EN17" s="251" t="str">
        <f>IF(ISNUMBER(FIND(analysismethod2,'III_Plan comp 438.68 {Plan 1}'!CG$15)),"",'III_Plan comp 438.68 {Plan 1}'!CG$15&amp;analysismethod2)</f>
        <v xml:space="preserve">Plan Provider Directory Review; 
</v>
      </c>
      <c r="EO17" s="251" t="str">
        <f>IF(ISNUMBER(FIND(analysismethod2,'III_Plan comp 438.68 {Plan 1}'!CH$15)),"",'III_Plan comp 438.68 {Plan 1}'!CH$15&amp;analysismethod2)</f>
        <v xml:space="preserve">Plan Provider Directory Review; 
</v>
      </c>
      <c r="EP17" s="251" t="str">
        <f>IF(ISNUMBER(FIND(analysismethod2,'III_Plan comp 438.68 {Plan 1}'!CI$15)),"",'III_Plan comp 438.68 {Plan 1}'!CI$15&amp;analysismethod2)</f>
        <v xml:space="preserve">Plan Provider Directory Review; 
</v>
      </c>
      <c r="EQ17" s="251" t="str">
        <f>IF(ISNUMBER(FIND(analysismethod2,'III_Plan comp 438.68 {Plan 1}'!CJ$15)),"",'III_Plan comp 438.68 {Plan 1}'!CJ$15&amp;analysismethod2)</f>
        <v xml:space="preserve">Plan Provider Directory Review; 
</v>
      </c>
      <c r="ER17" s="251" t="str">
        <f>IF(ISNUMBER(FIND(analysismethod2,'III_Plan comp 438.68 {Plan 1}'!CK$15)),"",'III_Plan comp 438.68 {Plan 1}'!CK$15&amp;analysismethod2)</f>
        <v xml:space="preserve">Plan Provider Directory Review; 
</v>
      </c>
      <c r="ES17" s="251" t="str">
        <f>IF(ISNUMBER(FIND(analysismethod2,'III_Plan comp 438.68 {Plan 1}'!CL$15)),"",'III_Plan comp 438.68 {Plan 1}'!CL$15&amp;analysismethod2)</f>
        <v xml:space="preserve">Plan Provider Directory Review; 
</v>
      </c>
      <c r="ET17" s="251" t="str">
        <f>IF(ISNUMBER(FIND(analysismethod2,'III_Plan comp 438.68 {Plan 1}'!CM$15)),"",'III_Plan comp 438.68 {Plan 1}'!CM$15&amp;analysismethod2)</f>
        <v xml:space="preserve">Plan Provider Directory Review; 
</v>
      </c>
      <c r="EU17" s="251" t="str">
        <f>IF(ISNUMBER(FIND(analysismethod2,'III_Plan comp 438.68 {Plan 1}'!CN$15)),"",'III_Plan comp 438.68 {Plan 1}'!CN$15&amp;analysismethod2)</f>
        <v xml:space="preserve">Plan Provider Directory Review; 
</v>
      </c>
      <c r="EV17" s="251" t="str">
        <f>IF(ISNUMBER(FIND(analysismethod2,'III_Plan comp 438.68 {Plan 1}'!CO$15)),"",'III_Plan comp 438.68 {Plan 1}'!CO$15&amp;analysismethod2)</f>
        <v xml:space="preserve">Plan Provider Directory Review; 
</v>
      </c>
      <c r="EW17" s="251" t="str">
        <f>IF(ISNUMBER(FIND(analysismethod2,'III_Plan comp 438.68 {Plan 1}'!CP$15)),"",'III_Plan comp 438.68 {Plan 1}'!CP$15&amp;analysismethod2)</f>
        <v xml:space="preserve">Plan Provider Directory Review; 
</v>
      </c>
      <c r="EX17" s="251" t="str">
        <f>IF(ISNUMBER(FIND(analysismethod2,'III_Plan comp 438.68 {Plan 1}'!CQ$15)),"",'III_Plan comp 438.68 {Plan 1}'!CQ$15&amp;analysismethod2)</f>
        <v xml:space="preserve">Plan Provider Directory Review; 
</v>
      </c>
      <c r="EY17" s="251" t="str">
        <f>IF(ISNUMBER(FIND(analysismethod2,'III_Plan comp 438.68 {Plan 1}'!CR$15)),"",'III_Plan comp 438.68 {Plan 1}'!CR$15&amp;analysismethod2)</f>
        <v xml:space="preserve">Plan Provider Directory Review; 
</v>
      </c>
      <c r="EZ17" s="251" t="str">
        <f>IF(ISNUMBER(FIND(analysismethod2,'III_Plan comp 438.68 {Plan 1}'!CS$15)),"",'III_Plan comp 438.68 {Plan 1}'!CS$15&amp;analysismethod2)</f>
        <v xml:space="preserve">Plan Provider Directory Review; 
</v>
      </c>
      <c r="FA17" s="251" t="str">
        <f>IF(ISNUMBER(FIND(analysismethod2,'III_Plan comp 438.68 {Plan 1}'!CT$15)),"",'III_Plan comp 438.68 {Plan 1}'!CT$15&amp;analysismethod2)</f>
        <v xml:space="preserve">Plan Provider Directory Review; 
</v>
      </c>
      <c r="FB17" s="251" t="str">
        <f>IF(ISNUMBER(FIND(analysismethod2,'III_Plan comp 438.68 {Plan 1}'!CU$15)),"",'III_Plan comp 438.68 {Plan 1}'!CU$15&amp;analysismethod2)</f>
        <v xml:space="preserve">Plan Provider Directory Review; 
</v>
      </c>
      <c r="FC17" s="251" t="str">
        <f>IF(ISNUMBER(FIND(analysismethod2,'III_Plan comp 438.68 {Plan 1}'!CV$15)),"",'III_Plan comp 438.68 {Plan 1}'!CV$15&amp;analysismethod2)</f>
        <v xml:space="preserve">Plan Provider Directory Review; 
</v>
      </c>
      <c r="FD17" s="251" t="str">
        <f>IF(ISNUMBER(FIND(analysismethod2,'III_Plan comp 438.68 {Plan 1}'!CW$15)),"",'III_Plan comp 438.68 {Plan 1}'!CW$15&amp;analysismethod2)</f>
        <v xml:space="preserve">Plan Provider Directory Review; 
</v>
      </c>
      <c r="FE17" s="251" t="str">
        <f>IF(ISNUMBER(FIND(analysismethod2,'III_Plan comp 438.68 {Plan 1}'!CX$15)),"",'III_Plan comp 438.68 {Plan 1}'!CX$15&amp;analysismethod2)</f>
        <v xml:space="preserve">Plan Provider Directory Review; 
</v>
      </c>
      <c r="FF17" s="251" t="str">
        <f>IF(ISNUMBER(FIND(analysismethod2,'III_Plan comp 438.68 {Plan 1}'!CY$15)),"",'III_Plan comp 438.68 {Plan 1}'!CY$15&amp;analysismethod2)</f>
        <v xml:space="preserve">Plan Provider Directory Review; 
</v>
      </c>
      <c r="FG17" s="251" t="str">
        <f>IF(ISNUMBER(FIND(analysismethod2,'III_Plan comp 438.68 {Plan 1}'!CZ$15)),"",'III_Plan comp 438.68 {Plan 1}'!CZ$15&amp;analysismethod2)</f>
        <v xml:space="preserve">Plan Provider Directory Review; 
</v>
      </c>
    </row>
    <row r="18" spans="2:163" x14ac:dyDescent="0.2">
      <c r="B18" s="11" t="s">
        <v>670</v>
      </c>
      <c r="C18" s="11"/>
      <c r="D18" s="11"/>
      <c r="E18" s="11"/>
      <c r="F18" s="11"/>
      <c r="G18" s="11"/>
      <c r="J18" s="92"/>
      <c r="K18" s="91"/>
      <c r="L18" s="91"/>
      <c r="M18" s="91"/>
      <c r="N18" s="91"/>
      <c r="O18" s="91"/>
      <c r="P18" s="91"/>
      <c r="Q18" s="91"/>
      <c r="R18" s="91"/>
      <c r="S18" s="91"/>
      <c r="T18" s="91"/>
      <c r="BK18" s="250" t="str">
        <f>IF('I_State and program information'!$E$58="Yes","Secret Shopper: Network Participation"&amp;"; "&amp;CHAR(10)&amp;CHAR(10),"")</f>
        <v xml:space="preserve">Secret Shopper: Network Participation; 
</v>
      </c>
      <c r="BL18" s="251" t="str">
        <f>IF(ISNUMBER(FIND(analysismethod3,'III_Plan comp 438.68 {Plan 1}'!E$15)),"",'III_Plan comp 438.68 {Plan 1}'!E$15&amp;analysismethod3)</f>
        <v xml:space="preserve">Secret Shopper: Network Participation; 
</v>
      </c>
      <c r="BM18" s="251" t="str">
        <f>IF(ISNUMBER(FIND(analysismethod3,'III_Plan comp 438.68 {Plan 1}'!F$15)),"",'III_Plan comp 438.68 {Plan 1}'!F$15&amp;analysismethod3)</f>
        <v xml:space="preserve">Secret Shopper: Network Participation; 
</v>
      </c>
      <c r="BN18" s="251" t="str">
        <f>IF(ISNUMBER(FIND(analysismethod3,'III_Plan comp 438.68 {Plan 1}'!G$15)),"",'III_Plan comp 438.68 {Plan 1}'!G$15&amp;analysismethod3)</f>
        <v xml:space="preserve">Secret Shopper: Network Participation; 
</v>
      </c>
      <c r="BO18" s="251" t="str">
        <f>IF(ISNUMBER(FIND(analysismethod3,'III_Plan comp 438.68 {Plan 1}'!H$15)),"",'III_Plan comp 438.68 {Plan 1}'!H$15&amp;analysismethod3)</f>
        <v xml:space="preserve">Secret Shopper: Network Participation; 
</v>
      </c>
      <c r="BP18" s="251" t="str">
        <f>IF(ISNUMBER(FIND(analysismethod3,'III_Plan comp 438.68 {Plan 1}'!I$15)),"",'III_Plan comp 438.68 {Plan 1}'!I$15&amp;analysismethod3)</f>
        <v xml:space="preserve">Secret Shopper: Network Participation; 
</v>
      </c>
      <c r="BQ18" s="251" t="str">
        <f>IF(ISNUMBER(FIND(analysismethod3,'III_Plan comp 438.68 {Plan 1}'!J$15)),"",'III_Plan comp 438.68 {Plan 1}'!J$15&amp;analysismethod3)</f>
        <v xml:space="preserve">Secret Shopper: Network Participation; 
</v>
      </c>
      <c r="BR18" s="251" t="str">
        <f>IF(ISNUMBER(FIND(analysismethod3,'III_Plan comp 438.68 {Plan 1}'!K$15)),"",'III_Plan comp 438.68 {Plan 1}'!K$15&amp;analysismethod3)</f>
        <v xml:space="preserve">Secret Shopper: Network Participation; 
</v>
      </c>
      <c r="BS18" s="251" t="str">
        <f>IF(ISNUMBER(FIND(analysismethod3,'III_Plan comp 438.68 {Plan 1}'!L$15)),"",'III_Plan comp 438.68 {Plan 1}'!L$15&amp;analysismethod3)</f>
        <v xml:space="preserve">Secret Shopper: Network Participation; 
</v>
      </c>
      <c r="BT18" s="251" t="str">
        <f>IF(ISNUMBER(FIND(analysismethod3,'III_Plan comp 438.68 {Plan 1}'!M$15)),"",'III_Plan comp 438.68 {Plan 1}'!M$15&amp;analysismethod3)</f>
        <v xml:space="preserve">Secret Shopper: Network Participation; 
</v>
      </c>
      <c r="BU18" s="251" t="str">
        <f>IF(ISNUMBER(FIND(analysismethod3,'III_Plan comp 438.68 {Plan 1}'!N$15)),"",'III_Plan comp 438.68 {Plan 1}'!N$15&amp;analysismethod3)</f>
        <v xml:space="preserve">Secret Shopper: Network Participation; 
</v>
      </c>
      <c r="BV18" s="251" t="str">
        <f>IF(ISNUMBER(FIND(analysismethod3,'III_Plan comp 438.68 {Plan 1}'!O$15)),"",'III_Plan comp 438.68 {Plan 1}'!O$15&amp;analysismethod3)</f>
        <v xml:space="preserve">Secret Shopper: Network Participation; 
</v>
      </c>
      <c r="BW18" s="251" t="str">
        <f>IF(ISNUMBER(FIND(analysismethod3,'III_Plan comp 438.68 {Plan 1}'!P$15)),"",'III_Plan comp 438.68 {Plan 1}'!P$15&amp;analysismethod3)</f>
        <v xml:space="preserve">Secret Shopper: Network Participation; 
</v>
      </c>
      <c r="BX18" s="251" t="str">
        <f>IF(ISNUMBER(FIND(analysismethod3,'III_Plan comp 438.68 {Plan 1}'!Q$15)),"",'III_Plan comp 438.68 {Plan 1}'!Q$15&amp;analysismethod3)</f>
        <v xml:space="preserve">Secret Shopper: Network Participation; 
</v>
      </c>
      <c r="BY18" s="251" t="str">
        <f>IF(ISNUMBER(FIND(analysismethod3,'III_Plan comp 438.68 {Plan 1}'!R$15)),"",'III_Plan comp 438.68 {Plan 1}'!R$15&amp;analysismethod3)</f>
        <v xml:space="preserve">Secret Shopper: Network Participation; 
</v>
      </c>
      <c r="BZ18" s="251" t="str">
        <f>IF(ISNUMBER(FIND(analysismethod3,'III_Plan comp 438.68 {Plan 1}'!S$15)),"",'III_Plan comp 438.68 {Plan 1}'!S$15&amp;analysismethod3)</f>
        <v xml:space="preserve">Secret Shopper: Network Participation; 
</v>
      </c>
      <c r="CA18" s="251" t="str">
        <f>IF(ISNUMBER(FIND(analysismethod3,'III_Plan comp 438.68 {Plan 1}'!T$15)),"",'III_Plan comp 438.68 {Plan 1}'!T$15&amp;analysismethod3)</f>
        <v xml:space="preserve">Secret Shopper: Network Participation; 
</v>
      </c>
      <c r="CB18" s="251" t="str">
        <f>IF(ISNUMBER(FIND(analysismethod3,'III_Plan comp 438.68 {Plan 1}'!U$15)),"",'III_Plan comp 438.68 {Plan 1}'!U$15&amp;analysismethod3)</f>
        <v xml:space="preserve">Secret Shopper: Network Participation; 
</v>
      </c>
      <c r="CC18" s="251" t="str">
        <f>IF(ISNUMBER(FIND(analysismethod3,'III_Plan comp 438.68 {Plan 1}'!V$15)),"",'III_Plan comp 438.68 {Plan 1}'!V$15&amp;analysismethod3)</f>
        <v xml:space="preserve">Secret Shopper: Network Participation; 
</v>
      </c>
      <c r="CD18" s="251" t="str">
        <f>IF(ISNUMBER(FIND(analysismethod3,'III_Plan comp 438.68 {Plan 1}'!W$15)),"",'III_Plan comp 438.68 {Plan 1}'!W$15&amp;analysismethod3)</f>
        <v xml:space="preserve">Secret Shopper: Network Participation; 
</v>
      </c>
      <c r="CE18" s="251" t="str">
        <f>IF(ISNUMBER(FIND(analysismethod3,'III_Plan comp 438.68 {Plan 1}'!X$15)),"",'III_Plan comp 438.68 {Plan 1}'!X$15&amp;analysismethod3)</f>
        <v xml:space="preserve">Secret Shopper: Network Participation; 
</v>
      </c>
      <c r="CF18" s="251" t="str">
        <f>IF(ISNUMBER(FIND(analysismethod3,'III_Plan comp 438.68 {Plan 1}'!Y$15)),"",'III_Plan comp 438.68 {Plan 1}'!Y$15&amp;analysismethod3)</f>
        <v xml:space="preserve">Secret Shopper: Network Participation; 
</v>
      </c>
      <c r="CG18" s="251" t="str">
        <f>IF(ISNUMBER(FIND(analysismethod3,'III_Plan comp 438.68 {Plan 1}'!Z$15)),"",'III_Plan comp 438.68 {Plan 1}'!Z$15&amp;analysismethod3)</f>
        <v xml:space="preserve">Secret Shopper: Network Participation; 
</v>
      </c>
      <c r="CH18" s="251" t="str">
        <f>IF(ISNUMBER(FIND(analysismethod3,'III_Plan comp 438.68 {Plan 1}'!AA$15)),"",'III_Plan comp 438.68 {Plan 1}'!AA$15&amp;analysismethod3)</f>
        <v xml:space="preserve">Secret Shopper: Network Participation; 
</v>
      </c>
      <c r="CI18" s="251" t="str">
        <f>IF(ISNUMBER(FIND(analysismethod3,'III_Plan comp 438.68 {Plan 1}'!AB$15)),"",'III_Plan comp 438.68 {Plan 1}'!AB$15&amp;analysismethod3)</f>
        <v xml:space="preserve">Secret Shopper: Network Participation; 
</v>
      </c>
      <c r="CJ18" s="251" t="str">
        <f>IF(ISNUMBER(FIND(analysismethod3,'III_Plan comp 438.68 {Plan 1}'!AC$15)),"",'III_Plan comp 438.68 {Plan 1}'!AC$15&amp;analysismethod3)</f>
        <v xml:space="preserve">Secret Shopper: Network Participation; 
</v>
      </c>
      <c r="CK18" s="251" t="str">
        <f>IF(ISNUMBER(FIND(analysismethod3,'III_Plan comp 438.68 {Plan 1}'!AD$15)),"",'III_Plan comp 438.68 {Plan 1}'!AD$15&amp;analysismethod3)</f>
        <v xml:space="preserve">Secret Shopper: Network Participation; 
</v>
      </c>
      <c r="CL18" s="251" t="str">
        <f>IF(ISNUMBER(FIND(analysismethod3,'III_Plan comp 438.68 {Plan 1}'!AE$15)),"",'III_Plan comp 438.68 {Plan 1}'!AE$15&amp;analysismethod3)</f>
        <v xml:space="preserve">Secret Shopper: Network Participation; 
</v>
      </c>
      <c r="CM18" s="251" t="str">
        <f>IF(ISNUMBER(FIND(analysismethod3,'III_Plan comp 438.68 {Plan 1}'!AF$15)),"",'III_Plan comp 438.68 {Plan 1}'!AF$15&amp;analysismethod3)</f>
        <v xml:space="preserve">Secret Shopper: Network Participation; 
</v>
      </c>
      <c r="CN18" s="251" t="str">
        <f>IF(ISNUMBER(FIND(analysismethod3,'III_Plan comp 438.68 {Plan 1}'!AG$15)),"",'III_Plan comp 438.68 {Plan 1}'!AG$15&amp;analysismethod3)</f>
        <v xml:space="preserve">Secret Shopper: Network Participation; 
</v>
      </c>
      <c r="CO18" s="251" t="str">
        <f>IF(ISNUMBER(FIND(analysismethod3,'III_Plan comp 438.68 {Plan 1}'!AH$15)),"",'III_Plan comp 438.68 {Plan 1}'!AH$15&amp;analysismethod3)</f>
        <v xml:space="preserve">Secret Shopper: Network Participation; 
</v>
      </c>
      <c r="CP18" s="251" t="str">
        <f>IF(ISNUMBER(FIND(analysismethod3,'III_Plan comp 438.68 {Plan 1}'!AI$15)),"",'III_Plan comp 438.68 {Plan 1}'!AI$15&amp;analysismethod3)</f>
        <v xml:space="preserve">Secret Shopper: Network Participation; 
</v>
      </c>
      <c r="CQ18" s="251" t="str">
        <f>IF(ISNUMBER(FIND(analysismethod3,'III_Plan comp 438.68 {Plan 1}'!AJ$15)),"",'III_Plan comp 438.68 {Plan 1}'!AJ$15&amp;analysismethod3)</f>
        <v xml:space="preserve">Secret Shopper: Network Participation; 
</v>
      </c>
      <c r="CR18" s="251" t="str">
        <f>IF(ISNUMBER(FIND(analysismethod3,'III_Plan comp 438.68 {Plan 1}'!AK$15)),"",'III_Plan comp 438.68 {Plan 1}'!AK$15&amp;analysismethod3)</f>
        <v xml:space="preserve">Secret Shopper: Network Participation; 
</v>
      </c>
      <c r="CS18" s="251" t="str">
        <f>IF(ISNUMBER(FIND(analysismethod3,'III_Plan comp 438.68 {Plan 1}'!AL$15)),"",'III_Plan comp 438.68 {Plan 1}'!AL$15&amp;analysismethod3)</f>
        <v xml:space="preserve">Secret Shopper: Network Participation; 
</v>
      </c>
      <c r="CT18" s="251" t="str">
        <f>IF(ISNUMBER(FIND(analysismethod3,'III_Plan comp 438.68 {Plan 1}'!AM$15)),"",'III_Plan comp 438.68 {Plan 1}'!AM$15&amp;analysismethod3)</f>
        <v xml:space="preserve">Secret Shopper: Network Participation; 
</v>
      </c>
      <c r="CU18" s="251" t="str">
        <f>IF(ISNUMBER(FIND(analysismethod3,'III_Plan comp 438.68 {Plan 1}'!AN$15)),"",'III_Plan comp 438.68 {Plan 1}'!AN$15&amp;analysismethod3)</f>
        <v xml:space="preserve">Secret Shopper: Network Participation; 
</v>
      </c>
      <c r="CV18" s="251" t="str">
        <f>IF(ISNUMBER(FIND(analysismethod3,'III_Plan comp 438.68 {Plan 1}'!AO$15)),"",'III_Plan comp 438.68 {Plan 1}'!AO$15&amp;analysismethod3)</f>
        <v xml:space="preserve">Secret Shopper: Network Participation; 
</v>
      </c>
      <c r="CW18" s="251" t="str">
        <f>IF(ISNUMBER(FIND(analysismethod3,'III_Plan comp 438.68 {Plan 1}'!AP$15)),"",'III_Plan comp 438.68 {Plan 1}'!AP$15&amp;analysismethod3)</f>
        <v xml:space="preserve">Secret Shopper: Network Participation; 
</v>
      </c>
      <c r="CX18" s="251" t="str">
        <f>IF(ISNUMBER(FIND(analysismethod3,'III_Plan comp 438.68 {Plan 1}'!AQ$15)),"",'III_Plan comp 438.68 {Plan 1}'!AQ$15&amp;analysismethod3)</f>
        <v xml:space="preserve">Secret Shopper: Network Participation; 
</v>
      </c>
      <c r="CY18" s="251" t="str">
        <f>IF(ISNUMBER(FIND(analysismethod3,'III_Plan comp 438.68 {Plan 1}'!AR$15)),"",'III_Plan comp 438.68 {Plan 1}'!AR$15&amp;analysismethod3)</f>
        <v xml:space="preserve">Secret Shopper: Network Participation; 
</v>
      </c>
      <c r="CZ18" s="251" t="str">
        <f>IF(ISNUMBER(FIND(analysismethod3,'III_Plan comp 438.68 {Plan 1}'!AS$15)),"",'III_Plan comp 438.68 {Plan 1}'!AS$15&amp;analysismethod3)</f>
        <v xml:space="preserve">Secret Shopper: Network Participation; 
</v>
      </c>
      <c r="DA18" s="251" t="str">
        <f>IF(ISNUMBER(FIND(analysismethod3,'III_Plan comp 438.68 {Plan 1}'!AT$15)),"",'III_Plan comp 438.68 {Plan 1}'!AT$15&amp;analysismethod3)</f>
        <v xml:space="preserve">Secret Shopper: Network Participation; 
</v>
      </c>
      <c r="DB18" s="251" t="str">
        <f>IF(ISNUMBER(FIND(analysismethod3,'III_Plan comp 438.68 {Plan 1}'!AU$15)),"",'III_Plan comp 438.68 {Plan 1}'!AU$15&amp;analysismethod3)</f>
        <v xml:space="preserve">Secret Shopper: Network Participation; 
</v>
      </c>
      <c r="DC18" s="251" t="str">
        <f>IF(ISNUMBER(FIND(analysismethod3,'III_Plan comp 438.68 {Plan 1}'!AV$15)),"",'III_Plan comp 438.68 {Plan 1}'!AV$15&amp;analysismethod3)</f>
        <v xml:space="preserve">Secret Shopper: Network Participation; 
</v>
      </c>
      <c r="DD18" s="251" t="str">
        <f>IF(ISNUMBER(FIND(analysismethod3,'III_Plan comp 438.68 {Plan 1}'!AW$15)),"",'III_Plan comp 438.68 {Plan 1}'!AW$15&amp;analysismethod3)</f>
        <v xml:space="preserve">Secret Shopper: Network Participation; 
</v>
      </c>
      <c r="DE18" s="251" t="str">
        <f>IF(ISNUMBER(FIND(analysismethod3,'III_Plan comp 438.68 {Plan 1}'!AX$15)),"",'III_Plan comp 438.68 {Plan 1}'!AX$15&amp;analysismethod3)</f>
        <v xml:space="preserve">Secret Shopper: Network Participation; 
</v>
      </c>
      <c r="DF18" s="251" t="str">
        <f>IF(ISNUMBER(FIND(analysismethod3,'III_Plan comp 438.68 {Plan 1}'!AY$15)),"",'III_Plan comp 438.68 {Plan 1}'!AY$15&amp;analysismethod3)</f>
        <v xml:space="preserve">Secret Shopper: Network Participation; 
</v>
      </c>
      <c r="DG18" s="251" t="str">
        <f>IF(ISNUMBER(FIND(analysismethod3,'III_Plan comp 438.68 {Plan 1}'!AZ$15)),"",'III_Plan comp 438.68 {Plan 1}'!AZ$15&amp;analysismethod3)</f>
        <v xml:space="preserve">Secret Shopper: Network Participation; 
</v>
      </c>
      <c r="DH18" s="251" t="str">
        <f>IF(ISNUMBER(FIND(analysismethod3,'III_Plan comp 438.68 {Plan 1}'!BA$15)),"",'III_Plan comp 438.68 {Plan 1}'!BA$15&amp;analysismethod3)</f>
        <v xml:space="preserve">Secret Shopper: Network Participation; 
</v>
      </c>
      <c r="DI18" s="251" t="str">
        <f>IF(ISNUMBER(FIND(analysismethod3,'III_Plan comp 438.68 {Plan 1}'!BB$15)),"",'III_Plan comp 438.68 {Plan 1}'!BB$15&amp;analysismethod3)</f>
        <v xml:space="preserve">Secret Shopper: Network Participation; 
</v>
      </c>
      <c r="DJ18" s="251" t="str">
        <f>IF(ISNUMBER(FIND(analysismethod3,'III_Plan comp 438.68 {Plan 1}'!BC$15)),"",'III_Plan comp 438.68 {Plan 1}'!BC$15&amp;analysismethod3)</f>
        <v xml:space="preserve">Secret Shopper: Network Participation; 
</v>
      </c>
      <c r="DK18" s="251" t="str">
        <f>IF(ISNUMBER(FIND(analysismethod3,'III_Plan comp 438.68 {Plan 1}'!BD$15)),"",'III_Plan comp 438.68 {Plan 1}'!BD$15&amp;analysismethod3)</f>
        <v xml:space="preserve">Secret Shopper: Network Participation; 
</v>
      </c>
      <c r="DL18" s="251" t="str">
        <f>IF(ISNUMBER(FIND(analysismethod3,'III_Plan comp 438.68 {Plan 1}'!BE$15)),"",'III_Plan comp 438.68 {Plan 1}'!BE$15&amp;analysismethod3)</f>
        <v xml:space="preserve">Secret Shopper: Network Participation; 
</v>
      </c>
      <c r="DM18" s="251" t="str">
        <f>IF(ISNUMBER(FIND(analysismethod3,'III_Plan comp 438.68 {Plan 1}'!BF$15)),"",'III_Plan comp 438.68 {Plan 1}'!BF$15&amp;analysismethod3)</f>
        <v xml:space="preserve">Secret Shopper: Network Participation; 
</v>
      </c>
      <c r="DN18" s="251" t="str">
        <f>IF(ISNUMBER(FIND(analysismethod3,'III_Plan comp 438.68 {Plan 1}'!BG$15)),"",'III_Plan comp 438.68 {Plan 1}'!BG$15&amp;analysismethod3)</f>
        <v xml:space="preserve">Secret Shopper: Network Participation; 
</v>
      </c>
      <c r="DO18" s="251" t="str">
        <f>IF(ISNUMBER(FIND(analysismethod3,'III_Plan comp 438.68 {Plan 1}'!BH$15)),"",'III_Plan comp 438.68 {Plan 1}'!BH$15&amp;analysismethod3)</f>
        <v xml:space="preserve">Secret Shopper: Network Participation; 
</v>
      </c>
      <c r="DP18" s="251" t="str">
        <f>IF(ISNUMBER(FIND(analysismethod3,'III_Plan comp 438.68 {Plan 1}'!BI$15)),"",'III_Plan comp 438.68 {Plan 1}'!BI$15&amp;analysismethod3)</f>
        <v xml:space="preserve">Secret Shopper: Network Participation; 
</v>
      </c>
      <c r="DQ18" s="251" t="str">
        <f>IF(ISNUMBER(FIND(analysismethod3,'III_Plan comp 438.68 {Plan 1}'!BJ$15)),"",'III_Plan comp 438.68 {Plan 1}'!BJ$15&amp;analysismethod3)</f>
        <v xml:space="preserve">Secret Shopper: Network Participation; 
</v>
      </c>
      <c r="DR18" s="251" t="str">
        <f>IF(ISNUMBER(FIND(analysismethod3,'III_Plan comp 438.68 {Plan 1}'!BK$15)),"",'III_Plan comp 438.68 {Plan 1}'!BK$15&amp;analysismethod3)</f>
        <v xml:space="preserve">Secret Shopper: Network Participation; 
</v>
      </c>
      <c r="DS18" s="251" t="str">
        <f>IF(ISNUMBER(FIND(analysismethod3,'III_Plan comp 438.68 {Plan 1}'!BL$15)),"",'III_Plan comp 438.68 {Plan 1}'!BL$15&amp;analysismethod3)</f>
        <v xml:space="preserve">Secret Shopper: Network Participation; 
</v>
      </c>
      <c r="DT18" s="251" t="str">
        <f>IF(ISNUMBER(FIND(analysismethod3,'III_Plan comp 438.68 {Plan 1}'!BM$15)),"",'III_Plan comp 438.68 {Plan 1}'!BM$15&amp;analysismethod3)</f>
        <v xml:space="preserve">Secret Shopper: Network Participation; 
</v>
      </c>
      <c r="DU18" s="251" t="str">
        <f>IF(ISNUMBER(FIND(analysismethod3,'III_Plan comp 438.68 {Plan 1}'!BN$15)),"",'III_Plan comp 438.68 {Plan 1}'!BN$15&amp;analysismethod3)</f>
        <v xml:space="preserve">Secret Shopper: Network Participation; 
</v>
      </c>
      <c r="DV18" s="251" t="str">
        <f>IF(ISNUMBER(FIND(analysismethod3,'III_Plan comp 438.68 {Plan 1}'!BO$15)),"",'III_Plan comp 438.68 {Plan 1}'!BO$15&amp;analysismethod3)</f>
        <v xml:space="preserve">Secret Shopper: Network Participation; 
</v>
      </c>
      <c r="DW18" s="251" t="str">
        <f>IF(ISNUMBER(FIND(analysismethod3,'III_Plan comp 438.68 {Plan 1}'!BP$15)),"",'III_Plan comp 438.68 {Plan 1}'!BP$15&amp;analysismethod3)</f>
        <v xml:space="preserve">Secret Shopper: Network Participation; 
</v>
      </c>
      <c r="DX18" s="251" t="str">
        <f>IF(ISNUMBER(FIND(analysismethod3,'III_Plan comp 438.68 {Plan 1}'!BQ$15)),"",'III_Plan comp 438.68 {Plan 1}'!BQ$15&amp;analysismethod3)</f>
        <v xml:space="preserve">Secret Shopper: Network Participation; 
</v>
      </c>
      <c r="DY18" s="251" t="str">
        <f>IF(ISNUMBER(FIND(analysismethod3,'III_Plan comp 438.68 {Plan 1}'!BR$15)),"",'III_Plan comp 438.68 {Plan 1}'!BR$15&amp;analysismethod3)</f>
        <v xml:space="preserve">Secret Shopper: Network Participation; 
</v>
      </c>
      <c r="DZ18" s="251" t="str">
        <f>IF(ISNUMBER(FIND(analysismethod3,'III_Plan comp 438.68 {Plan 1}'!BS$15)),"",'III_Plan comp 438.68 {Plan 1}'!BS$15&amp;analysismethod3)</f>
        <v xml:space="preserve">Secret Shopper: Network Participation; 
</v>
      </c>
      <c r="EA18" s="251" t="str">
        <f>IF(ISNUMBER(FIND(analysismethod3,'III_Plan comp 438.68 {Plan 1}'!BT$15)),"",'III_Plan comp 438.68 {Plan 1}'!BT$15&amp;analysismethod3)</f>
        <v xml:space="preserve">Secret Shopper: Network Participation; 
</v>
      </c>
      <c r="EB18" s="251" t="str">
        <f>IF(ISNUMBER(FIND(analysismethod3,'III_Plan comp 438.68 {Plan 1}'!BU$15)),"",'III_Plan comp 438.68 {Plan 1}'!BU$15&amp;analysismethod3)</f>
        <v xml:space="preserve">Secret Shopper: Network Participation; 
</v>
      </c>
      <c r="EC18" s="251" t="str">
        <f>IF(ISNUMBER(FIND(analysismethod3,'III_Plan comp 438.68 {Plan 1}'!BV$15)),"",'III_Plan comp 438.68 {Plan 1}'!BV$15&amp;analysismethod3)</f>
        <v xml:space="preserve">Secret Shopper: Network Participation; 
</v>
      </c>
      <c r="ED18" s="251" t="str">
        <f>IF(ISNUMBER(FIND(analysismethod3,'III_Plan comp 438.68 {Plan 1}'!BW$15)),"",'III_Plan comp 438.68 {Plan 1}'!BW$15&amp;analysismethod3)</f>
        <v xml:space="preserve">Secret Shopper: Network Participation; 
</v>
      </c>
      <c r="EE18" s="251" t="str">
        <f>IF(ISNUMBER(FIND(analysismethod3,'III_Plan comp 438.68 {Plan 1}'!BX$15)),"",'III_Plan comp 438.68 {Plan 1}'!BX$15&amp;analysismethod3)</f>
        <v xml:space="preserve">Secret Shopper: Network Participation; 
</v>
      </c>
      <c r="EF18" s="251" t="str">
        <f>IF(ISNUMBER(FIND(analysismethod3,'III_Plan comp 438.68 {Plan 1}'!BY$15)),"",'III_Plan comp 438.68 {Plan 1}'!BY$15&amp;analysismethod3)</f>
        <v xml:space="preserve">Secret Shopper: Network Participation; 
</v>
      </c>
      <c r="EG18" s="251" t="str">
        <f>IF(ISNUMBER(FIND(analysismethod3,'III_Plan comp 438.68 {Plan 1}'!BZ$15)),"",'III_Plan comp 438.68 {Plan 1}'!BZ$15&amp;analysismethod3)</f>
        <v xml:space="preserve">Secret Shopper: Network Participation; 
</v>
      </c>
      <c r="EH18" s="251" t="str">
        <f>IF(ISNUMBER(FIND(analysismethod3,'III_Plan comp 438.68 {Plan 1}'!CA$15)),"",'III_Plan comp 438.68 {Plan 1}'!CA$15&amp;analysismethod3)</f>
        <v xml:space="preserve">Secret Shopper: Network Participation; 
</v>
      </c>
      <c r="EI18" s="251" t="str">
        <f>IF(ISNUMBER(FIND(analysismethod3,'III_Plan comp 438.68 {Plan 1}'!CB$15)),"",'III_Plan comp 438.68 {Plan 1}'!CB$15&amp;analysismethod3)</f>
        <v xml:space="preserve">Secret Shopper: Network Participation; 
</v>
      </c>
      <c r="EJ18" s="251" t="str">
        <f>IF(ISNUMBER(FIND(analysismethod3,'III_Plan comp 438.68 {Plan 1}'!CC$15)),"",'III_Plan comp 438.68 {Plan 1}'!CC$15&amp;analysismethod3)</f>
        <v xml:space="preserve">Secret Shopper: Network Participation; 
</v>
      </c>
      <c r="EK18" s="251" t="str">
        <f>IF(ISNUMBER(FIND(analysismethod3,'III_Plan comp 438.68 {Plan 1}'!CD$15)),"",'III_Plan comp 438.68 {Plan 1}'!CD$15&amp;analysismethod3)</f>
        <v xml:space="preserve">Secret Shopper: Network Participation; 
</v>
      </c>
      <c r="EL18" s="251" t="str">
        <f>IF(ISNUMBER(FIND(analysismethod3,'III_Plan comp 438.68 {Plan 1}'!CE$15)),"",'III_Plan comp 438.68 {Plan 1}'!CE$15&amp;analysismethod3)</f>
        <v xml:space="preserve">Secret Shopper: Network Participation; 
</v>
      </c>
      <c r="EM18" s="251" t="str">
        <f>IF(ISNUMBER(FIND(analysismethod3,'III_Plan comp 438.68 {Plan 1}'!CF$15)),"",'III_Plan comp 438.68 {Plan 1}'!CF$15&amp;analysismethod3)</f>
        <v xml:space="preserve">Secret Shopper: Network Participation; 
</v>
      </c>
      <c r="EN18" s="251" t="str">
        <f>IF(ISNUMBER(FIND(analysismethod3,'III_Plan comp 438.68 {Plan 1}'!CG$15)),"",'III_Plan comp 438.68 {Plan 1}'!CG$15&amp;analysismethod3)</f>
        <v xml:space="preserve">Secret Shopper: Network Participation; 
</v>
      </c>
      <c r="EO18" s="251" t="str">
        <f>IF(ISNUMBER(FIND(analysismethod3,'III_Plan comp 438.68 {Plan 1}'!CH$15)),"",'III_Plan comp 438.68 {Plan 1}'!CH$15&amp;analysismethod3)</f>
        <v xml:space="preserve">Secret Shopper: Network Participation; 
</v>
      </c>
      <c r="EP18" s="251" t="str">
        <f>IF(ISNUMBER(FIND(analysismethod3,'III_Plan comp 438.68 {Plan 1}'!CI$15)),"",'III_Plan comp 438.68 {Plan 1}'!CI$15&amp;analysismethod3)</f>
        <v xml:space="preserve">Secret Shopper: Network Participation; 
</v>
      </c>
      <c r="EQ18" s="251" t="str">
        <f>IF(ISNUMBER(FIND(analysismethod3,'III_Plan comp 438.68 {Plan 1}'!CJ$15)),"",'III_Plan comp 438.68 {Plan 1}'!CJ$15&amp;analysismethod3)</f>
        <v xml:space="preserve">Secret Shopper: Network Participation; 
</v>
      </c>
      <c r="ER18" s="251" t="str">
        <f>IF(ISNUMBER(FIND(analysismethod3,'III_Plan comp 438.68 {Plan 1}'!CK$15)),"",'III_Plan comp 438.68 {Plan 1}'!CK$15&amp;analysismethod3)</f>
        <v xml:space="preserve">Secret Shopper: Network Participation; 
</v>
      </c>
      <c r="ES18" s="251" t="str">
        <f>IF(ISNUMBER(FIND(analysismethod3,'III_Plan comp 438.68 {Plan 1}'!CL$15)),"",'III_Plan comp 438.68 {Plan 1}'!CL$15&amp;analysismethod3)</f>
        <v xml:space="preserve">Secret Shopper: Network Participation; 
</v>
      </c>
      <c r="ET18" s="251" t="str">
        <f>IF(ISNUMBER(FIND(analysismethod3,'III_Plan comp 438.68 {Plan 1}'!CM$15)),"",'III_Plan comp 438.68 {Plan 1}'!CM$15&amp;analysismethod3)</f>
        <v xml:space="preserve">Secret Shopper: Network Participation; 
</v>
      </c>
      <c r="EU18" s="251" t="str">
        <f>IF(ISNUMBER(FIND(analysismethod3,'III_Plan comp 438.68 {Plan 1}'!CN$15)),"",'III_Plan comp 438.68 {Plan 1}'!CN$15&amp;analysismethod3)</f>
        <v xml:space="preserve">Secret Shopper: Network Participation; 
</v>
      </c>
      <c r="EV18" s="251" t="str">
        <f>IF(ISNUMBER(FIND(analysismethod3,'III_Plan comp 438.68 {Plan 1}'!CO$15)),"",'III_Plan comp 438.68 {Plan 1}'!CO$15&amp;analysismethod3)</f>
        <v xml:space="preserve">Secret Shopper: Network Participation; 
</v>
      </c>
      <c r="EW18" s="251" t="str">
        <f>IF(ISNUMBER(FIND(analysismethod3,'III_Plan comp 438.68 {Plan 1}'!CP$15)),"",'III_Plan comp 438.68 {Plan 1}'!CP$15&amp;analysismethod3)</f>
        <v xml:space="preserve">Secret Shopper: Network Participation; 
</v>
      </c>
      <c r="EX18" s="251" t="str">
        <f>IF(ISNUMBER(FIND(analysismethod3,'III_Plan comp 438.68 {Plan 1}'!CQ$15)),"",'III_Plan comp 438.68 {Plan 1}'!CQ$15&amp;analysismethod3)</f>
        <v xml:space="preserve">Secret Shopper: Network Participation; 
</v>
      </c>
      <c r="EY18" s="251" t="str">
        <f>IF(ISNUMBER(FIND(analysismethod3,'III_Plan comp 438.68 {Plan 1}'!CR$15)),"",'III_Plan comp 438.68 {Plan 1}'!CR$15&amp;analysismethod3)</f>
        <v xml:space="preserve">Secret Shopper: Network Participation; 
</v>
      </c>
      <c r="EZ18" s="251" t="str">
        <f>IF(ISNUMBER(FIND(analysismethod3,'III_Plan comp 438.68 {Plan 1}'!CS$15)),"",'III_Plan comp 438.68 {Plan 1}'!CS$15&amp;analysismethod3)</f>
        <v xml:space="preserve">Secret Shopper: Network Participation; 
</v>
      </c>
      <c r="FA18" s="251" t="str">
        <f>IF(ISNUMBER(FIND(analysismethod3,'III_Plan comp 438.68 {Plan 1}'!CT$15)),"",'III_Plan comp 438.68 {Plan 1}'!CT$15&amp;analysismethod3)</f>
        <v xml:space="preserve">Secret Shopper: Network Participation; 
</v>
      </c>
      <c r="FB18" s="251" t="str">
        <f>IF(ISNUMBER(FIND(analysismethod3,'III_Plan comp 438.68 {Plan 1}'!CU$15)),"",'III_Plan comp 438.68 {Plan 1}'!CU$15&amp;analysismethod3)</f>
        <v xml:space="preserve">Secret Shopper: Network Participation; 
</v>
      </c>
      <c r="FC18" s="251" t="str">
        <f>IF(ISNUMBER(FIND(analysismethod3,'III_Plan comp 438.68 {Plan 1}'!CV$15)),"",'III_Plan comp 438.68 {Plan 1}'!CV$15&amp;analysismethod3)</f>
        <v xml:space="preserve">Secret Shopper: Network Participation; 
</v>
      </c>
      <c r="FD18" s="251" t="str">
        <f>IF(ISNUMBER(FIND(analysismethod3,'III_Plan comp 438.68 {Plan 1}'!CW$15)),"",'III_Plan comp 438.68 {Plan 1}'!CW$15&amp;analysismethod3)</f>
        <v xml:space="preserve">Secret Shopper: Network Participation; 
</v>
      </c>
      <c r="FE18" s="251" t="str">
        <f>IF(ISNUMBER(FIND(analysismethod3,'III_Plan comp 438.68 {Plan 1}'!CX$15)),"",'III_Plan comp 438.68 {Plan 1}'!CX$15&amp;analysismethod3)</f>
        <v xml:space="preserve">Secret Shopper: Network Participation; 
</v>
      </c>
      <c r="FF18" s="251" t="str">
        <f>IF(ISNUMBER(FIND(analysismethod3,'III_Plan comp 438.68 {Plan 1}'!CY$15)),"",'III_Plan comp 438.68 {Plan 1}'!CY$15&amp;analysismethod3)</f>
        <v xml:space="preserve">Secret Shopper: Network Participation; 
</v>
      </c>
      <c r="FG18" s="251" t="str">
        <f>IF(ISNUMBER(FIND(analysismethod3,'III_Plan comp 438.68 {Plan 1}'!CZ$15)),"",'III_Plan comp 438.68 {Plan 1}'!CZ$15&amp;analysismethod3)</f>
        <v xml:space="preserve">Secret Shopper: Network Participation; 
</v>
      </c>
    </row>
    <row r="19" spans="2:163" x14ac:dyDescent="0.2">
      <c r="B19" s="11" t="s">
        <v>671</v>
      </c>
      <c r="C19" s="11"/>
      <c r="D19" s="11"/>
      <c r="E19" s="11"/>
      <c r="F19" s="11"/>
      <c r="G19" s="11"/>
      <c r="J19" s="92"/>
      <c r="K19" s="91"/>
      <c r="L19" s="91"/>
      <c r="M19" s="91"/>
      <c r="N19" s="91"/>
      <c r="O19" s="91"/>
      <c r="P19" s="91"/>
      <c r="Q19" s="91"/>
      <c r="R19" s="91"/>
      <c r="S19" s="91"/>
      <c r="T19" s="91"/>
      <c r="BK19" s="250" t="str">
        <f>IF('I_State and program information'!$E$62="Yes","Secret Shopper: Appointment Availability"&amp;"; "&amp;CHAR(10)&amp;CHAR(10),"")</f>
        <v xml:space="preserve">Secret Shopper: Appointment Availability; 
</v>
      </c>
      <c r="BL19" s="251" t="str">
        <f>IF(ISNUMBER(FIND(analysismethod4,'III_Plan comp 438.68 {Plan 1}'!E$15)),"",'III_Plan comp 438.68 {Plan 1}'!E$15&amp;analysismethod4)</f>
        <v xml:space="preserve">Secret Shopper: Appointment Availability; 
</v>
      </c>
      <c r="BM19" s="251" t="str">
        <f>IF(ISNUMBER(FIND(analysismethod4,'III_Plan comp 438.68 {Plan 1}'!F$15)),"",'III_Plan comp 438.68 {Plan 1}'!F$15&amp;analysismethod4)</f>
        <v xml:space="preserve">Secret Shopper: Appointment Availability; 
</v>
      </c>
      <c r="BN19" s="251" t="str">
        <f>IF(ISNUMBER(FIND(analysismethod4,'III_Plan comp 438.68 {Plan 1}'!G$15)),"",'III_Plan comp 438.68 {Plan 1}'!G$15&amp;analysismethod4)</f>
        <v xml:space="preserve">Secret Shopper: Appointment Availability; 
</v>
      </c>
      <c r="BO19" s="251" t="str">
        <f>IF(ISNUMBER(FIND(analysismethod4,'III_Plan comp 438.68 {Plan 1}'!H$15)),"",'III_Plan comp 438.68 {Plan 1}'!H$15&amp;analysismethod4)</f>
        <v xml:space="preserve">Secret Shopper: Appointment Availability; 
</v>
      </c>
      <c r="BP19" s="251" t="str">
        <f>IF(ISNUMBER(FIND(analysismethod4,'III_Plan comp 438.68 {Plan 1}'!I$15)),"",'III_Plan comp 438.68 {Plan 1}'!I$15&amp;analysismethod4)</f>
        <v xml:space="preserve">Secret Shopper: Appointment Availability; 
</v>
      </c>
      <c r="BQ19" s="251" t="str">
        <f>IF(ISNUMBER(FIND(analysismethod4,'III_Plan comp 438.68 {Plan 1}'!J$15)),"",'III_Plan comp 438.68 {Plan 1}'!J$15&amp;analysismethod4)</f>
        <v xml:space="preserve">Secret Shopper: Appointment Availability; 
</v>
      </c>
      <c r="BR19" s="251" t="str">
        <f>IF(ISNUMBER(FIND(analysismethod4,'III_Plan comp 438.68 {Plan 1}'!K$15)),"",'III_Plan comp 438.68 {Plan 1}'!K$15&amp;analysismethod4)</f>
        <v xml:space="preserve">Secret Shopper: Appointment Availability; 
</v>
      </c>
      <c r="BS19" s="251" t="str">
        <f>IF(ISNUMBER(FIND(analysismethod4,'III_Plan comp 438.68 {Plan 1}'!L$15)),"",'III_Plan comp 438.68 {Plan 1}'!L$15&amp;analysismethod4)</f>
        <v xml:space="preserve">Secret Shopper: Appointment Availability; 
</v>
      </c>
      <c r="BT19" s="251" t="str">
        <f>IF(ISNUMBER(FIND(analysismethod4,'III_Plan comp 438.68 {Plan 1}'!M$15)),"",'III_Plan comp 438.68 {Plan 1}'!M$15&amp;analysismethod4)</f>
        <v xml:space="preserve">Secret Shopper: Appointment Availability; 
</v>
      </c>
      <c r="BU19" s="251" t="str">
        <f>IF(ISNUMBER(FIND(analysismethod4,'III_Plan comp 438.68 {Plan 1}'!N$15)),"",'III_Plan comp 438.68 {Plan 1}'!N$15&amp;analysismethod4)</f>
        <v xml:space="preserve">Secret Shopper: Appointment Availability; 
</v>
      </c>
      <c r="BV19" s="251" t="str">
        <f>IF(ISNUMBER(FIND(analysismethod4,'III_Plan comp 438.68 {Plan 1}'!O$15)),"",'III_Plan comp 438.68 {Plan 1}'!O$15&amp;analysismethod4)</f>
        <v xml:space="preserve">Secret Shopper: Appointment Availability; 
</v>
      </c>
      <c r="BW19" s="251" t="str">
        <f>IF(ISNUMBER(FIND(analysismethod4,'III_Plan comp 438.68 {Plan 1}'!P$15)),"",'III_Plan comp 438.68 {Plan 1}'!P$15&amp;analysismethod4)</f>
        <v xml:space="preserve">Secret Shopper: Appointment Availability; 
</v>
      </c>
      <c r="BX19" s="251" t="str">
        <f>IF(ISNUMBER(FIND(analysismethod4,'III_Plan comp 438.68 {Plan 1}'!Q$15)),"",'III_Plan comp 438.68 {Plan 1}'!Q$15&amp;analysismethod4)</f>
        <v xml:space="preserve">Secret Shopper: Appointment Availability; 
</v>
      </c>
      <c r="BY19" s="251" t="str">
        <f>IF(ISNUMBER(FIND(analysismethod4,'III_Plan comp 438.68 {Plan 1}'!R$15)),"",'III_Plan comp 438.68 {Plan 1}'!R$15&amp;analysismethod4)</f>
        <v xml:space="preserve">Secret Shopper: Appointment Availability; 
</v>
      </c>
      <c r="BZ19" s="251" t="str">
        <f>IF(ISNUMBER(FIND(analysismethod4,'III_Plan comp 438.68 {Plan 1}'!S$15)),"",'III_Plan comp 438.68 {Plan 1}'!S$15&amp;analysismethod4)</f>
        <v xml:space="preserve">Secret Shopper: Appointment Availability; 
</v>
      </c>
      <c r="CA19" s="251" t="str">
        <f>IF(ISNUMBER(FIND(analysismethod4,'III_Plan comp 438.68 {Plan 1}'!T$15)),"",'III_Plan comp 438.68 {Plan 1}'!T$15&amp;analysismethod4)</f>
        <v xml:space="preserve">Secret Shopper: Appointment Availability; 
</v>
      </c>
      <c r="CB19" s="251" t="str">
        <f>IF(ISNUMBER(FIND(analysismethod4,'III_Plan comp 438.68 {Plan 1}'!U$15)),"",'III_Plan comp 438.68 {Plan 1}'!U$15&amp;analysismethod4)</f>
        <v xml:space="preserve">Secret Shopper: Appointment Availability; 
</v>
      </c>
      <c r="CC19" s="251" t="str">
        <f>IF(ISNUMBER(FIND(analysismethod4,'III_Plan comp 438.68 {Plan 1}'!V$15)),"",'III_Plan comp 438.68 {Plan 1}'!V$15&amp;analysismethod4)</f>
        <v xml:space="preserve">Secret Shopper: Appointment Availability; 
</v>
      </c>
      <c r="CD19" s="251" t="str">
        <f>IF(ISNUMBER(FIND(analysismethod4,'III_Plan comp 438.68 {Plan 1}'!W$15)),"",'III_Plan comp 438.68 {Plan 1}'!W$15&amp;analysismethod4)</f>
        <v xml:space="preserve">Secret Shopper: Appointment Availability; 
</v>
      </c>
      <c r="CE19" s="251" t="str">
        <f>IF(ISNUMBER(FIND(analysismethod4,'III_Plan comp 438.68 {Plan 1}'!X$15)),"",'III_Plan comp 438.68 {Plan 1}'!X$15&amp;analysismethod4)</f>
        <v xml:space="preserve">Secret Shopper: Appointment Availability; 
</v>
      </c>
      <c r="CF19" s="251" t="str">
        <f>IF(ISNUMBER(FIND(analysismethod4,'III_Plan comp 438.68 {Plan 1}'!Y$15)),"",'III_Plan comp 438.68 {Plan 1}'!Y$15&amp;analysismethod4)</f>
        <v xml:space="preserve">Secret Shopper: Appointment Availability; 
</v>
      </c>
      <c r="CG19" s="251" t="str">
        <f>IF(ISNUMBER(FIND(analysismethod4,'III_Plan comp 438.68 {Plan 1}'!Z$15)),"",'III_Plan comp 438.68 {Plan 1}'!Z$15&amp;analysismethod4)</f>
        <v xml:space="preserve">Secret Shopper: Appointment Availability; 
</v>
      </c>
      <c r="CH19" s="251" t="str">
        <f>IF(ISNUMBER(FIND(analysismethod4,'III_Plan comp 438.68 {Plan 1}'!AA$15)),"",'III_Plan comp 438.68 {Plan 1}'!AA$15&amp;analysismethod4)</f>
        <v xml:space="preserve">Secret Shopper: Appointment Availability; 
</v>
      </c>
      <c r="CI19" s="251" t="str">
        <f>IF(ISNUMBER(FIND(analysismethod4,'III_Plan comp 438.68 {Plan 1}'!AB$15)),"",'III_Plan comp 438.68 {Plan 1}'!AB$15&amp;analysismethod4)</f>
        <v xml:space="preserve">Secret Shopper: Appointment Availability; 
</v>
      </c>
      <c r="CJ19" s="251" t="str">
        <f>IF(ISNUMBER(FIND(analysismethod4,'III_Plan comp 438.68 {Plan 1}'!AC$15)),"",'III_Plan comp 438.68 {Plan 1}'!AC$15&amp;analysismethod4)</f>
        <v xml:space="preserve">Secret Shopper: Appointment Availability; 
</v>
      </c>
      <c r="CK19" s="251" t="str">
        <f>IF(ISNUMBER(FIND(analysismethod4,'III_Plan comp 438.68 {Plan 1}'!AD$15)),"",'III_Plan comp 438.68 {Plan 1}'!AD$15&amp;analysismethod4)</f>
        <v xml:space="preserve">Secret Shopper: Appointment Availability; 
</v>
      </c>
      <c r="CL19" s="251" t="str">
        <f>IF(ISNUMBER(FIND(analysismethod4,'III_Plan comp 438.68 {Plan 1}'!AE$15)),"",'III_Plan comp 438.68 {Plan 1}'!AE$15&amp;analysismethod4)</f>
        <v xml:space="preserve">Secret Shopper: Appointment Availability; 
</v>
      </c>
      <c r="CM19" s="251" t="str">
        <f>IF(ISNUMBER(FIND(analysismethod4,'III_Plan comp 438.68 {Plan 1}'!AF$15)),"",'III_Plan comp 438.68 {Plan 1}'!AF$15&amp;analysismethod4)</f>
        <v xml:space="preserve">Secret Shopper: Appointment Availability; 
</v>
      </c>
      <c r="CN19" s="251" t="str">
        <f>IF(ISNUMBER(FIND(analysismethod4,'III_Plan comp 438.68 {Plan 1}'!AG$15)),"",'III_Plan comp 438.68 {Plan 1}'!AG$15&amp;analysismethod4)</f>
        <v xml:space="preserve">Secret Shopper: Appointment Availability; 
</v>
      </c>
      <c r="CO19" s="251" t="str">
        <f>IF(ISNUMBER(FIND(analysismethod4,'III_Plan comp 438.68 {Plan 1}'!AH$15)),"",'III_Plan comp 438.68 {Plan 1}'!AH$15&amp;analysismethod4)</f>
        <v xml:space="preserve">Secret Shopper: Appointment Availability; 
</v>
      </c>
      <c r="CP19" s="251" t="str">
        <f>IF(ISNUMBER(FIND(analysismethod4,'III_Plan comp 438.68 {Plan 1}'!AI$15)),"",'III_Plan comp 438.68 {Plan 1}'!AI$15&amp;analysismethod4)</f>
        <v xml:space="preserve">Secret Shopper: Appointment Availability; 
</v>
      </c>
      <c r="CQ19" s="251" t="str">
        <f>IF(ISNUMBER(FIND(analysismethod4,'III_Plan comp 438.68 {Plan 1}'!AJ$15)),"",'III_Plan comp 438.68 {Plan 1}'!AJ$15&amp;analysismethod4)</f>
        <v xml:space="preserve">Secret Shopper: Appointment Availability; 
</v>
      </c>
      <c r="CR19" s="251" t="str">
        <f>IF(ISNUMBER(FIND(analysismethod4,'III_Plan comp 438.68 {Plan 1}'!AK$15)),"",'III_Plan comp 438.68 {Plan 1}'!AK$15&amp;analysismethod4)</f>
        <v xml:space="preserve">Secret Shopper: Appointment Availability; 
</v>
      </c>
      <c r="CS19" s="251" t="str">
        <f>IF(ISNUMBER(FIND(analysismethod4,'III_Plan comp 438.68 {Plan 1}'!AL$15)),"",'III_Plan comp 438.68 {Plan 1}'!AL$15&amp;analysismethod4)</f>
        <v xml:space="preserve">Secret Shopper: Appointment Availability; 
</v>
      </c>
      <c r="CT19" s="251" t="str">
        <f>IF(ISNUMBER(FIND(analysismethod4,'III_Plan comp 438.68 {Plan 1}'!AM$15)),"",'III_Plan comp 438.68 {Plan 1}'!AM$15&amp;analysismethod4)</f>
        <v xml:space="preserve">Secret Shopper: Appointment Availability; 
</v>
      </c>
      <c r="CU19" s="251" t="str">
        <f>IF(ISNUMBER(FIND(analysismethod4,'III_Plan comp 438.68 {Plan 1}'!AN$15)),"",'III_Plan comp 438.68 {Plan 1}'!AN$15&amp;analysismethod4)</f>
        <v xml:space="preserve">Secret Shopper: Appointment Availability; 
</v>
      </c>
      <c r="CV19" s="251" t="str">
        <f>IF(ISNUMBER(FIND(analysismethod4,'III_Plan comp 438.68 {Plan 1}'!AO$15)),"",'III_Plan comp 438.68 {Plan 1}'!AO$15&amp;analysismethod4)</f>
        <v xml:space="preserve">Secret Shopper: Appointment Availability; 
</v>
      </c>
      <c r="CW19" s="251" t="str">
        <f>IF(ISNUMBER(FIND(analysismethod4,'III_Plan comp 438.68 {Plan 1}'!AP$15)),"",'III_Plan comp 438.68 {Plan 1}'!AP$15&amp;analysismethod4)</f>
        <v xml:space="preserve">Secret Shopper: Appointment Availability; 
</v>
      </c>
      <c r="CX19" s="251" t="str">
        <f>IF(ISNUMBER(FIND(analysismethod4,'III_Plan comp 438.68 {Plan 1}'!AQ$15)),"",'III_Plan comp 438.68 {Plan 1}'!AQ$15&amp;analysismethod4)</f>
        <v xml:space="preserve">Secret Shopper: Appointment Availability; 
</v>
      </c>
      <c r="CY19" s="251" t="str">
        <f>IF(ISNUMBER(FIND(analysismethod4,'III_Plan comp 438.68 {Plan 1}'!AR$15)),"",'III_Plan comp 438.68 {Plan 1}'!AR$15&amp;analysismethod4)</f>
        <v xml:space="preserve">Secret Shopper: Appointment Availability; 
</v>
      </c>
      <c r="CZ19" s="251" t="str">
        <f>IF(ISNUMBER(FIND(analysismethod4,'III_Plan comp 438.68 {Plan 1}'!AS$15)),"",'III_Plan comp 438.68 {Plan 1}'!AS$15&amp;analysismethod4)</f>
        <v xml:space="preserve">Secret Shopper: Appointment Availability; 
</v>
      </c>
      <c r="DA19" s="251" t="str">
        <f>IF(ISNUMBER(FIND(analysismethod4,'III_Plan comp 438.68 {Plan 1}'!AT$15)),"",'III_Plan comp 438.68 {Plan 1}'!AT$15&amp;analysismethod4)</f>
        <v xml:space="preserve">Secret Shopper: Appointment Availability; 
</v>
      </c>
      <c r="DB19" s="251" t="str">
        <f>IF(ISNUMBER(FIND(analysismethod4,'III_Plan comp 438.68 {Plan 1}'!AU$15)),"",'III_Plan comp 438.68 {Plan 1}'!AU$15&amp;analysismethod4)</f>
        <v xml:space="preserve">Secret Shopper: Appointment Availability; 
</v>
      </c>
      <c r="DC19" s="251" t="str">
        <f>IF(ISNUMBER(FIND(analysismethod4,'III_Plan comp 438.68 {Plan 1}'!AV$15)),"",'III_Plan comp 438.68 {Plan 1}'!AV$15&amp;analysismethod4)</f>
        <v xml:space="preserve">Secret Shopper: Appointment Availability; 
</v>
      </c>
      <c r="DD19" s="251" t="str">
        <f>IF(ISNUMBER(FIND(analysismethod4,'III_Plan comp 438.68 {Plan 1}'!AW$15)),"",'III_Plan comp 438.68 {Plan 1}'!AW$15&amp;analysismethod4)</f>
        <v xml:space="preserve">Secret Shopper: Appointment Availability; 
</v>
      </c>
      <c r="DE19" s="251" t="str">
        <f>IF(ISNUMBER(FIND(analysismethod4,'III_Plan comp 438.68 {Plan 1}'!AX$15)),"",'III_Plan comp 438.68 {Plan 1}'!AX$15&amp;analysismethod4)</f>
        <v xml:space="preserve">Secret Shopper: Appointment Availability; 
</v>
      </c>
      <c r="DF19" s="251" t="str">
        <f>IF(ISNUMBER(FIND(analysismethod4,'III_Plan comp 438.68 {Plan 1}'!AY$15)),"",'III_Plan comp 438.68 {Plan 1}'!AY$15&amp;analysismethod4)</f>
        <v xml:space="preserve">Secret Shopper: Appointment Availability; 
</v>
      </c>
      <c r="DG19" s="251" t="str">
        <f>IF(ISNUMBER(FIND(analysismethod4,'III_Plan comp 438.68 {Plan 1}'!AZ$15)),"",'III_Plan comp 438.68 {Plan 1}'!AZ$15&amp;analysismethod4)</f>
        <v xml:space="preserve">Secret Shopper: Appointment Availability; 
</v>
      </c>
      <c r="DH19" s="251" t="str">
        <f>IF(ISNUMBER(FIND(analysismethod4,'III_Plan comp 438.68 {Plan 1}'!BA$15)),"",'III_Plan comp 438.68 {Plan 1}'!BA$15&amp;analysismethod4)</f>
        <v xml:space="preserve">Secret Shopper: Appointment Availability; 
</v>
      </c>
      <c r="DI19" s="251" t="str">
        <f>IF(ISNUMBER(FIND(analysismethod4,'III_Plan comp 438.68 {Plan 1}'!BB$15)),"",'III_Plan comp 438.68 {Plan 1}'!BB$15&amp;analysismethod4)</f>
        <v xml:space="preserve">Secret Shopper: Appointment Availability; 
</v>
      </c>
      <c r="DJ19" s="251" t="str">
        <f>IF(ISNUMBER(FIND(analysismethod4,'III_Plan comp 438.68 {Plan 1}'!BC$15)),"",'III_Plan comp 438.68 {Plan 1}'!BC$15&amp;analysismethod4)</f>
        <v xml:space="preserve">Secret Shopper: Appointment Availability; 
</v>
      </c>
      <c r="DK19" s="251" t="str">
        <f>IF(ISNUMBER(FIND(analysismethod4,'III_Plan comp 438.68 {Plan 1}'!BD$15)),"",'III_Plan comp 438.68 {Plan 1}'!BD$15&amp;analysismethod4)</f>
        <v xml:space="preserve">Secret Shopper: Appointment Availability; 
</v>
      </c>
      <c r="DL19" s="251" t="str">
        <f>IF(ISNUMBER(FIND(analysismethod4,'III_Plan comp 438.68 {Plan 1}'!BE$15)),"",'III_Plan comp 438.68 {Plan 1}'!BE$15&amp;analysismethod4)</f>
        <v xml:space="preserve">Secret Shopper: Appointment Availability; 
</v>
      </c>
      <c r="DM19" s="251" t="str">
        <f>IF(ISNUMBER(FIND(analysismethod4,'III_Plan comp 438.68 {Plan 1}'!BF$15)),"",'III_Plan comp 438.68 {Plan 1}'!BF$15&amp;analysismethod4)</f>
        <v xml:space="preserve">Secret Shopper: Appointment Availability; 
</v>
      </c>
      <c r="DN19" s="251" t="str">
        <f>IF(ISNUMBER(FIND(analysismethod4,'III_Plan comp 438.68 {Plan 1}'!BG$15)),"",'III_Plan comp 438.68 {Plan 1}'!BG$15&amp;analysismethod4)</f>
        <v xml:space="preserve">Secret Shopper: Appointment Availability; 
</v>
      </c>
      <c r="DO19" s="251" t="str">
        <f>IF(ISNUMBER(FIND(analysismethod4,'III_Plan comp 438.68 {Plan 1}'!BH$15)),"",'III_Plan comp 438.68 {Plan 1}'!BH$15&amp;analysismethod4)</f>
        <v xml:space="preserve">Secret Shopper: Appointment Availability; 
</v>
      </c>
      <c r="DP19" s="251" t="str">
        <f>IF(ISNUMBER(FIND(analysismethod4,'III_Plan comp 438.68 {Plan 1}'!BI$15)),"",'III_Plan comp 438.68 {Plan 1}'!BI$15&amp;analysismethod4)</f>
        <v xml:space="preserve">Secret Shopper: Appointment Availability; 
</v>
      </c>
      <c r="DQ19" s="251" t="str">
        <f>IF(ISNUMBER(FIND(analysismethod4,'III_Plan comp 438.68 {Plan 1}'!BJ$15)),"",'III_Plan comp 438.68 {Plan 1}'!BJ$15&amp;analysismethod4)</f>
        <v xml:space="preserve">Secret Shopper: Appointment Availability; 
</v>
      </c>
      <c r="DR19" s="251" t="str">
        <f>IF(ISNUMBER(FIND(analysismethod4,'III_Plan comp 438.68 {Plan 1}'!BK$15)),"",'III_Plan comp 438.68 {Plan 1}'!BK$15&amp;analysismethod4)</f>
        <v xml:space="preserve">Secret Shopper: Appointment Availability; 
</v>
      </c>
      <c r="DS19" s="251" t="str">
        <f>IF(ISNUMBER(FIND(analysismethod4,'III_Plan comp 438.68 {Plan 1}'!BL$15)),"",'III_Plan comp 438.68 {Plan 1}'!BL$15&amp;analysismethod4)</f>
        <v xml:space="preserve">Secret Shopper: Appointment Availability; 
</v>
      </c>
      <c r="DT19" s="251" t="str">
        <f>IF(ISNUMBER(FIND(analysismethod4,'III_Plan comp 438.68 {Plan 1}'!BM$15)),"",'III_Plan comp 438.68 {Plan 1}'!BM$15&amp;analysismethod4)</f>
        <v xml:space="preserve">Secret Shopper: Appointment Availability; 
</v>
      </c>
      <c r="DU19" s="251" t="str">
        <f>IF(ISNUMBER(FIND(analysismethod4,'III_Plan comp 438.68 {Plan 1}'!BN$15)),"",'III_Plan comp 438.68 {Plan 1}'!BN$15&amp;analysismethod4)</f>
        <v xml:space="preserve">Secret Shopper: Appointment Availability; 
</v>
      </c>
      <c r="DV19" s="251" t="str">
        <f>IF(ISNUMBER(FIND(analysismethod4,'III_Plan comp 438.68 {Plan 1}'!BO$15)),"",'III_Plan comp 438.68 {Plan 1}'!BO$15&amp;analysismethod4)</f>
        <v xml:space="preserve">Secret Shopper: Appointment Availability; 
</v>
      </c>
      <c r="DW19" s="251" t="str">
        <f>IF(ISNUMBER(FIND(analysismethod4,'III_Plan comp 438.68 {Plan 1}'!BP$15)),"",'III_Plan comp 438.68 {Plan 1}'!BP$15&amp;analysismethod4)</f>
        <v xml:space="preserve">Secret Shopper: Appointment Availability; 
</v>
      </c>
      <c r="DX19" s="251" t="str">
        <f>IF(ISNUMBER(FIND(analysismethod4,'III_Plan comp 438.68 {Plan 1}'!BQ$15)),"",'III_Plan comp 438.68 {Plan 1}'!BQ$15&amp;analysismethod4)</f>
        <v xml:space="preserve">Secret Shopper: Appointment Availability; 
</v>
      </c>
      <c r="DY19" s="251" t="str">
        <f>IF(ISNUMBER(FIND(analysismethod4,'III_Plan comp 438.68 {Plan 1}'!BR$15)),"",'III_Plan comp 438.68 {Plan 1}'!BR$15&amp;analysismethod4)</f>
        <v xml:space="preserve">Secret Shopper: Appointment Availability; 
</v>
      </c>
      <c r="DZ19" s="251" t="str">
        <f>IF(ISNUMBER(FIND(analysismethod4,'III_Plan comp 438.68 {Plan 1}'!BS$15)),"",'III_Plan comp 438.68 {Plan 1}'!BS$15&amp;analysismethod4)</f>
        <v xml:space="preserve">Secret Shopper: Appointment Availability; 
</v>
      </c>
      <c r="EA19" s="251" t="str">
        <f>IF(ISNUMBER(FIND(analysismethod4,'III_Plan comp 438.68 {Plan 1}'!BT$15)),"",'III_Plan comp 438.68 {Plan 1}'!BT$15&amp;analysismethod4)</f>
        <v xml:space="preserve">Secret Shopper: Appointment Availability; 
</v>
      </c>
      <c r="EB19" s="251" t="str">
        <f>IF(ISNUMBER(FIND(analysismethod4,'III_Plan comp 438.68 {Plan 1}'!BU$15)),"",'III_Plan comp 438.68 {Plan 1}'!BU$15&amp;analysismethod4)</f>
        <v xml:space="preserve">Secret Shopper: Appointment Availability; 
</v>
      </c>
      <c r="EC19" s="251" t="str">
        <f>IF(ISNUMBER(FIND(analysismethod4,'III_Plan comp 438.68 {Plan 1}'!BV$15)),"",'III_Plan comp 438.68 {Plan 1}'!BV$15&amp;analysismethod4)</f>
        <v xml:space="preserve">Secret Shopper: Appointment Availability; 
</v>
      </c>
      <c r="ED19" s="251" t="str">
        <f>IF(ISNUMBER(FIND(analysismethod4,'III_Plan comp 438.68 {Plan 1}'!BW$15)),"",'III_Plan comp 438.68 {Plan 1}'!BW$15&amp;analysismethod4)</f>
        <v xml:space="preserve">Secret Shopper: Appointment Availability; 
</v>
      </c>
      <c r="EE19" s="251" t="str">
        <f>IF(ISNUMBER(FIND(analysismethod4,'III_Plan comp 438.68 {Plan 1}'!BX$15)),"",'III_Plan comp 438.68 {Plan 1}'!BX$15&amp;analysismethod4)</f>
        <v xml:space="preserve">Secret Shopper: Appointment Availability; 
</v>
      </c>
      <c r="EF19" s="251" t="str">
        <f>IF(ISNUMBER(FIND(analysismethod4,'III_Plan comp 438.68 {Plan 1}'!BY$15)),"",'III_Plan comp 438.68 {Plan 1}'!BY$15&amp;analysismethod4)</f>
        <v xml:space="preserve">Secret Shopper: Appointment Availability; 
</v>
      </c>
      <c r="EG19" s="251" t="str">
        <f>IF(ISNUMBER(FIND(analysismethod4,'III_Plan comp 438.68 {Plan 1}'!BZ$15)),"",'III_Plan comp 438.68 {Plan 1}'!BZ$15&amp;analysismethod4)</f>
        <v xml:space="preserve">Secret Shopper: Appointment Availability; 
</v>
      </c>
      <c r="EH19" s="251" t="str">
        <f>IF(ISNUMBER(FIND(analysismethod4,'III_Plan comp 438.68 {Plan 1}'!CA$15)),"",'III_Plan comp 438.68 {Plan 1}'!CA$15&amp;analysismethod4)</f>
        <v xml:space="preserve">Secret Shopper: Appointment Availability; 
</v>
      </c>
      <c r="EI19" s="251" t="str">
        <f>IF(ISNUMBER(FIND(analysismethod4,'III_Plan comp 438.68 {Plan 1}'!CB$15)),"",'III_Plan comp 438.68 {Plan 1}'!CB$15&amp;analysismethod4)</f>
        <v xml:space="preserve">Secret Shopper: Appointment Availability; 
</v>
      </c>
      <c r="EJ19" s="251" t="str">
        <f>IF(ISNUMBER(FIND(analysismethod4,'III_Plan comp 438.68 {Plan 1}'!CC$15)),"",'III_Plan comp 438.68 {Plan 1}'!CC$15&amp;analysismethod4)</f>
        <v xml:space="preserve">Secret Shopper: Appointment Availability; 
</v>
      </c>
      <c r="EK19" s="251" t="str">
        <f>IF(ISNUMBER(FIND(analysismethod4,'III_Plan comp 438.68 {Plan 1}'!CD$15)),"",'III_Plan comp 438.68 {Plan 1}'!CD$15&amp;analysismethod4)</f>
        <v xml:space="preserve">Secret Shopper: Appointment Availability; 
</v>
      </c>
      <c r="EL19" s="251" t="str">
        <f>IF(ISNUMBER(FIND(analysismethod4,'III_Plan comp 438.68 {Plan 1}'!CE$15)),"",'III_Plan comp 438.68 {Plan 1}'!CE$15&amp;analysismethod4)</f>
        <v xml:space="preserve">Secret Shopper: Appointment Availability; 
</v>
      </c>
      <c r="EM19" s="251" t="str">
        <f>IF(ISNUMBER(FIND(analysismethod4,'III_Plan comp 438.68 {Plan 1}'!CF$15)),"",'III_Plan comp 438.68 {Plan 1}'!CF$15&amp;analysismethod4)</f>
        <v xml:space="preserve">Secret Shopper: Appointment Availability; 
</v>
      </c>
      <c r="EN19" s="251" t="str">
        <f>IF(ISNUMBER(FIND(analysismethod4,'III_Plan comp 438.68 {Plan 1}'!CG$15)),"",'III_Plan comp 438.68 {Plan 1}'!CG$15&amp;analysismethod4)</f>
        <v xml:space="preserve">Secret Shopper: Appointment Availability; 
</v>
      </c>
      <c r="EO19" s="251" t="str">
        <f>IF(ISNUMBER(FIND(analysismethod4,'III_Plan comp 438.68 {Plan 1}'!CH$15)),"",'III_Plan comp 438.68 {Plan 1}'!CH$15&amp;analysismethod4)</f>
        <v xml:space="preserve">Secret Shopper: Appointment Availability; 
</v>
      </c>
      <c r="EP19" s="251" t="str">
        <f>IF(ISNUMBER(FIND(analysismethod4,'III_Plan comp 438.68 {Plan 1}'!CI$15)),"",'III_Plan comp 438.68 {Plan 1}'!CI$15&amp;analysismethod4)</f>
        <v xml:space="preserve">Secret Shopper: Appointment Availability; 
</v>
      </c>
      <c r="EQ19" s="251" t="str">
        <f>IF(ISNUMBER(FIND(analysismethod4,'III_Plan comp 438.68 {Plan 1}'!CJ$15)),"",'III_Plan comp 438.68 {Plan 1}'!CJ$15&amp;analysismethod4)</f>
        <v xml:space="preserve">Secret Shopper: Appointment Availability; 
</v>
      </c>
      <c r="ER19" s="251" t="str">
        <f>IF(ISNUMBER(FIND(analysismethod4,'III_Plan comp 438.68 {Plan 1}'!CK$15)),"",'III_Plan comp 438.68 {Plan 1}'!CK$15&amp;analysismethod4)</f>
        <v xml:space="preserve">Secret Shopper: Appointment Availability; 
</v>
      </c>
      <c r="ES19" s="251" t="str">
        <f>IF(ISNUMBER(FIND(analysismethod4,'III_Plan comp 438.68 {Plan 1}'!CL$15)),"",'III_Plan comp 438.68 {Plan 1}'!CL$15&amp;analysismethod4)</f>
        <v xml:space="preserve">Secret Shopper: Appointment Availability; 
</v>
      </c>
      <c r="ET19" s="251" t="str">
        <f>IF(ISNUMBER(FIND(analysismethod4,'III_Plan comp 438.68 {Plan 1}'!CM$15)),"",'III_Plan comp 438.68 {Plan 1}'!CM$15&amp;analysismethod4)</f>
        <v xml:space="preserve">Secret Shopper: Appointment Availability; 
</v>
      </c>
      <c r="EU19" s="251" t="str">
        <f>IF(ISNUMBER(FIND(analysismethod4,'III_Plan comp 438.68 {Plan 1}'!CN$15)),"",'III_Plan comp 438.68 {Plan 1}'!CN$15&amp;analysismethod4)</f>
        <v xml:space="preserve">Secret Shopper: Appointment Availability; 
</v>
      </c>
      <c r="EV19" s="251" t="str">
        <f>IF(ISNUMBER(FIND(analysismethod4,'III_Plan comp 438.68 {Plan 1}'!CO$15)),"",'III_Plan comp 438.68 {Plan 1}'!CO$15&amp;analysismethod4)</f>
        <v xml:space="preserve">Secret Shopper: Appointment Availability; 
</v>
      </c>
      <c r="EW19" s="251" t="str">
        <f>IF(ISNUMBER(FIND(analysismethod4,'III_Plan comp 438.68 {Plan 1}'!CP$15)),"",'III_Plan comp 438.68 {Plan 1}'!CP$15&amp;analysismethod4)</f>
        <v xml:space="preserve">Secret Shopper: Appointment Availability; 
</v>
      </c>
      <c r="EX19" s="251" t="str">
        <f>IF(ISNUMBER(FIND(analysismethod4,'III_Plan comp 438.68 {Plan 1}'!CQ$15)),"",'III_Plan comp 438.68 {Plan 1}'!CQ$15&amp;analysismethod4)</f>
        <v xml:space="preserve">Secret Shopper: Appointment Availability; 
</v>
      </c>
      <c r="EY19" s="251" t="str">
        <f>IF(ISNUMBER(FIND(analysismethod4,'III_Plan comp 438.68 {Plan 1}'!CR$15)),"",'III_Plan comp 438.68 {Plan 1}'!CR$15&amp;analysismethod4)</f>
        <v xml:space="preserve">Secret Shopper: Appointment Availability; 
</v>
      </c>
      <c r="EZ19" s="251" t="str">
        <f>IF(ISNUMBER(FIND(analysismethod4,'III_Plan comp 438.68 {Plan 1}'!CS$15)),"",'III_Plan comp 438.68 {Plan 1}'!CS$15&amp;analysismethod4)</f>
        <v xml:space="preserve">Secret Shopper: Appointment Availability; 
</v>
      </c>
      <c r="FA19" s="251" t="str">
        <f>IF(ISNUMBER(FIND(analysismethod4,'III_Plan comp 438.68 {Plan 1}'!CT$15)),"",'III_Plan comp 438.68 {Plan 1}'!CT$15&amp;analysismethod4)</f>
        <v xml:space="preserve">Secret Shopper: Appointment Availability; 
</v>
      </c>
      <c r="FB19" s="251" t="str">
        <f>IF(ISNUMBER(FIND(analysismethod4,'III_Plan comp 438.68 {Plan 1}'!CU$15)),"",'III_Plan comp 438.68 {Plan 1}'!CU$15&amp;analysismethod4)</f>
        <v xml:space="preserve">Secret Shopper: Appointment Availability; 
</v>
      </c>
      <c r="FC19" s="251" t="str">
        <f>IF(ISNUMBER(FIND(analysismethod4,'III_Plan comp 438.68 {Plan 1}'!CV$15)),"",'III_Plan comp 438.68 {Plan 1}'!CV$15&amp;analysismethod4)</f>
        <v xml:space="preserve">Secret Shopper: Appointment Availability; 
</v>
      </c>
      <c r="FD19" s="251" t="str">
        <f>IF(ISNUMBER(FIND(analysismethod4,'III_Plan comp 438.68 {Plan 1}'!CW$15)),"",'III_Plan comp 438.68 {Plan 1}'!CW$15&amp;analysismethod4)</f>
        <v xml:space="preserve">Secret Shopper: Appointment Availability; 
</v>
      </c>
      <c r="FE19" s="251" t="str">
        <f>IF(ISNUMBER(FIND(analysismethod4,'III_Plan comp 438.68 {Plan 1}'!CX$15)),"",'III_Plan comp 438.68 {Plan 1}'!CX$15&amp;analysismethod4)</f>
        <v xml:space="preserve">Secret Shopper: Appointment Availability; 
</v>
      </c>
      <c r="FF19" s="251" t="str">
        <f>IF(ISNUMBER(FIND(analysismethod4,'III_Plan comp 438.68 {Plan 1}'!CY$15)),"",'III_Plan comp 438.68 {Plan 1}'!CY$15&amp;analysismethod4)</f>
        <v xml:space="preserve">Secret Shopper: Appointment Availability; 
</v>
      </c>
      <c r="FG19" s="251" t="str">
        <f>IF(ISNUMBER(FIND(analysismethod4,'III_Plan comp 438.68 {Plan 1}'!CZ$15)),"",'III_Plan comp 438.68 {Plan 1}'!CZ$15&amp;analysismethod4)</f>
        <v xml:space="preserve">Secret Shopper: Appointment Availability; 
</v>
      </c>
    </row>
    <row r="20" spans="2:163" x14ac:dyDescent="0.2">
      <c r="B20" s="11" t="s">
        <v>672</v>
      </c>
      <c r="C20" s="11"/>
      <c r="D20" s="11"/>
      <c r="E20" s="11"/>
      <c r="F20" s="11"/>
      <c r="G20" s="11"/>
      <c r="J20" s="92"/>
      <c r="K20" s="91"/>
      <c r="L20" s="91"/>
      <c r="M20" s="91"/>
      <c r="N20" s="91"/>
      <c r="O20" s="91"/>
      <c r="P20" s="91"/>
      <c r="Q20" s="91"/>
      <c r="R20" s="91"/>
      <c r="S20" s="91"/>
      <c r="T20" s="91"/>
      <c r="BK20" s="250" t="str">
        <f>IF('I_State and program information'!$E$66="Yes","EVV Data Analysis"&amp;"; "&amp;CHAR(10)&amp;CHAR(10),"")</f>
        <v/>
      </c>
      <c r="BL20" s="251" t="str">
        <f>IF(ISNUMBER(FIND(analysismethod5,'III_Plan comp 438.68 {Plan 1}'!E$15)),"",'III_Plan comp 438.68 {Plan 1}'!E$15&amp;analysismethod5)</f>
        <v/>
      </c>
      <c r="BM20" s="251" t="str">
        <f>IF(ISNUMBER(FIND(analysismethod5,'III_Plan comp 438.68 {Plan 1}'!F$15)),"",'III_Plan comp 438.68 {Plan 1}'!F$15&amp;analysismethod5)</f>
        <v/>
      </c>
      <c r="BN20" s="251" t="str">
        <f>IF(ISNUMBER(FIND(analysismethod5,'III_Plan comp 438.68 {Plan 1}'!G$15)),"",'III_Plan comp 438.68 {Plan 1}'!G$15&amp;analysismethod5)</f>
        <v/>
      </c>
      <c r="BO20" s="251" t="str">
        <f>IF(ISNUMBER(FIND(analysismethod5,'III_Plan comp 438.68 {Plan 1}'!H$15)),"",'III_Plan comp 438.68 {Plan 1}'!H$15&amp;analysismethod5)</f>
        <v/>
      </c>
      <c r="BP20" s="251" t="str">
        <f>IF(ISNUMBER(FIND(analysismethod5,'III_Plan comp 438.68 {Plan 1}'!I$15)),"",'III_Plan comp 438.68 {Plan 1}'!I$15&amp;analysismethod5)</f>
        <v/>
      </c>
      <c r="BQ20" s="251" t="str">
        <f>IF(ISNUMBER(FIND(analysismethod5,'III_Plan comp 438.68 {Plan 1}'!J$15)),"",'III_Plan comp 438.68 {Plan 1}'!J$15&amp;analysismethod5)</f>
        <v/>
      </c>
      <c r="BR20" s="251" t="str">
        <f>IF(ISNUMBER(FIND(analysismethod5,'III_Plan comp 438.68 {Plan 1}'!K$15)),"",'III_Plan comp 438.68 {Plan 1}'!K$15&amp;analysismethod5)</f>
        <v/>
      </c>
      <c r="BS20" s="251" t="str">
        <f>IF(ISNUMBER(FIND(analysismethod5,'III_Plan comp 438.68 {Plan 1}'!L$15)),"",'III_Plan comp 438.68 {Plan 1}'!L$15&amp;analysismethod5)</f>
        <v/>
      </c>
      <c r="BT20" s="251" t="str">
        <f>IF(ISNUMBER(FIND(analysismethod5,'III_Plan comp 438.68 {Plan 1}'!M$15)),"",'III_Plan comp 438.68 {Plan 1}'!M$15&amp;analysismethod5)</f>
        <v/>
      </c>
      <c r="BU20" s="251" t="str">
        <f>IF(ISNUMBER(FIND(analysismethod5,'III_Plan comp 438.68 {Plan 1}'!N$15)),"",'III_Plan comp 438.68 {Plan 1}'!N$15&amp;analysismethod5)</f>
        <v/>
      </c>
      <c r="BV20" s="251" t="str">
        <f>IF(ISNUMBER(FIND(analysismethod5,'III_Plan comp 438.68 {Plan 1}'!O$15)),"",'III_Plan comp 438.68 {Plan 1}'!O$15&amp;analysismethod5)</f>
        <v/>
      </c>
      <c r="BW20" s="251" t="str">
        <f>IF(ISNUMBER(FIND(analysismethod5,'III_Plan comp 438.68 {Plan 1}'!P$15)),"",'III_Plan comp 438.68 {Plan 1}'!P$15&amp;analysismethod5)</f>
        <v/>
      </c>
      <c r="BX20" s="251" t="str">
        <f>IF(ISNUMBER(FIND(analysismethod5,'III_Plan comp 438.68 {Plan 1}'!Q$15)),"",'III_Plan comp 438.68 {Plan 1}'!Q$15&amp;analysismethod5)</f>
        <v/>
      </c>
      <c r="BY20" s="251" t="str">
        <f>IF(ISNUMBER(FIND(analysismethod5,'III_Plan comp 438.68 {Plan 1}'!R$15)),"",'III_Plan comp 438.68 {Plan 1}'!R$15&amp;analysismethod5)</f>
        <v/>
      </c>
      <c r="BZ20" s="251" t="str">
        <f>IF(ISNUMBER(FIND(analysismethod5,'III_Plan comp 438.68 {Plan 1}'!S$15)),"",'III_Plan comp 438.68 {Plan 1}'!S$15&amp;analysismethod5)</f>
        <v/>
      </c>
      <c r="CA20" s="251" t="str">
        <f>IF(ISNUMBER(FIND(analysismethod5,'III_Plan comp 438.68 {Plan 1}'!T$15)),"",'III_Plan comp 438.68 {Plan 1}'!T$15&amp;analysismethod5)</f>
        <v/>
      </c>
      <c r="CB20" s="251" t="str">
        <f>IF(ISNUMBER(FIND(analysismethod5,'III_Plan comp 438.68 {Plan 1}'!U$15)),"",'III_Plan comp 438.68 {Plan 1}'!U$15&amp;analysismethod5)</f>
        <v/>
      </c>
      <c r="CC20" s="251" t="str">
        <f>IF(ISNUMBER(FIND(analysismethod5,'III_Plan comp 438.68 {Plan 1}'!V$15)),"",'III_Plan comp 438.68 {Plan 1}'!V$15&amp;analysismethod5)</f>
        <v/>
      </c>
      <c r="CD20" s="251" t="str">
        <f>IF(ISNUMBER(FIND(analysismethod5,'III_Plan comp 438.68 {Plan 1}'!W$15)),"",'III_Plan comp 438.68 {Plan 1}'!W$15&amp;analysismethod5)</f>
        <v/>
      </c>
      <c r="CE20" s="251" t="str">
        <f>IF(ISNUMBER(FIND(analysismethod5,'III_Plan comp 438.68 {Plan 1}'!X$15)),"",'III_Plan comp 438.68 {Plan 1}'!X$15&amp;analysismethod5)</f>
        <v/>
      </c>
      <c r="CF20" s="251" t="str">
        <f>IF(ISNUMBER(FIND(analysismethod5,'III_Plan comp 438.68 {Plan 1}'!Y$15)),"",'III_Plan comp 438.68 {Plan 1}'!Y$15&amp;analysismethod5)</f>
        <v/>
      </c>
      <c r="CG20" s="251" t="str">
        <f>IF(ISNUMBER(FIND(analysismethod5,'III_Plan comp 438.68 {Plan 1}'!Z$15)),"",'III_Plan comp 438.68 {Plan 1}'!Z$15&amp;analysismethod5)</f>
        <v/>
      </c>
      <c r="CH20" s="251" t="str">
        <f>IF(ISNUMBER(FIND(analysismethod5,'III_Plan comp 438.68 {Plan 1}'!AA$15)),"",'III_Plan comp 438.68 {Plan 1}'!AA$15&amp;analysismethod5)</f>
        <v/>
      </c>
      <c r="CI20" s="251" t="str">
        <f>IF(ISNUMBER(FIND(analysismethod5,'III_Plan comp 438.68 {Plan 1}'!AB$15)),"",'III_Plan comp 438.68 {Plan 1}'!AB$15&amp;analysismethod5)</f>
        <v/>
      </c>
      <c r="CJ20" s="251" t="str">
        <f>IF(ISNUMBER(FIND(analysismethod5,'III_Plan comp 438.68 {Plan 1}'!AC$15)),"",'III_Plan comp 438.68 {Plan 1}'!AC$15&amp;analysismethod5)</f>
        <v/>
      </c>
      <c r="CK20" s="251" t="str">
        <f>IF(ISNUMBER(FIND(analysismethod5,'III_Plan comp 438.68 {Plan 1}'!AD$15)),"",'III_Plan comp 438.68 {Plan 1}'!AD$15&amp;analysismethod5)</f>
        <v/>
      </c>
      <c r="CL20" s="251" t="str">
        <f>IF(ISNUMBER(FIND(analysismethod5,'III_Plan comp 438.68 {Plan 1}'!AE$15)),"",'III_Plan comp 438.68 {Plan 1}'!AE$15&amp;analysismethod5)</f>
        <v/>
      </c>
      <c r="CM20" s="251" t="str">
        <f>IF(ISNUMBER(FIND(analysismethod5,'III_Plan comp 438.68 {Plan 1}'!AF$15)),"",'III_Plan comp 438.68 {Plan 1}'!AF$15&amp;analysismethod5)</f>
        <v/>
      </c>
      <c r="CN20" s="251" t="str">
        <f>IF(ISNUMBER(FIND(analysismethod5,'III_Plan comp 438.68 {Plan 1}'!AG$15)),"",'III_Plan comp 438.68 {Plan 1}'!AG$15&amp;analysismethod5)</f>
        <v/>
      </c>
      <c r="CO20" s="251" t="str">
        <f>IF(ISNUMBER(FIND(analysismethod5,'III_Plan comp 438.68 {Plan 1}'!AH$15)),"",'III_Plan comp 438.68 {Plan 1}'!AH$15&amp;analysismethod5)</f>
        <v/>
      </c>
      <c r="CP20" s="251" t="str">
        <f>IF(ISNUMBER(FIND(analysismethod5,'III_Plan comp 438.68 {Plan 1}'!AI$15)),"",'III_Plan comp 438.68 {Plan 1}'!AI$15&amp;analysismethod5)</f>
        <v/>
      </c>
      <c r="CQ20" s="251" t="str">
        <f>IF(ISNUMBER(FIND(analysismethod5,'III_Plan comp 438.68 {Plan 1}'!AJ$15)),"",'III_Plan comp 438.68 {Plan 1}'!AJ$15&amp;analysismethod5)</f>
        <v/>
      </c>
      <c r="CR20" s="251" t="str">
        <f>IF(ISNUMBER(FIND(analysismethod5,'III_Plan comp 438.68 {Plan 1}'!AK$15)),"",'III_Plan comp 438.68 {Plan 1}'!AK$15&amp;analysismethod5)</f>
        <v/>
      </c>
      <c r="CS20" s="251" t="str">
        <f>IF(ISNUMBER(FIND(analysismethod5,'III_Plan comp 438.68 {Plan 1}'!AL$15)),"",'III_Plan comp 438.68 {Plan 1}'!AL$15&amp;analysismethod5)</f>
        <v/>
      </c>
      <c r="CT20" s="251" t="str">
        <f>IF(ISNUMBER(FIND(analysismethod5,'III_Plan comp 438.68 {Plan 1}'!AM$15)),"",'III_Plan comp 438.68 {Plan 1}'!AM$15&amp;analysismethod5)</f>
        <v/>
      </c>
      <c r="CU20" s="251" t="str">
        <f>IF(ISNUMBER(FIND(analysismethod5,'III_Plan comp 438.68 {Plan 1}'!AN$15)),"",'III_Plan comp 438.68 {Plan 1}'!AN$15&amp;analysismethod5)</f>
        <v/>
      </c>
      <c r="CV20" s="251" t="str">
        <f>IF(ISNUMBER(FIND(analysismethod5,'III_Plan comp 438.68 {Plan 1}'!AO$15)),"",'III_Plan comp 438.68 {Plan 1}'!AO$15&amp;analysismethod5)</f>
        <v/>
      </c>
      <c r="CW20" s="251" t="str">
        <f>IF(ISNUMBER(FIND(analysismethod5,'III_Plan comp 438.68 {Plan 1}'!AP$15)),"",'III_Plan comp 438.68 {Plan 1}'!AP$15&amp;analysismethod5)</f>
        <v/>
      </c>
      <c r="CX20" s="251" t="str">
        <f>IF(ISNUMBER(FIND(analysismethod5,'III_Plan comp 438.68 {Plan 1}'!AQ$15)),"",'III_Plan comp 438.68 {Plan 1}'!AQ$15&amp;analysismethod5)</f>
        <v/>
      </c>
      <c r="CY20" s="251" t="str">
        <f>IF(ISNUMBER(FIND(analysismethod5,'III_Plan comp 438.68 {Plan 1}'!AR$15)),"",'III_Plan comp 438.68 {Plan 1}'!AR$15&amp;analysismethod5)</f>
        <v/>
      </c>
      <c r="CZ20" s="251" t="str">
        <f>IF(ISNUMBER(FIND(analysismethod5,'III_Plan comp 438.68 {Plan 1}'!AS$15)),"",'III_Plan comp 438.68 {Plan 1}'!AS$15&amp;analysismethod5)</f>
        <v/>
      </c>
      <c r="DA20" s="251" t="str">
        <f>IF(ISNUMBER(FIND(analysismethod5,'III_Plan comp 438.68 {Plan 1}'!AT$15)),"",'III_Plan comp 438.68 {Plan 1}'!AT$15&amp;analysismethod5)</f>
        <v/>
      </c>
      <c r="DB20" s="251" t="str">
        <f>IF(ISNUMBER(FIND(analysismethod5,'III_Plan comp 438.68 {Plan 1}'!AU$15)),"",'III_Plan comp 438.68 {Plan 1}'!AU$15&amp;analysismethod5)</f>
        <v/>
      </c>
      <c r="DC20" s="251" t="str">
        <f>IF(ISNUMBER(FIND(analysismethod5,'III_Plan comp 438.68 {Plan 1}'!AV$15)),"",'III_Plan comp 438.68 {Plan 1}'!AV$15&amp;analysismethod5)</f>
        <v/>
      </c>
      <c r="DD20" s="251" t="str">
        <f>IF(ISNUMBER(FIND(analysismethod5,'III_Plan comp 438.68 {Plan 1}'!AW$15)),"",'III_Plan comp 438.68 {Plan 1}'!AW$15&amp;analysismethod5)</f>
        <v/>
      </c>
      <c r="DE20" s="251" t="str">
        <f>IF(ISNUMBER(FIND(analysismethod5,'III_Plan comp 438.68 {Plan 1}'!AX$15)),"",'III_Plan comp 438.68 {Plan 1}'!AX$15&amp;analysismethod5)</f>
        <v/>
      </c>
      <c r="DF20" s="251" t="str">
        <f>IF(ISNUMBER(FIND(analysismethod5,'III_Plan comp 438.68 {Plan 1}'!AY$15)),"",'III_Plan comp 438.68 {Plan 1}'!AY$15&amp;analysismethod5)</f>
        <v/>
      </c>
      <c r="DG20" s="251" t="str">
        <f>IF(ISNUMBER(FIND(analysismethod5,'III_Plan comp 438.68 {Plan 1}'!AZ$15)),"",'III_Plan comp 438.68 {Plan 1}'!AZ$15&amp;analysismethod5)</f>
        <v/>
      </c>
      <c r="DH20" s="251" t="str">
        <f>IF(ISNUMBER(FIND(analysismethod5,'III_Plan comp 438.68 {Plan 1}'!BA$15)),"",'III_Plan comp 438.68 {Plan 1}'!BA$15&amp;analysismethod5)</f>
        <v/>
      </c>
      <c r="DI20" s="251" t="str">
        <f>IF(ISNUMBER(FIND(analysismethod5,'III_Plan comp 438.68 {Plan 1}'!BB$15)),"",'III_Plan comp 438.68 {Plan 1}'!BB$15&amp;analysismethod5)</f>
        <v/>
      </c>
      <c r="DJ20" s="251" t="str">
        <f>IF(ISNUMBER(FIND(analysismethod5,'III_Plan comp 438.68 {Plan 1}'!BC$15)),"",'III_Plan comp 438.68 {Plan 1}'!BC$15&amp;analysismethod5)</f>
        <v/>
      </c>
      <c r="DK20" s="251" t="str">
        <f>IF(ISNUMBER(FIND(analysismethod5,'III_Plan comp 438.68 {Plan 1}'!BD$15)),"",'III_Plan comp 438.68 {Plan 1}'!BD$15&amp;analysismethod5)</f>
        <v/>
      </c>
      <c r="DL20" s="251" t="str">
        <f>IF(ISNUMBER(FIND(analysismethod5,'III_Plan comp 438.68 {Plan 1}'!BE$15)),"",'III_Plan comp 438.68 {Plan 1}'!BE$15&amp;analysismethod5)</f>
        <v/>
      </c>
      <c r="DM20" s="251" t="str">
        <f>IF(ISNUMBER(FIND(analysismethod5,'III_Plan comp 438.68 {Plan 1}'!BF$15)),"",'III_Plan comp 438.68 {Plan 1}'!BF$15&amp;analysismethod5)</f>
        <v/>
      </c>
      <c r="DN20" s="251" t="str">
        <f>IF(ISNUMBER(FIND(analysismethod5,'III_Plan comp 438.68 {Plan 1}'!BG$15)),"",'III_Plan comp 438.68 {Plan 1}'!BG$15&amp;analysismethod5)</f>
        <v/>
      </c>
      <c r="DO20" s="251" t="str">
        <f>IF(ISNUMBER(FIND(analysismethod5,'III_Plan comp 438.68 {Plan 1}'!BH$15)),"",'III_Plan comp 438.68 {Plan 1}'!BH$15&amp;analysismethod5)</f>
        <v/>
      </c>
      <c r="DP20" s="251" t="str">
        <f>IF(ISNUMBER(FIND(analysismethod5,'III_Plan comp 438.68 {Plan 1}'!BI$15)),"",'III_Plan comp 438.68 {Plan 1}'!BI$15&amp;analysismethod5)</f>
        <v/>
      </c>
      <c r="DQ20" s="251" t="str">
        <f>IF(ISNUMBER(FIND(analysismethod5,'III_Plan comp 438.68 {Plan 1}'!BJ$15)),"",'III_Plan comp 438.68 {Plan 1}'!BJ$15&amp;analysismethod5)</f>
        <v/>
      </c>
      <c r="DR20" s="251" t="str">
        <f>IF(ISNUMBER(FIND(analysismethod5,'III_Plan comp 438.68 {Plan 1}'!BK$15)),"",'III_Plan comp 438.68 {Plan 1}'!BK$15&amp;analysismethod5)</f>
        <v/>
      </c>
      <c r="DS20" s="251" t="str">
        <f>IF(ISNUMBER(FIND(analysismethod5,'III_Plan comp 438.68 {Plan 1}'!BL$15)),"",'III_Plan comp 438.68 {Plan 1}'!BL$15&amp;analysismethod5)</f>
        <v/>
      </c>
      <c r="DT20" s="251" t="str">
        <f>IF(ISNUMBER(FIND(analysismethod5,'III_Plan comp 438.68 {Plan 1}'!BM$15)),"",'III_Plan comp 438.68 {Plan 1}'!BM$15&amp;analysismethod5)</f>
        <v/>
      </c>
      <c r="DU20" s="251" t="str">
        <f>IF(ISNUMBER(FIND(analysismethod5,'III_Plan comp 438.68 {Plan 1}'!BN$15)),"",'III_Plan comp 438.68 {Plan 1}'!BN$15&amp;analysismethod5)</f>
        <v/>
      </c>
      <c r="DV20" s="251" t="str">
        <f>IF(ISNUMBER(FIND(analysismethod5,'III_Plan comp 438.68 {Plan 1}'!BO$15)),"",'III_Plan comp 438.68 {Plan 1}'!BO$15&amp;analysismethod5)</f>
        <v/>
      </c>
      <c r="DW20" s="251" t="str">
        <f>IF(ISNUMBER(FIND(analysismethod5,'III_Plan comp 438.68 {Plan 1}'!BP$15)),"",'III_Plan comp 438.68 {Plan 1}'!BP$15&amp;analysismethod5)</f>
        <v/>
      </c>
      <c r="DX20" s="251" t="str">
        <f>IF(ISNUMBER(FIND(analysismethod5,'III_Plan comp 438.68 {Plan 1}'!BQ$15)),"",'III_Plan comp 438.68 {Plan 1}'!BQ$15&amp;analysismethod5)</f>
        <v/>
      </c>
      <c r="DY20" s="251" t="str">
        <f>IF(ISNUMBER(FIND(analysismethod5,'III_Plan comp 438.68 {Plan 1}'!BR$15)),"",'III_Plan comp 438.68 {Plan 1}'!BR$15&amp;analysismethod5)</f>
        <v/>
      </c>
      <c r="DZ20" s="251" t="str">
        <f>IF(ISNUMBER(FIND(analysismethod5,'III_Plan comp 438.68 {Plan 1}'!BS$15)),"",'III_Plan comp 438.68 {Plan 1}'!BS$15&amp;analysismethod5)</f>
        <v/>
      </c>
      <c r="EA20" s="251" t="str">
        <f>IF(ISNUMBER(FIND(analysismethod5,'III_Plan comp 438.68 {Plan 1}'!BT$15)),"",'III_Plan comp 438.68 {Plan 1}'!BT$15&amp;analysismethod5)</f>
        <v/>
      </c>
      <c r="EB20" s="251" t="str">
        <f>IF(ISNUMBER(FIND(analysismethod5,'III_Plan comp 438.68 {Plan 1}'!BU$15)),"",'III_Plan comp 438.68 {Plan 1}'!BU$15&amp;analysismethod5)</f>
        <v/>
      </c>
      <c r="EC20" s="251" t="str">
        <f>IF(ISNUMBER(FIND(analysismethod5,'III_Plan comp 438.68 {Plan 1}'!BV$15)),"",'III_Plan comp 438.68 {Plan 1}'!BV$15&amp;analysismethod5)</f>
        <v/>
      </c>
      <c r="ED20" s="251" t="str">
        <f>IF(ISNUMBER(FIND(analysismethod5,'III_Plan comp 438.68 {Plan 1}'!BW$15)),"",'III_Plan comp 438.68 {Plan 1}'!BW$15&amp;analysismethod5)</f>
        <v/>
      </c>
      <c r="EE20" s="251" t="str">
        <f>IF(ISNUMBER(FIND(analysismethod5,'III_Plan comp 438.68 {Plan 1}'!BX$15)),"",'III_Plan comp 438.68 {Plan 1}'!BX$15&amp;analysismethod5)</f>
        <v/>
      </c>
      <c r="EF20" s="251" t="str">
        <f>IF(ISNUMBER(FIND(analysismethod5,'III_Plan comp 438.68 {Plan 1}'!BY$15)),"",'III_Plan comp 438.68 {Plan 1}'!BY$15&amp;analysismethod5)</f>
        <v/>
      </c>
      <c r="EG20" s="251" t="str">
        <f>IF(ISNUMBER(FIND(analysismethod5,'III_Plan comp 438.68 {Plan 1}'!BZ$15)),"",'III_Plan comp 438.68 {Plan 1}'!BZ$15&amp;analysismethod5)</f>
        <v/>
      </c>
      <c r="EH20" s="251" t="str">
        <f>IF(ISNUMBER(FIND(analysismethod5,'III_Plan comp 438.68 {Plan 1}'!CA$15)),"",'III_Plan comp 438.68 {Plan 1}'!CA$15&amp;analysismethod5)</f>
        <v/>
      </c>
      <c r="EI20" s="251" t="str">
        <f>IF(ISNUMBER(FIND(analysismethod5,'III_Plan comp 438.68 {Plan 1}'!CB$15)),"",'III_Plan comp 438.68 {Plan 1}'!CB$15&amp;analysismethod5)</f>
        <v/>
      </c>
      <c r="EJ20" s="251" t="str">
        <f>IF(ISNUMBER(FIND(analysismethod5,'III_Plan comp 438.68 {Plan 1}'!CC$15)),"",'III_Plan comp 438.68 {Plan 1}'!CC$15&amp;analysismethod5)</f>
        <v/>
      </c>
      <c r="EK20" s="251" t="str">
        <f>IF(ISNUMBER(FIND(analysismethod5,'III_Plan comp 438.68 {Plan 1}'!CD$15)),"",'III_Plan comp 438.68 {Plan 1}'!CD$15&amp;analysismethod5)</f>
        <v/>
      </c>
      <c r="EL20" s="251" t="str">
        <f>IF(ISNUMBER(FIND(analysismethod5,'III_Plan comp 438.68 {Plan 1}'!CE$15)),"",'III_Plan comp 438.68 {Plan 1}'!CE$15&amp;analysismethod5)</f>
        <v/>
      </c>
      <c r="EM20" s="251" t="str">
        <f>IF(ISNUMBER(FIND(analysismethod5,'III_Plan comp 438.68 {Plan 1}'!CF$15)),"",'III_Plan comp 438.68 {Plan 1}'!CF$15&amp;analysismethod5)</f>
        <v/>
      </c>
      <c r="EN20" s="251" t="str">
        <f>IF(ISNUMBER(FIND(analysismethod5,'III_Plan comp 438.68 {Plan 1}'!CG$15)),"",'III_Plan comp 438.68 {Plan 1}'!CG$15&amp;analysismethod5)</f>
        <v/>
      </c>
      <c r="EO20" s="251" t="str">
        <f>IF(ISNUMBER(FIND(analysismethod5,'III_Plan comp 438.68 {Plan 1}'!CH$15)),"",'III_Plan comp 438.68 {Plan 1}'!CH$15&amp;analysismethod5)</f>
        <v/>
      </c>
      <c r="EP20" s="251" t="str">
        <f>IF(ISNUMBER(FIND(analysismethod5,'III_Plan comp 438.68 {Plan 1}'!CI$15)),"",'III_Plan comp 438.68 {Plan 1}'!CI$15&amp;analysismethod5)</f>
        <v/>
      </c>
      <c r="EQ20" s="251" t="str">
        <f>IF(ISNUMBER(FIND(analysismethod5,'III_Plan comp 438.68 {Plan 1}'!CJ$15)),"",'III_Plan comp 438.68 {Plan 1}'!CJ$15&amp;analysismethod5)</f>
        <v/>
      </c>
      <c r="ER20" s="251" t="str">
        <f>IF(ISNUMBER(FIND(analysismethod5,'III_Plan comp 438.68 {Plan 1}'!CK$15)),"",'III_Plan comp 438.68 {Plan 1}'!CK$15&amp;analysismethod5)</f>
        <v/>
      </c>
      <c r="ES20" s="251" t="str">
        <f>IF(ISNUMBER(FIND(analysismethod5,'III_Plan comp 438.68 {Plan 1}'!CL$15)),"",'III_Plan comp 438.68 {Plan 1}'!CL$15&amp;analysismethod5)</f>
        <v/>
      </c>
      <c r="ET20" s="251" t="str">
        <f>IF(ISNUMBER(FIND(analysismethod5,'III_Plan comp 438.68 {Plan 1}'!CM$15)),"",'III_Plan comp 438.68 {Plan 1}'!CM$15&amp;analysismethod5)</f>
        <v/>
      </c>
      <c r="EU20" s="251" t="str">
        <f>IF(ISNUMBER(FIND(analysismethod5,'III_Plan comp 438.68 {Plan 1}'!CN$15)),"",'III_Plan comp 438.68 {Plan 1}'!CN$15&amp;analysismethod5)</f>
        <v/>
      </c>
      <c r="EV20" s="251" t="str">
        <f>IF(ISNUMBER(FIND(analysismethod5,'III_Plan comp 438.68 {Plan 1}'!CO$15)),"",'III_Plan comp 438.68 {Plan 1}'!CO$15&amp;analysismethod5)</f>
        <v/>
      </c>
      <c r="EW20" s="251" t="str">
        <f>IF(ISNUMBER(FIND(analysismethod5,'III_Plan comp 438.68 {Plan 1}'!CP$15)),"",'III_Plan comp 438.68 {Plan 1}'!CP$15&amp;analysismethod5)</f>
        <v/>
      </c>
      <c r="EX20" s="251" t="str">
        <f>IF(ISNUMBER(FIND(analysismethod5,'III_Plan comp 438.68 {Plan 1}'!CQ$15)),"",'III_Plan comp 438.68 {Plan 1}'!CQ$15&amp;analysismethod5)</f>
        <v/>
      </c>
      <c r="EY20" s="251" t="str">
        <f>IF(ISNUMBER(FIND(analysismethod5,'III_Plan comp 438.68 {Plan 1}'!CR$15)),"",'III_Plan comp 438.68 {Plan 1}'!CR$15&amp;analysismethod5)</f>
        <v/>
      </c>
      <c r="EZ20" s="251" t="str">
        <f>IF(ISNUMBER(FIND(analysismethod5,'III_Plan comp 438.68 {Plan 1}'!CS$15)),"",'III_Plan comp 438.68 {Plan 1}'!CS$15&amp;analysismethod5)</f>
        <v/>
      </c>
      <c r="FA20" s="251" t="str">
        <f>IF(ISNUMBER(FIND(analysismethod5,'III_Plan comp 438.68 {Plan 1}'!CT$15)),"",'III_Plan comp 438.68 {Plan 1}'!CT$15&amp;analysismethod5)</f>
        <v/>
      </c>
      <c r="FB20" s="251" t="str">
        <f>IF(ISNUMBER(FIND(analysismethod5,'III_Plan comp 438.68 {Plan 1}'!CU$15)),"",'III_Plan comp 438.68 {Plan 1}'!CU$15&amp;analysismethod5)</f>
        <v/>
      </c>
      <c r="FC20" s="251" t="str">
        <f>IF(ISNUMBER(FIND(analysismethod5,'III_Plan comp 438.68 {Plan 1}'!CV$15)),"",'III_Plan comp 438.68 {Plan 1}'!CV$15&amp;analysismethod5)</f>
        <v/>
      </c>
      <c r="FD20" s="251" t="str">
        <f>IF(ISNUMBER(FIND(analysismethod5,'III_Plan comp 438.68 {Plan 1}'!CW$15)),"",'III_Plan comp 438.68 {Plan 1}'!CW$15&amp;analysismethod5)</f>
        <v/>
      </c>
      <c r="FE20" s="251" t="str">
        <f>IF(ISNUMBER(FIND(analysismethod5,'III_Plan comp 438.68 {Plan 1}'!CX$15)),"",'III_Plan comp 438.68 {Plan 1}'!CX$15&amp;analysismethod5)</f>
        <v/>
      </c>
      <c r="FF20" s="251" t="str">
        <f>IF(ISNUMBER(FIND(analysismethod5,'III_Plan comp 438.68 {Plan 1}'!CY$15)),"",'III_Plan comp 438.68 {Plan 1}'!CY$15&amp;analysismethod5)</f>
        <v/>
      </c>
      <c r="FG20" s="251" t="str">
        <f>IF(ISNUMBER(FIND(analysismethod5,'III_Plan comp 438.68 {Plan 1}'!CZ$15)),"",'III_Plan comp 438.68 {Plan 1}'!CZ$15&amp;analysismethod5)</f>
        <v/>
      </c>
    </row>
    <row r="21" spans="2:163" x14ac:dyDescent="0.2">
      <c r="B21" s="11" t="s">
        <v>673</v>
      </c>
      <c r="C21" s="11"/>
      <c r="D21" s="11"/>
      <c r="E21" s="11"/>
      <c r="F21" s="11"/>
      <c r="G21" s="11"/>
      <c r="J21" s="92"/>
      <c r="K21" s="91"/>
      <c r="L21" s="91"/>
      <c r="M21" s="91"/>
      <c r="N21" s="91"/>
      <c r="O21" s="91"/>
      <c r="P21" s="91"/>
      <c r="Q21" s="91"/>
      <c r="R21" s="91"/>
      <c r="S21" s="91"/>
      <c r="T21" s="91"/>
      <c r="BK21" s="250" t="str">
        <f>IF('I_State and program information'!$E$70="Yes","Review of Grievances Related to Access"&amp;"; "&amp;CHAR(10)&amp;CHAR(10),"")</f>
        <v xml:space="preserve">Review of Grievances Related to Access; 
</v>
      </c>
      <c r="BL21" s="251" t="str">
        <f>IF(ISNUMBER(FIND(analysismethod6,'III_Plan comp 438.68 {Plan 1}'!E$15)),"",'III_Plan comp 438.68 {Plan 1}'!E$15&amp;analysismethod6)</f>
        <v xml:space="preserve">Review of Grievances Related to Access; 
</v>
      </c>
      <c r="BM21" s="251" t="str">
        <f>IF(ISNUMBER(FIND(analysismethod6,'III_Plan comp 438.68 {Plan 1}'!F$15)),"",'III_Plan comp 438.68 {Plan 1}'!F$15&amp;analysismethod6)</f>
        <v xml:space="preserve">Review of Grievances Related to Access; 
</v>
      </c>
      <c r="BN21" s="251" t="str">
        <f>IF(ISNUMBER(FIND(analysismethod6,'III_Plan comp 438.68 {Plan 1}'!G$15)),"",'III_Plan comp 438.68 {Plan 1}'!G$15&amp;analysismethod6)</f>
        <v xml:space="preserve">Review of Grievances Related to Access; 
</v>
      </c>
      <c r="BO21" s="251" t="str">
        <f>IF(ISNUMBER(FIND(analysismethod6,'III_Plan comp 438.68 {Plan 1}'!H$15)),"",'III_Plan comp 438.68 {Plan 1}'!H$15&amp;analysismethod6)</f>
        <v xml:space="preserve">Review of Grievances Related to Access; 
</v>
      </c>
      <c r="BP21" s="251" t="str">
        <f>IF(ISNUMBER(FIND(analysismethod6,'III_Plan comp 438.68 {Plan 1}'!I$15)),"",'III_Plan comp 438.68 {Plan 1}'!I$15&amp;analysismethod6)</f>
        <v xml:space="preserve">Review of Grievances Related to Access; 
</v>
      </c>
      <c r="BQ21" s="251" t="str">
        <f>IF(ISNUMBER(FIND(analysismethod6,'III_Plan comp 438.68 {Plan 1}'!J$15)),"",'III_Plan comp 438.68 {Plan 1}'!J$15&amp;analysismethod6)</f>
        <v xml:space="preserve">Review of Grievances Related to Access; 
</v>
      </c>
      <c r="BR21" s="251" t="str">
        <f>IF(ISNUMBER(FIND(analysismethod6,'III_Plan comp 438.68 {Plan 1}'!K$15)),"",'III_Plan comp 438.68 {Plan 1}'!K$15&amp;analysismethod6)</f>
        <v xml:space="preserve">Review of Grievances Related to Access; 
</v>
      </c>
      <c r="BS21" s="251" t="str">
        <f>IF(ISNUMBER(FIND(analysismethod6,'III_Plan comp 438.68 {Plan 1}'!L$15)),"",'III_Plan comp 438.68 {Plan 1}'!L$15&amp;analysismethod6)</f>
        <v xml:space="preserve">Review of Grievances Related to Access; 
</v>
      </c>
      <c r="BT21" s="251" t="str">
        <f>IF(ISNUMBER(FIND(analysismethod6,'III_Plan comp 438.68 {Plan 1}'!M$15)),"",'III_Plan comp 438.68 {Plan 1}'!M$15&amp;analysismethod6)</f>
        <v xml:space="preserve">Review of Grievances Related to Access; 
</v>
      </c>
      <c r="BU21" s="251" t="str">
        <f>IF(ISNUMBER(FIND(analysismethod6,'III_Plan comp 438.68 {Plan 1}'!N$15)),"",'III_Plan comp 438.68 {Plan 1}'!N$15&amp;analysismethod6)</f>
        <v xml:space="preserve">Review of Grievances Related to Access; 
</v>
      </c>
      <c r="BV21" s="251" t="str">
        <f>IF(ISNUMBER(FIND(analysismethod6,'III_Plan comp 438.68 {Plan 1}'!O$15)),"",'III_Plan comp 438.68 {Plan 1}'!O$15&amp;analysismethod6)</f>
        <v xml:space="preserve">Review of Grievances Related to Access; 
</v>
      </c>
      <c r="BW21" s="251" t="str">
        <f>IF(ISNUMBER(FIND(analysismethod6,'III_Plan comp 438.68 {Plan 1}'!P$15)),"",'III_Plan comp 438.68 {Plan 1}'!P$15&amp;analysismethod6)</f>
        <v xml:space="preserve">Review of Grievances Related to Access; 
</v>
      </c>
      <c r="BX21" s="251" t="str">
        <f>IF(ISNUMBER(FIND(analysismethod6,'III_Plan comp 438.68 {Plan 1}'!Q$15)),"",'III_Plan comp 438.68 {Plan 1}'!Q$15&amp;analysismethod6)</f>
        <v xml:space="preserve">Review of Grievances Related to Access; 
</v>
      </c>
      <c r="BY21" s="251" t="str">
        <f>IF(ISNUMBER(FIND(analysismethod6,'III_Plan comp 438.68 {Plan 1}'!R$15)),"",'III_Plan comp 438.68 {Plan 1}'!R$15&amp;analysismethod6)</f>
        <v xml:space="preserve">Review of Grievances Related to Access; 
</v>
      </c>
      <c r="BZ21" s="251" t="str">
        <f>IF(ISNUMBER(FIND(analysismethod6,'III_Plan comp 438.68 {Plan 1}'!S$15)),"",'III_Plan comp 438.68 {Plan 1}'!S$15&amp;analysismethod6)</f>
        <v xml:space="preserve">Review of Grievances Related to Access; 
</v>
      </c>
      <c r="CA21" s="251" t="str">
        <f>IF(ISNUMBER(FIND(analysismethod6,'III_Plan comp 438.68 {Plan 1}'!T$15)),"",'III_Plan comp 438.68 {Plan 1}'!T$15&amp;analysismethod6)</f>
        <v xml:space="preserve">Review of Grievances Related to Access; 
</v>
      </c>
      <c r="CB21" s="251" t="str">
        <f>IF(ISNUMBER(FIND(analysismethod6,'III_Plan comp 438.68 {Plan 1}'!U$15)),"",'III_Plan comp 438.68 {Plan 1}'!U$15&amp;analysismethod6)</f>
        <v xml:space="preserve">Review of Grievances Related to Access; 
</v>
      </c>
      <c r="CC21" s="251" t="str">
        <f>IF(ISNUMBER(FIND(analysismethod6,'III_Plan comp 438.68 {Plan 1}'!V$15)),"",'III_Plan comp 438.68 {Plan 1}'!V$15&amp;analysismethod6)</f>
        <v xml:space="preserve">Review of Grievances Related to Access; 
</v>
      </c>
      <c r="CD21" s="251" t="str">
        <f>IF(ISNUMBER(FIND(analysismethod6,'III_Plan comp 438.68 {Plan 1}'!W$15)),"",'III_Plan comp 438.68 {Plan 1}'!W$15&amp;analysismethod6)</f>
        <v xml:space="preserve">Review of Grievances Related to Access; 
</v>
      </c>
      <c r="CE21" s="251" t="str">
        <f>IF(ISNUMBER(FIND(analysismethod6,'III_Plan comp 438.68 {Plan 1}'!X$15)),"",'III_Plan comp 438.68 {Plan 1}'!X$15&amp;analysismethod6)</f>
        <v xml:space="preserve">Review of Grievances Related to Access; 
</v>
      </c>
      <c r="CF21" s="251" t="str">
        <f>IF(ISNUMBER(FIND(analysismethod6,'III_Plan comp 438.68 {Plan 1}'!Y$15)),"",'III_Plan comp 438.68 {Plan 1}'!Y$15&amp;analysismethod6)</f>
        <v xml:space="preserve">Review of Grievances Related to Access; 
</v>
      </c>
      <c r="CG21" s="251" t="str">
        <f>IF(ISNUMBER(FIND(analysismethod6,'III_Plan comp 438.68 {Plan 1}'!Z$15)),"",'III_Plan comp 438.68 {Plan 1}'!Z$15&amp;analysismethod6)</f>
        <v xml:space="preserve">Review of Grievances Related to Access; 
</v>
      </c>
      <c r="CH21" s="251" t="str">
        <f>IF(ISNUMBER(FIND(analysismethod6,'III_Plan comp 438.68 {Plan 1}'!AA$15)),"",'III_Plan comp 438.68 {Plan 1}'!AA$15&amp;analysismethod6)</f>
        <v xml:space="preserve">Review of Grievances Related to Access; 
</v>
      </c>
      <c r="CI21" s="251" t="str">
        <f>IF(ISNUMBER(FIND(analysismethod6,'III_Plan comp 438.68 {Plan 1}'!AB$15)),"",'III_Plan comp 438.68 {Plan 1}'!AB$15&amp;analysismethod6)</f>
        <v xml:space="preserve">Review of Grievances Related to Access; 
</v>
      </c>
      <c r="CJ21" s="251" t="str">
        <f>IF(ISNUMBER(FIND(analysismethod6,'III_Plan comp 438.68 {Plan 1}'!AC$15)),"",'III_Plan comp 438.68 {Plan 1}'!AC$15&amp;analysismethod6)</f>
        <v xml:space="preserve">Review of Grievances Related to Access; 
</v>
      </c>
      <c r="CK21" s="251" t="str">
        <f>IF(ISNUMBER(FIND(analysismethod6,'III_Plan comp 438.68 {Plan 1}'!AD$15)),"",'III_Plan comp 438.68 {Plan 1}'!AD$15&amp;analysismethod6)</f>
        <v xml:space="preserve">Review of Grievances Related to Access; 
</v>
      </c>
      <c r="CL21" s="251" t="str">
        <f>IF(ISNUMBER(FIND(analysismethod6,'III_Plan comp 438.68 {Plan 1}'!AE$15)),"",'III_Plan comp 438.68 {Plan 1}'!AE$15&amp;analysismethod6)</f>
        <v xml:space="preserve">Review of Grievances Related to Access; 
</v>
      </c>
      <c r="CM21" s="251" t="str">
        <f>IF(ISNUMBER(FIND(analysismethod6,'III_Plan comp 438.68 {Plan 1}'!AF$15)),"",'III_Plan comp 438.68 {Plan 1}'!AF$15&amp;analysismethod6)</f>
        <v xml:space="preserve">Review of Grievances Related to Access; 
</v>
      </c>
      <c r="CN21" s="251" t="str">
        <f>IF(ISNUMBER(FIND(analysismethod6,'III_Plan comp 438.68 {Plan 1}'!AG$15)),"",'III_Plan comp 438.68 {Plan 1}'!AG$15&amp;analysismethod6)</f>
        <v xml:space="preserve">Review of Grievances Related to Access; 
</v>
      </c>
      <c r="CO21" s="251" t="str">
        <f>IF(ISNUMBER(FIND(analysismethod6,'III_Plan comp 438.68 {Plan 1}'!AH$15)),"",'III_Plan comp 438.68 {Plan 1}'!AH$15&amp;analysismethod6)</f>
        <v xml:space="preserve">Review of Grievances Related to Access; 
</v>
      </c>
      <c r="CP21" s="251" t="str">
        <f>IF(ISNUMBER(FIND(analysismethod6,'III_Plan comp 438.68 {Plan 1}'!AI$15)),"",'III_Plan comp 438.68 {Plan 1}'!AI$15&amp;analysismethod6)</f>
        <v xml:space="preserve">Review of Grievances Related to Access; 
</v>
      </c>
      <c r="CQ21" s="251" t="str">
        <f>IF(ISNUMBER(FIND(analysismethod6,'III_Plan comp 438.68 {Plan 1}'!AJ$15)),"",'III_Plan comp 438.68 {Plan 1}'!AJ$15&amp;analysismethod6)</f>
        <v xml:space="preserve">Review of Grievances Related to Access; 
</v>
      </c>
      <c r="CR21" s="251" t="str">
        <f>IF(ISNUMBER(FIND(analysismethod6,'III_Plan comp 438.68 {Plan 1}'!AK$15)),"",'III_Plan comp 438.68 {Plan 1}'!AK$15&amp;analysismethod6)</f>
        <v xml:space="preserve">Review of Grievances Related to Access; 
</v>
      </c>
      <c r="CS21" s="251" t="str">
        <f>IF(ISNUMBER(FIND(analysismethod6,'III_Plan comp 438.68 {Plan 1}'!AL$15)),"",'III_Plan comp 438.68 {Plan 1}'!AL$15&amp;analysismethod6)</f>
        <v xml:space="preserve">Review of Grievances Related to Access; 
</v>
      </c>
      <c r="CT21" s="251" t="str">
        <f>IF(ISNUMBER(FIND(analysismethod6,'III_Plan comp 438.68 {Plan 1}'!AM$15)),"",'III_Plan comp 438.68 {Plan 1}'!AM$15&amp;analysismethod6)</f>
        <v xml:space="preserve">Review of Grievances Related to Access; 
</v>
      </c>
      <c r="CU21" s="251" t="str">
        <f>IF(ISNUMBER(FIND(analysismethod6,'III_Plan comp 438.68 {Plan 1}'!AN$15)),"",'III_Plan comp 438.68 {Plan 1}'!AN$15&amp;analysismethod6)</f>
        <v xml:space="preserve">Review of Grievances Related to Access; 
</v>
      </c>
      <c r="CV21" s="251" t="str">
        <f>IF(ISNUMBER(FIND(analysismethod6,'III_Plan comp 438.68 {Plan 1}'!AO$15)),"",'III_Plan comp 438.68 {Plan 1}'!AO$15&amp;analysismethod6)</f>
        <v xml:space="preserve">Review of Grievances Related to Access; 
</v>
      </c>
      <c r="CW21" s="251" t="str">
        <f>IF(ISNUMBER(FIND(analysismethod6,'III_Plan comp 438.68 {Plan 1}'!AP$15)),"",'III_Plan comp 438.68 {Plan 1}'!AP$15&amp;analysismethod6)</f>
        <v xml:space="preserve">Review of Grievances Related to Access; 
</v>
      </c>
      <c r="CX21" s="251" t="str">
        <f>IF(ISNUMBER(FIND(analysismethod6,'III_Plan comp 438.68 {Plan 1}'!AQ$15)),"",'III_Plan comp 438.68 {Plan 1}'!AQ$15&amp;analysismethod6)</f>
        <v xml:space="preserve">Review of Grievances Related to Access; 
</v>
      </c>
      <c r="CY21" s="251" t="str">
        <f>IF(ISNUMBER(FIND(analysismethod6,'III_Plan comp 438.68 {Plan 1}'!AR$15)),"",'III_Plan comp 438.68 {Plan 1}'!AR$15&amp;analysismethod6)</f>
        <v xml:space="preserve">Review of Grievances Related to Access; 
</v>
      </c>
      <c r="CZ21" s="251" t="str">
        <f>IF(ISNUMBER(FIND(analysismethod6,'III_Plan comp 438.68 {Plan 1}'!AS$15)),"",'III_Plan comp 438.68 {Plan 1}'!AS$15&amp;analysismethod6)</f>
        <v xml:space="preserve">Review of Grievances Related to Access; 
</v>
      </c>
      <c r="DA21" s="251" t="str">
        <f>IF(ISNUMBER(FIND(analysismethod6,'III_Plan comp 438.68 {Plan 1}'!AT$15)),"",'III_Plan comp 438.68 {Plan 1}'!AT$15&amp;analysismethod6)</f>
        <v xml:space="preserve">Review of Grievances Related to Access; 
</v>
      </c>
      <c r="DB21" s="251" t="str">
        <f>IF(ISNUMBER(FIND(analysismethod6,'III_Plan comp 438.68 {Plan 1}'!AU$15)),"",'III_Plan comp 438.68 {Plan 1}'!AU$15&amp;analysismethod6)</f>
        <v xml:space="preserve">Review of Grievances Related to Access; 
</v>
      </c>
      <c r="DC21" s="251" t="str">
        <f>IF(ISNUMBER(FIND(analysismethod6,'III_Plan comp 438.68 {Plan 1}'!AV$15)),"",'III_Plan comp 438.68 {Plan 1}'!AV$15&amp;analysismethod6)</f>
        <v xml:space="preserve">Review of Grievances Related to Access; 
</v>
      </c>
      <c r="DD21" s="251" t="str">
        <f>IF(ISNUMBER(FIND(analysismethod6,'III_Plan comp 438.68 {Plan 1}'!AW$15)),"",'III_Plan comp 438.68 {Plan 1}'!AW$15&amp;analysismethod6)</f>
        <v xml:space="preserve">Review of Grievances Related to Access; 
</v>
      </c>
      <c r="DE21" s="251" t="str">
        <f>IF(ISNUMBER(FIND(analysismethod6,'III_Plan comp 438.68 {Plan 1}'!AX$15)),"",'III_Plan comp 438.68 {Plan 1}'!AX$15&amp;analysismethod6)</f>
        <v xml:space="preserve">Review of Grievances Related to Access; 
</v>
      </c>
      <c r="DF21" s="251" t="str">
        <f>IF(ISNUMBER(FIND(analysismethod6,'III_Plan comp 438.68 {Plan 1}'!AY$15)),"",'III_Plan comp 438.68 {Plan 1}'!AY$15&amp;analysismethod6)</f>
        <v xml:space="preserve">Review of Grievances Related to Access; 
</v>
      </c>
      <c r="DG21" s="251" t="str">
        <f>IF(ISNUMBER(FIND(analysismethod6,'III_Plan comp 438.68 {Plan 1}'!AZ$15)),"",'III_Plan comp 438.68 {Plan 1}'!AZ$15&amp;analysismethod6)</f>
        <v xml:space="preserve">Review of Grievances Related to Access; 
</v>
      </c>
      <c r="DH21" s="251" t="str">
        <f>IF(ISNUMBER(FIND(analysismethod6,'III_Plan comp 438.68 {Plan 1}'!BA$15)),"",'III_Plan comp 438.68 {Plan 1}'!BA$15&amp;analysismethod6)</f>
        <v xml:space="preserve">Review of Grievances Related to Access; 
</v>
      </c>
      <c r="DI21" s="251" t="str">
        <f>IF(ISNUMBER(FIND(analysismethod6,'III_Plan comp 438.68 {Plan 1}'!BB$15)),"",'III_Plan comp 438.68 {Plan 1}'!BB$15&amp;analysismethod6)</f>
        <v xml:space="preserve">Review of Grievances Related to Access; 
</v>
      </c>
      <c r="DJ21" s="251" t="str">
        <f>IF(ISNUMBER(FIND(analysismethod6,'III_Plan comp 438.68 {Plan 1}'!BC$15)),"",'III_Plan comp 438.68 {Plan 1}'!BC$15&amp;analysismethod6)</f>
        <v xml:space="preserve">Review of Grievances Related to Access; 
</v>
      </c>
      <c r="DK21" s="251" t="str">
        <f>IF(ISNUMBER(FIND(analysismethod6,'III_Plan comp 438.68 {Plan 1}'!BD$15)),"",'III_Plan comp 438.68 {Plan 1}'!BD$15&amp;analysismethod6)</f>
        <v xml:space="preserve">Review of Grievances Related to Access; 
</v>
      </c>
      <c r="DL21" s="251" t="str">
        <f>IF(ISNUMBER(FIND(analysismethod6,'III_Plan comp 438.68 {Plan 1}'!BE$15)),"",'III_Plan comp 438.68 {Plan 1}'!BE$15&amp;analysismethod6)</f>
        <v xml:space="preserve">Review of Grievances Related to Access; 
</v>
      </c>
      <c r="DM21" s="251" t="str">
        <f>IF(ISNUMBER(FIND(analysismethod6,'III_Plan comp 438.68 {Plan 1}'!BF$15)),"",'III_Plan comp 438.68 {Plan 1}'!BF$15&amp;analysismethod6)</f>
        <v xml:space="preserve">Review of Grievances Related to Access; 
</v>
      </c>
      <c r="DN21" s="251" t="str">
        <f>IF(ISNUMBER(FIND(analysismethod6,'III_Plan comp 438.68 {Plan 1}'!BG$15)),"",'III_Plan comp 438.68 {Plan 1}'!BG$15&amp;analysismethod6)</f>
        <v xml:space="preserve">Review of Grievances Related to Access; 
</v>
      </c>
      <c r="DO21" s="251" t="str">
        <f>IF(ISNUMBER(FIND(analysismethod6,'III_Plan comp 438.68 {Plan 1}'!BH$15)),"",'III_Plan comp 438.68 {Plan 1}'!BH$15&amp;analysismethod6)</f>
        <v xml:space="preserve">Review of Grievances Related to Access; 
</v>
      </c>
      <c r="DP21" s="251" t="str">
        <f>IF(ISNUMBER(FIND(analysismethod6,'III_Plan comp 438.68 {Plan 1}'!BI$15)),"",'III_Plan comp 438.68 {Plan 1}'!BI$15&amp;analysismethod6)</f>
        <v xml:space="preserve">Review of Grievances Related to Access; 
</v>
      </c>
      <c r="DQ21" s="251" t="str">
        <f>IF(ISNUMBER(FIND(analysismethod6,'III_Plan comp 438.68 {Plan 1}'!BJ$15)),"",'III_Plan comp 438.68 {Plan 1}'!BJ$15&amp;analysismethod6)</f>
        <v xml:space="preserve">Review of Grievances Related to Access; 
</v>
      </c>
      <c r="DR21" s="251" t="str">
        <f>IF(ISNUMBER(FIND(analysismethod6,'III_Plan comp 438.68 {Plan 1}'!BK$15)),"",'III_Plan comp 438.68 {Plan 1}'!BK$15&amp;analysismethod6)</f>
        <v xml:space="preserve">Review of Grievances Related to Access; 
</v>
      </c>
      <c r="DS21" s="251" t="str">
        <f>IF(ISNUMBER(FIND(analysismethod6,'III_Plan comp 438.68 {Plan 1}'!BL$15)),"",'III_Plan comp 438.68 {Plan 1}'!BL$15&amp;analysismethod6)</f>
        <v xml:space="preserve">Review of Grievances Related to Access; 
</v>
      </c>
      <c r="DT21" s="251" t="str">
        <f>IF(ISNUMBER(FIND(analysismethod6,'III_Plan comp 438.68 {Plan 1}'!BM$15)),"",'III_Plan comp 438.68 {Plan 1}'!BM$15&amp;analysismethod6)</f>
        <v xml:space="preserve">Review of Grievances Related to Access; 
</v>
      </c>
      <c r="DU21" s="251" t="str">
        <f>IF(ISNUMBER(FIND(analysismethod6,'III_Plan comp 438.68 {Plan 1}'!BN$15)),"",'III_Plan comp 438.68 {Plan 1}'!BN$15&amp;analysismethod6)</f>
        <v xml:space="preserve">Review of Grievances Related to Access; 
</v>
      </c>
      <c r="DV21" s="251" t="str">
        <f>IF(ISNUMBER(FIND(analysismethod6,'III_Plan comp 438.68 {Plan 1}'!BO$15)),"",'III_Plan comp 438.68 {Plan 1}'!BO$15&amp;analysismethod6)</f>
        <v xml:space="preserve">Review of Grievances Related to Access; 
</v>
      </c>
      <c r="DW21" s="251" t="str">
        <f>IF(ISNUMBER(FIND(analysismethod6,'III_Plan comp 438.68 {Plan 1}'!BP$15)),"",'III_Plan comp 438.68 {Plan 1}'!BP$15&amp;analysismethod6)</f>
        <v xml:space="preserve">Review of Grievances Related to Access; 
</v>
      </c>
      <c r="DX21" s="251" t="str">
        <f>IF(ISNUMBER(FIND(analysismethod6,'III_Plan comp 438.68 {Plan 1}'!BQ$15)),"",'III_Plan comp 438.68 {Plan 1}'!BQ$15&amp;analysismethod6)</f>
        <v xml:space="preserve">Review of Grievances Related to Access; 
</v>
      </c>
      <c r="DY21" s="251" t="str">
        <f>IF(ISNUMBER(FIND(analysismethod6,'III_Plan comp 438.68 {Plan 1}'!BR$15)),"",'III_Plan comp 438.68 {Plan 1}'!BR$15&amp;analysismethod6)</f>
        <v xml:space="preserve">Review of Grievances Related to Access; 
</v>
      </c>
      <c r="DZ21" s="251" t="str">
        <f>IF(ISNUMBER(FIND(analysismethod6,'III_Plan comp 438.68 {Plan 1}'!BS$15)),"",'III_Plan comp 438.68 {Plan 1}'!BS$15&amp;analysismethod6)</f>
        <v xml:space="preserve">Review of Grievances Related to Access; 
</v>
      </c>
      <c r="EA21" s="251" t="str">
        <f>IF(ISNUMBER(FIND(analysismethod6,'III_Plan comp 438.68 {Plan 1}'!BT$15)),"",'III_Plan comp 438.68 {Plan 1}'!BT$15&amp;analysismethod6)</f>
        <v xml:space="preserve">Review of Grievances Related to Access; 
</v>
      </c>
      <c r="EB21" s="251" t="str">
        <f>IF(ISNUMBER(FIND(analysismethod6,'III_Plan comp 438.68 {Plan 1}'!BU$15)),"",'III_Plan comp 438.68 {Plan 1}'!BU$15&amp;analysismethod6)</f>
        <v xml:space="preserve">Review of Grievances Related to Access; 
</v>
      </c>
      <c r="EC21" s="251" t="str">
        <f>IF(ISNUMBER(FIND(analysismethod6,'III_Plan comp 438.68 {Plan 1}'!BV$15)),"",'III_Plan comp 438.68 {Plan 1}'!BV$15&amp;analysismethod6)</f>
        <v xml:space="preserve">Review of Grievances Related to Access; 
</v>
      </c>
      <c r="ED21" s="251" t="str">
        <f>IF(ISNUMBER(FIND(analysismethod6,'III_Plan comp 438.68 {Plan 1}'!BW$15)),"",'III_Plan comp 438.68 {Plan 1}'!BW$15&amp;analysismethod6)</f>
        <v xml:space="preserve">Review of Grievances Related to Access; 
</v>
      </c>
      <c r="EE21" s="251" t="str">
        <f>IF(ISNUMBER(FIND(analysismethod6,'III_Plan comp 438.68 {Plan 1}'!BX$15)),"",'III_Plan comp 438.68 {Plan 1}'!BX$15&amp;analysismethod6)</f>
        <v xml:space="preserve">Review of Grievances Related to Access; 
</v>
      </c>
      <c r="EF21" s="251" t="str">
        <f>IF(ISNUMBER(FIND(analysismethod6,'III_Plan comp 438.68 {Plan 1}'!BY$15)),"",'III_Plan comp 438.68 {Plan 1}'!BY$15&amp;analysismethod6)</f>
        <v xml:space="preserve">Review of Grievances Related to Access; 
</v>
      </c>
      <c r="EG21" s="251" t="str">
        <f>IF(ISNUMBER(FIND(analysismethod6,'III_Plan comp 438.68 {Plan 1}'!BZ$15)),"",'III_Plan comp 438.68 {Plan 1}'!BZ$15&amp;analysismethod6)</f>
        <v xml:space="preserve">Review of Grievances Related to Access; 
</v>
      </c>
      <c r="EH21" s="251" t="str">
        <f>IF(ISNUMBER(FIND(analysismethod6,'III_Plan comp 438.68 {Plan 1}'!CA$15)),"",'III_Plan comp 438.68 {Plan 1}'!CA$15&amp;analysismethod6)</f>
        <v xml:space="preserve">Review of Grievances Related to Access; 
</v>
      </c>
      <c r="EI21" s="251" t="str">
        <f>IF(ISNUMBER(FIND(analysismethod6,'III_Plan comp 438.68 {Plan 1}'!CB$15)),"",'III_Plan comp 438.68 {Plan 1}'!CB$15&amp;analysismethod6)</f>
        <v xml:space="preserve">Review of Grievances Related to Access; 
</v>
      </c>
      <c r="EJ21" s="251" t="str">
        <f>IF(ISNUMBER(FIND(analysismethod6,'III_Plan comp 438.68 {Plan 1}'!CC$15)),"",'III_Plan comp 438.68 {Plan 1}'!CC$15&amp;analysismethod6)</f>
        <v xml:space="preserve">Review of Grievances Related to Access; 
</v>
      </c>
      <c r="EK21" s="251" t="str">
        <f>IF(ISNUMBER(FIND(analysismethod6,'III_Plan comp 438.68 {Plan 1}'!CD$15)),"",'III_Plan comp 438.68 {Plan 1}'!CD$15&amp;analysismethod6)</f>
        <v xml:space="preserve">Review of Grievances Related to Access; 
</v>
      </c>
      <c r="EL21" s="251" t="str">
        <f>IF(ISNUMBER(FIND(analysismethod6,'III_Plan comp 438.68 {Plan 1}'!CE$15)),"",'III_Plan comp 438.68 {Plan 1}'!CE$15&amp;analysismethod6)</f>
        <v xml:space="preserve">Review of Grievances Related to Access; 
</v>
      </c>
      <c r="EM21" s="251" t="str">
        <f>IF(ISNUMBER(FIND(analysismethod6,'III_Plan comp 438.68 {Plan 1}'!CF$15)),"",'III_Plan comp 438.68 {Plan 1}'!CF$15&amp;analysismethod6)</f>
        <v xml:space="preserve">Review of Grievances Related to Access; 
</v>
      </c>
      <c r="EN21" s="251" t="str">
        <f>IF(ISNUMBER(FIND(analysismethod6,'III_Plan comp 438.68 {Plan 1}'!CG$15)),"",'III_Plan comp 438.68 {Plan 1}'!CG$15&amp;analysismethod6)</f>
        <v xml:space="preserve">Review of Grievances Related to Access; 
</v>
      </c>
      <c r="EO21" s="251" t="str">
        <f>IF(ISNUMBER(FIND(analysismethod6,'III_Plan comp 438.68 {Plan 1}'!CH$15)),"",'III_Plan comp 438.68 {Plan 1}'!CH$15&amp;analysismethod6)</f>
        <v xml:space="preserve">Review of Grievances Related to Access; 
</v>
      </c>
      <c r="EP21" s="251" t="str">
        <f>IF(ISNUMBER(FIND(analysismethod6,'III_Plan comp 438.68 {Plan 1}'!CI$15)),"",'III_Plan comp 438.68 {Plan 1}'!CI$15&amp;analysismethod6)</f>
        <v xml:space="preserve">Review of Grievances Related to Access; 
</v>
      </c>
      <c r="EQ21" s="251" t="str">
        <f>IF(ISNUMBER(FIND(analysismethod6,'III_Plan comp 438.68 {Plan 1}'!CJ$15)),"",'III_Plan comp 438.68 {Plan 1}'!CJ$15&amp;analysismethod6)</f>
        <v xml:space="preserve">Review of Grievances Related to Access; 
</v>
      </c>
      <c r="ER21" s="251" t="str">
        <f>IF(ISNUMBER(FIND(analysismethod6,'III_Plan comp 438.68 {Plan 1}'!CK$15)),"",'III_Plan comp 438.68 {Plan 1}'!CK$15&amp;analysismethod6)</f>
        <v xml:space="preserve">Review of Grievances Related to Access; 
</v>
      </c>
      <c r="ES21" s="251" t="str">
        <f>IF(ISNUMBER(FIND(analysismethod6,'III_Plan comp 438.68 {Plan 1}'!CL$15)),"",'III_Plan comp 438.68 {Plan 1}'!CL$15&amp;analysismethod6)</f>
        <v xml:space="preserve">Review of Grievances Related to Access; 
</v>
      </c>
      <c r="ET21" s="251" t="str">
        <f>IF(ISNUMBER(FIND(analysismethod6,'III_Plan comp 438.68 {Plan 1}'!CM$15)),"",'III_Plan comp 438.68 {Plan 1}'!CM$15&amp;analysismethod6)</f>
        <v xml:space="preserve">Review of Grievances Related to Access; 
</v>
      </c>
      <c r="EU21" s="251" t="str">
        <f>IF(ISNUMBER(FIND(analysismethod6,'III_Plan comp 438.68 {Plan 1}'!CN$15)),"",'III_Plan comp 438.68 {Plan 1}'!CN$15&amp;analysismethod6)</f>
        <v xml:space="preserve">Review of Grievances Related to Access; 
</v>
      </c>
      <c r="EV21" s="251" t="str">
        <f>IF(ISNUMBER(FIND(analysismethod6,'III_Plan comp 438.68 {Plan 1}'!CO$15)),"",'III_Plan comp 438.68 {Plan 1}'!CO$15&amp;analysismethod6)</f>
        <v xml:space="preserve">Review of Grievances Related to Access; 
</v>
      </c>
      <c r="EW21" s="251" t="str">
        <f>IF(ISNUMBER(FIND(analysismethod6,'III_Plan comp 438.68 {Plan 1}'!CP$15)),"",'III_Plan comp 438.68 {Plan 1}'!CP$15&amp;analysismethod6)</f>
        <v xml:space="preserve">Review of Grievances Related to Access; 
</v>
      </c>
      <c r="EX21" s="251" t="str">
        <f>IF(ISNUMBER(FIND(analysismethod6,'III_Plan comp 438.68 {Plan 1}'!CQ$15)),"",'III_Plan comp 438.68 {Plan 1}'!CQ$15&amp;analysismethod6)</f>
        <v xml:space="preserve">Review of Grievances Related to Access; 
</v>
      </c>
      <c r="EY21" s="251" t="str">
        <f>IF(ISNUMBER(FIND(analysismethod6,'III_Plan comp 438.68 {Plan 1}'!CR$15)),"",'III_Plan comp 438.68 {Plan 1}'!CR$15&amp;analysismethod6)</f>
        <v xml:space="preserve">Review of Grievances Related to Access; 
</v>
      </c>
      <c r="EZ21" s="251" t="str">
        <f>IF(ISNUMBER(FIND(analysismethod6,'III_Plan comp 438.68 {Plan 1}'!CS$15)),"",'III_Plan comp 438.68 {Plan 1}'!CS$15&amp;analysismethod6)</f>
        <v xml:space="preserve">Review of Grievances Related to Access; 
</v>
      </c>
      <c r="FA21" s="251" t="str">
        <f>IF(ISNUMBER(FIND(analysismethod6,'III_Plan comp 438.68 {Plan 1}'!CT$15)),"",'III_Plan comp 438.68 {Plan 1}'!CT$15&amp;analysismethod6)</f>
        <v xml:space="preserve">Review of Grievances Related to Access; 
</v>
      </c>
      <c r="FB21" s="251" t="str">
        <f>IF(ISNUMBER(FIND(analysismethod6,'III_Plan comp 438.68 {Plan 1}'!CU$15)),"",'III_Plan comp 438.68 {Plan 1}'!CU$15&amp;analysismethod6)</f>
        <v xml:space="preserve">Review of Grievances Related to Access; 
</v>
      </c>
      <c r="FC21" s="251" t="str">
        <f>IF(ISNUMBER(FIND(analysismethod6,'III_Plan comp 438.68 {Plan 1}'!CV$15)),"",'III_Plan comp 438.68 {Plan 1}'!CV$15&amp;analysismethod6)</f>
        <v xml:space="preserve">Review of Grievances Related to Access; 
</v>
      </c>
      <c r="FD21" s="251" t="str">
        <f>IF(ISNUMBER(FIND(analysismethod6,'III_Plan comp 438.68 {Plan 1}'!CW$15)),"",'III_Plan comp 438.68 {Plan 1}'!CW$15&amp;analysismethod6)</f>
        <v xml:space="preserve">Review of Grievances Related to Access; 
</v>
      </c>
      <c r="FE21" s="251" t="str">
        <f>IF(ISNUMBER(FIND(analysismethod6,'III_Plan comp 438.68 {Plan 1}'!CX$15)),"",'III_Plan comp 438.68 {Plan 1}'!CX$15&amp;analysismethod6)</f>
        <v xml:space="preserve">Review of Grievances Related to Access; 
</v>
      </c>
      <c r="FF21" s="251" t="str">
        <f>IF(ISNUMBER(FIND(analysismethod6,'III_Plan comp 438.68 {Plan 1}'!CY$15)),"",'III_Plan comp 438.68 {Plan 1}'!CY$15&amp;analysismethod6)</f>
        <v xml:space="preserve">Review of Grievances Related to Access; 
</v>
      </c>
      <c r="FG21" s="251" t="str">
        <f>IF(ISNUMBER(FIND(analysismethod6,'III_Plan comp 438.68 {Plan 1}'!CZ$15)),"",'III_Plan comp 438.68 {Plan 1}'!CZ$15&amp;analysismethod6)</f>
        <v xml:space="preserve">Review of Grievances Related to Access; 
</v>
      </c>
    </row>
    <row r="22" spans="2:163" x14ac:dyDescent="0.2">
      <c r="B22" s="11" t="s">
        <v>674</v>
      </c>
      <c r="C22" s="11"/>
      <c r="D22" s="11"/>
      <c r="E22" s="11"/>
      <c r="F22" s="11"/>
      <c r="G22" s="11"/>
      <c r="J22" s="92"/>
      <c r="K22" s="91"/>
      <c r="L22" s="91"/>
      <c r="M22" s="91"/>
      <c r="N22" s="91"/>
      <c r="O22" s="91"/>
      <c r="P22" s="91"/>
      <c r="Q22" s="91"/>
      <c r="R22" s="91"/>
      <c r="S22" s="91"/>
      <c r="T22" s="91"/>
      <c r="BK22" s="250" t="str">
        <f>IF('I_State and program information'!$E$74="Yes","Encounter Data Analysis"&amp;"; "&amp;CHAR(10)&amp;CHAR(10),"")</f>
        <v xml:space="preserve">Encounter Data Analysis; 
</v>
      </c>
      <c r="BL22" s="251" t="str">
        <f>IF(ISNUMBER(FIND(analysismethod7,'III_Plan comp 438.68 {Plan 1}'!E$15)),"",'III_Plan comp 438.68 {Plan 1}'!E$15&amp;analysismethod7)</f>
        <v xml:space="preserve">Encounter Data Analysis; 
</v>
      </c>
      <c r="BM22" s="251" t="str">
        <f>IF(ISNUMBER(FIND(analysismethod7,'III_Plan comp 438.68 {Plan 1}'!F$15)),"",'III_Plan comp 438.68 {Plan 1}'!F$15&amp;analysismethod7)</f>
        <v xml:space="preserve">Encounter Data Analysis; 
</v>
      </c>
      <c r="BN22" s="251" t="str">
        <f>IF(ISNUMBER(FIND(analysismethod7,'III_Plan comp 438.68 {Plan 1}'!G$15)),"",'III_Plan comp 438.68 {Plan 1}'!G$15&amp;analysismethod7)</f>
        <v xml:space="preserve">Encounter Data Analysis; 
</v>
      </c>
      <c r="BO22" s="251" t="str">
        <f>IF(ISNUMBER(FIND(analysismethod7,'III_Plan comp 438.68 {Plan 1}'!H$15)),"",'III_Plan comp 438.68 {Plan 1}'!H$15&amp;analysismethod7)</f>
        <v xml:space="preserve">Encounter Data Analysis; 
</v>
      </c>
      <c r="BP22" s="251" t="str">
        <f>IF(ISNUMBER(FIND(analysismethod7,'III_Plan comp 438.68 {Plan 1}'!I$15)),"",'III_Plan comp 438.68 {Plan 1}'!I$15&amp;analysismethod7)</f>
        <v xml:space="preserve">Encounter Data Analysis; 
</v>
      </c>
      <c r="BQ22" s="251" t="str">
        <f>IF(ISNUMBER(FIND(analysismethod7,'III_Plan comp 438.68 {Plan 1}'!J$15)),"",'III_Plan comp 438.68 {Plan 1}'!J$15&amp;analysismethod7)</f>
        <v xml:space="preserve">Encounter Data Analysis; 
</v>
      </c>
      <c r="BR22" s="251" t="str">
        <f>IF(ISNUMBER(FIND(analysismethod7,'III_Plan comp 438.68 {Plan 1}'!K$15)),"",'III_Plan comp 438.68 {Plan 1}'!K$15&amp;analysismethod7)</f>
        <v xml:space="preserve">Encounter Data Analysis; 
</v>
      </c>
      <c r="BS22" s="251" t="str">
        <f>IF(ISNUMBER(FIND(analysismethod7,'III_Plan comp 438.68 {Plan 1}'!L$15)),"",'III_Plan comp 438.68 {Plan 1}'!L$15&amp;analysismethod7)</f>
        <v xml:space="preserve">Encounter Data Analysis; 
</v>
      </c>
      <c r="BT22" s="251" t="str">
        <f>IF(ISNUMBER(FIND(analysismethod7,'III_Plan comp 438.68 {Plan 1}'!M$15)),"",'III_Plan comp 438.68 {Plan 1}'!M$15&amp;analysismethod7)</f>
        <v xml:space="preserve">Encounter Data Analysis; 
</v>
      </c>
      <c r="BU22" s="251" t="str">
        <f>IF(ISNUMBER(FIND(analysismethod7,'III_Plan comp 438.68 {Plan 1}'!N$15)),"",'III_Plan comp 438.68 {Plan 1}'!N$15&amp;analysismethod7)</f>
        <v xml:space="preserve">Encounter Data Analysis; 
</v>
      </c>
      <c r="BV22" s="251" t="str">
        <f>IF(ISNUMBER(FIND(analysismethod7,'III_Plan comp 438.68 {Plan 1}'!O$15)),"",'III_Plan comp 438.68 {Plan 1}'!O$15&amp;analysismethod7)</f>
        <v xml:space="preserve">Encounter Data Analysis; 
</v>
      </c>
      <c r="BW22" s="251" t="str">
        <f>IF(ISNUMBER(FIND(analysismethod7,'III_Plan comp 438.68 {Plan 1}'!P$15)),"",'III_Plan comp 438.68 {Plan 1}'!P$15&amp;analysismethod7)</f>
        <v xml:space="preserve">Encounter Data Analysis; 
</v>
      </c>
      <c r="BX22" s="251" t="str">
        <f>IF(ISNUMBER(FIND(analysismethod7,'III_Plan comp 438.68 {Plan 1}'!Q$15)),"",'III_Plan comp 438.68 {Plan 1}'!Q$15&amp;analysismethod7)</f>
        <v xml:space="preserve">Encounter Data Analysis; 
</v>
      </c>
      <c r="BY22" s="251" t="str">
        <f>IF(ISNUMBER(FIND(analysismethod7,'III_Plan comp 438.68 {Plan 1}'!R$15)),"",'III_Plan comp 438.68 {Plan 1}'!R$15&amp;analysismethod7)</f>
        <v xml:space="preserve">Encounter Data Analysis; 
</v>
      </c>
      <c r="BZ22" s="251" t="str">
        <f>IF(ISNUMBER(FIND(analysismethod7,'III_Plan comp 438.68 {Plan 1}'!S$15)),"",'III_Plan comp 438.68 {Plan 1}'!S$15&amp;analysismethod7)</f>
        <v xml:space="preserve">Encounter Data Analysis; 
</v>
      </c>
      <c r="CA22" s="251" t="str">
        <f>IF(ISNUMBER(FIND(analysismethod7,'III_Plan comp 438.68 {Plan 1}'!T$15)),"",'III_Plan comp 438.68 {Plan 1}'!T$15&amp;analysismethod7)</f>
        <v xml:space="preserve">Encounter Data Analysis; 
</v>
      </c>
      <c r="CB22" s="251" t="str">
        <f>IF(ISNUMBER(FIND(analysismethod7,'III_Plan comp 438.68 {Plan 1}'!U$15)),"",'III_Plan comp 438.68 {Plan 1}'!U$15&amp;analysismethod7)</f>
        <v xml:space="preserve">Encounter Data Analysis; 
</v>
      </c>
      <c r="CC22" s="251" t="str">
        <f>IF(ISNUMBER(FIND(analysismethod7,'III_Plan comp 438.68 {Plan 1}'!V$15)),"",'III_Plan comp 438.68 {Plan 1}'!V$15&amp;analysismethod7)</f>
        <v xml:space="preserve">Encounter Data Analysis; 
</v>
      </c>
      <c r="CD22" s="251" t="str">
        <f>IF(ISNUMBER(FIND(analysismethod7,'III_Plan comp 438.68 {Plan 1}'!W$15)),"",'III_Plan comp 438.68 {Plan 1}'!W$15&amp;analysismethod7)</f>
        <v xml:space="preserve">Encounter Data Analysis; 
</v>
      </c>
      <c r="CE22" s="251" t="str">
        <f>IF(ISNUMBER(FIND(analysismethod7,'III_Plan comp 438.68 {Plan 1}'!X$15)),"",'III_Plan comp 438.68 {Plan 1}'!X$15&amp;analysismethod7)</f>
        <v xml:space="preserve">Encounter Data Analysis; 
</v>
      </c>
      <c r="CF22" s="251" t="str">
        <f>IF(ISNUMBER(FIND(analysismethod7,'III_Plan comp 438.68 {Plan 1}'!Y$15)),"",'III_Plan comp 438.68 {Plan 1}'!Y$15&amp;analysismethod7)</f>
        <v xml:space="preserve">Encounter Data Analysis; 
</v>
      </c>
      <c r="CG22" s="251" t="str">
        <f>IF(ISNUMBER(FIND(analysismethod7,'III_Plan comp 438.68 {Plan 1}'!Z$15)),"",'III_Plan comp 438.68 {Plan 1}'!Z$15&amp;analysismethod7)</f>
        <v xml:space="preserve">Encounter Data Analysis; 
</v>
      </c>
      <c r="CH22" s="251" t="str">
        <f>IF(ISNUMBER(FIND(analysismethod7,'III_Plan comp 438.68 {Plan 1}'!AA$15)),"",'III_Plan comp 438.68 {Plan 1}'!AA$15&amp;analysismethod7)</f>
        <v xml:space="preserve">Encounter Data Analysis; 
</v>
      </c>
      <c r="CI22" s="251" t="str">
        <f>IF(ISNUMBER(FIND(analysismethod7,'III_Plan comp 438.68 {Plan 1}'!AB$15)),"",'III_Plan comp 438.68 {Plan 1}'!AB$15&amp;analysismethod7)</f>
        <v xml:space="preserve">Encounter Data Analysis; 
</v>
      </c>
      <c r="CJ22" s="251" t="str">
        <f>IF(ISNUMBER(FIND(analysismethod7,'III_Plan comp 438.68 {Plan 1}'!AC$15)),"",'III_Plan comp 438.68 {Plan 1}'!AC$15&amp;analysismethod7)</f>
        <v xml:space="preserve">Encounter Data Analysis; 
</v>
      </c>
      <c r="CK22" s="251" t="str">
        <f>IF(ISNUMBER(FIND(analysismethod7,'III_Plan comp 438.68 {Plan 1}'!AD$15)),"",'III_Plan comp 438.68 {Plan 1}'!AD$15&amp;analysismethod7)</f>
        <v xml:space="preserve">Encounter Data Analysis; 
</v>
      </c>
      <c r="CL22" s="251" t="str">
        <f>IF(ISNUMBER(FIND(analysismethod7,'III_Plan comp 438.68 {Plan 1}'!AE$15)),"",'III_Plan comp 438.68 {Plan 1}'!AE$15&amp;analysismethod7)</f>
        <v xml:space="preserve">Encounter Data Analysis; 
</v>
      </c>
      <c r="CM22" s="251" t="str">
        <f>IF(ISNUMBER(FIND(analysismethod7,'III_Plan comp 438.68 {Plan 1}'!AF$15)),"",'III_Plan comp 438.68 {Plan 1}'!AF$15&amp;analysismethod7)</f>
        <v xml:space="preserve">Encounter Data Analysis; 
</v>
      </c>
      <c r="CN22" s="251" t="str">
        <f>IF(ISNUMBER(FIND(analysismethod7,'III_Plan comp 438.68 {Plan 1}'!AG$15)),"",'III_Plan comp 438.68 {Plan 1}'!AG$15&amp;analysismethod7)</f>
        <v xml:space="preserve">Encounter Data Analysis; 
</v>
      </c>
      <c r="CO22" s="251" t="str">
        <f>IF(ISNUMBER(FIND(analysismethod7,'III_Plan comp 438.68 {Plan 1}'!AH$15)),"",'III_Plan comp 438.68 {Plan 1}'!AH$15&amp;analysismethod7)</f>
        <v xml:space="preserve">Encounter Data Analysis; 
</v>
      </c>
      <c r="CP22" s="251" t="str">
        <f>IF(ISNUMBER(FIND(analysismethod7,'III_Plan comp 438.68 {Plan 1}'!AI$15)),"",'III_Plan comp 438.68 {Plan 1}'!AI$15&amp;analysismethod7)</f>
        <v xml:space="preserve">Encounter Data Analysis; 
</v>
      </c>
      <c r="CQ22" s="251" t="str">
        <f>IF(ISNUMBER(FIND(analysismethod7,'III_Plan comp 438.68 {Plan 1}'!AJ$15)),"",'III_Plan comp 438.68 {Plan 1}'!AJ$15&amp;analysismethod7)</f>
        <v xml:space="preserve">Encounter Data Analysis; 
</v>
      </c>
      <c r="CR22" s="251" t="str">
        <f>IF(ISNUMBER(FIND(analysismethod7,'III_Plan comp 438.68 {Plan 1}'!AK$15)),"",'III_Plan comp 438.68 {Plan 1}'!AK$15&amp;analysismethod7)</f>
        <v xml:space="preserve">Encounter Data Analysis; 
</v>
      </c>
      <c r="CS22" s="251" t="str">
        <f>IF(ISNUMBER(FIND(analysismethod7,'III_Plan comp 438.68 {Plan 1}'!AL$15)),"",'III_Plan comp 438.68 {Plan 1}'!AL$15&amp;analysismethod7)</f>
        <v xml:space="preserve">Encounter Data Analysis; 
</v>
      </c>
      <c r="CT22" s="251" t="str">
        <f>IF(ISNUMBER(FIND(analysismethod7,'III_Plan comp 438.68 {Plan 1}'!AM$15)),"",'III_Plan comp 438.68 {Plan 1}'!AM$15&amp;analysismethod7)</f>
        <v xml:space="preserve">Encounter Data Analysis; 
</v>
      </c>
      <c r="CU22" s="251" t="str">
        <f>IF(ISNUMBER(FIND(analysismethod7,'III_Plan comp 438.68 {Plan 1}'!AN$15)),"",'III_Plan comp 438.68 {Plan 1}'!AN$15&amp;analysismethod7)</f>
        <v xml:space="preserve">Encounter Data Analysis; 
</v>
      </c>
      <c r="CV22" s="251" t="str">
        <f>IF(ISNUMBER(FIND(analysismethod7,'III_Plan comp 438.68 {Plan 1}'!AO$15)),"",'III_Plan comp 438.68 {Plan 1}'!AO$15&amp;analysismethod7)</f>
        <v xml:space="preserve">Encounter Data Analysis; 
</v>
      </c>
      <c r="CW22" s="251" t="str">
        <f>IF(ISNUMBER(FIND(analysismethod7,'III_Plan comp 438.68 {Plan 1}'!AP$15)),"",'III_Plan comp 438.68 {Plan 1}'!AP$15&amp;analysismethod7)</f>
        <v xml:space="preserve">Encounter Data Analysis; 
</v>
      </c>
      <c r="CX22" s="251" t="str">
        <f>IF(ISNUMBER(FIND(analysismethod7,'III_Plan comp 438.68 {Plan 1}'!AQ$15)),"",'III_Plan comp 438.68 {Plan 1}'!AQ$15&amp;analysismethod7)</f>
        <v xml:space="preserve">Encounter Data Analysis; 
</v>
      </c>
      <c r="CY22" s="251" t="str">
        <f>IF(ISNUMBER(FIND(analysismethod7,'III_Plan comp 438.68 {Plan 1}'!AR$15)),"",'III_Plan comp 438.68 {Plan 1}'!AR$15&amp;analysismethod7)</f>
        <v xml:space="preserve">Encounter Data Analysis; 
</v>
      </c>
      <c r="CZ22" s="251" t="str">
        <f>IF(ISNUMBER(FIND(analysismethod7,'III_Plan comp 438.68 {Plan 1}'!AS$15)),"",'III_Plan comp 438.68 {Plan 1}'!AS$15&amp;analysismethod7)</f>
        <v xml:space="preserve">Encounter Data Analysis; 
</v>
      </c>
      <c r="DA22" s="251" t="str">
        <f>IF(ISNUMBER(FIND(analysismethod7,'III_Plan comp 438.68 {Plan 1}'!AT$15)),"",'III_Plan comp 438.68 {Plan 1}'!AT$15&amp;analysismethod7)</f>
        <v xml:space="preserve">Encounter Data Analysis; 
</v>
      </c>
      <c r="DB22" s="251" t="str">
        <f>IF(ISNUMBER(FIND(analysismethod7,'III_Plan comp 438.68 {Plan 1}'!AU$15)),"",'III_Plan comp 438.68 {Plan 1}'!AU$15&amp;analysismethod7)</f>
        <v xml:space="preserve">Encounter Data Analysis; 
</v>
      </c>
      <c r="DC22" s="251" t="str">
        <f>IF(ISNUMBER(FIND(analysismethod7,'III_Plan comp 438.68 {Plan 1}'!AV$15)),"",'III_Plan comp 438.68 {Plan 1}'!AV$15&amp;analysismethod7)</f>
        <v xml:space="preserve">Encounter Data Analysis; 
</v>
      </c>
      <c r="DD22" s="251" t="str">
        <f>IF(ISNUMBER(FIND(analysismethod7,'III_Plan comp 438.68 {Plan 1}'!AW$15)),"",'III_Plan comp 438.68 {Plan 1}'!AW$15&amp;analysismethod7)</f>
        <v xml:space="preserve">Encounter Data Analysis; 
</v>
      </c>
      <c r="DE22" s="251" t="str">
        <f>IF(ISNUMBER(FIND(analysismethod7,'III_Plan comp 438.68 {Plan 1}'!AX$15)),"",'III_Plan comp 438.68 {Plan 1}'!AX$15&amp;analysismethod7)</f>
        <v xml:space="preserve">Encounter Data Analysis; 
</v>
      </c>
      <c r="DF22" s="251" t="str">
        <f>IF(ISNUMBER(FIND(analysismethod7,'III_Plan comp 438.68 {Plan 1}'!AY$15)),"",'III_Plan comp 438.68 {Plan 1}'!AY$15&amp;analysismethod7)</f>
        <v xml:space="preserve">Encounter Data Analysis; 
</v>
      </c>
      <c r="DG22" s="251" t="str">
        <f>IF(ISNUMBER(FIND(analysismethod7,'III_Plan comp 438.68 {Plan 1}'!AZ$15)),"",'III_Plan comp 438.68 {Plan 1}'!AZ$15&amp;analysismethod7)</f>
        <v xml:space="preserve">Encounter Data Analysis; 
</v>
      </c>
      <c r="DH22" s="251" t="str">
        <f>IF(ISNUMBER(FIND(analysismethod7,'III_Plan comp 438.68 {Plan 1}'!BA$15)),"",'III_Plan comp 438.68 {Plan 1}'!BA$15&amp;analysismethod7)</f>
        <v xml:space="preserve">Encounter Data Analysis; 
</v>
      </c>
      <c r="DI22" s="251" t="str">
        <f>IF(ISNUMBER(FIND(analysismethod7,'III_Plan comp 438.68 {Plan 1}'!BB$15)),"",'III_Plan comp 438.68 {Plan 1}'!BB$15&amp;analysismethod7)</f>
        <v xml:space="preserve">Encounter Data Analysis; 
</v>
      </c>
      <c r="DJ22" s="251" t="str">
        <f>IF(ISNUMBER(FIND(analysismethod7,'III_Plan comp 438.68 {Plan 1}'!BC$15)),"",'III_Plan comp 438.68 {Plan 1}'!BC$15&amp;analysismethod7)</f>
        <v xml:space="preserve">Encounter Data Analysis; 
</v>
      </c>
      <c r="DK22" s="251" t="str">
        <f>IF(ISNUMBER(FIND(analysismethod7,'III_Plan comp 438.68 {Plan 1}'!BD$15)),"",'III_Plan comp 438.68 {Plan 1}'!BD$15&amp;analysismethod7)</f>
        <v xml:space="preserve">Encounter Data Analysis; 
</v>
      </c>
      <c r="DL22" s="251" t="str">
        <f>IF(ISNUMBER(FIND(analysismethod7,'III_Plan comp 438.68 {Plan 1}'!BE$15)),"",'III_Plan comp 438.68 {Plan 1}'!BE$15&amp;analysismethod7)</f>
        <v xml:space="preserve">Encounter Data Analysis; 
</v>
      </c>
      <c r="DM22" s="251" t="str">
        <f>IF(ISNUMBER(FIND(analysismethod7,'III_Plan comp 438.68 {Plan 1}'!BF$15)),"",'III_Plan comp 438.68 {Plan 1}'!BF$15&amp;analysismethod7)</f>
        <v xml:space="preserve">Encounter Data Analysis; 
</v>
      </c>
      <c r="DN22" s="251" t="str">
        <f>IF(ISNUMBER(FIND(analysismethod7,'III_Plan comp 438.68 {Plan 1}'!BG$15)),"",'III_Plan comp 438.68 {Plan 1}'!BG$15&amp;analysismethod7)</f>
        <v xml:space="preserve">Encounter Data Analysis; 
</v>
      </c>
      <c r="DO22" s="251" t="str">
        <f>IF(ISNUMBER(FIND(analysismethod7,'III_Plan comp 438.68 {Plan 1}'!BH$15)),"",'III_Plan comp 438.68 {Plan 1}'!BH$15&amp;analysismethod7)</f>
        <v xml:space="preserve">Encounter Data Analysis; 
</v>
      </c>
      <c r="DP22" s="251" t="str">
        <f>IF(ISNUMBER(FIND(analysismethod7,'III_Plan comp 438.68 {Plan 1}'!BI$15)),"",'III_Plan comp 438.68 {Plan 1}'!BI$15&amp;analysismethod7)</f>
        <v xml:space="preserve">Encounter Data Analysis; 
</v>
      </c>
      <c r="DQ22" s="251" t="str">
        <f>IF(ISNUMBER(FIND(analysismethod7,'III_Plan comp 438.68 {Plan 1}'!BJ$15)),"",'III_Plan comp 438.68 {Plan 1}'!BJ$15&amp;analysismethod7)</f>
        <v xml:space="preserve">Encounter Data Analysis; 
</v>
      </c>
      <c r="DR22" s="251" t="str">
        <f>IF(ISNUMBER(FIND(analysismethod7,'III_Plan comp 438.68 {Plan 1}'!BK$15)),"",'III_Plan comp 438.68 {Plan 1}'!BK$15&amp;analysismethod7)</f>
        <v xml:space="preserve">Encounter Data Analysis; 
</v>
      </c>
      <c r="DS22" s="251" t="str">
        <f>IF(ISNUMBER(FIND(analysismethod7,'III_Plan comp 438.68 {Plan 1}'!BL$15)),"",'III_Plan comp 438.68 {Plan 1}'!BL$15&amp;analysismethod7)</f>
        <v xml:space="preserve">Encounter Data Analysis; 
</v>
      </c>
      <c r="DT22" s="251" t="str">
        <f>IF(ISNUMBER(FIND(analysismethod7,'III_Plan comp 438.68 {Plan 1}'!BM$15)),"",'III_Plan comp 438.68 {Plan 1}'!BM$15&amp;analysismethod7)</f>
        <v xml:space="preserve">Encounter Data Analysis; 
</v>
      </c>
      <c r="DU22" s="251" t="str">
        <f>IF(ISNUMBER(FIND(analysismethod7,'III_Plan comp 438.68 {Plan 1}'!BN$15)),"",'III_Plan comp 438.68 {Plan 1}'!BN$15&amp;analysismethod7)</f>
        <v xml:space="preserve">Encounter Data Analysis; 
</v>
      </c>
      <c r="DV22" s="251" t="str">
        <f>IF(ISNUMBER(FIND(analysismethod7,'III_Plan comp 438.68 {Plan 1}'!BO$15)),"",'III_Plan comp 438.68 {Plan 1}'!BO$15&amp;analysismethod7)</f>
        <v xml:space="preserve">Encounter Data Analysis; 
</v>
      </c>
      <c r="DW22" s="251" t="str">
        <f>IF(ISNUMBER(FIND(analysismethod7,'III_Plan comp 438.68 {Plan 1}'!BP$15)),"",'III_Plan comp 438.68 {Plan 1}'!BP$15&amp;analysismethod7)</f>
        <v xml:space="preserve">Encounter Data Analysis; 
</v>
      </c>
      <c r="DX22" s="251" t="str">
        <f>IF(ISNUMBER(FIND(analysismethod7,'III_Plan comp 438.68 {Plan 1}'!BQ$15)),"",'III_Plan comp 438.68 {Plan 1}'!BQ$15&amp;analysismethod7)</f>
        <v xml:space="preserve">Encounter Data Analysis; 
</v>
      </c>
      <c r="DY22" s="251" t="str">
        <f>IF(ISNUMBER(FIND(analysismethod7,'III_Plan comp 438.68 {Plan 1}'!BR$15)),"",'III_Plan comp 438.68 {Plan 1}'!BR$15&amp;analysismethod7)</f>
        <v xml:space="preserve">Encounter Data Analysis; 
</v>
      </c>
      <c r="DZ22" s="251" t="str">
        <f>IF(ISNUMBER(FIND(analysismethod7,'III_Plan comp 438.68 {Plan 1}'!BS$15)),"",'III_Plan comp 438.68 {Plan 1}'!BS$15&amp;analysismethod7)</f>
        <v xml:space="preserve">Encounter Data Analysis; 
</v>
      </c>
      <c r="EA22" s="251" t="str">
        <f>IF(ISNUMBER(FIND(analysismethod7,'III_Plan comp 438.68 {Plan 1}'!BT$15)),"",'III_Plan comp 438.68 {Plan 1}'!BT$15&amp;analysismethod7)</f>
        <v xml:space="preserve">Encounter Data Analysis; 
</v>
      </c>
      <c r="EB22" s="251" t="str">
        <f>IF(ISNUMBER(FIND(analysismethod7,'III_Plan comp 438.68 {Plan 1}'!BU$15)),"",'III_Plan comp 438.68 {Plan 1}'!BU$15&amp;analysismethod7)</f>
        <v xml:space="preserve">Encounter Data Analysis; 
</v>
      </c>
      <c r="EC22" s="251" t="str">
        <f>IF(ISNUMBER(FIND(analysismethod7,'III_Plan comp 438.68 {Plan 1}'!BV$15)),"",'III_Plan comp 438.68 {Plan 1}'!BV$15&amp;analysismethod7)</f>
        <v xml:space="preserve">Encounter Data Analysis; 
</v>
      </c>
      <c r="ED22" s="251" t="str">
        <f>IF(ISNUMBER(FIND(analysismethod7,'III_Plan comp 438.68 {Plan 1}'!BW$15)),"",'III_Plan comp 438.68 {Plan 1}'!BW$15&amp;analysismethod7)</f>
        <v xml:space="preserve">Encounter Data Analysis; 
</v>
      </c>
      <c r="EE22" s="251" t="str">
        <f>IF(ISNUMBER(FIND(analysismethod7,'III_Plan comp 438.68 {Plan 1}'!BX$15)),"",'III_Plan comp 438.68 {Plan 1}'!BX$15&amp;analysismethod7)</f>
        <v xml:space="preserve">Encounter Data Analysis; 
</v>
      </c>
      <c r="EF22" s="251" t="str">
        <f>IF(ISNUMBER(FIND(analysismethod7,'III_Plan comp 438.68 {Plan 1}'!BY$15)),"",'III_Plan comp 438.68 {Plan 1}'!BY$15&amp;analysismethod7)</f>
        <v xml:space="preserve">Encounter Data Analysis; 
</v>
      </c>
      <c r="EG22" s="251" t="str">
        <f>IF(ISNUMBER(FIND(analysismethod7,'III_Plan comp 438.68 {Plan 1}'!BZ$15)),"",'III_Plan comp 438.68 {Plan 1}'!BZ$15&amp;analysismethod7)</f>
        <v xml:space="preserve">Encounter Data Analysis; 
</v>
      </c>
      <c r="EH22" s="251" t="str">
        <f>IF(ISNUMBER(FIND(analysismethod7,'III_Plan comp 438.68 {Plan 1}'!CA$15)),"",'III_Plan comp 438.68 {Plan 1}'!CA$15&amp;analysismethod7)</f>
        <v xml:space="preserve">Encounter Data Analysis; 
</v>
      </c>
      <c r="EI22" s="251" t="str">
        <f>IF(ISNUMBER(FIND(analysismethod7,'III_Plan comp 438.68 {Plan 1}'!CB$15)),"",'III_Plan comp 438.68 {Plan 1}'!CB$15&amp;analysismethod7)</f>
        <v xml:space="preserve">Encounter Data Analysis; 
</v>
      </c>
      <c r="EJ22" s="251" t="str">
        <f>IF(ISNUMBER(FIND(analysismethod7,'III_Plan comp 438.68 {Plan 1}'!CC$15)),"",'III_Plan comp 438.68 {Plan 1}'!CC$15&amp;analysismethod7)</f>
        <v xml:space="preserve">Encounter Data Analysis; 
</v>
      </c>
      <c r="EK22" s="251" t="str">
        <f>IF(ISNUMBER(FIND(analysismethod7,'III_Plan comp 438.68 {Plan 1}'!CD$15)),"",'III_Plan comp 438.68 {Plan 1}'!CD$15&amp;analysismethod7)</f>
        <v xml:space="preserve">Encounter Data Analysis; 
</v>
      </c>
      <c r="EL22" s="251" t="str">
        <f>IF(ISNUMBER(FIND(analysismethod7,'III_Plan comp 438.68 {Plan 1}'!CE$15)),"",'III_Plan comp 438.68 {Plan 1}'!CE$15&amp;analysismethod7)</f>
        <v xml:space="preserve">Encounter Data Analysis; 
</v>
      </c>
      <c r="EM22" s="251" t="str">
        <f>IF(ISNUMBER(FIND(analysismethod7,'III_Plan comp 438.68 {Plan 1}'!CF$15)),"",'III_Plan comp 438.68 {Plan 1}'!CF$15&amp;analysismethod7)</f>
        <v xml:space="preserve">Encounter Data Analysis; 
</v>
      </c>
      <c r="EN22" s="251" t="str">
        <f>IF(ISNUMBER(FIND(analysismethod7,'III_Plan comp 438.68 {Plan 1}'!CG$15)),"",'III_Plan comp 438.68 {Plan 1}'!CG$15&amp;analysismethod7)</f>
        <v xml:space="preserve">Encounter Data Analysis; 
</v>
      </c>
      <c r="EO22" s="251" t="str">
        <f>IF(ISNUMBER(FIND(analysismethod7,'III_Plan comp 438.68 {Plan 1}'!CH$15)),"",'III_Plan comp 438.68 {Plan 1}'!CH$15&amp;analysismethod7)</f>
        <v xml:space="preserve">Encounter Data Analysis; 
</v>
      </c>
      <c r="EP22" s="251" t="str">
        <f>IF(ISNUMBER(FIND(analysismethod7,'III_Plan comp 438.68 {Plan 1}'!CI$15)),"",'III_Plan comp 438.68 {Plan 1}'!CI$15&amp;analysismethod7)</f>
        <v xml:space="preserve">Encounter Data Analysis; 
</v>
      </c>
      <c r="EQ22" s="251" t="str">
        <f>IF(ISNUMBER(FIND(analysismethod7,'III_Plan comp 438.68 {Plan 1}'!CJ$15)),"",'III_Plan comp 438.68 {Plan 1}'!CJ$15&amp;analysismethod7)</f>
        <v xml:space="preserve">Encounter Data Analysis; 
</v>
      </c>
      <c r="ER22" s="251" t="str">
        <f>IF(ISNUMBER(FIND(analysismethod7,'III_Plan comp 438.68 {Plan 1}'!CK$15)),"",'III_Plan comp 438.68 {Plan 1}'!CK$15&amp;analysismethod7)</f>
        <v xml:space="preserve">Encounter Data Analysis; 
</v>
      </c>
      <c r="ES22" s="251" t="str">
        <f>IF(ISNUMBER(FIND(analysismethod7,'III_Plan comp 438.68 {Plan 1}'!CL$15)),"",'III_Plan comp 438.68 {Plan 1}'!CL$15&amp;analysismethod7)</f>
        <v xml:space="preserve">Encounter Data Analysis; 
</v>
      </c>
      <c r="ET22" s="251" t="str">
        <f>IF(ISNUMBER(FIND(analysismethod7,'III_Plan comp 438.68 {Plan 1}'!CM$15)),"",'III_Plan comp 438.68 {Plan 1}'!CM$15&amp;analysismethod7)</f>
        <v xml:space="preserve">Encounter Data Analysis; 
</v>
      </c>
      <c r="EU22" s="251" t="str">
        <f>IF(ISNUMBER(FIND(analysismethod7,'III_Plan comp 438.68 {Plan 1}'!CN$15)),"",'III_Plan comp 438.68 {Plan 1}'!CN$15&amp;analysismethod7)</f>
        <v xml:space="preserve">Encounter Data Analysis; 
</v>
      </c>
      <c r="EV22" s="251" t="str">
        <f>IF(ISNUMBER(FIND(analysismethod7,'III_Plan comp 438.68 {Plan 1}'!CO$15)),"",'III_Plan comp 438.68 {Plan 1}'!CO$15&amp;analysismethod7)</f>
        <v xml:space="preserve">Encounter Data Analysis; 
</v>
      </c>
      <c r="EW22" s="251" t="str">
        <f>IF(ISNUMBER(FIND(analysismethod7,'III_Plan comp 438.68 {Plan 1}'!CP$15)),"",'III_Plan comp 438.68 {Plan 1}'!CP$15&amp;analysismethod7)</f>
        <v xml:space="preserve">Encounter Data Analysis; 
</v>
      </c>
      <c r="EX22" s="251" t="str">
        <f>IF(ISNUMBER(FIND(analysismethod7,'III_Plan comp 438.68 {Plan 1}'!CQ$15)),"",'III_Plan comp 438.68 {Plan 1}'!CQ$15&amp;analysismethod7)</f>
        <v xml:space="preserve">Encounter Data Analysis; 
</v>
      </c>
      <c r="EY22" s="251" t="str">
        <f>IF(ISNUMBER(FIND(analysismethod7,'III_Plan comp 438.68 {Plan 1}'!CR$15)),"",'III_Plan comp 438.68 {Plan 1}'!CR$15&amp;analysismethod7)</f>
        <v xml:space="preserve">Encounter Data Analysis; 
</v>
      </c>
      <c r="EZ22" s="251" t="str">
        <f>IF(ISNUMBER(FIND(analysismethod7,'III_Plan comp 438.68 {Plan 1}'!CS$15)),"",'III_Plan comp 438.68 {Plan 1}'!CS$15&amp;analysismethod7)</f>
        <v xml:space="preserve">Encounter Data Analysis; 
</v>
      </c>
      <c r="FA22" s="251" t="str">
        <f>IF(ISNUMBER(FIND(analysismethod7,'III_Plan comp 438.68 {Plan 1}'!CT$15)),"",'III_Plan comp 438.68 {Plan 1}'!CT$15&amp;analysismethod7)</f>
        <v xml:space="preserve">Encounter Data Analysis; 
</v>
      </c>
      <c r="FB22" s="251" t="str">
        <f>IF(ISNUMBER(FIND(analysismethod7,'III_Plan comp 438.68 {Plan 1}'!CU$15)),"",'III_Plan comp 438.68 {Plan 1}'!CU$15&amp;analysismethod7)</f>
        <v xml:space="preserve">Encounter Data Analysis; 
</v>
      </c>
      <c r="FC22" s="251" t="str">
        <f>IF(ISNUMBER(FIND(analysismethod7,'III_Plan comp 438.68 {Plan 1}'!CV$15)),"",'III_Plan comp 438.68 {Plan 1}'!CV$15&amp;analysismethod7)</f>
        <v xml:space="preserve">Encounter Data Analysis; 
</v>
      </c>
      <c r="FD22" s="251" t="str">
        <f>IF(ISNUMBER(FIND(analysismethod7,'III_Plan comp 438.68 {Plan 1}'!CW$15)),"",'III_Plan comp 438.68 {Plan 1}'!CW$15&amp;analysismethod7)</f>
        <v xml:space="preserve">Encounter Data Analysis; 
</v>
      </c>
      <c r="FE22" s="251" t="str">
        <f>IF(ISNUMBER(FIND(analysismethod7,'III_Plan comp 438.68 {Plan 1}'!CX$15)),"",'III_Plan comp 438.68 {Plan 1}'!CX$15&amp;analysismethod7)</f>
        <v xml:space="preserve">Encounter Data Analysis; 
</v>
      </c>
      <c r="FF22" s="251" t="str">
        <f>IF(ISNUMBER(FIND(analysismethod7,'III_Plan comp 438.68 {Plan 1}'!CY$15)),"",'III_Plan comp 438.68 {Plan 1}'!CY$15&amp;analysismethod7)</f>
        <v xml:space="preserve">Encounter Data Analysis; 
</v>
      </c>
      <c r="FG22" s="251" t="str">
        <f>IF(ISNUMBER(FIND(analysismethod7,'III_Plan comp 438.68 {Plan 1}'!CZ$15)),"",'III_Plan comp 438.68 {Plan 1}'!CZ$15&amp;analysismethod7)</f>
        <v xml:space="preserve">Encounter Data Analysis; 
</v>
      </c>
    </row>
    <row r="23" spans="2:163" x14ac:dyDescent="0.2">
      <c r="B23" s="11" t="s">
        <v>675</v>
      </c>
      <c r="C23" s="11"/>
      <c r="D23" s="11"/>
      <c r="E23" s="11"/>
      <c r="F23" s="11"/>
      <c r="G23" s="11"/>
      <c r="J23" s="92"/>
      <c r="K23" s="91"/>
      <c r="L23" s="91"/>
      <c r="M23" s="91"/>
      <c r="N23" s="91"/>
      <c r="O23" s="91"/>
      <c r="P23" s="91"/>
      <c r="Q23" s="91"/>
      <c r="R23" s="91"/>
      <c r="S23" s="91"/>
      <c r="T23" s="91"/>
      <c r="BK23" s="250" t="str">
        <f>IF('I_State and program information'!$E$79&lt;&gt;"",'I_State and program information'!E92&amp;"; "&amp;CHAR(10)&amp;CHAR(10),"")</f>
        <v/>
      </c>
      <c r="BL23" s="251" t="str">
        <f>IF(ISNUMBER(FIND(analysismethod8,'III_Plan comp 438.68 {Plan 1}'!E$15)),"",'III_Plan comp 438.68 {Plan 1}'!E$15&amp;analysismethod8)</f>
        <v/>
      </c>
      <c r="BM23" s="251" t="str">
        <f>IF(ISNUMBER(FIND(analysismethod8,'III_Plan comp 438.68 {Plan 1}'!F$15)),"",'III_Plan comp 438.68 {Plan 1}'!F$15&amp;analysismethod8)</f>
        <v/>
      </c>
      <c r="BN23" s="251" t="str">
        <f>IF(ISNUMBER(FIND(analysismethod8,'III_Plan comp 438.68 {Plan 1}'!G$15)),"",'III_Plan comp 438.68 {Plan 1}'!G$15&amp;analysismethod8)</f>
        <v/>
      </c>
      <c r="BO23" s="251" t="str">
        <f>IF(ISNUMBER(FIND(analysismethod8,'III_Plan comp 438.68 {Plan 1}'!H$15)),"",'III_Plan comp 438.68 {Plan 1}'!H$15&amp;analysismethod8)</f>
        <v/>
      </c>
      <c r="BP23" s="251" t="str">
        <f>IF(ISNUMBER(FIND(analysismethod8,'III_Plan comp 438.68 {Plan 1}'!I$15)),"",'III_Plan comp 438.68 {Plan 1}'!I$15&amp;analysismethod8)</f>
        <v/>
      </c>
      <c r="BQ23" s="251" t="str">
        <f>IF(ISNUMBER(FIND(analysismethod8,'III_Plan comp 438.68 {Plan 1}'!J$15)),"",'III_Plan comp 438.68 {Plan 1}'!J$15&amp;analysismethod8)</f>
        <v/>
      </c>
      <c r="BR23" s="251" t="str">
        <f>IF(ISNUMBER(FIND(analysismethod8,'III_Plan comp 438.68 {Plan 1}'!K$15)),"",'III_Plan comp 438.68 {Plan 1}'!K$15&amp;analysismethod8)</f>
        <v/>
      </c>
      <c r="BS23" s="251" t="str">
        <f>IF(ISNUMBER(FIND(analysismethod8,'III_Plan comp 438.68 {Plan 1}'!L$15)),"",'III_Plan comp 438.68 {Plan 1}'!L$15&amp;analysismethod8)</f>
        <v/>
      </c>
      <c r="BT23" s="251" t="str">
        <f>IF(ISNUMBER(FIND(analysismethod8,'III_Plan comp 438.68 {Plan 1}'!M$15)),"",'III_Plan comp 438.68 {Plan 1}'!M$15&amp;analysismethod8)</f>
        <v/>
      </c>
      <c r="BU23" s="251" t="str">
        <f>IF(ISNUMBER(FIND(analysismethod8,'III_Plan comp 438.68 {Plan 1}'!N$15)),"",'III_Plan comp 438.68 {Plan 1}'!N$15&amp;analysismethod8)</f>
        <v/>
      </c>
      <c r="BV23" s="251" t="str">
        <f>IF(ISNUMBER(FIND(analysismethod8,'III_Plan comp 438.68 {Plan 1}'!O$15)),"",'III_Plan comp 438.68 {Plan 1}'!O$15&amp;analysismethod8)</f>
        <v/>
      </c>
      <c r="BW23" s="251" t="str">
        <f>IF(ISNUMBER(FIND(analysismethod8,'III_Plan comp 438.68 {Plan 1}'!P$15)),"",'III_Plan comp 438.68 {Plan 1}'!P$15&amp;analysismethod8)</f>
        <v/>
      </c>
      <c r="BX23" s="251" t="str">
        <f>IF(ISNUMBER(FIND(analysismethod8,'III_Plan comp 438.68 {Plan 1}'!Q$15)),"",'III_Plan comp 438.68 {Plan 1}'!Q$15&amp;analysismethod8)</f>
        <v/>
      </c>
      <c r="BY23" s="251" t="str">
        <f>IF(ISNUMBER(FIND(analysismethod8,'III_Plan comp 438.68 {Plan 1}'!R$15)),"",'III_Plan comp 438.68 {Plan 1}'!R$15&amp;analysismethod8)</f>
        <v/>
      </c>
      <c r="BZ23" s="251" t="str">
        <f>IF(ISNUMBER(FIND(analysismethod8,'III_Plan comp 438.68 {Plan 1}'!S$15)),"",'III_Plan comp 438.68 {Plan 1}'!S$15&amp;analysismethod8)</f>
        <v/>
      </c>
      <c r="CA23" s="251" t="str">
        <f>IF(ISNUMBER(FIND(analysismethod8,'III_Plan comp 438.68 {Plan 1}'!T$15)),"",'III_Plan comp 438.68 {Plan 1}'!T$15&amp;analysismethod8)</f>
        <v/>
      </c>
      <c r="CB23" s="251" t="str">
        <f>IF(ISNUMBER(FIND(analysismethod8,'III_Plan comp 438.68 {Plan 1}'!U$15)),"",'III_Plan comp 438.68 {Plan 1}'!U$15&amp;analysismethod8)</f>
        <v/>
      </c>
      <c r="CC23" s="251" t="str">
        <f>IF(ISNUMBER(FIND(analysismethod8,'III_Plan comp 438.68 {Plan 1}'!V$15)),"",'III_Plan comp 438.68 {Plan 1}'!V$15&amp;analysismethod8)</f>
        <v/>
      </c>
      <c r="CD23" s="251" t="str">
        <f>IF(ISNUMBER(FIND(analysismethod8,'III_Plan comp 438.68 {Plan 1}'!W$15)),"",'III_Plan comp 438.68 {Plan 1}'!W$15&amp;analysismethod8)</f>
        <v/>
      </c>
      <c r="CE23" s="251" t="str">
        <f>IF(ISNUMBER(FIND(analysismethod8,'III_Plan comp 438.68 {Plan 1}'!X$15)),"",'III_Plan comp 438.68 {Plan 1}'!X$15&amp;analysismethod8)</f>
        <v/>
      </c>
      <c r="CF23" s="251" t="str">
        <f>IF(ISNUMBER(FIND(analysismethod8,'III_Plan comp 438.68 {Plan 1}'!Y$15)),"",'III_Plan comp 438.68 {Plan 1}'!Y$15&amp;analysismethod8)</f>
        <v/>
      </c>
      <c r="CG23" s="251" t="str">
        <f>IF(ISNUMBER(FIND(analysismethod8,'III_Plan comp 438.68 {Plan 1}'!Z$15)),"",'III_Plan comp 438.68 {Plan 1}'!Z$15&amp;analysismethod8)</f>
        <v/>
      </c>
      <c r="CH23" s="251" t="str">
        <f>IF(ISNUMBER(FIND(analysismethod8,'III_Plan comp 438.68 {Plan 1}'!AA$15)),"",'III_Plan comp 438.68 {Plan 1}'!AA$15&amp;analysismethod8)</f>
        <v/>
      </c>
      <c r="CI23" s="251" t="str">
        <f>IF(ISNUMBER(FIND(analysismethod8,'III_Plan comp 438.68 {Plan 1}'!AB$15)),"",'III_Plan comp 438.68 {Plan 1}'!AB$15&amp;analysismethod8)</f>
        <v/>
      </c>
      <c r="CJ23" s="251" t="str">
        <f>IF(ISNUMBER(FIND(analysismethod8,'III_Plan comp 438.68 {Plan 1}'!AC$15)),"",'III_Plan comp 438.68 {Plan 1}'!AC$15&amp;analysismethod8)</f>
        <v/>
      </c>
      <c r="CK23" s="251" t="str">
        <f>IF(ISNUMBER(FIND(analysismethod8,'III_Plan comp 438.68 {Plan 1}'!AD$15)),"",'III_Plan comp 438.68 {Plan 1}'!AD$15&amp;analysismethod8)</f>
        <v/>
      </c>
      <c r="CL23" s="251" t="str">
        <f>IF(ISNUMBER(FIND(analysismethod8,'III_Plan comp 438.68 {Plan 1}'!AE$15)),"",'III_Plan comp 438.68 {Plan 1}'!AE$15&amp;analysismethod8)</f>
        <v/>
      </c>
      <c r="CM23" s="251" t="str">
        <f>IF(ISNUMBER(FIND(analysismethod8,'III_Plan comp 438.68 {Plan 1}'!AF$15)),"",'III_Plan comp 438.68 {Plan 1}'!AF$15&amp;analysismethod8)</f>
        <v/>
      </c>
      <c r="CN23" s="251" t="str">
        <f>IF(ISNUMBER(FIND(analysismethod8,'III_Plan comp 438.68 {Plan 1}'!AG$15)),"",'III_Plan comp 438.68 {Plan 1}'!AG$15&amp;analysismethod8)</f>
        <v/>
      </c>
      <c r="CO23" s="251" t="str">
        <f>IF(ISNUMBER(FIND(analysismethod8,'III_Plan comp 438.68 {Plan 1}'!AH$15)),"",'III_Plan comp 438.68 {Plan 1}'!AH$15&amp;analysismethod8)</f>
        <v/>
      </c>
      <c r="CP23" s="251" t="str">
        <f>IF(ISNUMBER(FIND(analysismethod8,'III_Plan comp 438.68 {Plan 1}'!AI$15)),"",'III_Plan comp 438.68 {Plan 1}'!AI$15&amp;analysismethod8)</f>
        <v/>
      </c>
      <c r="CQ23" s="251" t="str">
        <f>IF(ISNUMBER(FIND(analysismethod8,'III_Plan comp 438.68 {Plan 1}'!AJ$15)),"",'III_Plan comp 438.68 {Plan 1}'!AJ$15&amp;analysismethod8)</f>
        <v/>
      </c>
      <c r="CR23" s="251" t="str">
        <f>IF(ISNUMBER(FIND(analysismethod8,'III_Plan comp 438.68 {Plan 1}'!AK$15)),"",'III_Plan comp 438.68 {Plan 1}'!AK$15&amp;analysismethod8)</f>
        <v/>
      </c>
      <c r="CS23" s="251" t="str">
        <f>IF(ISNUMBER(FIND(analysismethod8,'III_Plan comp 438.68 {Plan 1}'!AL$15)),"",'III_Plan comp 438.68 {Plan 1}'!AL$15&amp;analysismethod8)</f>
        <v/>
      </c>
      <c r="CT23" s="251" t="str">
        <f>IF(ISNUMBER(FIND(analysismethod8,'III_Plan comp 438.68 {Plan 1}'!AM$15)),"",'III_Plan comp 438.68 {Plan 1}'!AM$15&amp;analysismethod8)</f>
        <v/>
      </c>
      <c r="CU23" s="251" t="str">
        <f>IF(ISNUMBER(FIND(analysismethod8,'III_Plan comp 438.68 {Plan 1}'!AN$15)),"",'III_Plan comp 438.68 {Plan 1}'!AN$15&amp;analysismethod8)</f>
        <v/>
      </c>
      <c r="CV23" s="251" t="str">
        <f>IF(ISNUMBER(FIND(analysismethod8,'III_Plan comp 438.68 {Plan 1}'!AO$15)),"",'III_Plan comp 438.68 {Plan 1}'!AO$15&amp;analysismethod8)</f>
        <v/>
      </c>
      <c r="CW23" s="251" t="str">
        <f>IF(ISNUMBER(FIND(analysismethod8,'III_Plan comp 438.68 {Plan 1}'!AP$15)),"",'III_Plan comp 438.68 {Plan 1}'!AP$15&amp;analysismethod8)</f>
        <v/>
      </c>
      <c r="CX23" s="251" t="str">
        <f>IF(ISNUMBER(FIND(analysismethod8,'III_Plan comp 438.68 {Plan 1}'!AQ$15)),"",'III_Plan comp 438.68 {Plan 1}'!AQ$15&amp;analysismethod8)</f>
        <v/>
      </c>
      <c r="CY23" s="251" t="str">
        <f>IF(ISNUMBER(FIND(analysismethod8,'III_Plan comp 438.68 {Plan 1}'!AR$15)),"",'III_Plan comp 438.68 {Plan 1}'!AR$15&amp;analysismethod8)</f>
        <v/>
      </c>
      <c r="CZ23" s="251" t="str">
        <f>IF(ISNUMBER(FIND(analysismethod8,'III_Plan comp 438.68 {Plan 1}'!AS$15)),"",'III_Plan comp 438.68 {Plan 1}'!AS$15&amp;analysismethod8)</f>
        <v/>
      </c>
      <c r="DA23" s="251" t="str">
        <f>IF(ISNUMBER(FIND(analysismethod8,'III_Plan comp 438.68 {Plan 1}'!AT$15)),"",'III_Plan comp 438.68 {Plan 1}'!AT$15&amp;analysismethod8)</f>
        <v/>
      </c>
      <c r="DB23" s="251" t="str">
        <f>IF(ISNUMBER(FIND(analysismethod8,'III_Plan comp 438.68 {Plan 1}'!AU$15)),"",'III_Plan comp 438.68 {Plan 1}'!AU$15&amp;analysismethod8)</f>
        <v/>
      </c>
      <c r="DC23" s="251" t="str">
        <f>IF(ISNUMBER(FIND(analysismethod8,'III_Plan comp 438.68 {Plan 1}'!AV$15)),"",'III_Plan comp 438.68 {Plan 1}'!AV$15&amp;analysismethod8)</f>
        <v/>
      </c>
      <c r="DD23" s="251" t="str">
        <f>IF(ISNUMBER(FIND(analysismethod8,'III_Plan comp 438.68 {Plan 1}'!AW$15)),"",'III_Plan comp 438.68 {Plan 1}'!AW$15&amp;analysismethod8)</f>
        <v/>
      </c>
      <c r="DE23" s="251" t="str">
        <f>IF(ISNUMBER(FIND(analysismethod8,'III_Plan comp 438.68 {Plan 1}'!AX$15)),"",'III_Plan comp 438.68 {Plan 1}'!AX$15&amp;analysismethod8)</f>
        <v/>
      </c>
      <c r="DF23" s="251" t="str">
        <f>IF(ISNUMBER(FIND(analysismethod8,'III_Plan comp 438.68 {Plan 1}'!AY$15)),"",'III_Plan comp 438.68 {Plan 1}'!AY$15&amp;analysismethod8)</f>
        <v/>
      </c>
      <c r="DG23" s="251" t="str">
        <f>IF(ISNUMBER(FIND(analysismethod8,'III_Plan comp 438.68 {Plan 1}'!AZ$15)),"",'III_Plan comp 438.68 {Plan 1}'!AZ$15&amp;analysismethod8)</f>
        <v/>
      </c>
      <c r="DH23" s="251" t="str">
        <f>IF(ISNUMBER(FIND(analysismethod8,'III_Plan comp 438.68 {Plan 1}'!BA$15)),"",'III_Plan comp 438.68 {Plan 1}'!BA$15&amp;analysismethod8)</f>
        <v/>
      </c>
      <c r="DI23" s="251" t="str">
        <f>IF(ISNUMBER(FIND(analysismethod8,'III_Plan comp 438.68 {Plan 1}'!BB$15)),"",'III_Plan comp 438.68 {Plan 1}'!BB$15&amp;analysismethod8)</f>
        <v/>
      </c>
      <c r="DJ23" s="251" t="str">
        <f>IF(ISNUMBER(FIND(analysismethod8,'III_Plan comp 438.68 {Plan 1}'!BC$15)),"",'III_Plan comp 438.68 {Plan 1}'!BC$15&amp;analysismethod8)</f>
        <v/>
      </c>
      <c r="DK23" s="251" t="str">
        <f>IF(ISNUMBER(FIND(analysismethod8,'III_Plan comp 438.68 {Plan 1}'!BD$15)),"",'III_Plan comp 438.68 {Plan 1}'!BD$15&amp;analysismethod8)</f>
        <v/>
      </c>
      <c r="DL23" s="251" t="str">
        <f>IF(ISNUMBER(FIND(analysismethod8,'III_Plan comp 438.68 {Plan 1}'!BE$15)),"",'III_Plan comp 438.68 {Plan 1}'!BE$15&amp;analysismethod8)</f>
        <v/>
      </c>
      <c r="DM23" s="251" t="str">
        <f>IF(ISNUMBER(FIND(analysismethod8,'III_Plan comp 438.68 {Plan 1}'!BF$15)),"",'III_Plan comp 438.68 {Plan 1}'!BF$15&amp;analysismethod8)</f>
        <v/>
      </c>
      <c r="DN23" s="251" t="str">
        <f>IF(ISNUMBER(FIND(analysismethod8,'III_Plan comp 438.68 {Plan 1}'!BG$15)),"",'III_Plan comp 438.68 {Plan 1}'!BG$15&amp;analysismethod8)</f>
        <v/>
      </c>
      <c r="DO23" s="251" t="str">
        <f>IF(ISNUMBER(FIND(analysismethod8,'III_Plan comp 438.68 {Plan 1}'!BH$15)),"",'III_Plan comp 438.68 {Plan 1}'!BH$15&amp;analysismethod8)</f>
        <v/>
      </c>
      <c r="DP23" s="251" t="str">
        <f>IF(ISNUMBER(FIND(analysismethod8,'III_Plan comp 438.68 {Plan 1}'!BI$15)),"",'III_Plan comp 438.68 {Plan 1}'!BI$15&amp;analysismethod8)</f>
        <v/>
      </c>
      <c r="DQ23" s="251" t="str">
        <f>IF(ISNUMBER(FIND(analysismethod8,'III_Plan comp 438.68 {Plan 1}'!BJ$15)),"",'III_Plan comp 438.68 {Plan 1}'!BJ$15&amp;analysismethod8)</f>
        <v/>
      </c>
      <c r="DR23" s="251" t="str">
        <f>IF(ISNUMBER(FIND(analysismethod8,'III_Plan comp 438.68 {Plan 1}'!BK$15)),"",'III_Plan comp 438.68 {Plan 1}'!BK$15&amp;analysismethod8)</f>
        <v/>
      </c>
      <c r="DS23" s="251" t="str">
        <f>IF(ISNUMBER(FIND(analysismethod8,'III_Plan comp 438.68 {Plan 1}'!BL$15)),"",'III_Plan comp 438.68 {Plan 1}'!BL$15&amp;analysismethod8)</f>
        <v/>
      </c>
      <c r="DT23" s="251" t="str">
        <f>IF(ISNUMBER(FIND(analysismethod8,'III_Plan comp 438.68 {Plan 1}'!BM$15)),"",'III_Plan comp 438.68 {Plan 1}'!BM$15&amp;analysismethod8)</f>
        <v/>
      </c>
      <c r="DU23" s="251" t="str">
        <f>IF(ISNUMBER(FIND(analysismethod8,'III_Plan comp 438.68 {Plan 1}'!BN$15)),"",'III_Plan comp 438.68 {Plan 1}'!BN$15&amp;analysismethod8)</f>
        <v/>
      </c>
      <c r="DV23" s="251" t="str">
        <f>IF(ISNUMBER(FIND(analysismethod8,'III_Plan comp 438.68 {Plan 1}'!BO$15)),"",'III_Plan comp 438.68 {Plan 1}'!BO$15&amp;analysismethod8)</f>
        <v/>
      </c>
      <c r="DW23" s="251" t="str">
        <f>IF(ISNUMBER(FIND(analysismethod8,'III_Plan comp 438.68 {Plan 1}'!BP$15)),"",'III_Plan comp 438.68 {Plan 1}'!BP$15&amp;analysismethod8)</f>
        <v/>
      </c>
      <c r="DX23" s="251" t="str">
        <f>IF(ISNUMBER(FIND(analysismethod8,'III_Plan comp 438.68 {Plan 1}'!BQ$15)),"",'III_Plan comp 438.68 {Plan 1}'!BQ$15&amp;analysismethod8)</f>
        <v/>
      </c>
      <c r="DY23" s="251" t="str">
        <f>IF(ISNUMBER(FIND(analysismethod8,'III_Plan comp 438.68 {Plan 1}'!BR$15)),"",'III_Plan comp 438.68 {Plan 1}'!BR$15&amp;analysismethod8)</f>
        <v/>
      </c>
      <c r="DZ23" s="251" t="str">
        <f>IF(ISNUMBER(FIND(analysismethod8,'III_Plan comp 438.68 {Plan 1}'!BS$15)),"",'III_Plan comp 438.68 {Plan 1}'!BS$15&amp;analysismethod8)</f>
        <v/>
      </c>
      <c r="EA23" s="251" t="str">
        <f>IF(ISNUMBER(FIND(analysismethod8,'III_Plan comp 438.68 {Plan 1}'!BT$15)),"",'III_Plan comp 438.68 {Plan 1}'!BT$15&amp;analysismethod8)</f>
        <v/>
      </c>
      <c r="EB23" s="251" t="str">
        <f>IF(ISNUMBER(FIND(analysismethod8,'III_Plan comp 438.68 {Plan 1}'!BU$15)),"",'III_Plan comp 438.68 {Plan 1}'!BU$15&amp;analysismethod8)</f>
        <v/>
      </c>
      <c r="EC23" s="251" t="str">
        <f>IF(ISNUMBER(FIND(analysismethod8,'III_Plan comp 438.68 {Plan 1}'!BV$15)),"",'III_Plan comp 438.68 {Plan 1}'!BV$15&amp;analysismethod8)</f>
        <v/>
      </c>
      <c r="ED23" s="251" t="str">
        <f>IF(ISNUMBER(FIND(analysismethod8,'III_Plan comp 438.68 {Plan 1}'!BW$15)),"",'III_Plan comp 438.68 {Plan 1}'!BW$15&amp;analysismethod8)</f>
        <v/>
      </c>
      <c r="EE23" s="251" t="str">
        <f>IF(ISNUMBER(FIND(analysismethod8,'III_Plan comp 438.68 {Plan 1}'!BX$15)),"",'III_Plan comp 438.68 {Plan 1}'!BX$15&amp;analysismethod8)</f>
        <v/>
      </c>
      <c r="EF23" s="251" t="str">
        <f>IF(ISNUMBER(FIND(analysismethod8,'III_Plan comp 438.68 {Plan 1}'!BY$15)),"",'III_Plan comp 438.68 {Plan 1}'!BY$15&amp;analysismethod8)</f>
        <v/>
      </c>
      <c r="EG23" s="251" t="str">
        <f>IF(ISNUMBER(FIND(analysismethod8,'III_Plan comp 438.68 {Plan 1}'!BZ$15)),"",'III_Plan comp 438.68 {Plan 1}'!BZ$15&amp;analysismethod8)</f>
        <v/>
      </c>
      <c r="EH23" s="251" t="str">
        <f>IF(ISNUMBER(FIND(analysismethod8,'III_Plan comp 438.68 {Plan 1}'!CA$15)),"",'III_Plan comp 438.68 {Plan 1}'!CA$15&amp;analysismethod8)</f>
        <v/>
      </c>
      <c r="EI23" s="251" t="str">
        <f>IF(ISNUMBER(FIND(analysismethod8,'III_Plan comp 438.68 {Plan 1}'!CB$15)),"",'III_Plan comp 438.68 {Plan 1}'!CB$15&amp;analysismethod8)</f>
        <v/>
      </c>
      <c r="EJ23" s="251" t="str">
        <f>IF(ISNUMBER(FIND(analysismethod8,'III_Plan comp 438.68 {Plan 1}'!CC$15)),"",'III_Plan comp 438.68 {Plan 1}'!CC$15&amp;analysismethod8)</f>
        <v/>
      </c>
      <c r="EK23" s="251" t="str">
        <f>IF(ISNUMBER(FIND(analysismethod8,'III_Plan comp 438.68 {Plan 1}'!CD$15)),"",'III_Plan comp 438.68 {Plan 1}'!CD$15&amp;analysismethod8)</f>
        <v/>
      </c>
      <c r="EL23" s="251" t="str">
        <f>IF(ISNUMBER(FIND(analysismethod8,'III_Plan comp 438.68 {Plan 1}'!CE$15)),"",'III_Plan comp 438.68 {Plan 1}'!CE$15&amp;analysismethod8)</f>
        <v/>
      </c>
      <c r="EM23" s="251" t="str">
        <f>IF(ISNUMBER(FIND(analysismethod8,'III_Plan comp 438.68 {Plan 1}'!CF$15)),"",'III_Plan comp 438.68 {Plan 1}'!CF$15&amp;analysismethod8)</f>
        <v/>
      </c>
      <c r="EN23" s="251" t="str">
        <f>IF(ISNUMBER(FIND(analysismethod8,'III_Plan comp 438.68 {Plan 1}'!CG$15)),"",'III_Plan comp 438.68 {Plan 1}'!CG$15&amp;analysismethod8)</f>
        <v/>
      </c>
      <c r="EO23" s="251" t="str">
        <f>IF(ISNUMBER(FIND(analysismethod8,'III_Plan comp 438.68 {Plan 1}'!CH$15)),"",'III_Plan comp 438.68 {Plan 1}'!CH$15&amp;analysismethod8)</f>
        <v/>
      </c>
      <c r="EP23" s="251" t="str">
        <f>IF(ISNUMBER(FIND(analysismethod8,'III_Plan comp 438.68 {Plan 1}'!CI$15)),"",'III_Plan comp 438.68 {Plan 1}'!CI$15&amp;analysismethod8)</f>
        <v/>
      </c>
      <c r="EQ23" s="251" t="str">
        <f>IF(ISNUMBER(FIND(analysismethod8,'III_Plan comp 438.68 {Plan 1}'!CJ$15)),"",'III_Plan comp 438.68 {Plan 1}'!CJ$15&amp;analysismethod8)</f>
        <v/>
      </c>
      <c r="ER23" s="251" t="str">
        <f>IF(ISNUMBER(FIND(analysismethod8,'III_Plan comp 438.68 {Plan 1}'!CK$15)),"",'III_Plan comp 438.68 {Plan 1}'!CK$15&amp;analysismethod8)</f>
        <v/>
      </c>
      <c r="ES23" s="251" t="str">
        <f>IF(ISNUMBER(FIND(analysismethod8,'III_Plan comp 438.68 {Plan 1}'!CL$15)),"",'III_Plan comp 438.68 {Plan 1}'!CL$15&amp;analysismethod8)</f>
        <v/>
      </c>
      <c r="ET23" s="251" t="str">
        <f>IF(ISNUMBER(FIND(analysismethod8,'III_Plan comp 438.68 {Plan 1}'!CM$15)),"",'III_Plan comp 438.68 {Plan 1}'!CM$15&amp;analysismethod8)</f>
        <v/>
      </c>
      <c r="EU23" s="251" t="str">
        <f>IF(ISNUMBER(FIND(analysismethod8,'III_Plan comp 438.68 {Plan 1}'!CN$15)),"",'III_Plan comp 438.68 {Plan 1}'!CN$15&amp;analysismethod8)</f>
        <v/>
      </c>
      <c r="EV23" s="251" t="str">
        <f>IF(ISNUMBER(FIND(analysismethod8,'III_Plan comp 438.68 {Plan 1}'!CO$15)),"",'III_Plan comp 438.68 {Plan 1}'!CO$15&amp;analysismethod8)</f>
        <v/>
      </c>
      <c r="EW23" s="251" t="str">
        <f>IF(ISNUMBER(FIND(analysismethod8,'III_Plan comp 438.68 {Plan 1}'!CP$15)),"",'III_Plan comp 438.68 {Plan 1}'!CP$15&amp;analysismethod8)</f>
        <v/>
      </c>
      <c r="EX23" s="251" t="str">
        <f>IF(ISNUMBER(FIND(analysismethod8,'III_Plan comp 438.68 {Plan 1}'!CQ$15)),"",'III_Plan comp 438.68 {Plan 1}'!CQ$15&amp;analysismethod8)</f>
        <v/>
      </c>
      <c r="EY23" s="251" t="str">
        <f>IF(ISNUMBER(FIND(analysismethod8,'III_Plan comp 438.68 {Plan 1}'!CR$15)),"",'III_Plan comp 438.68 {Plan 1}'!CR$15&amp;analysismethod8)</f>
        <v/>
      </c>
      <c r="EZ23" s="251" t="str">
        <f>IF(ISNUMBER(FIND(analysismethod8,'III_Plan comp 438.68 {Plan 1}'!CS$15)),"",'III_Plan comp 438.68 {Plan 1}'!CS$15&amp;analysismethod8)</f>
        <v/>
      </c>
      <c r="FA23" s="251" t="str">
        <f>IF(ISNUMBER(FIND(analysismethod8,'III_Plan comp 438.68 {Plan 1}'!CT$15)),"",'III_Plan comp 438.68 {Plan 1}'!CT$15&amp;analysismethod8)</f>
        <v/>
      </c>
      <c r="FB23" s="251" t="str">
        <f>IF(ISNUMBER(FIND(analysismethod8,'III_Plan comp 438.68 {Plan 1}'!CU$15)),"",'III_Plan comp 438.68 {Plan 1}'!CU$15&amp;analysismethod8)</f>
        <v/>
      </c>
      <c r="FC23" s="251" t="str">
        <f>IF(ISNUMBER(FIND(analysismethod8,'III_Plan comp 438.68 {Plan 1}'!CV$15)),"",'III_Plan comp 438.68 {Plan 1}'!CV$15&amp;analysismethod8)</f>
        <v/>
      </c>
      <c r="FD23" s="251" t="str">
        <f>IF(ISNUMBER(FIND(analysismethod8,'III_Plan comp 438.68 {Plan 1}'!CW$15)),"",'III_Plan comp 438.68 {Plan 1}'!CW$15&amp;analysismethod8)</f>
        <v/>
      </c>
      <c r="FE23" s="251" t="str">
        <f>IF(ISNUMBER(FIND(analysismethod8,'III_Plan comp 438.68 {Plan 1}'!CX$15)),"",'III_Plan comp 438.68 {Plan 1}'!CX$15&amp;analysismethod8)</f>
        <v/>
      </c>
      <c r="FF23" s="251" t="str">
        <f>IF(ISNUMBER(FIND(analysismethod8,'III_Plan comp 438.68 {Plan 1}'!CY$15)),"",'III_Plan comp 438.68 {Plan 1}'!CY$15&amp;analysismethod8)</f>
        <v/>
      </c>
      <c r="FG23" s="251" t="str">
        <f>IF(ISNUMBER(FIND(analysismethod8,'III_Plan comp 438.68 {Plan 1}'!CZ$15)),"",'III_Plan comp 438.68 {Plan 1}'!CZ$15&amp;analysismethod8)</f>
        <v/>
      </c>
    </row>
    <row r="24" spans="2:163" x14ac:dyDescent="0.2">
      <c r="B24" s="11" t="s">
        <v>676</v>
      </c>
      <c r="C24" s="11"/>
      <c r="D24" s="11"/>
      <c r="E24" s="11"/>
      <c r="F24" s="11"/>
      <c r="G24" s="11"/>
      <c r="J24" s="92"/>
      <c r="K24" s="91"/>
      <c r="L24" s="91"/>
      <c r="M24" s="91"/>
      <c r="N24" s="91"/>
      <c r="O24" s="91"/>
      <c r="P24" s="91"/>
      <c r="Q24" s="91"/>
      <c r="R24" s="91"/>
      <c r="S24" s="91"/>
      <c r="T24" s="91"/>
      <c r="BK24" s="250" t="str">
        <f>IF('I_State and program information'!$E$85&lt;&gt;"",'I_State and program information'!E98&amp;"; "&amp;CHAR(10)&amp;CHAR(10),"")</f>
        <v/>
      </c>
      <c r="BL24" s="251" t="str">
        <f>IF(ISNUMBER(FIND(analysismethod9,'III_Plan comp 438.68 {Plan 1}'!E$15)),"",'III_Plan comp 438.68 {Plan 1}'!E$15&amp;analysismethod9)</f>
        <v/>
      </c>
      <c r="BM24" s="251" t="str">
        <f>IF(ISNUMBER(FIND(analysismethod9,'III_Plan comp 438.68 {Plan 1}'!F$15)),"",'III_Plan comp 438.68 {Plan 1}'!F$15&amp;analysismethod9)</f>
        <v/>
      </c>
      <c r="BN24" s="251" t="str">
        <f>IF(ISNUMBER(FIND(analysismethod9,'III_Plan comp 438.68 {Plan 1}'!G$15)),"",'III_Plan comp 438.68 {Plan 1}'!G$15&amp;analysismethod9)</f>
        <v/>
      </c>
      <c r="BO24" s="251" t="str">
        <f>IF(ISNUMBER(FIND(analysismethod9,'III_Plan comp 438.68 {Plan 1}'!H$15)),"",'III_Plan comp 438.68 {Plan 1}'!H$15&amp;analysismethod9)</f>
        <v/>
      </c>
      <c r="BP24" s="251" t="str">
        <f>IF(ISNUMBER(FIND(analysismethod9,'III_Plan comp 438.68 {Plan 1}'!I$15)),"",'III_Plan comp 438.68 {Plan 1}'!I$15&amp;analysismethod9)</f>
        <v/>
      </c>
      <c r="BQ24" s="251" t="str">
        <f>IF(ISNUMBER(FIND(analysismethod9,'III_Plan comp 438.68 {Plan 1}'!J$15)),"",'III_Plan comp 438.68 {Plan 1}'!J$15&amp;analysismethod9)</f>
        <v/>
      </c>
      <c r="BR24" s="251" t="str">
        <f>IF(ISNUMBER(FIND(analysismethod9,'III_Plan comp 438.68 {Plan 1}'!K$15)),"",'III_Plan comp 438.68 {Plan 1}'!K$15&amp;analysismethod9)</f>
        <v/>
      </c>
      <c r="BS24" s="251" t="str">
        <f>IF(ISNUMBER(FIND(analysismethod9,'III_Plan comp 438.68 {Plan 1}'!L$15)),"",'III_Plan comp 438.68 {Plan 1}'!L$15&amp;analysismethod9)</f>
        <v/>
      </c>
      <c r="BT24" s="251" t="str">
        <f>IF(ISNUMBER(FIND(analysismethod9,'III_Plan comp 438.68 {Plan 1}'!M$15)),"",'III_Plan comp 438.68 {Plan 1}'!M$15&amp;analysismethod9)</f>
        <v/>
      </c>
      <c r="BU24" s="251" t="str">
        <f>IF(ISNUMBER(FIND(analysismethod9,'III_Plan comp 438.68 {Plan 1}'!N$15)),"",'III_Plan comp 438.68 {Plan 1}'!N$15&amp;analysismethod9)</f>
        <v/>
      </c>
      <c r="BV24" s="251" t="str">
        <f>IF(ISNUMBER(FIND(analysismethod9,'III_Plan comp 438.68 {Plan 1}'!O$15)),"",'III_Plan comp 438.68 {Plan 1}'!O$15&amp;analysismethod9)</f>
        <v/>
      </c>
      <c r="BW24" s="251" t="str">
        <f>IF(ISNUMBER(FIND(analysismethod9,'III_Plan comp 438.68 {Plan 1}'!P$15)),"",'III_Plan comp 438.68 {Plan 1}'!P$15&amp;analysismethod9)</f>
        <v/>
      </c>
      <c r="BX24" s="251" t="str">
        <f>IF(ISNUMBER(FIND(analysismethod9,'III_Plan comp 438.68 {Plan 1}'!Q$15)),"",'III_Plan comp 438.68 {Plan 1}'!Q$15&amp;analysismethod9)</f>
        <v/>
      </c>
      <c r="BY24" s="251" t="str">
        <f>IF(ISNUMBER(FIND(analysismethod9,'III_Plan comp 438.68 {Plan 1}'!R$15)),"",'III_Plan comp 438.68 {Plan 1}'!R$15&amp;analysismethod9)</f>
        <v/>
      </c>
      <c r="BZ24" s="251" t="str">
        <f>IF(ISNUMBER(FIND(analysismethod9,'III_Plan comp 438.68 {Plan 1}'!S$15)),"",'III_Plan comp 438.68 {Plan 1}'!S$15&amp;analysismethod9)</f>
        <v/>
      </c>
      <c r="CA24" s="251" t="str">
        <f>IF(ISNUMBER(FIND(analysismethod9,'III_Plan comp 438.68 {Plan 1}'!T$15)),"",'III_Plan comp 438.68 {Plan 1}'!T$15&amp;analysismethod9)</f>
        <v/>
      </c>
      <c r="CB24" s="251" t="str">
        <f>IF(ISNUMBER(FIND(analysismethod9,'III_Plan comp 438.68 {Plan 1}'!U$15)),"",'III_Plan comp 438.68 {Plan 1}'!U$15&amp;analysismethod9)</f>
        <v/>
      </c>
      <c r="CC24" s="251" t="str">
        <f>IF(ISNUMBER(FIND(analysismethod9,'III_Plan comp 438.68 {Plan 1}'!V$15)),"",'III_Plan comp 438.68 {Plan 1}'!V$15&amp;analysismethod9)</f>
        <v/>
      </c>
      <c r="CD24" s="251" t="str">
        <f>IF(ISNUMBER(FIND(analysismethod9,'III_Plan comp 438.68 {Plan 1}'!W$15)),"",'III_Plan comp 438.68 {Plan 1}'!W$15&amp;analysismethod9)</f>
        <v/>
      </c>
      <c r="CE24" s="251" t="str">
        <f>IF(ISNUMBER(FIND(analysismethod9,'III_Plan comp 438.68 {Plan 1}'!X$15)),"",'III_Plan comp 438.68 {Plan 1}'!X$15&amp;analysismethod9)</f>
        <v/>
      </c>
      <c r="CF24" s="251" t="str">
        <f>IF(ISNUMBER(FIND(analysismethod9,'III_Plan comp 438.68 {Plan 1}'!Y$15)),"",'III_Plan comp 438.68 {Plan 1}'!Y$15&amp;analysismethod9)</f>
        <v/>
      </c>
      <c r="CG24" s="251" t="str">
        <f>IF(ISNUMBER(FIND(analysismethod9,'III_Plan comp 438.68 {Plan 1}'!Z$15)),"",'III_Plan comp 438.68 {Plan 1}'!Z$15&amp;analysismethod9)</f>
        <v/>
      </c>
      <c r="CH24" s="251" t="str">
        <f>IF(ISNUMBER(FIND(analysismethod9,'III_Plan comp 438.68 {Plan 1}'!AA$15)),"",'III_Plan comp 438.68 {Plan 1}'!AA$15&amp;analysismethod9)</f>
        <v/>
      </c>
      <c r="CI24" s="251" t="str">
        <f>IF(ISNUMBER(FIND(analysismethod9,'III_Plan comp 438.68 {Plan 1}'!AB$15)),"",'III_Plan comp 438.68 {Plan 1}'!AB$15&amp;analysismethod9)</f>
        <v/>
      </c>
      <c r="CJ24" s="251" t="str">
        <f>IF(ISNUMBER(FIND(analysismethod9,'III_Plan comp 438.68 {Plan 1}'!AC$15)),"",'III_Plan comp 438.68 {Plan 1}'!AC$15&amp;analysismethod9)</f>
        <v/>
      </c>
      <c r="CK24" s="251" t="str">
        <f>IF(ISNUMBER(FIND(analysismethod9,'III_Plan comp 438.68 {Plan 1}'!AD$15)),"",'III_Plan comp 438.68 {Plan 1}'!AD$15&amp;analysismethod9)</f>
        <v/>
      </c>
      <c r="CL24" s="251" t="str">
        <f>IF(ISNUMBER(FIND(analysismethod9,'III_Plan comp 438.68 {Plan 1}'!AE$15)),"",'III_Plan comp 438.68 {Plan 1}'!AE$15&amp;analysismethod9)</f>
        <v/>
      </c>
      <c r="CM24" s="251" t="str">
        <f>IF(ISNUMBER(FIND(analysismethod9,'III_Plan comp 438.68 {Plan 1}'!AF$15)),"",'III_Plan comp 438.68 {Plan 1}'!AF$15&amp;analysismethod9)</f>
        <v/>
      </c>
      <c r="CN24" s="251" t="str">
        <f>IF(ISNUMBER(FIND(analysismethod9,'III_Plan comp 438.68 {Plan 1}'!AG$15)),"",'III_Plan comp 438.68 {Plan 1}'!AG$15&amp;analysismethod9)</f>
        <v/>
      </c>
      <c r="CO24" s="251" t="str">
        <f>IF(ISNUMBER(FIND(analysismethod9,'III_Plan comp 438.68 {Plan 1}'!AH$15)),"",'III_Plan comp 438.68 {Plan 1}'!AH$15&amp;analysismethod9)</f>
        <v/>
      </c>
      <c r="CP24" s="251" t="str">
        <f>IF(ISNUMBER(FIND(analysismethod9,'III_Plan comp 438.68 {Plan 1}'!AI$15)),"",'III_Plan comp 438.68 {Plan 1}'!AI$15&amp;analysismethod9)</f>
        <v/>
      </c>
      <c r="CQ24" s="251" t="str">
        <f>IF(ISNUMBER(FIND(analysismethod9,'III_Plan comp 438.68 {Plan 1}'!AJ$15)),"",'III_Plan comp 438.68 {Plan 1}'!AJ$15&amp;analysismethod9)</f>
        <v/>
      </c>
      <c r="CR24" s="251" t="str">
        <f>IF(ISNUMBER(FIND(analysismethod9,'III_Plan comp 438.68 {Plan 1}'!AK$15)),"",'III_Plan comp 438.68 {Plan 1}'!AK$15&amp;analysismethod9)</f>
        <v/>
      </c>
      <c r="CS24" s="251" t="str">
        <f>IF(ISNUMBER(FIND(analysismethod9,'III_Plan comp 438.68 {Plan 1}'!AL$15)),"",'III_Plan comp 438.68 {Plan 1}'!AL$15&amp;analysismethod9)</f>
        <v/>
      </c>
      <c r="CT24" s="251" t="str">
        <f>IF(ISNUMBER(FIND(analysismethod9,'III_Plan comp 438.68 {Plan 1}'!AM$15)),"",'III_Plan comp 438.68 {Plan 1}'!AM$15&amp;analysismethod9)</f>
        <v/>
      </c>
      <c r="CU24" s="251" t="str">
        <f>IF(ISNUMBER(FIND(analysismethod9,'III_Plan comp 438.68 {Plan 1}'!AN$15)),"",'III_Plan comp 438.68 {Plan 1}'!AN$15&amp;analysismethod9)</f>
        <v/>
      </c>
      <c r="CV24" s="251" t="str">
        <f>IF(ISNUMBER(FIND(analysismethod9,'III_Plan comp 438.68 {Plan 1}'!AO$15)),"",'III_Plan comp 438.68 {Plan 1}'!AO$15&amp;analysismethod9)</f>
        <v/>
      </c>
      <c r="CW24" s="251" t="str">
        <f>IF(ISNUMBER(FIND(analysismethod9,'III_Plan comp 438.68 {Plan 1}'!AP$15)),"",'III_Plan comp 438.68 {Plan 1}'!AP$15&amp;analysismethod9)</f>
        <v/>
      </c>
      <c r="CX24" s="251" t="str">
        <f>IF(ISNUMBER(FIND(analysismethod9,'III_Plan comp 438.68 {Plan 1}'!AQ$15)),"",'III_Plan comp 438.68 {Plan 1}'!AQ$15&amp;analysismethod9)</f>
        <v/>
      </c>
      <c r="CY24" s="251" t="str">
        <f>IF(ISNUMBER(FIND(analysismethod9,'III_Plan comp 438.68 {Plan 1}'!AR$15)),"",'III_Plan comp 438.68 {Plan 1}'!AR$15&amp;analysismethod9)</f>
        <v/>
      </c>
      <c r="CZ24" s="251" t="str">
        <f>IF(ISNUMBER(FIND(analysismethod9,'III_Plan comp 438.68 {Plan 1}'!AS$15)),"",'III_Plan comp 438.68 {Plan 1}'!AS$15&amp;analysismethod9)</f>
        <v/>
      </c>
      <c r="DA24" s="251" t="str">
        <f>IF(ISNUMBER(FIND(analysismethod9,'III_Plan comp 438.68 {Plan 1}'!AT$15)),"",'III_Plan comp 438.68 {Plan 1}'!AT$15&amp;analysismethod9)</f>
        <v/>
      </c>
      <c r="DB24" s="251" t="str">
        <f>IF(ISNUMBER(FIND(analysismethod9,'III_Plan comp 438.68 {Plan 1}'!AU$15)),"",'III_Plan comp 438.68 {Plan 1}'!AU$15&amp;analysismethod9)</f>
        <v/>
      </c>
      <c r="DC24" s="251" t="str">
        <f>IF(ISNUMBER(FIND(analysismethod9,'III_Plan comp 438.68 {Plan 1}'!AV$15)),"",'III_Plan comp 438.68 {Plan 1}'!AV$15&amp;analysismethod9)</f>
        <v/>
      </c>
      <c r="DD24" s="251" t="str">
        <f>IF(ISNUMBER(FIND(analysismethod9,'III_Plan comp 438.68 {Plan 1}'!AW$15)),"",'III_Plan comp 438.68 {Plan 1}'!AW$15&amp;analysismethod9)</f>
        <v/>
      </c>
      <c r="DE24" s="251" t="str">
        <f>IF(ISNUMBER(FIND(analysismethod9,'III_Plan comp 438.68 {Plan 1}'!AX$15)),"",'III_Plan comp 438.68 {Plan 1}'!AX$15&amp;analysismethod9)</f>
        <v/>
      </c>
      <c r="DF24" s="251" t="str">
        <f>IF(ISNUMBER(FIND(analysismethod9,'III_Plan comp 438.68 {Plan 1}'!AY$15)),"",'III_Plan comp 438.68 {Plan 1}'!AY$15&amp;analysismethod9)</f>
        <v/>
      </c>
      <c r="DG24" s="251" t="str">
        <f>IF(ISNUMBER(FIND(analysismethod9,'III_Plan comp 438.68 {Plan 1}'!AZ$15)),"",'III_Plan comp 438.68 {Plan 1}'!AZ$15&amp;analysismethod9)</f>
        <v/>
      </c>
      <c r="DH24" s="251" t="str">
        <f>IF(ISNUMBER(FIND(analysismethod9,'III_Plan comp 438.68 {Plan 1}'!BA$15)),"",'III_Plan comp 438.68 {Plan 1}'!BA$15&amp;analysismethod9)</f>
        <v/>
      </c>
      <c r="DI24" s="251" t="str">
        <f>IF(ISNUMBER(FIND(analysismethod9,'III_Plan comp 438.68 {Plan 1}'!BB$15)),"",'III_Plan comp 438.68 {Plan 1}'!BB$15&amp;analysismethod9)</f>
        <v/>
      </c>
      <c r="DJ24" s="251" t="str">
        <f>IF(ISNUMBER(FIND(analysismethod9,'III_Plan comp 438.68 {Plan 1}'!BC$15)),"",'III_Plan comp 438.68 {Plan 1}'!BC$15&amp;analysismethod9)</f>
        <v/>
      </c>
      <c r="DK24" s="251" t="str">
        <f>IF(ISNUMBER(FIND(analysismethod9,'III_Plan comp 438.68 {Plan 1}'!BD$15)),"",'III_Plan comp 438.68 {Plan 1}'!BD$15&amp;analysismethod9)</f>
        <v/>
      </c>
      <c r="DL24" s="251" t="str">
        <f>IF(ISNUMBER(FIND(analysismethod9,'III_Plan comp 438.68 {Plan 1}'!BE$15)),"",'III_Plan comp 438.68 {Plan 1}'!BE$15&amp;analysismethod9)</f>
        <v/>
      </c>
      <c r="DM24" s="251" t="str">
        <f>IF(ISNUMBER(FIND(analysismethod9,'III_Plan comp 438.68 {Plan 1}'!BF$15)),"",'III_Plan comp 438.68 {Plan 1}'!BF$15&amp;analysismethod9)</f>
        <v/>
      </c>
      <c r="DN24" s="251" t="str">
        <f>IF(ISNUMBER(FIND(analysismethod9,'III_Plan comp 438.68 {Plan 1}'!BG$15)),"",'III_Plan comp 438.68 {Plan 1}'!BG$15&amp;analysismethod9)</f>
        <v/>
      </c>
      <c r="DO24" s="251" t="str">
        <f>IF(ISNUMBER(FIND(analysismethod9,'III_Plan comp 438.68 {Plan 1}'!BH$15)),"",'III_Plan comp 438.68 {Plan 1}'!BH$15&amp;analysismethod9)</f>
        <v/>
      </c>
      <c r="DP24" s="251" t="str">
        <f>IF(ISNUMBER(FIND(analysismethod9,'III_Plan comp 438.68 {Plan 1}'!BI$15)),"",'III_Plan comp 438.68 {Plan 1}'!BI$15&amp;analysismethod9)</f>
        <v/>
      </c>
      <c r="DQ24" s="251" t="str">
        <f>IF(ISNUMBER(FIND(analysismethod9,'III_Plan comp 438.68 {Plan 1}'!BJ$15)),"",'III_Plan comp 438.68 {Plan 1}'!BJ$15&amp;analysismethod9)</f>
        <v/>
      </c>
      <c r="DR24" s="251" t="str">
        <f>IF(ISNUMBER(FIND(analysismethod9,'III_Plan comp 438.68 {Plan 1}'!BK$15)),"",'III_Plan comp 438.68 {Plan 1}'!BK$15&amp;analysismethod9)</f>
        <v/>
      </c>
      <c r="DS24" s="251" t="str">
        <f>IF(ISNUMBER(FIND(analysismethod9,'III_Plan comp 438.68 {Plan 1}'!BL$15)),"",'III_Plan comp 438.68 {Plan 1}'!BL$15&amp;analysismethod9)</f>
        <v/>
      </c>
      <c r="DT24" s="251" t="str">
        <f>IF(ISNUMBER(FIND(analysismethod9,'III_Plan comp 438.68 {Plan 1}'!BM$15)),"",'III_Plan comp 438.68 {Plan 1}'!BM$15&amp;analysismethod9)</f>
        <v/>
      </c>
      <c r="DU24" s="251" t="str">
        <f>IF(ISNUMBER(FIND(analysismethod9,'III_Plan comp 438.68 {Plan 1}'!BN$15)),"",'III_Plan comp 438.68 {Plan 1}'!BN$15&amp;analysismethod9)</f>
        <v/>
      </c>
      <c r="DV24" s="251" t="str">
        <f>IF(ISNUMBER(FIND(analysismethod9,'III_Plan comp 438.68 {Plan 1}'!BO$15)),"",'III_Plan comp 438.68 {Plan 1}'!BO$15&amp;analysismethod9)</f>
        <v/>
      </c>
      <c r="DW24" s="251" t="str">
        <f>IF(ISNUMBER(FIND(analysismethod9,'III_Plan comp 438.68 {Plan 1}'!BP$15)),"",'III_Plan comp 438.68 {Plan 1}'!BP$15&amp;analysismethod9)</f>
        <v/>
      </c>
      <c r="DX24" s="251" t="str">
        <f>IF(ISNUMBER(FIND(analysismethod9,'III_Plan comp 438.68 {Plan 1}'!BQ$15)),"",'III_Plan comp 438.68 {Plan 1}'!BQ$15&amp;analysismethod9)</f>
        <v/>
      </c>
      <c r="DY24" s="251" t="str">
        <f>IF(ISNUMBER(FIND(analysismethod9,'III_Plan comp 438.68 {Plan 1}'!BR$15)),"",'III_Plan comp 438.68 {Plan 1}'!BR$15&amp;analysismethod9)</f>
        <v/>
      </c>
      <c r="DZ24" s="251" t="str">
        <f>IF(ISNUMBER(FIND(analysismethod9,'III_Plan comp 438.68 {Plan 1}'!BS$15)),"",'III_Plan comp 438.68 {Plan 1}'!BS$15&amp;analysismethod9)</f>
        <v/>
      </c>
      <c r="EA24" s="251" t="str">
        <f>IF(ISNUMBER(FIND(analysismethod9,'III_Plan comp 438.68 {Plan 1}'!BT$15)),"",'III_Plan comp 438.68 {Plan 1}'!BT$15&amp;analysismethod9)</f>
        <v/>
      </c>
      <c r="EB24" s="251" t="str">
        <f>IF(ISNUMBER(FIND(analysismethod9,'III_Plan comp 438.68 {Plan 1}'!BU$15)),"",'III_Plan comp 438.68 {Plan 1}'!BU$15&amp;analysismethod9)</f>
        <v/>
      </c>
      <c r="EC24" s="251" t="str">
        <f>IF(ISNUMBER(FIND(analysismethod9,'III_Plan comp 438.68 {Plan 1}'!BV$15)),"",'III_Plan comp 438.68 {Plan 1}'!BV$15&amp;analysismethod9)</f>
        <v/>
      </c>
      <c r="ED24" s="251" t="str">
        <f>IF(ISNUMBER(FIND(analysismethod9,'III_Plan comp 438.68 {Plan 1}'!BW$15)),"",'III_Plan comp 438.68 {Plan 1}'!BW$15&amp;analysismethod9)</f>
        <v/>
      </c>
      <c r="EE24" s="251" t="str">
        <f>IF(ISNUMBER(FIND(analysismethod9,'III_Plan comp 438.68 {Plan 1}'!BX$15)),"",'III_Plan comp 438.68 {Plan 1}'!BX$15&amp;analysismethod9)</f>
        <v/>
      </c>
      <c r="EF24" s="251" t="str">
        <f>IF(ISNUMBER(FIND(analysismethod9,'III_Plan comp 438.68 {Plan 1}'!BY$15)),"",'III_Plan comp 438.68 {Plan 1}'!BY$15&amp;analysismethod9)</f>
        <v/>
      </c>
      <c r="EG24" s="251" t="str">
        <f>IF(ISNUMBER(FIND(analysismethod9,'III_Plan comp 438.68 {Plan 1}'!BZ$15)),"",'III_Plan comp 438.68 {Plan 1}'!BZ$15&amp;analysismethod9)</f>
        <v/>
      </c>
      <c r="EH24" s="251" t="str">
        <f>IF(ISNUMBER(FIND(analysismethod9,'III_Plan comp 438.68 {Plan 1}'!CA$15)),"",'III_Plan comp 438.68 {Plan 1}'!CA$15&amp;analysismethod9)</f>
        <v/>
      </c>
      <c r="EI24" s="251" t="str">
        <f>IF(ISNUMBER(FIND(analysismethod9,'III_Plan comp 438.68 {Plan 1}'!CB$15)),"",'III_Plan comp 438.68 {Plan 1}'!CB$15&amp;analysismethod9)</f>
        <v/>
      </c>
      <c r="EJ24" s="251" t="str">
        <f>IF(ISNUMBER(FIND(analysismethod9,'III_Plan comp 438.68 {Plan 1}'!CC$15)),"",'III_Plan comp 438.68 {Plan 1}'!CC$15&amp;analysismethod9)</f>
        <v/>
      </c>
      <c r="EK24" s="251" t="str">
        <f>IF(ISNUMBER(FIND(analysismethod9,'III_Plan comp 438.68 {Plan 1}'!CD$15)),"",'III_Plan comp 438.68 {Plan 1}'!CD$15&amp;analysismethod9)</f>
        <v/>
      </c>
      <c r="EL24" s="251" t="str">
        <f>IF(ISNUMBER(FIND(analysismethod9,'III_Plan comp 438.68 {Plan 1}'!CE$15)),"",'III_Plan comp 438.68 {Plan 1}'!CE$15&amp;analysismethod9)</f>
        <v/>
      </c>
      <c r="EM24" s="251" t="str">
        <f>IF(ISNUMBER(FIND(analysismethod9,'III_Plan comp 438.68 {Plan 1}'!CF$15)),"",'III_Plan comp 438.68 {Plan 1}'!CF$15&amp;analysismethod9)</f>
        <v/>
      </c>
      <c r="EN24" s="251" t="str">
        <f>IF(ISNUMBER(FIND(analysismethod9,'III_Plan comp 438.68 {Plan 1}'!CG$15)),"",'III_Plan comp 438.68 {Plan 1}'!CG$15&amp;analysismethod9)</f>
        <v/>
      </c>
      <c r="EO24" s="251" t="str">
        <f>IF(ISNUMBER(FIND(analysismethod9,'III_Plan comp 438.68 {Plan 1}'!CH$15)),"",'III_Plan comp 438.68 {Plan 1}'!CH$15&amp;analysismethod9)</f>
        <v/>
      </c>
      <c r="EP24" s="251" t="str">
        <f>IF(ISNUMBER(FIND(analysismethod9,'III_Plan comp 438.68 {Plan 1}'!CI$15)),"",'III_Plan comp 438.68 {Plan 1}'!CI$15&amp;analysismethod9)</f>
        <v/>
      </c>
      <c r="EQ24" s="251" t="str">
        <f>IF(ISNUMBER(FIND(analysismethod9,'III_Plan comp 438.68 {Plan 1}'!CJ$15)),"",'III_Plan comp 438.68 {Plan 1}'!CJ$15&amp;analysismethod9)</f>
        <v/>
      </c>
      <c r="ER24" s="251" t="str">
        <f>IF(ISNUMBER(FIND(analysismethod9,'III_Plan comp 438.68 {Plan 1}'!CK$15)),"",'III_Plan comp 438.68 {Plan 1}'!CK$15&amp;analysismethod9)</f>
        <v/>
      </c>
      <c r="ES24" s="251" t="str">
        <f>IF(ISNUMBER(FIND(analysismethod9,'III_Plan comp 438.68 {Plan 1}'!CL$15)),"",'III_Plan comp 438.68 {Plan 1}'!CL$15&amp;analysismethod9)</f>
        <v/>
      </c>
      <c r="ET24" s="251" t="str">
        <f>IF(ISNUMBER(FIND(analysismethod9,'III_Plan comp 438.68 {Plan 1}'!CM$15)),"",'III_Plan comp 438.68 {Plan 1}'!CM$15&amp;analysismethod9)</f>
        <v/>
      </c>
      <c r="EU24" s="251" t="str">
        <f>IF(ISNUMBER(FIND(analysismethod9,'III_Plan comp 438.68 {Plan 1}'!CN$15)),"",'III_Plan comp 438.68 {Plan 1}'!CN$15&amp;analysismethod9)</f>
        <v/>
      </c>
      <c r="EV24" s="251" t="str">
        <f>IF(ISNUMBER(FIND(analysismethod9,'III_Plan comp 438.68 {Plan 1}'!CO$15)),"",'III_Plan comp 438.68 {Plan 1}'!CO$15&amp;analysismethod9)</f>
        <v/>
      </c>
      <c r="EW24" s="251" t="str">
        <f>IF(ISNUMBER(FIND(analysismethod9,'III_Plan comp 438.68 {Plan 1}'!CP$15)),"",'III_Plan comp 438.68 {Plan 1}'!CP$15&amp;analysismethod9)</f>
        <v/>
      </c>
      <c r="EX24" s="251" t="str">
        <f>IF(ISNUMBER(FIND(analysismethod9,'III_Plan comp 438.68 {Plan 1}'!CQ$15)),"",'III_Plan comp 438.68 {Plan 1}'!CQ$15&amp;analysismethod9)</f>
        <v/>
      </c>
      <c r="EY24" s="251" t="str">
        <f>IF(ISNUMBER(FIND(analysismethod9,'III_Plan comp 438.68 {Plan 1}'!CR$15)),"",'III_Plan comp 438.68 {Plan 1}'!CR$15&amp;analysismethod9)</f>
        <v/>
      </c>
      <c r="EZ24" s="251" t="str">
        <f>IF(ISNUMBER(FIND(analysismethod9,'III_Plan comp 438.68 {Plan 1}'!CS$15)),"",'III_Plan comp 438.68 {Plan 1}'!CS$15&amp;analysismethod9)</f>
        <v/>
      </c>
      <c r="FA24" s="251" t="str">
        <f>IF(ISNUMBER(FIND(analysismethod9,'III_Plan comp 438.68 {Plan 1}'!CT$15)),"",'III_Plan comp 438.68 {Plan 1}'!CT$15&amp;analysismethod9)</f>
        <v/>
      </c>
      <c r="FB24" s="251" t="str">
        <f>IF(ISNUMBER(FIND(analysismethod9,'III_Plan comp 438.68 {Plan 1}'!CU$15)),"",'III_Plan comp 438.68 {Plan 1}'!CU$15&amp;analysismethod9)</f>
        <v/>
      </c>
      <c r="FC24" s="251" t="str">
        <f>IF(ISNUMBER(FIND(analysismethod9,'III_Plan comp 438.68 {Plan 1}'!CV$15)),"",'III_Plan comp 438.68 {Plan 1}'!CV$15&amp;analysismethod9)</f>
        <v/>
      </c>
      <c r="FD24" s="251" t="str">
        <f>IF(ISNUMBER(FIND(analysismethod9,'III_Plan comp 438.68 {Plan 1}'!CW$15)),"",'III_Plan comp 438.68 {Plan 1}'!CW$15&amp;analysismethod9)</f>
        <v/>
      </c>
      <c r="FE24" s="251" t="str">
        <f>IF(ISNUMBER(FIND(analysismethod9,'III_Plan comp 438.68 {Plan 1}'!CX$15)),"",'III_Plan comp 438.68 {Plan 1}'!CX$15&amp;analysismethod9)</f>
        <v/>
      </c>
      <c r="FF24" s="251" t="str">
        <f>IF(ISNUMBER(FIND(analysismethod9,'III_Plan comp 438.68 {Plan 1}'!CY$15)),"",'III_Plan comp 438.68 {Plan 1}'!CY$15&amp;analysismethod9)</f>
        <v/>
      </c>
      <c r="FG24" s="251" t="str">
        <f>IF(ISNUMBER(FIND(analysismethod9,'III_Plan comp 438.68 {Plan 1}'!CZ$15)),"",'III_Plan comp 438.68 {Plan 1}'!CZ$15&amp;analysismethod9)</f>
        <v/>
      </c>
    </row>
    <row r="25" spans="2:163" ht="15" thickBot="1" x14ac:dyDescent="0.25">
      <c r="B25" s="11" t="s">
        <v>677</v>
      </c>
      <c r="C25" s="11"/>
      <c r="D25" s="11"/>
      <c r="E25" s="11"/>
      <c r="F25" s="11"/>
      <c r="G25" s="11"/>
      <c r="J25" s="92"/>
      <c r="K25" s="91"/>
      <c r="L25" s="91"/>
      <c r="M25" s="91"/>
      <c r="N25" s="91"/>
      <c r="O25" s="91"/>
      <c r="P25" s="91"/>
      <c r="Q25" s="91"/>
      <c r="R25" s="91"/>
      <c r="S25" s="91"/>
      <c r="T25" s="91"/>
      <c r="BK25" s="253" t="str">
        <f>IF('I_State and program information'!$E$91&lt;&gt;"",'I_State and program information'!E104&amp;"; "&amp;CHAR(10)&amp;CHAR(10),"")</f>
        <v/>
      </c>
      <c r="BL25" s="254" t="str">
        <f>IF(ISNUMBER(FIND(analysismethod10,'III_Plan comp 438.68 {Plan 1}'!E$15)),"",'III_Plan comp 438.68 {Plan 1}'!E$15&amp;analysismethod10)</f>
        <v/>
      </c>
      <c r="BM25" s="254" t="str">
        <f>IF(ISNUMBER(FIND(analysismethod10,'III_Plan comp 438.68 {Plan 1}'!F$15)),"",'III_Plan comp 438.68 {Plan 1}'!F$15&amp;analysismethod10)</f>
        <v/>
      </c>
      <c r="BN25" s="254" t="str">
        <f>IF(ISNUMBER(FIND(analysismethod10,'III_Plan comp 438.68 {Plan 1}'!G$15)),"",'III_Plan comp 438.68 {Plan 1}'!G$15&amp;analysismethod10)</f>
        <v/>
      </c>
      <c r="BO25" s="254" t="str">
        <f>IF(ISNUMBER(FIND(analysismethod10,'III_Plan comp 438.68 {Plan 1}'!H$15)),"",'III_Plan comp 438.68 {Plan 1}'!H$15&amp;analysismethod10)</f>
        <v/>
      </c>
      <c r="BP25" s="254" t="str">
        <f>IF(ISNUMBER(FIND(analysismethod10,'III_Plan comp 438.68 {Plan 1}'!I$15)),"",'III_Plan comp 438.68 {Plan 1}'!I$15&amp;analysismethod10)</f>
        <v/>
      </c>
      <c r="BQ25" s="254" t="str">
        <f>IF(ISNUMBER(FIND(analysismethod10,'III_Plan comp 438.68 {Plan 1}'!J$15)),"",'III_Plan comp 438.68 {Plan 1}'!J$15&amp;analysismethod10)</f>
        <v/>
      </c>
      <c r="BR25" s="254" t="str">
        <f>IF(ISNUMBER(FIND(analysismethod10,'III_Plan comp 438.68 {Plan 1}'!K$15)),"",'III_Plan comp 438.68 {Plan 1}'!K$15&amp;analysismethod10)</f>
        <v/>
      </c>
      <c r="BS25" s="254" t="str">
        <f>IF(ISNUMBER(FIND(analysismethod10,'III_Plan comp 438.68 {Plan 1}'!L$15)),"",'III_Plan comp 438.68 {Plan 1}'!L$15&amp;analysismethod10)</f>
        <v/>
      </c>
      <c r="BT25" s="254" t="str">
        <f>IF(ISNUMBER(FIND(analysismethod10,'III_Plan comp 438.68 {Plan 1}'!M$15)),"",'III_Plan comp 438.68 {Plan 1}'!M$15&amp;analysismethod10)</f>
        <v/>
      </c>
      <c r="BU25" s="254" t="str">
        <f>IF(ISNUMBER(FIND(analysismethod10,'III_Plan comp 438.68 {Plan 1}'!N$15)),"",'III_Plan comp 438.68 {Plan 1}'!N$15&amp;analysismethod10)</f>
        <v/>
      </c>
      <c r="BV25" s="254" t="str">
        <f>IF(ISNUMBER(FIND(analysismethod10,'III_Plan comp 438.68 {Plan 1}'!O$15)),"",'III_Plan comp 438.68 {Plan 1}'!O$15&amp;analysismethod10)</f>
        <v/>
      </c>
      <c r="BW25" s="254" t="str">
        <f>IF(ISNUMBER(FIND(analysismethod10,'III_Plan comp 438.68 {Plan 1}'!P$15)),"",'III_Plan comp 438.68 {Plan 1}'!P$15&amp;analysismethod10)</f>
        <v/>
      </c>
      <c r="BX25" s="254" t="str">
        <f>IF(ISNUMBER(FIND(analysismethod10,'III_Plan comp 438.68 {Plan 1}'!Q$15)),"",'III_Plan comp 438.68 {Plan 1}'!Q$15&amp;analysismethod10)</f>
        <v/>
      </c>
      <c r="BY25" s="254" t="str">
        <f>IF(ISNUMBER(FIND(analysismethod10,'III_Plan comp 438.68 {Plan 1}'!R$15)),"",'III_Plan comp 438.68 {Plan 1}'!R$15&amp;analysismethod10)</f>
        <v/>
      </c>
      <c r="BZ25" s="254" t="str">
        <f>IF(ISNUMBER(FIND(analysismethod10,'III_Plan comp 438.68 {Plan 1}'!S$15)),"",'III_Plan comp 438.68 {Plan 1}'!S$15&amp;analysismethod10)</f>
        <v/>
      </c>
      <c r="CA25" s="254" t="str">
        <f>IF(ISNUMBER(FIND(analysismethod10,'III_Plan comp 438.68 {Plan 1}'!T$15)),"",'III_Plan comp 438.68 {Plan 1}'!T$15&amp;analysismethod10)</f>
        <v/>
      </c>
      <c r="CB25" s="254" t="str">
        <f>IF(ISNUMBER(FIND(analysismethod10,'III_Plan comp 438.68 {Plan 1}'!U$15)),"",'III_Plan comp 438.68 {Plan 1}'!U$15&amp;analysismethod10)</f>
        <v/>
      </c>
      <c r="CC25" s="254" t="str">
        <f>IF(ISNUMBER(FIND(analysismethod10,'III_Plan comp 438.68 {Plan 1}'!V$15)),"",'III_Plan comp 438.68 {Plan 1}'!V$15&amp;analysismethod10)</f>
        <v/>
      </c>
      <c r="CD25" s="254" t="str">
        <f>IF(ISNUMBER(FIND(analysismethod10,'III_Plan comp 438.68 {Plan 1}'!W$15)),"",'III_Plan comp 438.68 {Plan 1}'!W$15&amp;analysismethod10)</f>
        <v/>
      </c>
      <c r="CE25" s="254" t="str">
        <f>IF(ISNUMBER(FIND(analysismethod10,'III_Plan comp 438.68 {Plan 1}'!X$15)),"",'III_Plan comp 438.68 {Plan 1}'!X$15&amp;analysismethod10)</f>
        <v/>
      </c>
      <c r="CF25" s="254" t="str">
        <f>IF(ISNUMBER(FIND(analysismethod10,'III_Plan comp 438.68 {Plan 1}'!Y$15)),"",'III_Plan comp 438.68 {Plan 1}'!Y$15&amp;analysismethod10)</f>
        <v/>
      </c>
      <c r="CG25" s="254" t="str">
        <f>IF(ISNUMBER(FIND(analysismethod10,'III_Plan comp 438.68 {Plan 1}'!Z$15)),"",'III_Plan comp 438.68 {Plan 1}'!Z$15&amp;analysismethod10)</f>
        <v/>
      </c>
      <c r="CH25" s="254" t="str">
        <f>IF(ISNUMBER(FIND(analysismethod10,'III_Plan comp 438.68 {Plan 1}'!AA$15)),"",'III_Plan comp 438.68 {Plan 1}'!AA$15&amp;analysismethod10)</f>
        <v/>
      </c>
      <c r="CI25" s="254" t="str">
        <f>IF(ISNUMBER(FIND(analysismethod10,'III_Plan comp 438.68 {Plan 1}'!AB$15)),"",'III_Plan comp 438.68 {Plan 1}'!AB$15&amp;analysismethod10)</f>
        <v/>
      </c>
      <c r="CJ25" s="254" t="str">
        <f>IF(ISNUMBER(FIND(analysismethod10,'III_Plan comp 438.68 {Plan 1}'!AC$15)),"",'III_Plan comp 438.68 {Plan 1}'!AC$15&amp;analysismethod10)</f>
        <v/>
      </c>
      <c r="CK25" s="254" t="str">
        <f>IF(ISNUMBER(FIND(analysismethod10,'III_Plan comp 438.68 {Plan 1}'!AD$15)),"",'III_Plan comp 438.68 {Plan 1}'!AD$15&amp;analysismethod10)</f>
        <v/>
      </c>
      <c r="CL25" s="254" t="str">
        <f>IF(ISNUMBER(FIND(analysismethod10,'III_Plan comp 438.68 {Plan 1}'!AE$15)),"",'III_Plan comp 438.68 {Plan 1}'!AE$15&amp;analysismethod10)</f>
        <v/>
      </c>
      <c r="CM25" s="254" t="str">
        <f>IF(ISNUMBER(FIND(analysismethod10,'III_Plan comp 438.68 {Plan 1}'!AF$15)),"",'III_Plan comp 438.68 {Plan 1}'!AF$15&amp;analysismethod10)</f>
        <v/>
      </c>
      <c r="CN25" s="254" t="str">
        <f>IF(ISNUMBER(FIND(analysismethod10,'III_Plan comp 438.68 {Plan 1}'!AG$15)),"",'III_Plan comp 438.68 {Plan 1}'!AG$15&amp;analysismethod10)</f>
        <v/>
      </c>
      <c r="CO25" s="254" t="str">
        <f>IF(ISNUMBER(FIND(analysismethod10,'III_Plan comp 438.68 {Plan 1}'!AH$15)),"",'III_Plan comp 438.68 {Plan 1}'!AH$15&amp;analysismethod10)</f>
        <v/>
      </c>
      <c r="CP25" s="254" t="str">
        <f>IF(ISNUMBER(FIND(analysismethod10,'III_Plan comp 438.68 {Plan 1}'!AI$15)),"",'III_Plan comp 438.68 {Plan 1}'!AI$15&amp;analysismethod10)</f>
        <v/>
      </c>
      <c r="CQ25" s="254" t="str">
        <f>IF(ISNUMBER(FIND(analysismethod10,'III_Plan comp 438.68 {Plan 1}'!AJ$15)),"",'III_Plan comp 438.68 {Plan 1}'!AJ$15&amp;analysismethod10)</f>
        <v/>
      </c>
      <c r="CR25" s="254" t="str">
        <f>IF(ISNUMBER(FIND(analysismethod10,'III_Plan comp 438.68 {Plan 1}'!AK$15)),"",'III_Plan comp 438.68 {Plan 1}'!AK$15&amp;analysismethod10)</f>
        <v/>
      </c>
      <c r="CS25" s="254" t="str">
        <f>IF(ISNUMBER(FIND(analysismethod10,'III_Plan comp 438.68 {Plan 1}'!AL$15)),"",'III_Plan comp 438.68 {Plan 1}'!AL$15&amp;analysismethod10)</f>
        <v/>
      </c>
      <c r="CT25" s="254" t="str">
        <f>IF(ISNUMBER(FIND(analysismethod10,'III_Plan comp 438.68 {Plan 1}'!AM$15)),"",'III_Plan comp 438.68 {Plan 1}'!AM$15&amp;analysismethod10)</f>
        <v/>
      </c>
      <c r="CU25" s="254" t="str">
        <f>IF(ISNUMBER(FIND(analysismethod10,'III_Plan comp 438.68 {Plan 1}'!AN$15)),"",'III_Plan comp 438.68 {Plan 1}'!AN$15&amp;analysismethod10)</f>
        <v/>
      </c>
      <c r="CV25" s="254" t="str">
        <f>IF(ISNUMBER(FIND(analysismethod10,'III_Plan comp 438.68 {Plan 1}'!AO$15)),"",'III_Plan comp 438.68 {Plan 1}'!AO$15&amp;analysismethod10)</f>
        <v/>
      </c>
      <c r="CW25" s="254" t="str">
        <f>IF(ISNUMBER(FIND(analysismethod10,'III_Plan comp 438.68 {Plan 1}'!AP$15)),"",'III_Plan comp 438.68 {Plan 1}'!AP$15&amp;analysismethod10)</f>
        <v/>
      </c>
      <c r="CX25" s="254" t="str">
        <f>IF(ISNUMBER(FIND(analysismethod10,'III_Plan comp 438.68 {Plan 1}'!AQ$15)),"",'III_Plan comp 438.68 {Plan 1}'!AQ$15&amp;analysismethod10)</f>
        <v/>
      </c>
      <c r="CY25" s="254" t="str">
        <f>IF(ISNUMBER(FIND(analysismethod10,'III_Plan comp 438.68 {Plan 1}'!AR$15)),"",'III_Plan comp 438.68 {Plan 1}'!AR$15&amp;analysismethod10)</f>
        <v/>
      </c>
      <c r="CZ25" s="254" t="str">
        <f>IF(ISNUMBER(FIND(analysismethod10,'III_Plan comp 438.68 {Plan 1}'!AS$15)),"",'III_Plan comp 438.68 {Plan 1}'!AS$15&amp;analysismethod10)</f>
        <v/>
      </c>
      <c r="DA25" s="254" t="str">
        <f>IF(ISNUMBER(FIND(analysismethod10,'III_Plan comp 438.68 {Plan 1}'!AT$15)),"",'III_Plan comp 438.68 {Plan 1}'!AT$15&amp;analysismethod10)</f>
        <v/>
      </c>
      <c r="DB25" s="254" t="str">
        <f>IF(ISNUMBER(FIND(analysismethod10,'III_Plan comp 438.68 {Plan 1}'!AU$15)),"",'III_Plan comp 438.68 {Plan 1}'!AU$15&amp;analysismethod10)</f>
        <v/>
      </c>
      <c r="DC25" s="254" t="str">
        <f>IF(ISNUMBER(FIND(analysismethod10,'III_Plan comp 438.68 {Plan 1}'!AV$15)),"",'III_Plan comp 438.68 {Plan 1}'!AV$15&amp;analysismethod10)</f>
        <v/>
      </c>
      <c r="DD25" s="254" t="str">
        <f>IF(ISNUMBER(FIND(analysismethod10,'III_Plan comp 438.68 {Plan 1}'!AW$15)),"",'III_Plan comp 438.68 {Plan 1}'!AW$15&amp;analysismethod10)</f>
        <v/>
      </c>
      <c r="DE25" s="254" t="str">
        <f>IF(ISNUMBER(FIND(analysismethod10,'III_Plan comp 438.68 {Plan 1}'!AX$15)),"",'III_Plan comp 438.68 {Plan 1}'!AX$15&amp;analysismethod10)</f>
        <v/>
      </c>
      <c r="DF25" s="254" t="str">
        <f>IF(ISNUMBER(FIND(analysismethod10,'III_Plan comp 438.68 {Plan 1}'!AY$15)),"",'III_Plan comp 438.68 {Plan 1}'!AY$15&amp;analysismethod10)</f>
        <v/>
      </c>
      <c r="DG25" s="254" t="str">
        <f>IF(ISNUMBER(FIND(analysismethod10,'III_Plan comp 438.68 {Plan 1}'!AZ$15)),"",'III_Plan comp 438.68 {Plan 1}'!AZ$15&amp;analysismethod10)</f>
        <v/>
      </c>
      <c r="DH25" s="254" t="str">
        <f>IF(ISNUMBER(FIND(analysismethod10,'III_Plan comp 438.68 {Plan 1}'!BA$15)),"",'III_Plan comp 438.68 {Plan 1}'!BA$15&amp;analysismethod10)</f>
        <v/>
      </c>
      <c r="DI25" s="254" t="str">
        <f>IF(ISNUMBER(FIND(analysismethod10,'III_Plan comp 438.68 {Plan 1}'!BB$15)),"",'III_Plan comp 438.68 {Plan 1}'!BB$15&amp;analysismethod10)</f>
        <v/>
      </c>
      <c r="DJ25" s="254" t="str">
        <f>IF(ISNUMBER(FIND(analysismethod10,'III_Plan comp 438.68 {Plan 1}'!BC$15)),"",'III_Plan comp 438.68 {Plan 1}'!BC$15&amp;analysismethod10)</f>
        <v/>
      </c>
      <c r="DK25" s="254" t="str">
        <f>IF(ISNUMBER(FIND(analysismethod10,'III_Plan comp 438.68 {Plan 1}'!BD$15)),"",'III_Plan comp 438.68 {Plan 1}'!BD$15&amp;analysismethod10)</f>
        <v/>
      </c>
      <c r="DL25" s="254" t="str">
        <f>IF(ISNUMBER(FIND(analysismethod10,'III_Plan comp 438.68 {Plan 1}'!BE$15)),"",'III_Plan comp 438.68 {Plan 1}'!BE$15&amp;analysismethod10)</f>
        <v/>
      </c>
      <c r="DM25" s="254" t="str">
        <f>IF(ISNUMBER(FIND(analysismethod10,'III_Plan comp 438.68 {Plan 1}'!BF$15)),"",'III_Plan comp 438.68 {Plan 1}'!BF$15&amp;analysismethod10)</f>
        <v/>
      </c>
      <c r="DN25" s="254" t="str">
        <f>IF(ISNUMBER(FIND(analysismethod10,'III_Plan comp 438.68 {Plan 1}'!BG$15)),"",'III_Plan comp 438.68 {Plan 1}'!BG$15&amp;analysismethod10)</f>
        <v/>
      </c>
      <c r="DO25" s="254" t="str">
        <f>IF(ISNUMBER(FIND(analysismethod10,'III_Plan comp 438.68 {Plan 1}'!BH$15)),"",'III_Plan comp 438.68 {Plan 1}'!BH$15&amp;analysismethod10)</f>
        <v/>
      </c>
      <c r="DP25" s="254" t="str">
        <f>IF(ISNUMBER(FIND(analysismethod10,'III_Plan comp 438.68 {Plan 1}'!BI$15)),"",'III_Plan comp 438.68 {Plan 1}'!BI$15&amp;analysismethod10)</f>
        <v/>
      </c>
      <c r="DQ25" s="254" t="str">
        <f>IF(ISNUMBER(FIND(analysismethod10,'III_Plan comp 438.68 {Plan 1}'!BJ$15)),"",'III_Plan comp 438.68 {Plan 1}'!BJ$15&amp;analysismethod10)</f>
        <v/>
      </c>
      <c r="DR25" s="254" t="str">
        <f>IF(ISNUMBER(FIND(analysismethod10,'III_Plan comp 438.68 {Plan 1}'!BK$15)),"",'III_Plan comp 438.68 {Plan 1}'!BK$15&amp;analysismethod10)</f>
        <v/>
      </c>
      <c r="DS25" s="254" t="str">
        <f>IF(ISNUMBER(FIND(analysismethod10,'III_Plan comp 438.68 {Plan 1}'!BL$15)),"",'III_Plan comp 438.68 {Plan 1}'!BL$15&amp;analysismethod10)</f>
        <v/>
      </c>
      <c r="DT25" s="254" t="str">
        <f>IF(ISNUMBER(FIND(analysismethod10,'III_Plan comp 438.68 {Plan 1}'!BM$15)),"",'III_Plan comp 438.68 {Plan 1}'!BM$15&amp;analysismethod10)</f>
        <v/>
      </c>
      <c r="DU25" s="254" t="str">
        <f>IF(ISNUMBER(FIND(analysismethod10,'III_Plan comp 438.68 {Plan 1}'!BN$15)),"",'III_Plan comp 438.68 {Plan 1}'!BN$15&amp;analysismethod10)</f>
        <v/>
      </c>
      <c r="DV25" s="254" t="str">
        <f>IF(ISNUMBER(FIND(analysismethod10,'III_Plan comp 438.68 {Plan 1}'!BO$15)),"",'III_Plan comp 438.68 {Plan 1}'!BO$15&amp;analysismethod10)</f>
        <v/>
      </c>
      <c r="DW25" s="254" t="str">
        <f>IF(ISNUMBER(FIND(analysismethod10,'III_Plan comp 438.68 {Plan 1}'!BP$15)),"",'III_Plan comp 438.68 {Plan 1}'!BP$15&amp;analysismethod10)</f>
        <v/>
      </c>
      <c r="DX25" s="254" t="str">
        <f>IF(ISNUMBER(FIND(analysismethod10,'III_Plan comp 438.68 {Plan 1}'!BQ$15)),"",'III_Plan comp 438.68 {Plan 1}'!BQ$15&amp;analysismethod10)</f>
        <v/>
      </c>
      <c r="DY25" s="254" t="str">
        <f>IF(ISNUMBER(FIND(analysismethod10,'III_Plan comp 438.68 {Plan 1}'!BR$15)),"",'III_Plan comp 438.68 {Plan 1}'!BR$15&amp;analysismethod10)</f>
        <v/>
      </c>
      <c r="DZ25" s="254" t="str">
        <f>IF(ISNUMBER(FIND(analysismethod10,'III_Plan comp 438.68 {Plan 1}'!BS$15)),"",'III_Plan comp 438.68 {Plan 1}'!BS$15&amp;analysismethod10)</f>
        <v/>
      </c>
      <c r="EA25" s="254" t="str">
        <f>IF(ISNUMBER(FIND(analysismethod10,'III_Plan comp 438.68 {Plan 1}'!BT$15)),"",'III_Plan comp 438.68 {Plan 1}'!BT$15&amp;analysismethod10)</f>
        <v/>
      </c>
      <c r="EB25" s="254" t="str">
        <f>IF(ISNUMBER(FIND(analysismethod10,'III_Plan comp 438.68 {Plan 1}'!BU$15)),"",'III_Plan comp 438.68 {Plan 1}'!BU$15&amp;analysismethod10)</f>
        <v/>
      </c>
      <c r="EC25" s="254" t="str">
        <f>IF(ISNUMBER(FIND(analysismethod10,'III_Plan comp 438.68 {Plan 1}'!BV$15)),"",'III_Plan comp 438.68 {Plan 1}'!BV$15&amp;analysismethod10)</f>
        <v/>
      </c>
      <c r="ED25" s="254" t="str">
        <f>IF(ISNUMBER(FIND(analysismethod10,'III_Plan comp 438.68 {Plan 1}'!BW$15)),"",'III_Plan comp 438.68 {Plan 1}'!BW$15&amp;analysismethod10)</f>
        <v/>
      </c>
      <c r="EE25" s="254" t="str">
        <f>IF(ISNUMBER(FIND(analysismethod10,'III_Plan comp 438.68 {Plan 1}'!BX$15)),"",'III_Plan comp 438.68 {Plan 1}'!BX$15&amp;analysismethod10)</f>
        <v/>
      </c>
      <c r="EF25" s="254" t="str">
        <f>IF(ISNUMBER(FIND(analysismethod10,'III_Plan comp 438.68 {Plan 1}'!BY$15)),"",'III_Plan comp 438.68 {Plan 1}'!BY$15&amp;analysismethod10)</f>
        <v/>
      </c>
      <c r="EG25" s="254" t="str">
        <f>IF(ISNUMBER(FIND(analysismethod10,'III_Plan comp 438.68 {Plan 1}'!BZ$15)),"",'III_Plan comp 438.68 {Plan 1}'!BZ$15&amp;analysismethod10)</f>
        <v/>
      </c>
      <c r="EH25" s="254" t="str">
        <f>IF(ISNUMBER(FIND(analysismethod10,'III_Plan comp 438.68 {Plan 1}'!CA$15)),"",'III_Plan comp 438.68 {Plan 1}'!CA$15&amp;analysismethod10)</f>
        <v/>
      </c>
      <c r="EI25" s="254" t="str">
        <f>IF(ISNUMBER(FIND(analysismethod10,'III_Plan comp 438.68 {Plan 1}'!CB$15)),"",'III_Plan comp 438.68 {Plan 1}'!CB$15&amp;analysismethod10)</f>
        <v/>
      </c>
      <c r="EJ25" s="254" t="str">
        <f>IF(ISNUMBER(FIND(analysismethod10,'III_Plan comp 438.68 {Plan 1}'!CC$15)),"",'III_Plan comp 438.68 {Plan 1}'!CC$15&amp;analysismethod10)</f>
        <v/>
      </c>
      <c r="EK25" s="254" t="str">
        <f>IF(ISNUMBER(FIND(analysismethod10,'III_Plan comp 438.68 {Plan 1}'!CD$15)),"",'III_Plan comp 438.68 {Plan 1}'!CD$15&amp;analysismethod10)</f>
        <v/>
      </c>
      <c r="EL25" s="254" t="str">
        <f>IF(ISNUMBER(FIND(analysismethod10,'III_Plan comp 438.68 {Plan 1}'!CE$15)),"",'III_Plan comp 438.68 {Plan 1}'!CE$15&amp;analysismethod10)</f>
        <v/>
      </c>
      <c r="EM25" s="254" t="str">
        <f>IF(ISNUMBER(FIND(analysismethod10,'III_Plan comp 438.68 {Plan 1}'!CF$15)),"",'III_Plan comp 438.68 {Plan 1}'!CF$15&amp;analysismethod10)</f>
        <v/>
      </c>
      <c r="EN25" s="254" t="str">
        <f>IF(ISNUMBER(FIND(analysismethod10,'III_Plan comp 438.68 {Plan 1}'!CG$15)),"",'III_Plan comp 438.68 {Plan 1}'!CG$15&amp;analysismethod10)</f>
        <v/>
      </c>
      <c r="EO25" s="254" t="str">
        <f>IF(ISNUMBER(FIND(analysismethod10,'III_Plan comp 438.68 {Plan 1}'!CH$15)),"",'III_Plan comp 438.68 {Plan 1}'!CH$15&amp;analysismethod10)</f>
        <v/>
      </c>
      <c r="EP25" s="254" t="str">
        <f>IF(ISNUMBER(FIND(analysismethod10,'III_Plan comp 438.68 {Plan 1}'!CI$15)),"",'III_Plan comp 438.68 {Plan 1}'!CI$15&amp;analysismethod10)</f>
        <v/>
      </c>
      <c r="EQ25" s="254" t="str">
        <f>IF(ISNUMBER(FIND(analysismethod10,'III_Plan comp 438.68 {Plan 1}'!CJ$15)),"",'III_Plan comp 438.68 {Plan 1}'!CJ$15&amp;analysismethod10)</f>
        <v/>
      </c>
      <c r="ER25" s="254" t="str">
        <f>IF(ISNUMBER(FIND(analysismethod10,'III_Plan comp 438.68 {Plan 1}'!CK$15)),"",'III_Plan comp 438.68 {Plan 1}'!CK$15&amp;analysismethod10)</f>
        <v/>
      </c>
      <c r="ES25" s="254" t="str">
        <f>IF(ISNUMBER(FIND(analysismethod10,'III_Plan comp 438.68 {Plan 1}'!CL$15)),"",'III_Plan comp 438.68 {Plan 1}'!CL$15&amp;analysismethod10)</f>
        <v/>
      </c>
      <c r="ET25" s="254" t="str">
        <f>IF(ISNUMBER(FIND(analysismethod10,'III_Plan comp 438.68 {Plan 1}'!CM$15)),"",'III_Plan comp 438.68 {Plan 1}'!CM$15&amp;analysismethod10)</f>
        <v/>
      </c>
      <c r="EU25" s="254" t="str">
        <f>IF(ISNUMBER(FIND(analysismethod10,'III_Plan comp 438.68 {Plan 1}'!CN$15)),"",'III_Plan comp 438.68 {Plan 1}'!CN$15&amp;analysismethod10)</f>
        <v/>
      </c>
      <c r="EV25" s="254" t="str">
        <f>IF(ISNUMBER(FIND(analysismethod10,'III_Plan comp 438.68 {Plan 1}'!CO$15)),"",'III_Plan comp 438.68 {Plan 1}'!CO$15&amp;analysismethod10)</f>
        <v/>
      </c>
      <c r="EW25" s="254" t="str">
        <f>IF(ISNUMBER(FIND(analysismethod10,'III_Plan comp 438.68 {Plan 1}'!CP$15)),"",'III_Plan comp 438.68 {Plan 1}'!CP$15&amp;analysismethod10)</f>
        <v/>
      </c>
      <c r="EX25" s="254" t="str">
        <f>IF(ISNUMBER(FIND(analysismethod10,'III_Plan comp 438.68 {Plan 1}'!CQ$15)),"",'III_Plan comp 438.68 {Plan 1}'!CQ$15&amp;analysismethod10)</f>
        <v/>
      </c>
      <c r="EY25" s="254" t="str">
        <f>IF(ISNUMBER(FIND(analysismethod10,'III_Plan comp 438.68 {Plan 1}'!CR$15)),"",'III_Plan comp 438.68 {Plan 1}'!CR$15&amp;analysismethod10)</f>
        <v/>
      </c>
      <c r="EZ25" s="254" t="str">
        <f>IF(ISNUMBER(FIND(analysismethod10,'III_Plan comp 438.68 {Plan 1}'!CS$15)),"",'III_Plan comp 438.68 {Plan 1}'!CS$15&amp;analysismethod10)</f>
        <v/>
      </c>
      <c r="FA25" s="254" t="str">
        <f>IF(ISNUMBER(FIND(analysismethod10,'III_Plan comp 438.68 {Plan 1}'!CT$15)),"",'III_Plan comp 438.68 {Plan 1}'!CT$15&amp;analysismethod10)</f>
        <v/>
      </c>
      <c r="FB25" s="254" t="str">
        <f>IF(ISNUMBER(FIND(analysismethod10,'III_Plan comp 438.68 {Plan 1}'!CU$15)),"",'III_Plan comp 438.68 {Plan 1}'!CU$15&amp;analysismethod10)</f>
        <v/>
      </c>
      <c r="FC25" s="254" t="str">
        <f>IF(ISNUMBER(FIND(analysismethod10,'III_Plan comp 438.68 {Plan 1}'!CV$15)),"",'III_Plan comp 438.68 {Plan 1}'!CV$15&amp;analysismethod10)</f>
        <v/>
      </c>
      <c r="FD25" s="254" t="str">
        <f>IF(ISNUMBER(FIND(analysismethod10,'III_Plan comp 438.68 {Plan 1}'!CW$15)),"",'III_Plan comp 438.68 {Plan 1}'!CW$15&amp;analysismethod10)</f>
        <v/>
      </c>
      <c r="FE25" s="254" t="str">
        <f>IF(ISNUMBER(FIND(analysismethod10,'III_Plan comp 438.68 {Plan 1}'!CX$15)),"",'III_Plan comp 438.68 {Plan 1}'!CX$15&amp;analysismethod10)</f>
        <v/>
      </c>
      <c r="FF25" s="254" t="str">
        <f>IF(ISNUMBER(FIND(analysismethod10,'III_Plan comp 438.68 {Plan 1}'!CY$15)),"",'III_Plan comp 438.68 {Plan 1}'!CY$15&amp;analysismethod10)</f>
        <v/>
      </c>
      <c r="FG25" s="254" t="str">
        <f>IF(ISNUMBER(FIND(analysismethod10,'III_Plan comp 438.68 {Plan 1}'!CZ$15)),"",'III_Plan comp 438.68 {Plan 1}'!CZ$15&amp;analysismethod10)</f>
        <v/>
      </c>
    </row>
    <row r="26" spans="2:163" ht="15" thickTop="1" x14ac:dyDescent="0.2">
      <c r="B26" s="11" t="s">
        <v>678</v>
      </c>
      <c r="C26" s="11"/>
      <c r="D26" s="11"/>
      <c r="E26" s="11"/>
      <c r="F26" s="11"/>
      <c r="G26" s="11"/>
      <c r="J26" s="92"/>
      <c r="K26" s="91"/>
      <c r="L26" s="91"/>
      <c r="M26" s="91"/>
      <c r="N26" s="91"/>
      <c r="O26" s="91"/>
      <c r="P26" s="91"/>
      <c r="Q26" s="91"/>
      <c r="R26" s="91"/>
      <c r="S26" s="91"/>
      <c r="T26" s="91"/>
      <c r="BK26" s="13"/>
      <c r="BL26" s="13"/>
    </row>
    <row r="27" spans="2:163" ht="15" thickBot="1" x14ac:dyDescent="0.25">
      <c r="B27" s="11" t="s">
        <v>679</v>
      </c>
      <c r="C27" s="11"/>
      <c r="D27" s="11"/>
      <c r="E27" s="11"/>
      <c r="F27" s="11"/>
      <c r="G27" s="11"/>
      <c r="J27" s="92"/>
      <c r="K27" s="91"/>
      <c r="L27" s="91"/>
      <c r="M27" s="91"/>
      <c r="N27" s="91"/>
      <c r="O27" s="91"/>
      <c r="P27" s="91"/>
      <c r="Q27" s="91"/>
      <c r="R27" s="91"/>
      <c r="S27" s="91"/>
      <c r="T27" s="91"/>
      <c r="BK27" s="13"/>
      <c r="BL27" s="13"/>
    </row>
    <row r="28" spans="2:163" ht="15.75" thickTop="1" x14ac:dyDescent="0.25">
      <c r="B28" s="11" t="s">
        <v>680</v>
      </c>
      <c r="C28" s="11"/>
      <c r="D28" s="11"/>
      <c r="E28" s="11"/>
      <c r="F28" s="11"/>
      <c r="G28" s="11"/>
      <c r="J28" s="92"/>
      <c r="K28" s="91"/>
      <c r="L28" s="91"/>
      <c r="M28" s="91"/>
      <c r="N28" s="91"/>
      <c r="O28" s="91"/>
      <c r="P28" s="91"/>
      <c r="Q28" s="91"/>
      <c r="R28" s="91"/>
      <c r="S28" s="91"/>
      <c r="T28" s="91"/>
      <c r="BJ28" s="268" t="s">
        <v>104</v>
      </c>
      <c r="BK28" s="247" t="str">
        <f>IF('I_State and program information'!$E$50="Yes","Geomapping"&amp;"; "&amp;CHAR(10)&amp;CHAR(10),"")</f>
        <v xml:space="preserve">Geomapping; 
</v>
      </c>
      <c r="BL28" s="248" t="str">
        <f>IF(ISNUMBER(FIND(analysismethod1,'III_Plan comp 438.68 {Plan 2}'!E$15)),"",'III_Plan comp 438.68 {Plan 2}'!E$15&amp;analysismethod1)</f>
        <v xml:space="preserve">Geomapping; 
</v>
      </c>
      <c r="BM28" s="248" t="str">
        <f>IF(ISNUMBER(FIND(analysismethod1,'III_Plan comp 438.68 {Plan 2}'!F$15)),"",'III_Plan comp 438.68 {Plan 2}'!F$15&amp;analysismethod1)</f>
        <v xml:space="preserve">Geomapping; 
</v>
      </c>
      <c r="BN28" s="248" t="str">
        <f>IF(ISNUMBER(FIND(analysismethod1,'III_Plan comp 438.68 {Plan 2}'!G$15)),"",'III_Plan comp 438.68 {Plan 2}'!G$15&amp;analysismethod1)</f>
        <v xml:space="preserve">Geomapping; 
</v>
      </c>
      <c r="BO28" s="248" t="str">
        <f>IF(ISNUMBER(FIND(analysismethod1,'III_Plan comp 438.68 {Plan 2}'!H$15)),"",'III_Plan comp 438.68 {Plan 2}'!H$15&amp;analysismethod1)</f>
        <v xml:space="preserve">Geomapping; 
</v>
      </c>
      <c r="BP28" s="248" t="str">
        <f>IF(ISNUMBER(FIND(analysismethod1,'III_Plan comp 438.68 {Plan 2}'!I$15)),"",'III_Plan comp 438.68 {Plan 2}'!I$15&amp;analysismethod1)</f>
        <v xml:space="preserve">Geomapping; 
</v>
      </c>
      <c r="BQ28" s="248" t="str">
        <f>IF(ISNUMBER(FIND(analysismethod1,'III_Plan comp 438.68 {Plan 2}'!J$15)),"",'III_Plan comp 438.68 {Plan 2}'!J$15&amp;analysismethod1)</f>
        <v xml:space="preserve">Geomapping; 
</v>
      </c>
      <c r="BR28" s="248" t="str">
        <f>IF(ISNUMBER(FIND(analysismethod1,'III_Plan comp 438.68 {Plan 2}'!K$15)),"",'III_Plan comp 438.68 {Plan 2}'!K$15&amp;analysismethod1)</f>
        <v xml:space="preserve">Geomapping; 
</v>
      </c>
      <c r="BS28" s="248" t="str">
        <f>IF(ISNUMBER(FIND(analysismethod1,'III_Plan comp 438.68 {Plan 2}'!L$15)),"",'III_Plan comp 438.68 {Plan 2}'!L$15&amp;analysismethod1)</f>
        <v xml:space="preserve">Geomapping; 
</v>
      </c>
      <c r="BT28" s="248" t="str">
        <f>IF(ISNUMBER(FIND(analysismethod1,'III_Plan comp 438.68 {Plan 2}'!M$15)),"",'III_Plan comp 438.68 {Plan 2}'!M$15&amp;analysismethod1)</f>
        <v xml:space="preserve">Geomapping; 
</v>
      </c>
      <c r="BU28" s="248" t="str">
        <f>IF(ISNUMBER(FIND(analysismethod1,'III_Plan comp 438.68 {Plan 2}'!N$15)),"",'III_Plan comp 438.68 {Plan 2}'!N$15&amp;analysismethod1)</f>
        <v xml:space="preserve">Geomapping; 
</v>
      </c>
      <c r="BV28" s="248" t="str">
        <f>IF(ISNUMBER(FIND(analysismethod1,'III_Plan comp 438.68 {Plan 2}'!O$15)),"",'III_Plan comp 438.68 {Plan 2}'!O$15&amp;analysismethod1)</f>
        <v xml:space="preserve">Geomapping; 
</v>
      </c>
      <c r="BW28" s="248" t="str">
        <f>IF(ISNUMBER(FIND(analysismethod1,'III_Plan comp 438.68 {Plan 2}'!P$15)),"",'III_Plan comp 438.68 {Plan 2}'!P$15&amp;analysismethod1)</f>
        <v xml:space="preserve">Geomapping; 
</v>
      </c>
      <c r="BX28" s="248" t="str">
        <f>IF(ISNUMBER(FIND(analysismethod1,'III_Plan comp 438.68 {Plan 2}'!Q$15)),"",'III_Plan comp 438.68 {Plan 2}'!Q$15&amp;analysismethod1)</f>
        <v xml:space="preserve">Geomapping; 
</v>
      </c>
      <c r="BY28" s="248" t="str">
        <f>IF(ISNUMBER(FIND(analysismethod1,'III_Plan comp 438.68 {Plan 2}'!R$15)),"",'III_Plan comp 438.68 {Plan 2}'!R$15&amp;analysismethod1)</f>
        <v xml:space="preserve">Geomapping; 
</v>
      </c>
      <c r="BZ28" s="248" t="str">
        <f>IF(ISNUMBER(FIND(analysismethod1,'III_Plan comp 438.68 {Plan 2}'!S$15)),"",'III_Plan comp 438.68 {Plan 2}'!S$15&amp;analysismethod1)</f>
        <v xml:space="preserve">Geomapping; 
</v>
      </c>
      <c r="CA28" s="248" t="str">
        <f>IF(ISNUMBER(FIND(analysismethod1,'III_Plan comp 438.68 {Plan 2}'!T$15)),"",'III_Plan comp 438.68 {Plan 2}'!T$15&amp;analysismethod1)</f>
        <v xml:space="preserve">Geomapping; 
</v>
      </c>
      <c r="CB28" s="248" t="str">
        <f>IF(ISNUMBER(FIND(analysismethod1,'III_Plan comp 438.68 {Plan 2}'!U$15)),"",'III_Plan comp 438.68 {Plan 2}'!U$15&amp;analysismethod1)</f>
        <v xml:space="preserve">Geomapping; 
</v>
      </c>
      <c r="CC28" s="248" t="str">
        <f>IF(ISNUMBER(FIND(analysismethod1,'III_Plan comp 438.68 {Plan 2}'!V$15)),"",'III_Plan comp 438.68 {Plan 2}'!V$15&amp;analysismethod1)</f>
        <v xml:space="preserve">Geomapping; 
</v>
      </c>
      <c r="CD28" s="248" t="str">
        <f>IF(ISNUMBER(FIND(analysismethod1,'III_Plan comp 438.68 {Plan 2}'!W$15)),"",'III_Plan comp 438.68 {Plan 2}'!W$15&amp;analysismethod1)</f>
        <v xml:space="preserve">Geomapping; 
</v>
      </c>
      <c r="CE28" s="248" t="str">
        <f>IF(ISNUMBER(FIND(analysismethod1,'III_Plan comp 438.68 {Plan 2}'!X$15)),"",'III_Plan comp 438.68 {Plan 2}'!X$15&amp;analysismethod1)</f>
        <v xml:space="preserve">Geomapping; 
</v>
      </c>
      <c r="CF28" s="248" t="str">
        <f>IF(ISNUMBER(FIND(analysismethod1,'III_Plan comp 438.68 {Plan 2}'!Y$15)),"",'III_Plan comp 438.68 {Plan 2}'!Y$15&amp;analysismethod1)</f>
        <v xml:space="preserve">Geomapping; 
</v>
      </c>
      <c r="CG28" s="248" t="str">
        <f>IF(ISNUMBER(FIND(analysismethod1,'III_Plan comp 438.68 {Plan 2}'!Z$15)),"",'III_Plan comp 438.68 {Plan 2}'!Z$15&amp;analysismethod1)</f>
        <v xml:space="preserve">Geomapping; 
</v>
      </c>
      <c r="CH28" s="248" t="str">
        <f>IF(ISNUMBER(FIND(analysismethod1,'III_Plan comp 438.68 {Plan 2}'!AA$15)),"",'III_Plan comp 438.68 {Plan 2}'!AA$15&amp;analysismethod1)</f>
        <v xml:space="preserve">Geomapping; 
</v>
      </c>
      <c r="CI28" s="248" t="str">
        <f>IF(ISNUMBER(FIND(analysismethod1,'III_Plan comp 438.68 {Plan 2}'!AB$15)),"",'III_Plan comp 438.68 {Plan 2}'!AB$15&amp;analysismethod1)</f>
        <v xml:space="preserve">Geomapping; 
</v>
      </c>
      <c r="CJ28" s="248" t="str">
        <f>IF(ISNUMBER(FIND(analysismethod1,'III_Plan comp 438.68 {Plan 2}'!AC$15)),"",'III_Plan comp 438.68 {Plan 2}'!AC$15&amp;analysismethod1)</f>
        <v xml:space="preserve">Geomapping; 
</v>
      </c>
      <c r="CK28" s="248" t="str">
        <f>IF(ISNUMBER(FIND(analysismethod1,'III_Plan comp 438.68 {Plan 2}'!AD$15)),"",'III_Plan comp 438.68 {Plan 2}'!AD$15&amp;analysismethod1)</f>
        <v xml:space="preserve">Geomapping; 
</v>
      </c>
      <c r="CL28" s="248" t="str">
        <f>IF(ISNUMBER(FIND(analysismethod1,'III_Plan comp 438.68 {Plan 2}'!AE$15)),"",'III_Plan comp 438.68 {Plan 2}'!AE$15&amp;analysismethod1)</f>
        <v xml:space="preserve">Geomapping; 
</v>
      </c>
      <c r="CM28" s="248" t="str">
        <f>IF(ISNUMBER(FIND(analysismethod1,'III_Plan comp 438.68 {Plan 2}'!AF$15)),"",'III_Plan comp 438.68 {Plan 2}'!AF$15&amp;analysismethod1)</f>
        <v xml:space="preserve">Geomapping; 
</v>
      </c>
      <c r="CN28" s="248" t="str">
        <f>IF(ISNUMBER(FIND(analysismethod1,'III_Plan comp 438.68 {Plan 2}'!AG$15)),"",'III_Plan comp 438.68 {Plan 2}'!AG$15&amp;analysismethod1)</f>
        <v xml:space="preserve">Geomapping; 
</v>
      </c>
      <c r="CO28" s="248" t="str">
        <f>IF(ISNUMBER(FIND(analysismethod1,'III_Plan comp 438.68 {Plan 2}'!AH$15)),"",'III_Plan comp 438.68 {Plan 2}'!AH$15&amp;analysismethod1)</f>
        <v xml:space="preserve">Geomapping; 
</v>
      </c>
      <c r="CP28" s="248" t="str">
        <f>IF(ISNUMBER(FIND(analysismethod1,'III_Plan comp 438.68 {Plan 2}'!AI$15)),"",'III_Plan comp 438.68 {Plan 2}'!AI$15&amp;analysismethod1)</f>
        <v xml:space="preserve">Geomapping; 
</v>
      </c>
      <c r="CQ28" s="248" t="str">
        <f>IF(ISNUMBER(FIND(analysismethod1,'III_Plan comp 438.68 {Plan 2}'!AJ$15)),"",'III_Plan comp 438.68 {Plan 2}'!AJ$15&amp;analysismethod1)</f>
        <v xml:space="preserve">Geomapping; 
</v>
      </c>
      <c r="CR28" s="248" t="str">
        <f>IF(ISNUMBER(FIND(analysismethod1,'III_Plan comp 438.68 {Plan 2}'!AK$15)),"",'III_Plan comp 438.68 {Plan 2}'!AK$15&amp;analysismethod1)</f>
        <v xml:space="preserve">Geomapping; 
</v>
      </c>
      <c r="CS28" s="248" t="str">
        <f>IF(ISNUMBER(FIND(analysismethod1,'III_Plan comp 438.68 {Plan 2}'!AL$15)),"",'III_Plan comp 438.68 {Plan 2}'!AL$15&amp;analysismethod1)</f>
        <v xml:space="preserve">Geomapping; 
</v>
      </c>
      <c r="CT28" s="248" t="str">
        <f>IF(ISNUMBER(FIND(analysismethod1,'III_Plan comp 438.68 {Plan 2}'!AM$15)),"",'III_Plan comp 438.68 {Plan 2}'!AM$15&amp;analysismethod1)</f>
        <v xml:space="preserve">Geomapping; 
</v>
      </c>
      <c r="CU28" s="248" t="str">
        <f>IF(ISNUMBER(FIND(analysismethod1,'III_Plan comp 438.68 {Plan 2}'!AN$15)),"",'III_Plan comp 438.68 {Plan 2}'!AN$15&amp;analysismethod1)</f>
        <v xml:space="preserve">Geomapping; 
</v>
      </c>
      <c r="CV28" s="248" t="str">
        <f>IF(ISNUMBER(FIND(analysismethod1,'III_Plan comp 438.68 {Plan 2}'!AO$15)),"",'III_Plan comp 438.68 {Plan 2}'!AO$15&amp;analysismethod1)</f>
        <v xml:space="preserve">Geomapping; 
</v>
      </c>
      <c r="CW28" s="248" t="str">
        <f>IF(ISNUMBER(FIND(analysismethod1,'III_Plan comp 438.68 {Plan 2}'!AP$15)),"",'III_Plan comp 438.68 {Plan 2}'!AP$15&amp;analysismethod1)</f>
        <v xml:space="preserve">Geomapping; 
</v>
      </c>
      <c r="CX28" s="248" t="str">
        <f>IF(ISNUMBER(FIND(analysismethod1,'III_Plan comp 438.68 {Plan 2}'!AQ$15)),"",'III_Plan comp 438.68 {Plan 2}'!AQ$15&amp;analysismethod1)</f>
        <v xml:space="preserve">Geomapping; 
</v>
      </c>
      <c r="CY28" s="248" t="str">
        <f>IF(ISNUMBER(FIND(analysismethod1,'III_Plan comp 438.68 {Plan 2}'!AR$15)),"",'III_Plan comp 438.68 {Plan 2}'!AR$15&amp;analysismethod1)</f>
        <v xml:space="preserve">Geomapping; 
</v>
      </c>
      <c r="CZ28" s="248" t="str">
        <f>IF(ISNUMBER(FIND(analysismethod1,'III_Plan comp 438.68 {Plan 2}'!AS$15)),"",'III_Plan comp 438.68 {Plan 2}'!AS$15&amp;analysismethod1)</f>
        <v xml:space="preserve">Geomapping; 
</v>
      </c>
      <c r="DA28" s="248" t="str">
        <f>IF(ISNUMBER(FIND(analysismethod1,'III_Plan comp 438.68 {Plan 2}'!AT$15)),"",'III_Plan comp 438.68 {Plan 2}'!AT$15&amp;analysismethod1)</f>
        <v xml:space="preserve">Geomapping; 
</v>
      </c>
      <c r="DB28" s="248" t="str">
        <f>IF(ISNUMBER(FIND(analysismethod1,'III_Plan comp 438.68 {Plan 2}'!AU$15)),"",'III_Plan comp 438.68 {Plan 2}'!AU$15&amp;analysismethod1)</f>
        <v xml:space="preserve">Geomapping; 
</v>
      </c>
      <c r="DC28" s="248" t="str">
        <f>IF(ISNUMBER(FIND(analysismethod1,'III_Plan comp 438.68 {Plan 2}'!AV$15)),"",'III_Plan comp 438.68 {Plan 2}'!AV$15&amp;analysismethod1)</f>
        <v xml:space="preserve">Geomapping; 
</v>
      </c>
      <c r="DD28" s="248" t="str">
        <f>IF(ISNUMBER(FIND(analysismethod1,'III_Plan comp 438.68 {Plan 2}'!AW$15)),"",'III_Plan comp 438.68 {Plan 2}'!AW$15&amp;analysismethod1)</f>
        <v xml:space="preserve">Geomapping; 
</v>
      </c>
      <c r="DE28" s="248" t="str">
        <f>IF(ISNUMBER(FIND(analysismethod1,'III_Plan comp 438.68 {Plan 2}'!AX$15)),"",'III_Plan comp 438.68 {Plan 2}'!AX$15&amp;analysismethod1)</f>
        <v xml:space="preserve">Geomapping; 
</v>
      </c>
      <c r="DF28" s="248" t="str">
        <f>IF(ISNUMBER(FIND(analysismethod1,'III_Plan comp 438.68 {Plan 2}'!AY$15)),"",'III_Plan comp 438.68 {Plan 2}'!AY$15&amp;analysismethod1)</f>
        <v xml:space="preserve">Geomapping; 
</v>
      </c>
      <c r="DG28" s="248" t="str">
        <f>IF(ISNUMBER(FIND(analysismethod1,'III_Plan comp 438.68 {Plan 2}'!AZ$15)),"",'III_Plan comp 438.68 {Plan 2}'!AZ$15&amp;analysismethod1)</f>
        <v xml:space="preserve">Geomapping; 
</v>
      </c>
      <c r="DH28" s="248" t="str">
        <f>IF(ISNUMBER(FIND(analysismethod1,'III_Plan comp 438.68 {Plan 2}'!BA$15)),"",'III_Plan comp 438.68 {Plan 2}'!BA$15&amp;analysismethod1)</f>
        <v xml:space="preserve">Geomapping; 
</v>
      </c>
      <c r="DI28" s="248" t="str">
        <f>IF(ISNUMBER(FIND(analysismethod1,'III_Plan comp 438.68 {Plan 2}'!BB$15)),"",'III_Plan comp 438.68 {Plan 2}'!BB$15&amp;analysismethod1)</f>
        <v xml:space="preserve">Geomapping; 
</v>
      </c>
      <c r="DJ28" s="248" t="str">
        <f>IF(ISNUMBER(FIND(analysismethod1,'III_Plan comp 438.68 {Plan 2}'!BC$15)),"",'III_Plan comp 438.68 {Plan 2}'!BC$15&amp;analysismethod1)</f>
        <v xml:space="preserve">Geomapping; 
</v>
      </c>
      <c r="DK28" s="248" t="str">
        <f>IF(ISNUMBER(FIND(analysismethod1,'III_Plan comp 438.68 {Plan 2}'!BD$15)),"",'III_Plan comp 438.68 {Plan 2}'!BD$15&amp;analysismethod1)</f>
        <v xml:space="preserve">Geomapping; 
</v>
      </c>
      <c r="DL28" s="248" t="str">
        <f>IF(ISNUMBER(FIND(analysismethod1,'III_Plan comp 438.68 {Plan 2}'!BE$15)),"",'III_Plan comp 438.68 {Plan 2}'!BE$15&amp;analysismethod1)</f>
        <v xml:space="preserve">Geomapping; 
</v>
      </c>
      <c r="DM28" s="248" t="str">
        <f>IF(ISNUMBER(FIND(analysismethod1,'III_Plan comp 438.68 {Plan 2}'!BF$15)),"",'III_Plan comp 438.68 {Plan 2}'!BF$15&amp;analysismethod1)</f>
        <v xml:space="preserve">Geomapping; 
</v>
      </c>
      <c r="DN28" s="248" t="str">
        <f>IF(ISNUMBER(FIND(analysismethod1,'III_Plan comp 438.68 {Plan 2}'!BG$15)),"",'III_Plan comp 438.68 {Plan 2}'!BG$15&amp;analysismethod1)</f>
        <v xml:space="preserve">Geomapping; 
</v>
      </c>
      <c r="DO28" s="248" t="str">
        <f>IF(ISNUMBER(FIND(analysismethod1,'III_Plan comp 438.68 {Plan 2}'!BH$15)),"",'III_Plan comp 438.68 {Plan 2}'!BH$15&amp;analysismethod1)</f>
        <v xml:space="preserve">Geomapping; 
</v>
      </c>
      <c r="DP28" s="248" t="str">
        <f>IF(ISNUMBER(FIND(analysismethod1,'III_Plan comp 438.68 {Plan 2}'!BI$15)),"",'III_Plan comp 438.68 {Plan 2}'!BI$15&amp;analysismethod1)</f>
        <v xml:space="preserve">Geomapping; 
</v>
      </c>
      <c r="DQ28" s="248" t="str">
        <f>IF(ISNUMBER(FIND(analysismethod1,'III_Plan comp 438.68 {Plan 2}'!BJ$15)),"",'III_Plan comp 438.68 {Plan 2}'!BJ$15&amp;analysismethod1)</f>
        <v xml:space="preserve">Geomapping; 
</v>
      </c>
      <c r="DR28" s="248" t="str">
        <f>IF(ISNUMBER(FIND(analysismethod1,'III_Plan comp 438.68 {Plan 2}'!BK$15)),"",'III_Plan comp 438.68 {Plan 2}'!BK$15&amp;analysismethod1)</f>
        <v xml:space="preserve">Geomapping; 
</v>
      </c>
      <c r="DS28" s="248" t="str">
        <f>IF(ISNUMBER(FIND(analysismethod1,'III_Plan comp 438.68 {Plan 2}'!BL$15)),"",'III_Plan comp 438.68 {Plan 2}'!BL$15&amp;analysismethod1)</f>
        <v xml:space="preserve">Geomapping; 
</v>
      </c>
      <c r="DT28" s="248" t="str">
        <f>IF(ISNUMBER(FIND(analysismethod1,'III_Plan comp 438.68 {Plan 2}'!BM$15)),"",'III_Plan comp 438.68 {Plan 2}'!BM$15&amp;analysismethod1)</f>
        <v xml:space="preserve">Geomapping; 
</v>
      </c>
      <c r="DU28" s="248" t="str">
        <f>IF(ISNUMBER(FIND(analysismethod1,'III_Plan comp 438.68 {Plan 2}'!BN$15)),"",'III_Plan comp 438.68 {Plan 2}'!BN$15&amp;analysismethod1)</f>
        <v xml:space="preserve">Geomapping; 
</v>
      </c>
      <c r="DV28" s="248" t="str">
        <f>IF(ISNUMBER(FIND(analysismethod1,'III_Plan comp 438.68 {Plan 2}'!BO$15)),"",'III_Plan comp 438.68 {Plan 2}'!BO$15&amp;analysismethod1)</f>
        <v xml:space="preserve">Geomapping; 
</v>
      </c>
      <c r="DW28" s="248" t="str">
        <f>IF(ISNUMBER(FIND(analysismethod1,'III_Plan comp 438.68 {Plan 2}'!BP$15)),"",'III_Plan comp 438.68 {Plan 2}'!BP$15&amp;analysismethod1)</f>
        <v xml:space="preserve">Geomapping; 
</v>
      </c>
      <c r="DX28" s="248" t="str">
        <f>IF(ISNUMBER(FIND(analysismethod1,'III_Plan comp 438.68 {Plan 2}'!BQ$15)),"",'III_Plan comp 438.68 {Plan 2}'!BQ$15&amp;analysismethod1)</f>
        <v xml:space="preserve">Geomapping; 
</v>
      </c>
      <c r="DY28" s="248" t="str">
        <f>IF(ISNUMBER(FIND(analysismethod1,'III_Plan comp 438.68 {Plan 2}'!BR$15)),"",'III_Plan comp 438.68 {Plan 2}'!BR$15&amp;analysismethod1)</f>
        <v xml:space="preserve">Geomapping; 
</v>
      </c>
      <c r="DZ28" s="248" t="str">
        <f>IF(ISNUMBER(FIND(analysismethod1,'III_Plan comp 438.68 {Plan 2}'!BS$15)),"",'III_Plan comp 438.68 {Plan 2}'!BS$15&amp;analysismethod1)</f>
        <v xml:space="preserve">Geomapping; 
</v>
      </c>
      <c r="EA28" s="248" t="str">
        <f>IF(ISNUMBER(FIND(analysismethod1,'III_Plan comp 438.68 {Plan 2}'!BT$15)),"",'III_Plan comp 438.68 {Plan 2}'!BT$15&amp;analysismethod1)</f>
        <v xml:space="preserve">Geomapping; 
</v>
      </c>
      <c r="EB28" s="248" t="str">
        <f>IF(ISNUMBER(FIND(analysismethod1,'III_Plan comp 438.68 {Plan 2}'!BU$15)),"",'III_Plan comp 438.68 {Plan 2}'!BU$15&amp;analysismethod1)</f>
        <v xml:space="preserve">Geomapping; 
</v>
      </c>
      <c r="EC28" s="248" t="str">
        <f>IF(ISNUMBER(FIND(analysismethod1,'III_Plan comp 438.68 {Plan 2}'!BV$15)),"",'III_Plan comp 438.68 {Plan 2}'!BV$15&amp;analysismethod1)</f>
        <v xml:space="preserve">Geomapping; 
</v>
      </c>
      <c r="ED28" s="248" t="str">
        <f>IF(ISNUMBER(FIND(analysismethod1,'III_Plan comp 438.68 {Plan 2}'!BW$15)),"",'III_Plan comp 438.68 {Plan 2}'!BW$15&amp;analysismethod1)</f>
        <v xml:space="preserve">Geomapping; 
</v>
      </c>
      <c r="EE28" s="248" t="str">
        <f>IF(ISNUMBER(FIND(analysismethod1,'III_Plan comp 438.68 {Plan 2}'!BX$15)),"",'III_Plan comp 438.68 {Plan 2}'!BX$15&amp;analysismethod1)</f>
        <v xml:space="preserve">Geomapping; 
</v>
      </c>
      <c r="EF28" s="248" t="str">
        <f>IF(ISNUMBER(FIND(analysismethod1,'III_Plan comp 438.68 {Plan 2}'!BY$15)),"",'III_Plan comp 438.68 {Plan 2}'!BY$15&amp;analysismethod1)</f>
        <v xml:space="preserve">Geomapping; 
</v>
      </c>
      <c r="EG28" s="248" t="str">
        <f>IF(ISNUMBER(FIND(analysismethod1,'III_Plan comp 438.68 {Plan 2}'!BZ$15)),"",'III_Plan comp 438.68 {Plan 2}'!BZ$15&amp;analysismethod1)</f>
        <v xml:space="preserve">Geomapping; 
</v>
      </c>
      <c r="EH28" s="248" t="str">
        <f>IF(ISNUMBER(FIND(analysismethod1,'III_Plan comp 438.68 {Plan 2}'!CA$15)),"",'III_Plan comp 438.68 {Plan 2}'!CA$15&amp;analysismethod1)</f>
        <v xml:space="preserve">Geomapping; 
</v>
      </c>
      <c r="EI28" s="248" t="str">
        <f>IF(ISNUMBER(FIND(analysismethod1,'III_Plan comp 438.68 {Plan 2}'!CB$15)),"",'III_Plan comp 438.68 {Plan 2}'!CB$15&amp;analysismethod1)</f>
        <v xml:space="preserve">Geomapping; 
</v>
      </c>
      <c r="EJ28" s="248" t="str">
        <f>IF(ISNUMBER(FIND(analysismethod1,'III_Plan comp 438.68 {Plan 2}'!CC$15)),"",'III_Plan comp 438.68 {Plan 2}'!CC$15&amp;analysismethod1)</f>
        <v xml:space="preserve">Geomapping; 
</v>
      </c>
      <c r="EK28" s="248" t="str">
        <f>IF(ISNUMBER(FIND(analysismethod1,'III_Plan comp 438.68 {Plan 2}'!CD$15)),"",'III_Plan comp 438.68 {Plan 2}'!CD$15&amp;analysismethod1)</f>
        <v xml:space="preserve">Geomapping; 
</v>
      </c>
      <c r="EL28" s="248" t="str">
        <f>IF(ISNUMBER(FIND(analysismethod1,'III_Plan comp 438.68 {Plan 2}'!CE$15)),"",'III_Plan comp 438.68 {Plan 2}'!CE$15&amp;analysismethod1)</f>
        <v xml:space="preserve">Geomapping; 
</v>
      </c>
      <c r="EM28" s="248" t="str">
        <f>IF(ISNUMBER(FIND(analysismethod1,'III_Plan comp 438.68 {Plan 2}'!CF$15)),"",'III_Plan comp 438.68 {Plan 2}'!CF$15&amp;analysismethod1)</f>
        <v xml:space="preserve">Geomapping; 
</v>
      </c>
      <c r="EN28" s="248" t="str">
        <f>IF(ISNUMBER(FIND(analysismethod1,'III_Plan comp 438.68 {Plan 2}'!CG$15)),"",'III_Plan comp 438.68 {Plan 2}'!CG$15&amp;analysismethod1)</f>
        <v xml:space="preserve">Geomapping; 
</v>
      </c>
      <c r="EO28" s="248" t="str">
        <f>IF(ISNUMBER(FIND(analysismethod1,'III_Plan comp 438.68 {Plan 2}'!CH$15)),"",'III_Plan comp 438.68 {Plan 2}'!CH$15&amp;analysismethod1)</f>
        <v xml:space="preserve">Geomapping; 
</v>
      </c>
      <c r="EP28" s="248" t="str">
        <f>IF(ISNUMBER(FIND(analysismethod1,'III_Plan comp 438.68 {Plan 2}'!CI$15)),"",'III_Plan comp 438.68 {Plan 2}'!CI$15&amp;analysismethod1)</f>
        <v xml:space="preserve">Geomapping; 
</v>
      </c>
      <c r="EQ28" s="248" t="str">
        <f>IF(ISNUMBER(FIND(analysismethod1,'III_Plan comp 438.68 {Plan 2}'!CJ$15)),"",'III_Plan comp 438.68 {Plan 2}'!CJ$15&amp;analysismethod1)</f>
        <v xml:space="preserve">Geomapping; 
</v>
      </c>
      <c r="ER28" s="248" t="str">
        <f>IF(ISNUMBER(FIND(analysismethod1,'III_Plan comp 438.68 {Plan 2}'!CK$15)),"",'III_Plan comp 438.68 {Plan 2}'!CK$15&amp;analysismethod1)</f>
        <v xml:space="preserve">Geomapping; 
</v>
      </c>
      <c r="ES28" s="248" t="str">
        <f>IF(ISNUMBER(FIND(analysismethod1,'III_Plan comp 438.68 {Plan 2}'!CL$15)),"",'III_Plan comp 438.68 {Plan 2}'!CL$15&amp;analysismethod1)</f>
        <v xml:space="preserve">Geomapping; 
</v>
      </c>
      <c r="ET28" s="248" t="str">
        <f>IF(ISNUMBER(FIND(analysismethod1,'III_Plan comp 438.68 {Plan 2}'!CM$15)),"",'III_Plan comp 438.68 {Plan 2}'!CM$15&amp;analysismethod1)</f>
        <v xml:space="preserve">Geomapping; 
</v>
      </c>
      <c r="EU28" s="248" t="str">
        <f>IF(ISNUMBER(FIND(analysismethod1,'III_Plan comp 438.68 {Plan 2}'!CN$15)),"",'III_Plan comp 438.68 {Plan 2}'!CN$15&amp;analysismethod1)</f>
        <v xml:space="preserve">Geomapping; 
</v>
      </c>
      <c r="EV28" s="248" t="str">
        <f>IF(ISNUMBER(FIND(analysismethod1,'III_Plan comp 438.68 {Plan 2}'!CO$15)),"",'III_Plan comp 438.68 {Plan 2}'!CO$15&amp;analysismethod1)</f>
        <v xml:space="preserve">Geomapping; 
</v>
      </c>
      <c r="EW28" s="248" t="str">
        <f>IF(ISNUMBER(FIND(analysismethod1,'III_Plan comp 438.68 {Plan 2}'!CP$15)),"",'III_Plan comp 438.68 {Plan 2}'!CP$15&amp;analysismethod1)</f>
        <v xml:space="preserve">Geomapping; 
</v>
      </c>
      <c r="EX28" s="248" t="str">
        <f>IF(ISNUMBER(FIND(analysismethod1,'III_Plan comp 438.68 {Plan 2}'!CQ$15)),"",'III_Plan comp 438.68 {Plan 2}'!CQ$15&amp;analysismethod1)</f>
        <v xml:space="preserve">Geomapping; 
</v>
      </c>
      <c r="EY28" s="248" t="str">
        <f>IF(ISNUMBER(FIND(analysismethod1,'III_Plan comp 438.68 {Plan 2}'!CR$15)),"",'III_Plan comp 438.68 {Plan 2}'!CR$15&amp;analysismethod1)</f>
        <v xml:space="preserve">Geomapping; 
</v>
      </c>
      <c r="EZ28" s="248" t="str">
        <f>IF(ISNUMBER(FIND(analysismethod1,'III_Plan comp 438.68 {Plan 2}'!CS$15)),"",'III_Plan comp 438.68 {Plan 2}'!CS$15&amp;analysismethod1)</f>
        <v xml:space="preserve">Geomapping; 
</v>
      </c>
      <c r="FA28" s="248" t="str">
        <f>IF(ISNUMBER(FIND(analysismethod1,'III_Plan comp 438.68 {Plan 2}'!CT$15)),"",'III_Plan comp 438.68 {Plan 2}'!CT$15&amp;analysismethod1)</f>
        <v xml:space="preserve">Geomapping; 
</v>
      </c>
      <c r="FB28" s="248" t="str">
        <f>IF(ISNUMBER(FIND(analysismethod1,'III_Plan comp 438.68 {Plan 2}'!CU$15)),"",'III_Plan comp 438.68 {Plan 2}'!CU$15&amp;analysismethod1)</f>
        <v xml:space="preserve">Geomapping; 
</v>
      </c>
      <c r="FC28" s="248" t="str">
        <f>IF(ISNUMBER(FIND(analysismethod1,'III_Plan comp 438.68 {Plan 2}'!CV$15)),"",'III_Plan comp 438.68 {Plan 2}'!CV$15&amp;analysismethod1)</f>
        <v xml:space="preserve">Geomapping; 
</v>
      </c>
      <c r="FD28" s="248" t="str">
        <f>IF(ISNUMBER(FIND(analysismethod1,'III_Plan comp 438.68 {Plan 2}'!CW$15)),"",'III_Plan comp 438.68 {Plan 2}'!CW$15&amp;analysismethod1)</f>
        <v xml:space="preserve">Geomapping; 
</v>
      </c>
      <c r="FE28" s="248" t="str">
        <f>IF(ISNUMBER(FIND(analysismethod1,'III_Plan comp 438.68 {Plan 2}'!CX$15)),"",'III_Plan comp 438.68 {Plan 2}'!CX$15&amp;analysismethod1)</f>
        <v xml:space="preserve">Geomapping; 
</v>
      </c>
      <c r="FF28" s="248" t="str">
        <f>IF(ISNUMBER(FIND(analysismethod1,'III_Plan comp 438.68 {Plan 2}'!CY$15)),"",'III_Plan comp 438.68 {Plan 2}'!CY$15&amp;analysismethod1)</f>
        <v xml:space="preserve">Geomapping; 
</v>
      </c>
      <c r="FG28" s="248" t="str">
        <f>IF(ISNUMBER(FIND(analysismethod1,'III_Plan comp 438.68 {Plan 2}'!CZ$15)),"",'III_Plan comp 438.68 {Plan 2}'!CZ$15&amp;analysismethod1)</f>
        <v xml:space="preserve">Geomapping; 
</v>
      </c>
    </row>
    <row r="29" spans="2:163" x14ac:dyDescent="0.2">
      <c r="B29" s="11" t="s">
        <v>681</v>
      </c>
      <c r="C29" s="11"/>
      <c r="D29" s="11"/>
      <c r="E29" s="11"/>
      <c r="F29" s="11"/>
      <c r="G29" s="11"/>
      <c r="J29" s="92"/>
      <c r="K29" s="91"/>
      <c r="L29" s="91"/>
      <c r="M29" s="91"/>
      <c r="N29" s="91"/>
      <c r="O29" s="91"/>
      <c r="P29" s="91"/>
      <c r="Q29" s="91"/>
      <c r="R29" s="91"/>
      <c r="S29" s="91"/>
      <c r="T29" s="91"/>
      <c r="BK29" s="250" t="str">
        <f>IF('I_State and program information'!$E$54="Yes","Plan Provider Directory Review"&amp;"; "&amp;CHAR(10)&amp;CHAR(10),"")</f>
        <v xml:space="preserve">Plan Provider Directory Review; 
</v>
      </c>
      <c r="BL29" s="251" t="str">
        <f>IF(ISNUMBER(FIND(analysismethod2,'III_Plan comp 438.68 {Plan 2}'!E$15)),"",'III_Plan comp 438.68 {Plan 2}'!E$15&amp;analysismethod2)</f>
        <v xml:space="preserve">Plan Provider Directory Review; 
</v>
      </c>
      <c r="BM29" s="251" t="str">
        <f>IF(ISNUMBER(FIND(analysismethod2,'III_Plan comp 438.68 {Plan 2}'!F$15)),"",'III_Plan comp 438.68 {Plan 2}'!F$15&amp;analysismethod2)</f>
        <v xml:space="preserve">Plan Provider Directory Review; 
</v>
      </c>
      <c r="BN29" s="251" t="str">
        <f>IF(ISNUMBER(FIND(analysismethod2,'III_Plan comp 438.68 {Plan 2}'!G$15)),"",'III_Plan comp 438.68 {Plan 2}'!G$15&amp;analysismethod2)</f>
        <v xml:space="preserve">Plan Provider Directory Review; 
</v>
      </c>
      <c r="BO29" s="251" t="str">
        <f>IF(ISNUMBER(FIND(analysismethod2,'III_Plan comp 438.68 {Plan 2}'!H$15)),"",'III_Plan comp 438.68 {Plan 2}'!H$15&amp;analysismethod2)</f>
        <v xml:space="preserve">Plan Provider Directory Review; 
</v>
      </c>
      <c r="BP29" s="251" t="str">
        <f>IF(ISNUMBER(FIND(analysismethod2,'III_Plan comp 438.68 {Plan 2}'!I$15)),"",'III_Plan comp 438.68 {Plan 2}'!I$15&amp;analysismethod2)</f>
        <v xml:space="preserve">Plan Provider Directory Review; 
</v>
      </c>
      <c r="BQ29" s="251" t="str">
        <f>IF(ISNUMBER(FIND(analysismethod2,'III_Plan comp 438.68 {Plan 2}'!J$15)),"",'III_Plan comp 438.68 {Plan 2}'!J$15&amp;analysismethod2)</f>
        <v xml:space="preserve">Plan Provider Directory Review; 
</v>
      </c>
      <c r="BR29" s="251" t="str">
        <f>IF(ISNUMBER(FIND(analysismethod2,'III_Plan comp 438.68 {Plan 2}'!K$15)),"",'III_Plan comp 438.68 {Plan 2}'!K$15&amp;analysismethod2)</f>
        <v xml:space="preserve">Plan Provider Directory Review; 
</v>
      </c>
      <c r="BS29" s="251" t="str">
        <f>IF(ISNUMBER(FIND(analysismethod2,'III_Plan comp 438.68 {Plan 2}'!L$15)),"",'III_Plan comp 438.68 {Plan 2}'!L$15&amp;analysismethod2)</f>
        <v xml:space="preserve">Plan Provider Directory Review; 
</v>
      </c>
      <c r="BT29" s="251" t="str">
        <f>IF(ISNUMBER(FIND(analysismethod2,'III_Plan comp 438.68 {Plan 2}'!M$15)),"",'III_Plan comp 438.68 {Plan 2}'!M$15&amp;analysismethod2)</f>
        <v xml:space="preserve">Plan Provider Directory Review; 
</v>
      </c>
      <c r="BU29" s="251" t="str">
        <f>IF(ISNUMBER(FIND(analysismethod2,'III_Plan comp 438.68 {Plan 2}'!N$15)),"",'III_Plan comp 438.68 {Plan 2}'!N$15&amp;analysismethod2)</f>
        <v xml:space="preserve">Plan Provider Directory Review; 
</v>
      </c>
      <c r="BV29" s="251" t="str">
        <f>IF(ISNUMBER(FIND(analysismethod2,'III_Plan comp 438.68 {Plan 2}'!O$15)),"",'III_Plan comp 438.68 {Plan 2}'!O$15&amp;analysismethod2)</f>
        <v xml:space="preserve">Plan Provider Directory Review; 
</v>
      </c>
      <c r="BW29" s="251" t="str">
        <f>IF(ISNUMBER(FIND(analysismethod2,'III_Plan comp 438.68 {Plan 2}'!P$15)),"",'III_Plan comp 438.68 {Plan 2}'!P$15&amp;analysismethod2)</f>
        <v xml:space="preserve">Plan Provider Directory Review; 
</v>
      </c>
      <c r="BX29" s="251" t="str">
        <f>IF(ISNUMBER(FIND(analysismethod2,'III_Plan comp 438.68 {Plan 2}'!Q$15)),"",'III_Plan comp 438.68 {Plan 2}'!Q$15&amp;analysismethod2)</f>
        <v xml:space="preserve">Plan Provider Directory Review; 
</v>
      </c>
      <c r="BY29" s="251" t="str">
        <f>IF(ISNUMBER(FIND(analysismethod2,'III_Plan comp 438.68 {Plan 2}'!R$15)),"",'III_Plan comp 438.68 {Plan 2}'!R$15&amp;analysismethod2)</f>
        <v xml:space="preserve">Plan Provider Directory Review; 
</v>
      </c>
      <c r="BZ29" s="251" t="str">
        <f>IF(ISNUMBER(FIND(analysismethod2,'III_Plan comp 438.68 {Plan 2}'!S$15)),"",'III_Plan comp 438.68 {Plan 2}'!S$15&amp;analysismethod2)</f>
        <v xml:space="preserve">Plan Provider Directory Review; 
</v>
      </c>
      <c r="CA29" s="251" t="str">
        <f>IF(ISNUMBER(FIND(analysismethod2,'III_Plan comp 438.68 {Plan 2}'!T$15)),"",'III_Plan comp 438.68 {Plan 2}'!T$15&amp;analysismethod2)</f>
        <v xml:space="preserve">Plan Provider Directory Review; 
</v>
      </c>
      <c r="CB29" s="251" t="str">
        <f>IF(ISNUMBER(FIND(analysismethod2,'III_Plan comp 438.68 {Plan 2}'!U$15)),"",'III_Plan comp 438.68 {Plan 2}'!U$15&amp;analysismethod2)</f>
        <v xml:space="preserve">Plan Provider Directory Review; 
</v>
      </c>
      <c r="CC29" s="251" t="str">
        <f>IF(ISNUMBER(FIND(analysismethod2,'III_Plan comp 438.68 {Plan 2}'!V$15)),"",'III_Plan comp 438.68 {Plan 2}'!V$15&amp;analysismethod2)</f>
        <v xml:space="preserve">Plan Provider Directory Review; 
</v>
      </c>
      <c r="CD29" s="251" t="str">
        <f>IF(ISNUMBER(FIND(analysismethod2,'III_Plan comp 438.68 {Plan 2}'!W$15)),"",'III_Plan comp 438.68 {Plan 2}'!W$15&amp;analysismethod2)</f>
        <v xml:space="preserve">Plan Provider Directory Review; 
</v>
      </c>
      <c r="CE29" s="251" t="str">
        <f>IF(ISNUMBER(FIND(analysismethod2,'III_Plan comp 438.68 {Plan 2}'!X$15)),"",'III_Plan comp 438.68 {Plan 2}'!X$15&amp;analysismethod2)</f>
        <v xml:space="preserve">Plan Provider Directory Review; 
</v>
      </c>
      <c r="CF29" s="251" t="str">
        <f>IF(ISNUMBER(FIND(analysismethod2,'III_Plan comp 438.68 {Plan 2}'!Y$15)),"",'III_Plan comp 438.68 {Plan 2}'!Y$15&amp;analysismethod2)</f>
        <v xml:space="preserve">Plan Provider Directory Review; 
</v>
      </c>
      <c r="CG29" s="251" t="str">
        <f>IF(ISNUMBER(FIND(analysismethod2,'III_Plan comp 438.68 {Plan 2}'!Z$15)),"",'III_Plan comp 438.68 {Plan 2}'!Z$15&amp;analysismethod2)</f>
        <v xml:space="preserve">Plan Provider Directory Review; 
</v>
      </c>
      <c r="CH29" s="251" t="str">
        <f>IF(ISNUMBER(FIND(analysismethod2,'III_Plan comp 438.68 {Plan 2}'!AA$15)),"",'III_Plan comp 438.68 {Plan 2}'!AA$15&amp;analysismethod2)</f>
        <v xml:space="preserve">Plan Provider Directory Review; 
</v>
      </c>
      <c r="CI29" s="251" t="str">
        <f>IF(ISNUMBER(FIND(analysismethod2,'III_Plan comp 438.68 {Plan 2}'!AB$15)),"",'III_Plan comp 438.68 {Plan 2}'!AB$15&amp;analysismethod2)</f>
        <v xml:space="preserve">Plan Provider Directory Review; 
</v>
      </c>
      <c r="CJ29" s="251" t="str">
        <f>IF(ISNUMBER(FIND(analysismethod2,'III_Plan comp 438.68 {Plan 2}'!AC$15)),"",'III_Plan comp 438.68 {Plan 2}'!AC$15&amp;analysismethod2)</f>
        <v xml:space="preserve">Plan Provider Directory Review; 
</v>
      </c>
      <c r="CK29" s="251" t="str">
        <f>IF(ISNUMBER(FIND(analysismethod2,'III_Plan comp 438.68 {Plan 2}'!AD$15)),"",'III_Plan comp 438.68 {Plan 2}'!AD$15&amp;analysismethod2)</f>
        <v xml:space="preserve">Plan Provider Directory Review; 
</v>
      </c>
      <c r="CL29" s="251" t="str">
        <f>IF(ISNUMBER(FIND(analysismethod2,'III_Plan comp 438.68 {Plan 2}'!AE$15)),"",'III_Plan comp 438.68 {Plan 2}'!AE$15&amp;analysismethod2)</f>
        <v xml:space="preserve">Plan Provider Directory Review; 
</v>
      </c>
      <c r="CM29" s="251" t="str">
        <f>IF(ISNUMBER(FIND(analysismethod2,'III_Plan comp 438.68 {Plan 2}'!AF$15)),"",'III_Plan comp 438.68 {Plan 2}'!AF$15&amp;analysismethod2)</f>
        <v xml:space="preserve">Plan Provider Directory Review; 
</v>
      </c>
      <c r="CN29" s="251" t="str">
        <f>IF(ISNUMBER(FIND(analysismethod2,'III_Plan comp 438.68 {Plan 2}'!AG$15)),"",'III_Plan comp 438.68 {Plan 2}'!AG$15&amp;analysismethod2)</f>
        <v xml:space="preserve">Plan Provider Directory Review; 
</v>
      </c>
      <c r="CO29" s="251" t="str">
        <f>IF(ISNUMBER(FIND(analysismethod2,'III_Plan comp 438.68 {Plan 2}'!AH$15)),"",'III_Plan comp 438.68 {Plan 2}'!AH$15&amp;analysismethod2)</f>
        <v xml:space="preserve">Plan Provider Directory Review; 
</v>
      </c>
      <c r="CP29" s="251" t="str">
        <f>IF(ISNUMBER(FIND(analysismethod2,'III_Plan comp 438.68 {Plan 2}'!AI$15)),"",'III_Plan comp 438.68 {Plan 2}'!AI$15&amp;analysismethod2)</f>
        <v xml:space="preserve">Plan Provider Directory Review; 
</v>
      </c>
      <c r="CQ29" s="251" t="str">
        <f>IF(ISNUMBER(FIND(analysismethod2,'III_Plan comp 438.68 {Plan 2}'!AJ$15)),"",'III_Plan comp 438.68 {Plan 2}'!AJ$15&amp;analysismethod2)</f>
        <v xml:space="preserve">Plan Provider Directory Review; 
</v>
      </c>
      <c r="CR29" s="251" t="str">
        <f>IF(ISNUMBER(FIND(analysismethod2,'III_Plan comp 438.68 {Plan 2}'!AK$15)),"",'III_Plan comp 438.68 {Plan 2}'!AK$15&amp;analysismethod2)</f>
        <v xml:space="preserve">Plan Provider Directory Review; 
</v>
      </c>
      <c r="CS29" s="251" t="str">
        <f>IF(ISNUMBER(FIND(analysismethod2,'III_Plan comp 438.68 {Plan 2}'!AL$15)),"",'III_Plan comp 438.68 {Plan 2}'!AL$15&amp;analysismethod2)</f>
        <v xml:space="preserve">Plan Provider Directory Review; 
</v>
      </c>
      <c r="CT29" s="251" t="str">
        <f>IF(ISNUMBER(FIND(analysismethod2,'III_Plan comp 438.68 {Plan 2}'!AM$15)),"",'III_Plan comp 438.68 {Plan 2}'!AM$15&amp;analysismethod2)</f>
        <v xml:space="preserve">Plan Provider Directory Review; 
</v>
      </c>
      <c r="CU29" s="251" t="str">
        <f>IF(ISNUMBER(FIND(analysismethod2,'III_Plan comp 438.68 {Plan 2}'!AN$15)),"",'III_Plan comp 438.68 {Plan 2}'!AN$15&amp;analysismethod2)</f>
        <v xml:space="preserve">Plan Provider Directory Review; 
</v>
      </c>
      <c r="CV29" s="251" t="str">
        <f>IF(ISNUMBER(FIND(analysismethod2,'III_Plan comp 438.68 {Plan 2}'!AO$15)),"",'III_Plan comp 438.68 {Plan 2}'!AO$15&amp;analysismethod2)</f>
        <v xml:space="preserve">Plan Provider Directory Review; 
</v>
      </c>
      <c r="CW29" s="251" t="str">
        <f>IF(ISNUMBER(FIND(analysismethod2,'III_Plan comp 438.68 {Plan 2}'!AP$15)),"",'III_Plan comp 438.68 {Plan 2}'!AP$15&amp;analysismethod2)</f>
        <v xml:space="preserve">Plan Provider Directory Review; 
</v>
      </c>
      <c r="CX29" s="251" t="str">
        <f>IF(ISNUMBER(FIND(analysismethod2,'III_Plan comp 438.68 {Plan 2}'!AQ$15)),"",'III_Plan comp 438.68 {Plan 2}'!AQ$15&amp;analysismethod2)</f>
        <v xml:space="preserve">Plan Provider Directory Review; 
</v>
      </c>
      <c r="CY29" s="251" t="str">
        <f>IF(ISNUMBER(FIND(analysismethod2,'III_Plan comp 438.68 {Plan 2}'!AR$15)),"",'III_Plan comp 438.68 {Plan 2}'!AR$15&amp;analysismethod2)</f>
        <v xml:space="preserve">Plan Provider Directory Review; 
</v>
      </c>
      <c r="CZ29" s="251" t="str">
        <f>IF(ISNUMBER(FIND(analysismethod2,'III_Plan comp 438.68 {Plan 2}'!AS$15)),"",'III_Plan comp 438.68 {Plan 2}'!AS$15&amp;analysismethod2)</f>
        <v xml:space="preserve">Plan Provider Directory Review; 
</v>
      </c>
      <c r="DA29" s="251" t="str">
        <f>IF(ISNUMBER(FIND(analysismethod2,'III_Plan comp 438.68 {Plan 2}'!AT$15)),"",'III_Plan comp 438.68 {Plan 2}'!AT$15&amp;analysismethod2)</f>
        <v xml:space="preserve">Plan Provider Directory Review; 
</v>
      </c>
      <c r="DB29" s="251" t="str">
        <f>IF(ISNUMBER(FIND(analysismethod2,'III_Plan comp 438.68 {Plan 2}'!AU$15)),"",'III_Plan comp 438.68 {Plan 2}'!AU$15&amp;analysismethod2)</f>
        <v xml:space="preserve">Plan Provider Directory Review; 
</v>
      </c>
      <c r="DC29" s="251" t="str">
        <f>IF(ISNUMBER(FIND(analysismethod2,'III_Plan comp 438.68 {Plan 2}'!AV$15)),"",'III_Plan comp 438.68 {Plan 2}'!AV$15&amp;analysismethod2)</f>
        <v xml:space="preserve">Plan Provider Directory Review; 
</v>
      </c>
      <c r="DD29" s="251" t="str">
        <f>IF(ISNUMBER(FIND(analysismethod2,'III_Plan comp 438.68 {Plan 2}'!AW$15)),"",'III_Plan comp 438.68 {Plan 2}'!AW$15&amp;analysismethod2)</f>
        <v xml:space="preserve">Plan Provider Directory Review; 
</v>
      </c>
      <c r="DE29" s="251" t="str">
        <f>IF(ISNUMBER(FIND(analysismethod2,'III_Plan comp 438.68 {Plan 2}'!AX$15)),"",'III_Plan comp 438.68 {Plan 2}'!AX$15&amp;analysismethod2)</f>
        <v xml:space="preserve">Plan Provider Directory Review; 
</v>
      </c>
      <c r="DF29" s="251" t="str">
        <f>IF(ISNUMBER(FIND(analysismethod2,'III_Plan comp 438.68 {Plan 2}'!AY$15)),"",'III_Plan comp 438.68 {Plan 2}'!AY$15&amp;analysismethod2)</f>
        <v xml:space="preserve">Plan Provider Directory Review; 
</v>
      </c>
      <c r="DG29" s="251" t="str">
        <f>IF(ISNUMBER(FIND(analysismethod2,'III_Plan comp 438.68 {Plan 2}'!AZ$15)),"",'III_Plan comp 438.68 {Plan 2}'!AZ$15&amp;analysismethod2)</f>
        <v xml:space="preserve">Plan Provider Directory Review; 
</v>
      </c>
      <c r="DH29" s="251" t="str">
        <f>IF(ISNUMBER(FIND(analysismethod2,'III_Plan comp 438.68 {Plan 2}'!BA$15)),"",'III_Plan comp 438.68 {Plan 2}'!BA$15&amp;analysismethod2)</f>
        <v xml:space="preserve">Plan Provider Directory Review; 
</v>
      </c>
      <c r="DI29" s="251" t="str">
        <f>IF(ISNUMBER(FIND(analysismethod2,'III_Plan comp 438.68 {Plan 2}'!BB$15)),"",'III_Plan comp 438.68 {Plan 2}'!BB$15&amp;analysismethod2)</f>
        <v xml:space="preserve">Plan Provider Directory Review; 
</v>
      </c>
      <c r="DJ29" s="251" t="str">
        <f>IF(ISNUMBER(FIND(analysismethod2,'III_Plan comp 438.68 {Plan 2}'!BC$15)),"",'III_Plan comp 438.68 {Plan 2}'!BC$15&amp;analysismethod2)</f>
        <v xml:space="preserve">Plan Provider Directory Review; 
</v>
      </c>
      <c r="DK29" s="251" t="str">
        <f>IF(ISNUMBER(FIND(analysismethod2,'III_Plan comp 438.68 {Plan 2}'!BD$15)),"",'III_Plan comp 438.68 {Plan 2}'!BD$15&amp;analysismethod2)</f>
        <v xml:space="preserve">Plan Provider Directory Review; 
</v>
      </c>
      <c r="DL29" s="251" t="str">
        <f>IF(ISNUMBER(FIND(analysismethod2,'III_Plan comp 438.68 {Plan 2}'!BE$15)),"",'III_Plan comp 438.68 {Plan 2}'!BE$15&amp;analysismethod2)</f>
        <v xml:space="preserve">Plan Provider Directory Review; 
</v>
      </c>
      <c r="DM29" s="251" t="str">
        <f>IF(ISNUMBER(FIND(analysismethod2,'III_Plan comp 438.68 {Plan 2}'!BF$15)),"",'III_Plan comp 438.68 {Plan 2}'!BF$15&amp;analysismethod2)</f>
        <v xml:space="preserve">Plan Provider Directory Review; 
</v>
      </c>
      <c r="DN29" s="251" t="str">
        <f>IF(ISNUMBER(FIND(analysismethod2,'III_Plan comp 438.68 {Plan 2}'!BG$15)),"",'III_Plan comp 438.68 {Plan 2}'!BG$15&amp;analysismethod2)</f>
        <v xml:space="preserve">Plan Provider Directory Review; 
</v>
      </c>
      <c r="DO29" s="251" t="str">
        <f>IF(ISNUMBER(FIND(analysismethod2,'III_Plan comp 438.68 {Plan 2}'!BH$15)),"",'III_Plan comp 438.68 {Plan 2}'!BH$15&amp;analysismethod2)</f>
        <v xml:space="preserve">Plan Provider Directory Review; 
</v>
      </c>
      <c r="DP29" s="251" t="str">
        <f>IF(ISNUMBER(FIND(analysismethod2,'III_Plan comp 438.68 {Plan 2}'!BI$15)),"",'III_Plan comp 438.68 {Plan 2}'!BI$15&amp;analysismethod2)</f>
        <v xml:space="preserve">Plan Provider Directory Review; 
</v>
      </c>
      <c r="DQ29" s="251" t="str">
        <f>IF(ISNUMBER(FIND(analysismethod2,'III_Plan comp 438.68 {Plan 2}'!BJ$15)),"",'III_Plan comp 438.68 {Plan 2}'!BJ$15&amp;analysismethod2)</f>
        <v xml:space="preserve">Plan Provider Directory Review; 
</v>
      </c>
      <c r="DR29" s="251" t="str">
        <f>IF(ISNUMBER(FIND(analysismethod2,'III_Plan comp 438.68 {Plan 2}'!BK$15)),"",'III_Plan comp 438.68 {Plan 2}'!BK$15&amp;analysismethod2)</f>
        <v xml:space="preserve">Plan Provider Directory Review; 
</v>
      </c>
      <c r="DS29" s="251" t="str">
        <f>IF(ISNUMBER(FIND(analysismethod2,'III_Plan comp 438.68 {Plan 2}'!BL$15)),"",'III_Plan comp 438.68 {Plan 2}'!BL$15&amp;analysismethod2)</f>
        <v xml:space="preserve">Plan Provider Directory Review; 
</v>
      </c>
      <c r="DT29" s="251" t="str">
        <f>IF(ISNUMBER(FIND(analysismethod2,'III_Plan comp 438.68 {Plan 2}'!BM$15)),"",'III_Plan comp 438.68 {Plan 2}'!BM$15&amp;analysismethod2)</f>
        <v xml:space="preserve">Plan Provider Directory Review; 
</v>
      </c>
      <c r="DU29" s="251" t="str">
        <f>IF(ISNUMBER(FIND(analysismethod2,'III_Plan comp 438.68 {Plan 2}'!BN$15)),"",'III_Plan comp 438.68 {Plan 2}'!BN$15&amp;analysismethod2)</f>
        <v xml:space="preserve">Plan Provider Directory Review; 
</v>
      </c>
      <c r="DV29" s="251" t="str">
        <f>IF(ISNUMBER(FIND(analysismethod2,'III_Plan comp 438.68 {Plan 2}'!BO$15)),"",'III_Plan comp 438.68 {Plan 2}'!BO$15&amp;analysismethod2)</f>
        <v xml:space="preserve">Plan Provider Directory Review; 
</v>
      </c>
      <c r="DW29" s="251" t="str">
        <f>IF(ISNUMBER(FIND(analysismethod2,'III_Plan comp 438.68 {Plan 2}'!BP$15)),"",'III_Plan comp 438.68 {Plan 2}'!BP$15&amp;analysismethod2)</f>
        <v xml:space="preserve">Plan Provider Directory Review; 
</v>
      </c>
      <c r="DX29" s="251" t="str">
        <f>IF(ISNUMBER(FIND(analysismethod2,'III_Plan comp 438.68 {Plan 2}'!BQ$15)),"",'III_Plan comp 438.68 {Plan 2}'!BQ$15&amp;analysismethod2)</f>
        <v xml:space="preserve">Plan Provider Directory Review; 
</v>
      </c>
      <c r="DY29" s="251" t="str">
        <f>IF(ISNUMBER(FIND(analysismethod2,'III_Plan comp 438.68 {Plan 2}'!BR$15)),"",'III_Plan comp 438.68 {Plan 2}'!BR$15&amp;analysismethod2)</f>
        <v xml:space="preserve">Plan Provider Directory Review; 
</v>
      </c>
      <c r="DZ29" s="251" t="str">
        <f>IF(ISNUMBER(FIND(analysismethod2,'III_Plan comp 438.68 {Plan 2}'!BS$15)),"",'III_Plan comp 438.68 {Plan 2}'!BS$15&amp;analysismethod2)</f>
        <v xml:space="preserve">Plan Provider Directory Review; 
</v>
      </c>
      <c r="EA29" s="251" t="str">
        <f>IF(ISNUMBER(FIND(analysismethod2,'III_Plan comp 438.68 {Plan 2}'!BT$15)),"",'III_Plan comp 438.68 {Plan 2}'!BT$15&amp;analysismethod2)</f>
        <v xml:space="preserve">Plan Provider Directory Review; 
</v>
      </c>
      <c r="EB29" s="251" t="str">
        <f>IF(ISNUMBER(FIND(analysismethod2,'III_Plan comp 438.68 {Plan 2}'!BU$15)),"",'III_Plan comp 438.68 {Plan 2}'!BU$15&amp;analysismethod2)</f>
        <v xml:space="preserve">Plan Provider Directory Review; 
</v>
      </c>
      <c r="EC29" s="251" t="str">
        <f>IF(ISNUMBER(FIND(analysismethod2,'III_Plan comp 438.68 {Plan 2}'!BV$15)),"",'III_Plan comp 438.68 {Plan 2}'!BV$15&amp;analysismethod2)</f>
        <v xml:space="preserve">Plan Provider Directory Review; 
</v>
      </c>
      <c r="ED29" s="251" t="str">
        <f>IF(ISNUMBER(FIND(analysismethod2,'III_Plan comp 438.68 {Plan 2}'!BW$15)),"",'III_Plan comp 438.68 {Plan 2}'!BW$15&amp;analysismethod2)</f>
        <v xml:space="preserve">Plan Provider Directory Review; 
</v>
      </c>
      <c r="EE29" s="251" t="str">
        <f>IF(ISNUMBER(FIND(analysismethod2,'III_Plan comp 438.68 {Plan 2}'!BX$15)),"",'III_Plan comp 438.68 {Plan 2}'!BX$15&amp;analysismethod2)</f>
        <v xml:space="preserve">Plan Provider Directory Review; 
</v>
      </c>
      <c r="EF29" s="251" t="str">
        <f>IF(ISNUMBER(FIND(analysismethod2,'III_Plan comp 438.68 {Plan 2}'!BY$15)),"",'III_Plan comp 438.68 {Plan 2}'!BY$15&amp;analysismethod2)</f>
        <v xml:space="preserve">Plan Provider Directory Review; 
</v>
      </c>
      <c r="EG29" s="251" t="str">
        <f>IF(ISNUMBER(FIND(analysismethod2,'III_Plan comp 438.68 {Plan 2}'!BZ$15)),"",'III_Plan comp 438.68 {Plan 2}'!BZ$15&amp;analysismethod2)</f>
        <v xml:space="preserve">Plan Provider Directory Review; 
</v>
      </c>
      <c r="EH29" s="251" t="str">
        <f>IF(ISNUMBER(FIND(analysismethod2,'III_Plan comp 438.68 {Plan 2}'!CA$15)),"",'III_Plan comp 438.68 {Plan 2}'!CA$15&amp;analysismethod2)</f>
        <v xml:space="preserve">Plan Provider Directory Review; 
</v>
      </c>
      <c r="EI29" s="251" t="str">
        <f>IF(ISNUMBER(FIND(analysismethod2,'III_Plan comp 438.68 {Plan 2}'!CB$15)),"",'III_Plan comp 438.68 {Plan 2}'!CB$15&amp;analysismethod2)</f>
        <v xml:space="preserve">Plan Provider Directory Review; 
</v>
      </c>
      <c r="EJ29" s="251" t="str">
        <f>IF(ISNUMBER(FIND(analysismethod2,'III_Plan comp 438.68 {Plan 2}'!CC$15)),"",'III_Plan comp 438.68 {Plan 2}'!CC$15&amp;analysismethod2)</f>
        <v xml:space="preserve">Plan Provider Directory Review; 
</v>
      </c>
      <c r="EK29" s="251" t="str">
        <f>IF(ISNUMBER(FIND(analysismethod2,'III_Plan comp 438.68 {Plan 2}'!CD$15)),"",'III_Plan comp 438.68 {Plan 2}'!CD$15&amp;analysismethod2)</f>
        <v xml:space="preserve">Plan Provider Directory Review; 
</v>
      </c>
      <c r="EL29" s="251" t="str">
        <f>IF(ISNUMBER(FIND(analysismethod2,'III_Plan comp 438.68 {Plan 2}'!CE$15)),"",'III_Plan comp 438.68 {Plan 2}'!CE$15&amp;analysismethod2)</f>
        <v xml:space="preserve">Plan Provider Directory Review; 
</v>
      </c>
      <c r="EM29" s="251" t="str">
        <f>IF(ISNUMBER(FIND(analysismethod2,'III_Plan comp 438.68 {Plan 2}'!CF$15)),"",'III_Plan comp 438.68 {Plan 2}'!CF$15&amp;analysismethod2)</f>
        <v xml:space="preserve">Plan Provider Directory Review; 
</v>
      </c>
      <c r="EN29" s="251" t="str">
        <f>IF(ISNUMBER(FIND(analysismethod2,'III_Plan comp 438.68 {Plan 2}'!CG$15)),"",'III_Plan comp 438.68 {Plan 2}'!CG$15&amp;analysismethod2)</f>
        <v xml:space="preserve">Plan Provider Directory Review; 
</v>
      </c>
      <c r="EO29" s="251" t="str">
        <f>IF(ISNUMBER(FIND(analysismethod2,'III_Plan comp 438.68 {Plan 2}'!CH$15)),"",'III_Plan comp 438.68 {Plan 2}'!CH$15&amp;analysismethod2)</f>
        <v xml:space="preserve">Plan Provider Directory Review; 
</v>
      </c>
      <c r="EP29" s="251" t="str">
        <f>IF(ISNUMBER(FIND(analysismethod2,'III_Plan comp 438.68 {Plan 2}'!CI$15)),"",'III_Plan comp 438.68 {Plan 2}'!CI$15&amp;analysismethod2)</f>
        <v xml:space="preserve">Plan Provider Directory Review; 
</v>
      </c>
      <c r="EQ29" s="251" t="str">
        <f>IF(ISNUMBER(FIND(analysismethod2,'III_Plan comp 438.68 {Plan 2}'!CJ$15)),"",'III_Plan comp 438.68 {Plan 2}'!CJ$15&amp;analysismethod2)</f>
        <v xml:space="preserve">Plan Provider Directory Review; 
</v>
      </c>
      <c r="ER29" s="251" t="str">
        <f>IF(ISNUMBER(FIND(analysismethod2,'III_Plan comp 438.68 {Plan 2}'!CK$15)),"",'III_Plan comp 438.68 {Plan 2}'!CK$15&amp;analysismethod2)</f>
        <v xml:space="preserve">Plan Provider Directory Review; 
</v>
      </c>
      <c r="ES29" s="251" t="str">
        <f>IF(ISNUMBER(FIND(analysismethod2,'III_Plan comp 438.68 {Plan 2}'!CL$15)),"",'III_Plan comp 438.68 {Plan 2}'!CL$15&amp;analysismethod2)</f>
        <v xml:space="preserve">Plan Provider Directory Review; 
</v>
      </c>
      <c r="ET29" s="251" t="str">
        <f>IF(ISNUMBER(FIND(analysismethod2,'III_Plan comp 438.68 {Plan 2}'!CM$15)),"",'III_Plan comp 438.68 {Plan 2}'!CM$15&amp;analysismethod2)</f>
        <v xml:space="preserve">Plan Provider Directory Review; 
</v>
      </c>
      <c r="EU29" s="251" t="str">
        <f>IF(ISNUMBER(FIND(analysismethod2,'III_Plan comp 438.68 {Plan 2}'!CN$15)),"",'III_Plan comp 438.68 {Plan 2}'!CN$15&amp;analysismethod2)</f>
        <v xml:space="preserve">Plan Provider Directory Review; 
</v>
      </c>
      <c r="EV29" s="251" t="str">
        <f>IF(ISNUMBER(FIND(analysismethod2,'III_Plan comp 438.68 {Plan 2}'!CO$15)),"",'III_Plan comp 438.68 {Plan 2}'!CO$15&amp;analysismethod2)</f>
        <v xml:space="preserve">Plan Provider Directory Review; 
</v>
      </c>
      <c r="EW29" s="251" t="str">
        <f>IF(ISNUMBER(FIND(analysismethod2,'III_Plan comp 438.68 {Plan 2}'!CP$15)),"",'III_Plan comp 438.68 {Plan 2}'!CP$15&amp;analysismethod2)</f>
        <v xml:space="preserve">Plan Provider Directory Review; 
</v>
      </c>
      <c r="EX29" s="251" t="str">
        <f>IF(ISNUMBER(FIND(analysismethod2,'III_Plan comp 438.68 {Plan 2}'!CQ$15)),"",'III_Plan comp 438.68 {Plan 2}'!CQ$15&amp;analysismethod2)</f>
        <v xml:space="preserve">Plan Provider Directory Review; 
</v>
      </c>
      <c r="EY29" s="251" t="str">
        <f>IF(ISNUMBER(FIND(analysismethod2,'III_Plan comp 438.68 {Plan 2}'!CR$15)),"",'III_Plan comp 438.68 {Plan 2}'!CR$15&amp;analysismethod2)</f>
        <v xml:space="preserve">Plan Provider Directory Review; 
</v>
      </c>
      <c r="EZ29" s="251" t="str">
        <f>IF(ISNUMBER(FIND(analysismethod2,'III_Plan comp 438.68 {Plan 2}'!CS$15)),"",'III_Plan comp 438.68 {Plan 2}'!CS$15&amp;analysismethod2)</f>
        <v xml:space="preserve">Plan Provider Directory Review; 
</v>
      </c>
      <c r="FA29" s="251" t="str">
        <f>IF(ISNUMBER(FIND(analysismethod2,'III_Plan comp 438.68 {Plan 2}'!CT$15)),"",'III_Plan comp 438.68 {Plan 2}'!CT$15&amp;analysismethod2)</f>
        <v xml:space="preserve">Plan Provider Directory Review; 
</v>
      </c>
      <c r="FB29" s="251" t="str">
        <f>IF(ISNUMBER(FIND(analysismethod2,'III_Plan comp 438.68 {Plan 2}'!CU$15)),"",'III_Plan comp 438.68 {Plan 2}'!CU$15&amp;analysismethod2)</f>
        <v xml:space="preserve">Plan Provider Directory Review; 
</v>
      </c>
      <c r="FC29" s="251" t="str">
        <f>IF(ISNUMBER(FIND(analysismethod2,'III_Plan comp 438.68 {Plan 2}'!CV$15)),"",'III_Plan comp 438.68 {Plan 2}'!CV$15&amp;analysismethod2)</f>
        <v xml:space="preserve">Plan Provider Directory Review; 
</v>
      </c>
      <c r="FD29" s="251" t="str">
        <f>IF(ISNUMBER(FIND(analysismethod2,'III_Plan comp 438.68 {Plan 2}'!CW$15)),"",'III_Plan comp 438.68 {Plan 2}'!CW$15&amp;analysismethod2)</f>
        <v xml:space="preserve">Plan Provider Directory Review; 
</v>
      </c>
      <c r="FE29" s="251" t="str">
        <f>IF(ISNUMBER(FIND(analysismethod2,'III_Plan comp 438.68 {Plan 2}'!CX$15)),"",'III_Plan comp 438.68 {Plan 2}'!CX$15&amp;analysismethod2)</f>
        <v xml:space="preserve">Plan Provider Directory Review; 
</v>
      </c>
      <c r="FF29" s="251" t="str">
        <f>IF(ISNUMBER(FIND(analysismethod2,'III_Plan comp 438.68 {Plan 2}'!CY$15)),"",'III_Plan comp 438.68 {Plan 2}'!CY$15&amp;analysismethod2)</f>
        <v xml:space="preserve">Plan Provider Directory Review; 
</v>
      </c>
      <c r="FG29" s="251" t="str">
        <f>IF(ISNUMBER(FIND(analysismethod2,'III_Plan comp 438.68 {Plan 2}'!CZ$15)),"",'III_Plan comp 438.68 {Plan 2}'!CZ$15&amp;analysismethod2)</f>
        <v xml:space="preserve">Plan Provider Directory Review; 
</v>
      </c>
    </row>
    <row r="30" spans="2:163" x14ac:dyDescent="0.2">
      <c r="B30" s="11" t="s">
        <v>682</v>
      </c>
      <c r="C30" s="11"/>
      <c r="D30" s="11"/>
      <c r="E30" s="11"/>
      <c r="F30" s="11"/>
      <c r="G30" s="11"/>
      <c r="J30" s="92"/>
      <c r="K30" s="91"/>
      <c r="L30" s="91"/>
      <c r="M30" s="91"/>
      <c r="N30" s="91"/>
      <c r="O30" s="91"/>
      <c r="P30" s="91"/>
      <c r="Q30" s="91"/>
      <c r="R30" s="91"/>
      <c r="S30" s="91"/>
      <c r="T30" s="91"/>
      <c r="BK30" s="250" t="str">
        <f>IF('I_State and program information'!$E$58="Yes","Secret Shopper: Network Participation"&amp;"; "&amp;CHAR(10)&amp;CHAR(10),"")</f>
        <v xml:space="preserve">Secret Shopper: Network Participation; 
</v>
      </c>
      <c r="BL30" s="251" t="str">
        <f>IF(ISNUMBER(FIND(analysismethod3,'III_Plan comp 438.68 {Plan 2}'!E$15)),"",'III_Plan comp 438.68 {Plan 2}'!E$15&amp;analysismethod3)</f>
        <v xml:space="preserve">Secret Shopper: Network Participation; 
</v>
      </c>
      <c r="BM30" s="251" t="str">
        <f>IF(ISNUMBER(FIND(analysismethod3,'III_Plan comp 438.68 {Plan 2}'!F$15)),"",'III_Plan comp 438.68 {Plan 2}'!F$15&amp;analysismethod3)</f>
        <v xml:space="preserve">Secret Shopper: Network Participation; 
</v>
      </c>
      <c r="BN30" s="251" t="str">
        <f>IF(ISNUMBER(FIND(analysismethod3,'III_Plan comp 438.68 {Plan 2}'!G$15)),"",'III_Plan comp 438.68 {Plan 2}'!G$15&amp;analysismethod3)</f>
        <v xml:space="preserve">Secret Shopper: Network Participation; 
</v>
      </c>
      <c r="BO30" s="251" t="str">
        <f>IF(ISNUMBER(FIND(analysismethod3,'III_Plan comp 438.68 {Plan 2}'!H$15)),"",'III_Plan comp 438.68 {Plan 2}'!H$15&amp;analysismethod3)</f>
        <v xml:space="preserve">Secret Shopper: Network Participation; 
</v>
      </c>
      <c r="BP30" s="251" t="str">
        <f>IF(ISNUMBER(FIND(analysismethod3,'III_Plan comp 438.68 {Plan 2}'!I$15)),"",'III_Plan comp 438.68 {Plan 2}'!I$15&amp;analysismethod3)</f>
        <v xml:space="preserve">Secret Shopper: Network Participation; 
</v>
      </c>
      <c r="BQ30" s="251" t="str">
        <f>IF(ISNUMBER(FIND(analysismethod3,'III_Plan comp 438.68 {Plan 2}'!J$15)),"",'III_Plan comp 438.68 {Plan 2}'!J$15&amp;analysismethod3)</f>
        <v xml:space="preserve">Secret Shopper: Network Participation; 
</v>
      </c>
      <c r="BR30" s="251" t="str">
        <f>IF(ISNUMBER(FIND(analysismethod3,'III_Plan comp 438.68 {Plan 2}'!K$15)),"",'III_Plan comp 438.68 {Plan 2}'!K$15&amp;analysismethod3)</f>
        <v xml:space="preserve">Secret Shopper: Network Participation; 
</v>
      </c>
      <c r="BS30" s="251" t="str">
        <f>IF(ISNUMBER(FIND(analysismethod3,'III_Plan comp 438.68 {Plan 2}'!L$15)),"",'III_Plan comp 438.68 {Plan 2}'!L$15&amp;analysismethod3)</f>
        <v xml:space="preserve">Secret Shopper: Network Participation; 
</v>
      </c>
      <c r="BT30" s="251" t="str">
        <f>IF(ISNUMBER(FIND(analysismethod3,'III_Plan comp 438.68 {Plan 2}'!M$15)),"",'III_Plan comp 438.68 {Plan 2}'!M$15&amp;analysismethod3)</f>
        <v xml:space="preserve">Secret Shopper: Network Participation; 
</v>
      </c>
      <c r="BU30" s="251" t="str">
        <f>IF(ISNUMBER(FIND(analysismethod3,'III_Plan comp 438.68 {Plan 2}'!N$15)),"",'III_Plan comp 438.68 {Plan 2}'!N$15&amp;analysismethod3)</f>
        <v xml:space="preserve">Secret Shopper: Network Participation; 
</v>
      </c>
      <c r="BV30" s="251" t="str">
        <f>IF(ISNUMBER(FIND(analysismethod3,'III_Plan comp 438.68 {Plan 2}'!O$15)),"",'III_Plan comp 438.68 {Plan 2}'!O$15&amp;analysismethod3)</f>
        <v xml:space="preserve">Secret Shopper: Network Participation; 
</v>
      </c>
      <c r="BW30" s="251" t="str">
        <f>IF(ISNUMBER(FIND(analysismethod3,'III_Plan comp 438.68 {Plan 2}'!P$15)),"",'III_Plan comp 438.68 {Plan 2}'!P$15&amp;analysismethod3)</f>
        <v xml:space="preserve">Secret Shopper: Network Participation; 
</v>
      </c>
      <c r="BX30" s="251" t="str">
        <f>IF(ISNUMBER(FIND(analysismethod3,'III_Plan comp 438.68 {Plan 2}'!Q$15)),"",'III_Plan comp 438.68 {Plan 2}'!Q$15&amp;analysismethod3)</f>
        <v xml:space="preserve">Secret Shopper: Network Participation; 
</v>
      </c>
      <c r="BY30" s="251" t="str">
        <f>IF(ISNUMBER(FIND(analysismethod3,'III_Plan comp 438.68 {Plan 2}'!R$15)),"",'III_Plan comp 438.68 {Plan 2}'!R$15&amp;analysismethod3)</f>
        <v xml:space="preserve">Secret Shopper: Network Participation; 
</v>
      </c>
      <c r="BZ30" s="251" t="str">
        <f>IF(ISNUMBER(FIND(analysismethod3,'III_Plan comp 438.68 {Plan 2}'!S$15)),"",'III_Plan comp 438.68 {Plan 2}'!S$15&amp;analysismethod3)</f>
        <v xml:space="preserve">Secret Shopper: Network Participation; 
</v>
      </c>
      <c r="CA30" s="251" t="str">
        <f>IF(ISNUMBER(FIND(analysismethod3,'III_Plan comp 438.68 {Plan 2}'!T$15)),"",'III_Plan comp 438.68 {Plan 2}'!T$15&amp;analysismethod3)</f>
        <v xml:space="preserve">Secret Shopper: Network Participation; 
</v>
      </c>
      <c r="CB30" s="251" t="str">
        <f>IF(ISNUMBER(FIND(analysismethod3,'III_Plan comp 438.68 {Plan 2}'!U$15)),"",'III_Plan comp 438.68 {Plan 2}'!U$15&amp;analysismethod3)</f>
        <v xml:space="preserve">Secret Shopper: Network Participation; 
</v>
      </c>
      <c r="CC30" s="251" t="str">
        <f>IF(ISNUMBER(FIND(analysismethod3,'III_Plan comp 438.68 {Plan 2}'!V$15)),"",'III_Plan comp 438.68 {Plan 2}'!V$15&amp;analysismethod3)</f>
        <v xml:space="preserve">Secret Shopper: Network Participation; 
</v>
      </c>
      <c r="CD30" s="251" t="str">
        <f>IF(ISNUMBER(FIND(analysismethod3,'III_Plan comp 438.68 {Plan 2}'!W$15)),"",'III_Plan comp 438.68 {Plan 2}'!W$15&amp;analysismethod3)</f>
        <v xml:space="preserve">Secret Shopper: Network Participation; 
</v>
      </c>
      <c r="CE30" s="251" t="str">
        <f>IF(ISNUMBER(FIND(analysismethod3,'III_Plan comp 438.68 {Plan 2}'!X$15)),"",'III_Plan comp 438.68 {Plan 2}'!X$15&amp;analysismethod3)</f>
        <v xml:space="preserve">Secret Shopper: Network Participation; 
</v>
      </c>
      <c r="CF30" s="251" t="str">
        <f>IF(ISNUMBER(FIND(analysismethod3,'III_Plan comp 438.68 {Plan 2}'!Y$15)),"",'III_Plan comp 438.68 {Plan 2}'!Y$15&amp;analysismethod3)</f>
        <v xml:space="preserve">Secret Shopper: Network Participation; 
</v>
      </c>
      <c r="CG30" s="251" t="str">
        <f>IF(ISNUMBER(FIND(analysismethod3,'III_Plan comp 438.68 {Plan 2}'!Z$15)),"",'III_Plan comp 438.68 {Plan 2}'!Z$15&amp;analysismethod3)</f>
        <v xml:space="preserve">Secret Shopper: Network Participation; 
</v>
      </c>
      <c r="CH30" s="251" t="str">
        <f>IF(ISNUMBER(FIND(analysismethod3,'III_Plan comp 438.68 {Plan 2}'!AA$15)),"",'III_Plan comp 438.68 {Plan 2}'!AA$15&amp;analysismethod3)</f>
        <v xml:space="preserve">Secret Shopper: Network Participation; 
</v>
      </c>
      <c r="CI30" s="251" t="str">
        <f>IF(ISNUMBER(FIND(analysismethod3,'III_Plan comp 438.68 {Plan 2}'!AB$15)),"",'III_Plan comp 438.68 {Plan 2}'!AB$15&amp;analysismethod3)</f>
        <v xml:space="preserve">Secret Shopper: Network Participation; 
</v>
      </c>
      <c r="CJ30" s="251" t="str">
        <f>IF(ISNUMBER(FIND(analysismethod3,'III_Plan comp 438.68 {Plan 2}'!AC$15)),"",'III_Plan comp 438.68 {Plan 2}'!AC$15&amp;analysismethod3)</f>
        <v xml:space="preserve">Secret Shopper: Network Participation; 
</v>
      </c>
      <c r="CK30" s="251" t="str">
        <f>IF(ISNUMBER(FIND(analysismethod3,'III_Plan comp 438.68 {Plan 2}'!AD$15)),"",'III_Plan comp 438.68 {Plan 2}'!AD$15&amp;analysismethod3)</f>
        <v xml:space="preserve">Secret Shopper: Network Participation; 
</v>
      </c>
      <c r="CL30" s="251" t="str">
        <f>IF(ISNUMBER(FIND(analysismethod3,'III_Plan comp 438.68 {Plan 2}'!AE$15)),"",'III_Plan comp 438.68 {Plan 2}'!AE$15&amp;analysismethod3)</f>
        <v xml:space="preserve">Secret Shopper: Network Participation; 
</v>
      </c>
      <c r="CM30" s="251" t="str">
        <f>IF(ISNUMBER(FIND(analysismethod3,'III_Plan comp 438.68 {Plan 2}'!AF$15)),"",'III_Plan comp 438.68 {Plan 2}'!AF$15&amp;analysismethod3)</f>
        <v xml:space="preserve">Secret Shopper: Network Participation; 
</v>
      </c>
      <c r="CN30" s="251" t="str">
        <f>IF(ISNUMBER(FIND(analysismethod3,'III_Plan comp 438.68 {Plan 2}'!AG$15)),"",'III_Plan comp 438.68 {Plan 2}'!AG$15&amp;analysismethod3)</f>
        <v xml:space="preserve">Secret Shopper: Network Participation; 
</v>
      </c>
      <c r="CO30" s="251" t="str">
        <f>IF(ISNUMBER(FIND(analysismethod3,'III_Plan comp 438.68 {Plan 2}'!AH$15)),"",'III_Plan comp 438.68 {Plan 2}'!AH$15&amp;analysismethod3)</f>
        <v xml:space="preserve">Secret Shopper: Network Participation; 
</v>
      </c>
      <c r="CP30" s="251" t="str">
        <f>IF(ISNUMBER(FIND(analysismethod3,'III_Plan comp 438.68 {Plan 2}'!AI$15)),"",'III_Plan comp 438.68 {Plan 2}'!AI$15&amp;analysismethod3)</f>
        <v xml:space="preserve">Secret Shopper: Network Participation; 
</v>
      </c>
      <c r="CQ30" s="251" t="str">
        <f>IF(ISNUMBER(FIND(analysismethod3,'III_Plan comp 438.68 {Plan 2}'!AJ$15)),"",'III_Plan comp 438.68 {Plan 2}'!AJ$15&amp;analysismethod3)</f>
        <v xml:space="preserve">Secret Shopper: Network Participation; 
</v>
      </c>
      <c r="CR30" s="251" t="str">
        <f>IF(ISNUMBER(FIND(analysismethod3,'III_Plan comp 438.68 {Plan 2}'!AK$15)),"",'III_Plan comp 438.68 {Plan 2}'!AK$15&amp;analysismethod3)</f>
        <v xml:space="preserve">Secret Shopper: Network Participation; 
</v>
      </c>
      <c r="CS30" s="251" t="str">
        <f>IF(ISNUMBER(FIND(analysismethod3,'III_Plan comp 438.68 {Plan 2}'!AL$15)),"",'III_Plan comp 438.68 {Plan 2}'!AL$15&amp;analysismethod3)</f>
        <v xml:space="preserve">Secret Shopper: Network Participation; 
</v>
      </c>
      <c r="CT30" s="251" t="str">
        <f>IF(ISNUMBER(FIND(analysismethod3,'III_Plan comp 438.68 {Plan 2}'!AM$15)),"",'III_Plan comp 438.68 {Plan 2}'!AM$15&amp;analysismethod3)</f>
        <v xml:space="preserve">Secret Shopper: Network Participation; 
</v>
      </c>
      <c r="CU30" s="251" t="str">
        <f>IF(ISNUMBER(FIND(analysismethod3,'III_Plan comp 438.68 {Plan 2}'!AN$15)),"",'III_Plan comp 438.68 {Plan 2}'!AN$15&amp;analysismethod3)</f>
        <v xml:space="preserve">Secret Shopper: Network Participation; 
</v>
      </c>
      <c r="CV30" s="251" t="str">
        <f>IF(ISNUMBER(FIND(analysismethod3,'III_Plan comp 438.68 {Plan 2}'!AO$15)),"",'III_Plan comp 438.68 {Plan 2}'!AO$15&amp;analysismethod3)</f>
        <v xml:space="preserve">Secret Shopper: Network Participation; 
</v>
      </c>
      <c r="CW30" s="251" t="str">
        <f>IF(ISNUMBER(FIND(analysismethod3,'III_Plan comp 438.68 {Plan 2}'!AP$15)),"",'III_Plan comp 438.68 {Plan 2}'!AP$15&amp;analysismethod3)</f>
        <v xml:space="preserve">Secret Shopper: Network Participation; 
</v>
      </c>
      <c r="CX30" s="251" t="str">
        <f>IF(ISNUMBER(FIND(analysismethod3,'III_Plan comp 438.68 {Plan 2}'!AQ$15)),"",'III_Plan comp 438.68 {Plan 2}'!AQ$15&amp;analysismethod3)</f>
        <v xml:space="preserve">Secret Shopper: Network Participation; 
</v>
      </c>
      <c r="CY30" s="251" t="str">
        <f>IF(ISNUMBER(FIND(analysismethod3,'III_Plan comp 438.68 {Plan 2}'!AR$15)),"",'III_Plan comp 438.68 {Plan 2}'!AR$15&amp;analysismethod3)</f>
        <v xml:space="preserve">Secret Shopper: Network Participation; 
</v>
      </c>
      <c r="CZ30" s="251" t="str">
        <f>IF(ISNUMBER(FIND(analysismethod3,'III_Plan comp 438.68 {Plan 2}'!AS$15)),"",'III_Plan comp 438.68 {Plan 2}'!AS$15&amp;analysismethod3)</f>
        <v xml:space="preserve">Secret Shopper: Network Participation; 
</v>
      </c>
      <c r="DA30" s="251" t="str">
        <f>IF(ISNUMBER(FIND(analysismethod3,'III_Plan comp 438.68 {Plan 2}'!AT$15)),"",'III_Plan comp 438.68 {Plan 2}'!AT$15&amp;analysismethod3)</f>
        <v xml:space="preserve">Secret Shopper: Network Participation; 
</v>
      </c>
      <c r="DB30" s="251" t="str">
        <f>IF(ISNUMBER(FIND(analysismethod3,'III_Plan comp 438.68 {Plan 2}'!AU$15)),"",'III_Plan comp 438.68 {Plan 2}'!AU$15&amp;analysismethod3)</f>
        <v xml:space="preserve">Secret Shopper: Network Participation; 
</v>
      </c>
      <c r="DC30" s="251" t="str">
        <f>IF(ISNUMBER(FIND(analysismethod3,'III_Plan comp 438.68 {Plan 2}'!AV$15)),"",'III_Plan comp 438.68 {Plan 2}'!AV$15&amp;analysismethod3)</f>
        <v xml:space="preserve">Secret Shopper: Network Participation; 
</v>
      </c>
      <c r="DD30" s="251" t="str">
        <f>IF(ISNUMBER(FIND(analysismethod3,'III_Plan comp 438.68 {Plan 2}'!AW$15)),"",'III_Plan comp 438.68 {Plan 2}'!AW$15&amp;analysismethod3)</f>
        <v xml:space="preserve">Secret Shopper: Network Participation; 
</v>
      </c>
      <c r="DE30" s="251" t="str">
        <f>IF(ISNUMBER(FIND(analysismethod3,'III_Plan comp 438.68 {Plan 2}'!AX$15)),"",'III_Plan comp 438.68 {Plan 2}'!AX$15&amp;analysismethod3)</f>
        <v xml:space="preserve">Secret Shopper: Network Participation; 
</v>
      </c>
      <c r="DF30" s="251" t="str">
        <f>IF(ISNUMBER(FIND(analysismethod3,'III_Plan comp 438.68 {Plan 2}'!AY$15)),"",'III_Plan comp 438.68 {Plan 2}'!AY$15&amp;analysismethod3)</f>
        <v xml:space="preserve">Secret Shopper: Network Participation; 
</v>
      </c>
      <c r="DG30" s="251" t="str">
        <f>IF(ISNUMBER(FIND(analysismethod3,'III_Plan comp 438.68 {Plan 2}'!AZ$15)),"",'III_Plan comp 438.68 {Plan 2}'!AZ$15&amp;analysismethod3)</f>
        <v xml:space="preserve">Secret Shopper: Network Participation; 
</v>
      </c>
      <c r="DH30" s="251" t="str">
        <f>IF(ISNUMBER(FIND(analysismethod3,'III_Plan comp 438.68 {Plan 2}'!BA$15)),"",'III_Plan comp 438.68 {Plan 2}'!BA$15&amp;analysismethod3)</f>
        <v xml:space="preserve">Secret Shopper: Network Participation; 
</v>
      </c>
      <c r="DI30" s="251" t="str">
        <f>IF(ISNUMBER(FIND(analysismethod3,'III_Plan comp 438.68 {Plan 2}'!BB$15)),"",'III_Plan comp 438.68 {Plan 2}'!BB$15&amp;analysismethod3)</f>
        <v xml:space="preserve">Secret Shopper: Network Participation; 
</v>
      </c>
      <c r="DJ30" s="251" t="str">
        <f>IF(ISNUMBER(FIND(analysismethod3,'III_Plan comp 438.68 {Plan 2}'!BC$15)),"",'III_Plan comp 438.68 {Plan 2}'!BC$15&amp;analysismethod3)</f>
        <v xml:space="preserve">Secret Shopper: Network Participation; 
</v>
      </c>
      <c r="DK30" s="251" t="str">
        <f>IF(ISNUMBER(FIND(analysismethod3,'III_Plan comp 438.68 {Plan 2}'!BD$15)),"",'III_Plan comp 438.68 {Plan 2}'!BD$15&amp;analysismethod3)</f>
        <v xml:space="preserve">Secret Shopper: Network Participation; 
</v>
      </c>
      <c r="DL30" s="251" t="str">
        <f>IF(ISNUMBER(FIND(analysismethod3,'III_Plan comp 438.68 {Plan 2}'!BE$15)),"",'III_Plan comp 438.68 {Plan 2}'!BE$15&amp;analysismethod3)</f>
        <v xml:space="preserve">Secret Shopper: Network Participation; 
</v>
      </c>
      <c r="DM30" s="251" t="str">
        <f>IF(ISNUMBER(FIND(analysismethod3,'III_Plan comp 438.68 {Plan 2}'!BF$15)),"",'III_Plan comp 438.68 {Plan 2}'!BF$15&amp;analysismethod3)</f>
        <v xml:space="preserve">Secret Shopper: Network Participation; 
</v>
      </c>
      <c r="DN30" s="251" t="str">
        <f>IF(ISNUMBER(FIND(analysismethod3,'III_Plan comp 438.68 {Plan 2}'!BG$15)),"",'III_Plan comp 438.68 {Plan 2}'!BG$15&amp;analysismethod3)</f>
        <v xml:space="preserve">Secret Shopper: Network Participation; 
</v>
      </c>
      <c r="DO30" s="251" t="str">
        <f>IF(ISNUMBER(FIND(analysismethod3,'III_Plan comp 438.68 {Plan 2}'!BH$15)),"",'III_Plan comp 438.68 {Plan 2}'!BH$15&amp;analysismethod3)</f>
        <v xml:space="preserve">Secret Shopper: Network Participation; 
</v>
      </c>
      <c r="DP30" s="251" t="str">
        <f>IF(ISNUMBER(FIND(analysismethod3,'III_Plan comp 438.68 {Plan 2}'!BI$15)),"",'III_Plan comp 438.68 {Plan 2}'!BI$15&amp;analysismethod3)</f>
        <v xml:space="preserve">Secret Shopper: Network Participation; 
</v>
      </c>
      <c r="DQ30" s="251" t="str">
        <f>IF(ISNUMBER(FIND(analysismethod3,'III_Plan comp 438.68 {Plan 2}'!BJ$15)),"",'III_Plan comp 438.68 {Plan 2}'!BJ$15&amp;analysismethod3)</f>
        <v xml:space="preserve">Secret Shopper: Network Participation; 
</v>
      </c>
      <c r="DR30" s="251" t="str">
        <f>IF(ISNUMBER(FIND(analysismethod3,'III_Plan comp 438.68 {Plan 2}'!BK$15)),"",'III_Plan comp 438.68 {Plan 2}'!BK$15&amp;analysismethod3)</f>
        <v xml:space="preserve">Secret Shopper: Network Participation; 
</v>
      </c>
      <c r="DS30" s="251" t="str">
        <f>IF(ISNUMBER(FIND(analysismethod3,'III_Plan comp 438.68 {Plan 2}'!BL$15)),"",'III_Plan comp 438.68 {Plan 2}'!BL$15&amp;analysismethod3)</f>
        <v xml:space="preserve">Secret Shopper: Network Participation; 
</v>
      </c>
      <c r="DT30" s="251" t="str">
        <f>IF(ISNUMBER(FIND(analysismethod3,'III_Plan comp 438.68 {Plan 2}'!BM$15)),"",'III_Plan comp 438.68 {Plan 2}'!BM$15&amp;analysismethod3)</f>
        <v xml:space="preserve">Secret Shopper: Network Participation; 
</v>
      </c>
      <c r="DU30" s="251" t="str">
        <f>IF(ISNUMBER(FIND(analysismethod3,'III_Plan comp 438.68 {Plan 2}'!BN$15)),"",'III_Plan comp 438.68 {Plan 2}'!BN$15&amp;analysismethod3)</f>
        <v xml:space="preserve">Secret Shopper: Network Participation; 
</v>
      </c>
      <c r="DV30" s="251" t="str">
        <f>IF(ISNUMBER(FIND(analysismethod3,'III_Plan comp 438.68 {Plan 2}'!BO$15)),"",'III_Plan comp 438.68 {Plan 2}'!BO$15&amp;analysismethod3)</f>
        <v xml:space="preserve">Secret Shopper: Network Participation; 
</v>
      </c>
      <c r="DW30" s="251" t="str">
        <f>IF(ISNUMBER(FIND(analysismethod3,'III_Plan comp 438.68 {Plan 2}'!BP$15)),"",'III_Plan comp 438.68 {Plan 2}'!BP$15&amp;analysismethod3)</f>
        <v xml:space="preserve">Secret Shopper: Network Participation; 
</v>
      </c>
      <c r="DX30" s="251" t="str">
        <f>IF(ISNUMBER(FIND(analysismethod3,'III_Plan comp 438.68 {Plan 2}'!BQ$15)),"",'III_Plan comp 438.68 {Plan 2}'!BQ$15&amp;analysismethod3)</f>
        <v xml:space="preserve">Secret Shopper: Network Participation; 
</v>
      </c>
      <c r="DY30" s="251" t="str">
        <f>IF(ISNUMBER(FIND(analysismethod3,'III_Plan comp 438.68 {Plan 2}'!BR$15)),"",'III_Plan comp 438.68 {Plan 2}'!BR$15&amp;analysismethod3)</f>
        <v xml:space="preserve">Secret Shopper: Network Participation; 
</v>
      </c>
      <c r="DZ30" s="251" t="str">
        <f>IF(ISNUMBER(FIND(analysismethod3,'III_Plan comp 438.68 {Plan 2}'!BS$15)),"",'III_Plan comp 438.68 {Plan 2}'!BS$15&amp;analysismethod3)</f>
        <v xml:space="preserve">Secret Shopper: Network Participation; 
</v>
      </c>
      <c r="EA30" s="251" t="str">
        <f>IF(ISNUMBER(FIND(analysismethod3,'III_Plan comp 438.68 {Plan 2}'!BT$15)),"",'III_Plan comp 438.68 {Plan 2}'!BT$15&amp;analysismethod3)</f>
        <v xml:space="preserve">Secret Shopper: Network Participation; 
</v>
      </c>
      <c r="EB30" s="251" t="str">
        <f>IF(ISNUMBER(FIND(analysismethod3,'III_Plan comp 438.68 {Plan 2}'!BU$15)),"",'III_Plan comp 438.68 {Plan 2}'!BU$15&amp;analysismethod3)</f>
        <v xml:space="preserve">Secret Shopper: Network Participation; 
</v>
      </c>
      <c r="EC30" s="251" t="str">
        <f>IF(ISNUMBER(FIND(analysismethod3,'III_Plan comp 438.68 {Plan 2}'!BV$15)),"",'III_Plan comp 438.68 {Plan 2}'!BV$15&amp;analysismethod3)</f>
        <v xml:space="preserve">Secret Shopper: Network Participation; 
</v>
      </c>
      <c r="ED30" s="251" t="str">
        <f>IF(ISNUMBER(FIND(analysismethod3,'III_Plan comp 438.68 {Plan 2}'!BW$15)),"",'III_Plan comp 438.68 {Plan 2}'!BW$15&amp;analysismethod3)</f>
        <v xml:space="preserve">Secret Shopper: Network Participation; 
</v>
      </c>
      <c r="EE30" s="251" t="str">
        <f>IF(ISNUMBER(FIND(analysismethod3,'III_Plan comp 438.68 {Plan 2}'!BX$15)),"",'III_Plan comp 438.68 {Plan 2}'!BX$15&amp;analysismethod3)</f>
        <v xml:space="preserve">Secret Shopper: Network Participation; 
</v>
      </c>
      <c r="EF30" s="251" t="str">
        <f>IF(ISNUMBER(FIND(analysismethod3,'III_Plan comp 438.68 {Plan 2}'!BY$15)),"",'III_Plan comp 438.68 {Plan 2}'!BY$15&amp;analysismethod3)</f>
        <v xml:space="preserve">Secret Shopper: Network Participation; 
</v>
      </c>
      <c r="EG30" s="251" t="str">
        <f>IF(ISNUMBER(FIND(analysismethod3,'III_Plan comp 438.68 {Plan 2}'!BZ$15)),"",'III_Plan comp 438.68 {Plan 2}'!BZ$15&amp;analysismethod3)</f>
        <v xml:space="preserve">Secret Shopper: Network Participation; 
</v>
      </c>
      <c r="EH30" s="251" t="str">
        <f>IF(ISNUMBER(FIND(analysismethod3,'III_Plan comp 438.68 {Plan 2}'!CA$15)),"",'III_Plan comp 438.68 {Plan 2}'!CA$15&amp;analysismethod3)</f>
        <v xml:space="preserve">Secret Shopper: Network Participation; 
</v>
      </c>
      <c r="EI30" s="251" t="str">
        <f>IF(ISNUMBER(FIND(analysismethod3,'III_Plan comp 438.68 {Plan 2}'!CB$15)),"",'III_Plan comp 438.68 {Plan 2}'!CB$15&amp;analysismethod3)</f>
        <v xml:space="preserve">Secret Shopper: Network Participation; 
</v>
      </c>
      <c r="EJ30" s="251" t="str">
        <f>IF(ISNUMBER(FIND(analysismethod3,'III_Plan comp 438.68 {Plan 2}'!CC$15)),"",'III_Plan comp 438.68 {Plan 2}'!CC$15&amp;analysismethod3)</f>
        <v xml:space="preserve">Secret Shopper: Network Participation; 
</v>
      </c>
      <c r="EK30" s="251" t="str">
        <f>IF(ISNUMBER(FIND(analysismethod3,'III_Plan comp 438.68 {Plan 2}'!CD$15)),"",'III_Plan comp 438.68 {Plan 2}'!CD$15&amp;analysismethod3)</f>
        <v xml:space="preserve">Secret Shopper: Network Participation; 
</v>
      </c>
      <c r="EL30" s="251" t="str">
        <f>IF(ISNUMBER(FIND(analysismethod3,'III_Plan comp 438.68 {Plan 2}'!CE$15)),"",'III_Plan comp 438.68 {Plan 2}'!CE$15&amp;analysismethod3)</f>
        <v xml:space="preserve">Secret Shopper: Network Participation; 
</v>
      </c>
      <c r="EM30" s="251" t="str">
        <f>IF(ISNUMBER(FIND(analysismethod3,'III_Plan comp 438.68 {Plan 2}'!CF$15)),"",'III_Plan comp 438.68 {Plan 2}'!CF$15&amp;analysismethod3)</f>
        <v xml:space="preserve">Secret Shopper: Network Participation; 
</v>
      </c>
      <c r="EN30" s="251" t="str">
        <f>IF(ISNUMBER(FIND(analysismethod3,'III_Plan comp 438.68 {Plan 2}'!CG$15)),"",'III_Plan comp 438.68 {Plan 2}'!CG$15&amp;analysismethod3)</f>
        <v xml:space="preserve">Secret Shopper: Network Participation; 
</v>
      </c>
      <c r="EO30" s="251" t="str">
        <f>IF(ISNUMBER(FIND(analysismethod3,'III_Plan comp 438.68 {Plan 2}'!CH$15)),"",'III_Plan comp 438.68 {Plan 2}'!CH$15&amp;analysismethod3)</f>
        <v xml:space="preserve">Secret Shopper: Network Participation; 
</v>
      </c>
      <c r="EP30" s="251" t="str">
        <f>IF(ISNUMBER(FIND(analysismethod3,'III_Plan comp 438.68 {Plan 2}'!CI$15)),"",'III_Plan comp 438.68 {Plan 2}'!CI$15&amp;analysismethod3)</f>
        <v xml:space="preserve">Secret Shopper: Network Participation; 
</v>
      </c>
      <c r="EQ30" s="251" t="str">
        <f>IF(ISNUMBER(FIND(analysismethod3,'III_Plan comp 438.68 {Plan 2}'!CJ$15)),"",'III_Plan comp 438.68 {Plan 2}'!CJ$15&amp;analysismethod3)</f>
        <v xml:space="preserve">Secret Shopper: Network Participation; 
</v>
      </c>
      <c r="ER30" s="251" t="str">
        <f>IF(ISNUMBER(FIND(analysismethod3,'III_Plan comp 438.68 {Plan 2}'!CK$15)),"",'III_Plan comp 438.68 {Plan 2}'!CK$15&amp;analysismethod3)</f>
        <v xml:space="preserve">Secret Shopper: Network Participation; 
</v>
      </c>
      <c r="ES30" s="251" t="str">
        <f>IF(ISNUMBER(FIND(analysismethod3,'III_Plan comp 438.68 {Plan 2}'!CL$15)),"",'III_Plan comp 438.68 {Plan 2}'!CL$15&amp;analysismethod3)</f>
        <v xml:space="preserve">Secret Shopper: Network Participation; 
</v>
      </c>
      <c r="ET30" s="251" t="str">
        <f>IF(ISNUMBER(FIND(analysismethod3,'III_Plan comp 438.68 {Plan 2}'!CM$15)),"",'III_Plan comp 438.68 {Plan 2}'!CM$15&amp;analysismethod3)</f>
        <v xml:space="preserve">Secret Shopper: Network Participation; 
</v>
      </c>
      <c r="EU30" s="251" t="str">
        <f>IF(ISNUMBER(FIND(analysismethod3,'III_Plan comp 438.68 {Plan 2}'!CN$15)),"",'III_Plan comp 438.68 {Plan 2}'!CN$15&amp;analysismethod3)</f>
        <v xml:space="preserve">Secret Shopper: Network Participation; 
</v>
      </c>
      <c r="EV30" s="251" t="str">
        <f>IF(ISNUMBER(FIND(analysismethod3,'III_Plan comp 438.68 {Plan 2}'!CO$15)),"",'III_Plan comp 438.68 {Plan 2}'!CO$15&amp;analysismethod3)</f>
        <v xml:space="preserve">Secret Shopper: Network Participation; 
</v>
      </c>
      <c r="EW30" s="251" t="str">
        <f>IF(ISNUMBER(FIND(analysismethod3,'III_Plan comp 438.68 {Plan 2}'!CP$15)),"",'III_Plan comp 438.68 {Plan 2}'!CP$15&amp;analysismethod3)</f>
        <v xml:space="preserve">Secret Shopper: Network Participation; 
</v>
      </c>
      <c r="EX30" s="251" t="str">
        <f>IF(ISNUMBER(FIND(analysismethod3,'III_Plan comp 438.68 {Plan 2}'!CQ$15)),"",'III_Plan comp 438.68 {Plan 2}'!CQ$15&amp;analysismethod3)</f>
        <v xml:space="preserve">Secret Shopper: Network Participation; 
</v>
      </c>
      <c r="EY30" s="251" t="str">
        <f>IF(ISNUMBER(FIND(analysismethod3,'III_Plan comp 438.68 {Plan 2}'!CR$15)),"",'III_Plan comp 438.68 {Plan 2}'!CR$15&amp;analysismethod3)</f>
        <v xml:space="preserve">Secret Shopper: Network Participation; 
</v>
      </c>
      <c r="EZ30" s="251" t="str">
        <f>IF(ISNUMBER(FIND(analysismethod3,'III_Plan comp 438.68 {Plan 2}'!CS$15)),"",'III_Plan comp 438.68 {Plan 2}'!CS$15&amp;analysismethod3)</f>
        <v xml:space="preserve">Secret Shopper: Network Participation; 
</v>
      </c>
      <c r="FA30" s="251" t="str">
        <f>IF(ISNUMBER(FIND(analysismethod3,'III_Plan comp 438.68 {Plan 2}'!CT$15)),"",'III_Plan comp 438.68 {Plan 2}'!CT$15&amp;analysismethod3)</f>
        <v xml:space="preserve">Secret Shopper: Network Participation; 
</v>
      </c>
      <c r="FB30" s="251" t="str">
        <f>IF(ISNUMBER(FIND(analysismethod3,'III_Plan comp 438.68 {Plan 2}'!CU$15)),"",'III_Plan comp 438.68 {Plan 2}'!CU$15&amp;analysismethod3)</f>
        <v xml:space="preserve">Secret Shopper: Network Participation; 
</v>
      </c>
      <c r="FC30" s="251" t="str">
        <f>IF(ISNUMBER(FIND(analysismethod3,'III_Plan comp 438.68 {Plan 2}'!CV$15)),"",'III_Plan comp 438.68 {Plan 2}'!CV$15&amp;analysismethod3)</f>
        <v xml:space="preserve">Secret Shopper: Network Participation; 
</v>
      </c>
      <c r="FD30" s="251" t="str">
        <f>IF(ISNUMBER(FIND(analysismethod3,'III_Plan comp 438.68 {Plan 2}'!CW$15)),"",'III_Plan comp 438.68 {Plan 2}'!CW$15&amp;analysismethod3)</f>
        <v xml:space="preserve">Secret Shopper: Network Participation; 
</v>
      </c>
      <c r="FE30" s="251" t="str">
        <f>IF(ISNUMBER(FIND(analysismethod3,'III_Plan comp 438.68 {Plan 2}'!CX$15)),"",'III_Plan comp 438.68 {Plan 2}'!CX$15&amp;analysismethod3)</f>
        <v xml:space="preserve">Secret Shopper: Network Participation; 
</v>
      </c>
      <c r="FF30" s="251" t="str">
        <f>IF(ISNUMBER(FIND(analysismethod3,'III_Plan comp 438.68 {Plan 2}'!CY$15)),"",'III_Plan comp 438.68 {Plan 2}'!CY$15&amp;analysismethod3)</f>
        <v xml:space="preserve">Secret Shopper: Network Participation; 
</v>
      </c>
      <c r="FG30" s="251" t="str">
        <f>IF(ISNUMBER(FIND(analysismethod3,'III_Plan comp 438.68 {Plan 2}'!CZ$15)),"",'III_Plan comp 438.68 {Plan 2}'!CZ$15&amp;analysismethod3)</f>
        <v xml:space="preserve">Secret Shopper: Network Participation; 
</v>
      </c>
    </row>
    <row r="31" spans="2:163" x14ac:dyDescent="0.2">
      <c r="B31" s="11" t="s">
        <v>683</v>
      </c>
      <c r="C31" s="11"/>
      <c r="D31" s="11"/>
      <c r="E31" s="11"/>
      <c r="F31" s="11"/>
      <c r="G31" s="11"/>
      <c r="J31" s="92"/>
      <c r="K31" s="91"/>
      <c r="L31" s="91"/>
      <c r="M31" s="91"/>
      <c r="N31" s="91"/>
      <c r="O31" s="91"/>
      <c r="P31" s="91"/>
      <c r="Q31" s="91"/>
      <c r="R31" s="91"/>
      <c r="S31" s="91"/>
      <c r="T31" s="91"/>
      <c r="BK31" s="250" t="str">
        <f>IF('I_State and program information'!$E$62="Yes","Secret Shopper: Appointment Availability"&amp;"; "&amp;CHAR(10)&amp;CHAR(10),"")</f>
        <v xml:space="preserve">Secret Shopper: Appointment Availability; 
</v>
      </c>
      <c r="BL31" s="251" t="str">
        <f>IF(ISNUMBER(FIND(analysismethod4,'III_Plan comp 438.68 {Plan 2}'!E$15)),"",'III_Plan comp 438.68 {Plan 2}'!E$15&amp;analysismethod4)</f>
        <v xml:space="preserve">Secret Shopper: Appointment Availability; 
</v>
      </c>
      <c r="BM31" s="251" t="str">
        <f>IF(ISNUMBER(FIND(analysismethod4,'III_Plan comp 438.68 {Plan 2}'!F$15)),"",'III_Plan comp 438.68 {Plan 2}'!F$15&amp;analysismethod4)</f>
        <v xml:space="preserve">Secret Shopper: Appointment Availability; 
</v>
      </c>
      <c r="BN31" s="251" t="str">
        <f>IF(ISNUMBER(FIND(analysismethod4,'III_Plan comp 438.68 {Plan 2}'!G$15)),"",'III_Plan comp 438.68 {Plan 2}'!G$15&amp;analysismethod4)</f>
        <v xml:space="preserve">Secret Shopper: Appointment Availability; 
</v>
      </c>
      <c r="BO31" s="251" t="str">
        <f>IF(ISNUMBER(FIND(analysismethod4,'III_Plan comp 438.68 {Plan 2}'!H$15)),"",'III_Plan comp 438.68 {Plan 2}'!H$15&amp;analysismethod4)</f>
        <v xml:space="preserve">Secret Shopper: Appointment Availability; 
</v>
      </c>
      <c r="BP31" s="251" t="str">
        <f>IF(ISNUMBER(FIND(analysismethod4,'III_Plan comp 438.68 {Plan 2}'!I$15)),"",'III_Plan comp 438.68 {Plan 2}'!I$15&amp;analysismethod4)</f>
        <v xml:space="preserve">Secret Shopper: Appointment Availability; 
</v>
      </c>
      <c r="BQ31" s="251" t="str">
        <f>IF(ISNUMBER(FIND(analysismethod4,'III_Plan comp 438.68 {Plan 2}'!J$15)),"",'III_Plan comp 438.68 {Plan 2}'!J$15&amp;analysismethod4)</f>
        <v xml:space="preserve">Secret Shopper: Appointment Availability; 
</v>
      </c>
      <c r="BR31" s="251" t="str">
        <f>IF(ISNUMBER(FIND(analysismethod4,'III_Plan comp 438.68 {Plan 2}'!K$15)),"",'III_Plan comp 438.68 {Plan 2}'!K$15&amp;analysismethod4)</f>
        <v xml:space="preserve">Secret Shopper: Appointment Availability; 
</v>
      </c>
      <c r="BS31" s="251" t="str">
        <f>IF(ISNUMBER(FIND(analysismethod4,'III_Plan comp 438.68 {Plan 2}'!L$15)),"",'III_Plan comp 438.68 {Plan 2}'!L$15&amp;analysismethod4)</f>
        <v xml:space="preserve">Secret Shopper: Appointment Availability; 
</v>
      </c>
      <c r="BT31" s="251" t="str">
        <f>IF(ISNUMBER(FIND(analysismethod4,'III_Plan comp 438.68 {Plan 2}'!M$15)),"",'III_Plan comp 438.68 {Plan 2}'!M$15&amp;analysismethod4)</f>
        <v xml:space="preserve">Secret Shopper: Appointment Availability; 
</v>
      </c>
      <c r="BU31" s="251" t="str">
        <f>IF(ISNUMBER(FIND(analysismethod4,'III_Plan comp 438.68 {Plan 2}'!N$15)),"",'III_Plan comp 438.68 {Plan 2}'!N$15&amp;analysismethod4)</f>
        <v xml:space="preserve">Secret Shopper: Appointment Availability; 
</v>
      </c>
      <c r="BV31" s="251" t="str">
        <f>IF(ISNUMBER(FIND(analysismethod4,'III_Plan comp 438.68 {Plan 2}'!O$15)),"",'III_Plan comp 438.68 {Plan 2}'!O$15&amp;analysismethod4)</f>
        <v xml:space="preserve">Secret Shopper: Appointment Availability; 
</v>
      </c>
      <c r="BW31" s="251" t="str">
        <f>IF(ISNUMBER(FIND(analysismethod4,'III_Plan comp 438.68 {Plan 2}'!P$15)),"",'III_Plan comp 438.68 {Plan 2}'!P$15&amp;analysismethod4)</f>
        <v xml:space="preserve">Secret Shopper: Appointment Availability; 
</v>
      </c>
      <c r="BX31" s="251" t="str">
        <f>IF(ISNUMBER(FIND(analysismethod4,'III_Plan comp 438.68 {Plan 2}'!Q$15)),"",'III_Plan comp 438.68 {Plan 2}'!Q$15&amp;analysismethod4)</f>
        <v xml:space="preserve">Secret Shopper: Appointment Availability; 
</v>
      </c>
      <c r="BY31" s="251" t="str">
        <f>IF(ISNUMBER(FIND(analysismethod4,'III_Plan comp 438.68 {Plan 2}'!R$15)),"",'III_Plan comp 438.68 {Plan 2}'!R$15&amp;analysismethod4)</f>
        <v xml:space="preserve">Secret Shopper: Appointment Availability; 
</v>
      </c>
      <c r="BZ31" s="251" t="str">
        <f>IF(ISNUMBER(FIND(analysismethod4,'III_Plan comp 438.68 {Plan 2}'!S$15)),"",'III_Plan comp 438.68 {Plan 2}'!S$15&amp;analysismethod4)</f>
        <v xml:space="preserve">Secret Shopper: Appointment Availability; 
</v>
      </c>
      <c r="CA31" s="251" t="str">
        <f>IF(ISNUMBER(FIND(analysismethod4,'III_Plan comp 438.68 {Plan 2}'!T$15)),"",'III_Plan comp 438.68 {Plan 2}'!T$15&amp;analysismethod4)</f>
        <v xml:space="preserve">Secret Shopper: Appointment Availability; 
</v>
      </c>
      <c r="CB31" s="251" t="str">
        <f>IF(ISNUMBER(FIND(analysismethod4,'III_Plan comp 438.68 {Plan 2}'!U$15)),"",'III_Plan comp 438.68 {Plan 2}'!U$15&amp;analysismethod4)</f>
        <v xml:space="preserve">Secret Shopper: Appointment Availability; 
</v>
      </c>
      <c r="CC31" s="251" t="str">
        <f>IF(ISNUMBER(FIND(analysismethod4,'III_Plan comp 438.68 {Plan 2}'!V$15)),"",'III_Plan comp 438.68 {Plan 2}'!V$15&amp;analysismethod4)</f>
        <v xml:space="preserve">Secret Shopper: Appointment Availability; 
</v>
      </c>
      <c r="CD31" s="251" t="str">
        <f>IF(ISNUMBER(FIND(analysismethod4,'III_Plan comp 438.68 {Plan 2}'!W$15)),"",'III_Plan comp 438.68 {Plan 2}'!W$15&amp;analysismethod4)</f>
        <v xml:space="preserve">Secret Shopper: Appointment Availability; 
</v>
      </c>
      <c r="CE31" s="251" t="str">
        <f>IF(ISNUMBER(FIND(analysismethod4,'III_Plan comp 438.68 {Plan 2}'!X$15)),"",'III_Plan comp 438.68 {Plan 2}'!X$15&amp;analysismethod4)</f>
        <v xml:space="preserve">Secret Shopper: Appointment Availability; 
</v>
      </c>
      <c r="CF31" s="251" t="str">
        <f>IF(ISNUMBER(FIND(analysismethod4,'III_Plan comp 438.68 {Plan 2}'!Y$15)),"",'III_Plan comp 438.68 {Plan 2}'!Y$15&amp;analysismethod4)</f>
        <v xml:space="preserve">Secret Shopper: Appointment Availability; 
</v>
      </c>
      <c r="CG31" s="251" t="str">
        <f>IF(ISNUMBER(FIND(analysismethod4,'III_Plan comp 438.68 {Plan 2}'!Z$15)),"",'III_Plan comp 438.68 {Plan 2}'!Z$15&amp;analysismethod4)</f>
        <v xml:space="preserve">Secret Shopper: Appointment Availability; 
</v>
      </c>
      <c r="CH31" s="251" t="str">
        <f>IF(ISNUMBER(FIND(analysismethod4,'III_Plan comp 438.68 {Plan 2}'!AA$15)),"",'III_Plan comp 438.68 {Plan 2}'!AA$15&amp;analysismethod4)</f>
        <v xml:space="preserve">Secret Shopper: Appointment Availability; 
</v>
      </c>
      <c r="CI31" s="251" t="str">
        <f>IF(ISNUMBER(FIND(analysismethod4,'III_Plan comp 438.68 {Plan 2}'!AB$15)),"",'III_Plan comp 438.68 {Plan 2}'!AB$15&amp;analysismethod4)</f>
        <v xml:space="preserve">Secret Shopper: Appointment Availability; 
</v>
      </c>
      <c r="CJ31" s="251" t="str">
        <f>IF(ISNUMBER(FIND(analysismethod4,'III_Plan comp 438.68 {Plan 2}'!AC$15)),"",'III_Plan comp 438.68 {Plan 2}'!AC$15&amp;analysismethod4)</f>
        <v xml:space="preserve">Secret Shopper: Appointment Availability; 
</v>
      </c>
      <c r="CK31" s="251" t="str">
        <f>IF(ISNUMBER(FIND(analysismethod4,'III_Plan comp 438.68 {Plan 2}'!AD$15)),"",'III_Plan comp 438.68 {Plan 2}'!AD$15&amp;analysismethod4)</f>
        <v xml:space="preserve">Secret Shopper: Appointment Availability; 
</v>
      </c>
      <c r="CL31" s="251" t="str">
        <f>IF(ISNUMBER(FIND(analysismethod4,'III_Plan comp 438.68 {Plan 2}'!AE$15)),"",'III_Plan comp 438.68 {Plan 2}'!AE$15&amp;analysismethod4)</f>
        <v xml:space="preserve">Secret Shopper: Appointment Availability; 
</v>
      </c>
      <c r="CM31" s="251" t="str">
        <f>IF(ISNUMBER(FIND(analysismethod4,'III_Plan comp 438.68 {Plan 2}'!AF$15)),"",'III_Plan comp 438.68 {Plan 2}'!AF$15&amp;analysismethod4)</f>
        <v xml:space="preserve">Secret Shopper: Appointment Availability; 
</v>
      </c>
      <c r="CN31" s="251" t="str">
        <f>IF(ISNUMBER(FIND(analysismethod4,'III_Plan comp 438.68 {Plan 2}'!AG$15)),"",'III_Plan comp 438.68 {Plan 2}'!AG$15&amp;analysismethod4)</f>
        <v xml:space="preserve">Secret Shopper: Appointment Availability; 
</v>
      </c>
      <c r="CO31" s="251" t="str">
        <f>IF(ISNUMBER(FIND(analysismethod4,'III_Plan comp 438.68 {Plan 2}'!AH$15)),"",'III_Plan comp 438.68 {Plan 2}'!AH$15&amp;analysismethod4)</f>
        <v xml:space="preserve">Secret Shopper: Appointment Availability; 
</v>
      </c>
      <c r="CP31" s="251" t="str">
        <f>IF(ISNUMBER(FIND(analysismethod4,'III_Plan comp 438.68 {Plan 2}'!AI$15)),"",'III_Plan comp 438.68 {Plan 2}'!AI$15&amp;analysismethod4)</f>
        <v xml:space="preserve">Secret Shopper: Appointment Availability; 
</v>
      </c>
      <c r="CQ31" s="251" t="str">
        <f>IF(ISNUMBER(FIND(analysismethod4,'III_Plan comp 438.68 {Plan 2}'!AJ$15)),"",'III_Plan comp 438.68 {Plan 2}'!AJ$15&amp;analysismethod4)</f>
        <v xml:space="preserve">Secret Shopper: Appointment Availability; 
</v>
      </c>
      <c r="CR31" s="251" t="str">
        <f>IF(ISNUMBER(FIND(analysismethod4,'III_Plan comp 438.68 {Plan 2}'!AK$15)),"",'III_Plan comp 438.68 {Plan 2}'!AK$15&amp;analysismethod4)</f>
        <v xml:space="preserve">Secret Shopper: Appointment Availability; 
</v>
      </c>
      <c r="CS31" s="251" t="str">
        <f>IF(ISNUMBER(FIND(analysismethod4,'III_Plan comp 438.68 {Plan 2}'!AL$15)),"",'III_Plan comp 438.68 {Plan 2}'!AL$15&amp;analysismethod4)</f>
        <v xml:space="preserve">Secret Shopper: Appointment Availability; 
</v>
      </c>
      <c r="CT31" s="251" t="str">
        <f>IF(ISNUMBER(FIND(analysismethod4,'III_Plan comp 438.68 {Plan 2}'!AM$15)),"",'III_Plan comp 438.68 {Plan 2}'!AM$15&amp;analysismethod4)</f>
        <v xml:space="preserve">Secret Shopper: Appointment Availability; 
</v>
      </c>
      <c r="CU31" s="251" t="str">
        <f>IF(ISNUMBER(FIND(analysismethod4,'III_Plan comp 438.68 {Plan 2}'!AN$15)),"",'III_Plan comp 438.68 {Plan 2}'!AN$15&amp;analysismethod4)</f>
        <v xml:space="preserve">Secret Shopper: Appointment Availability; 
</v>
      </c>
      <c r="CV31" s="251" t="str">
        <f>IF(ISNUMBER(FIND(analysismethod4,'III_Plan comp 438.68 {Plan 2}'!AO$15)),"",'III_Plan comp 438.68 {Plan 2}'!AO$15&amp;analysismethod4)</f>
        <v xml:space="preserve">Secret Shopper: Appointment Availability; 
</v>
      </c>
      <c r="CW31" s="251" t="str">
        <f>IF(ISNUMBER(FIND(analysismethod4,'III_Plan comp 438.68 {Plan 2}'!AP$15)),"",'III_Plan comp 438.68 {Plan 2}'!AP$15&amp;analysismethod4)</f>
        <v xml:space="preserve">Secret Shopper: Appointment Availability; 
</v>
      </c>
      <c r="CX31" s="251" t="str">
        <f>IF(ISNUMBER(FIND(analysismethod4,'III_Plan comp 438.68 {Plan 2}'!AQ$15)),"",'III_Plan comp 438.68 {Plan 2}'!AQ$15&amp;analysismethod4)</f>
        <v xml:space="preserve">Secret Shopper: Appointment Availability; 
</v>
      </c>
      <c r="CY31" s="251" t="str">
        <f>IF(ISNUMBER(FIND(analysismethod4,'III_Plan comp 438.68 {Plan 2}'!AR$15)),"",'III_Plan comp 438.68 {Plan 2}'!AR$15&amp;analysismethod4)</f>
        <v xml:space="preserve">Secret Shopper: Appointment Availability; 
</v>
      </c>
      <c r="CZ31" s="251" t="str">
        <f>IF(ISNUMBER(FIND(analysismethod4,'III_Plan comp 438.68 {Plan 2}'!AS$15)),"",'III_Plan comp 438.68 {Plan 2}'!AS$15&amp;analysismethod4)</f>
        <v xml:space="preserve">Secret Shopper: Appointment Availability; 
</v>
      </c>
      <c r="DA31" s="251" t="str">
        <f>IF(ISNUMBER(FIND(analysismethod4,'III_Plan comp 438.68 {Plan 2}'!AT$15)),"",'III_Plan comp 438.68 {Plan 2}'!AT$15&amp;analysismethod4)</f>
        <v xml:space="preserve">Secret Shopper: Appointment Availability; 
</v>
      </c>
      <c r="DB31" s="251" t="str">
        <f>IF(ISNUMBER(FIND(analysismethod4,'III_Plan comp 438.68 {Plan 2}'!AU$15)),"",'III_Plan comp 438.68 {Plan 2}'!AU$15&amp;analysismethod4)</f>
        <v xml:space="preserve">Secret Shopper: Appointment Availability; 
</v>
      </c>
      <c r="DC31" s="251" t="str">
        <f>IF(ISNUMBER(FIND(analysismethod4,'III_Plan comp 438.68 {Plan 2}'!AV$15)),"",'III_Plan comp 438.68 {Plan 2}'!AV$15&amp;analysismethod4)</f>
        <v xml:space="preserve">Secret Shopper: Appointment Availability; 
</v>
      </c>
      <c r="DD31" s="251" t="str">
        <f>IF(ISNUMBER(FIND(analysismethod4,'III_Plan comp 438.68 {Plan 2}'!AW$15)),"",'III_Plan comp 438.68 {Plan 2}'!AW$15&amp;analysismethod4)</f>
        <v xml:space="preserve">Secret Shopper: Appointment Availability; 
</v>
      </c>
      <c r="DE31" s="251" t="str">
        <f>IF(ISNUMBER(FIND(analysismethod4,'III_Plan comp 438.68 {Plan 2}'!AX$15)),"",'III_Plan comp 438.68 {Plan 2}'!AX$15&amp;analysismethod4)</f>
        <v xml:space="preserve">Secret Shopper: Appointment Availability; 
</v>
      </c>
      <c r="DF31" s="251" t="str">
        <f>IF(ISNUMBER(FIND(analysismethod4,'III_Plan comp 438.68 {Plan 2}'!AY$15)),"",'III_Plan comp 438.68 {Plan 2}'!AY$15&amp;analysismethod4)</f>
        <v xml:space="preserve">Secret Shopper: Appointment Availability; 
</v>
      </c>
      <c r="DG31" s="251" t="str">
        <f>IF(ISNUMBER(FIND(analysismethod4,'III_Plan comp 438.68 {Plan 2}'!AZ$15)),"",'III_Plan comp 438.68 {Plan 2}'!AZ$15&amp;analysismethod4)</f>
        <v xml:space="preserve">Secret Shopper: Appointment Availability; 
</v>
      </c>
      <c r="DH31" s="251" t="str">
        <f>IF(ISNUMBER(FIND(analysismethod4,'III_Plan comp 438.68 {Plan 2}'!BA$15)),"",'III_Plan comp 438.68 {Plan 2}'!BA$15&amp;analysismethod4)</f>
        <v xml:space="preserve">Secret Shopper: Appointment Availability; 
</v>
      </c>
      <c r="DI31" s="251" t="str">
        <f>IF(ISNUMBER(FIND(analysismethod4,'III_Plan comp 438.68 {Plan 2}'!BB$15)),"",'III_Plan comp 438.68 {Plan 2}'!BB$15&amp;analysismethod4)</f>
        <v xml:space="preserve">Secret Shopper: Appointment Availability; 
</v>
      </c>
      <c r="DJ31" s="251" t="str">
        <f>IF(ISNUMBER(FIND(analysismethod4,'III_Plan comp 438.68 {Plan 2}'!BC$15)),"",'III_Plan comp 438.68 {Plan 2}'!BC$15&amp;analysismethod4)</f>
        <v xml:space="preserve">Secret Shopper: Appointment Availability; 
</v>
      </c>
      <c r="DK31" s="251" t="str">
        <f>IF(ISNUMBER(FIND(analysismethod4,'III_Plan comp 438.68 {Plan 2}'!BD$15)),"",'III_Plan comp 438.68 {Plan 2}'!BD$15&amp;analysismethod4)</f>
        <v xml:space="preserve">Secret Shopper: Appointment Availability; 
</v>
      </c>
      <c r="DL31" s="251" t="str">
        <f>IF(ISNUMBER(FIND(analysismethod4,'III_Plan comp 438.68 {Plan 2}'!BE$15)),"",'III_Plan comp 438.68 {Plan 2}'!BE$15&amp;analysismethod4)</f>
        <v xml:space="preserve">Secret Shopper: Appointment Availability; 
</v>
      </c>
      <c r="DM31" s="251" t="str">
        <f>IF(ISNUMBER(FIND(analysismethod4,'III_Plan comp 438.68 {Plan 2}'!BF$15)),"",'III_Plan comp 438.68 {Plan 2}'!BF$15&amp;analysismethod4)</f>
        <v xml:space="preserve">Secret Shopper: Appointment Availability; 
</v>
      </c>
      <c r="DN31" s="251" t="str">
        <f>IF(ISNUMBER(FIND(analysismethod4,'III_Plan comp 438.68 {Plan 2}'!BG$15)),"",'III_Plan comp 438.68 {Plan 2}'!BG$15&amp;analysismethod4)</f>
        <v xml:space="preserve">Secret Shopper: Appointment Availability; 
</v>
      </c>
      <c r="DO31" s="251" t="str">
        <f>IF(ISNUMBER(FIND(analysismethod4,'III_Plan comp 438.68 {Plan 2}'!BH$15)),"",'III_Plan comp 438.68 {Plan 2}'!BH$15&amp;analysismethod4)</f>
        <v xml:space="preserve">Secret Shopper: Appointment Availability; 
</v>
      </c>
      <c r="DP31" s="251" t="str">
        <f>IF(ISNUMBER(FIND(analysismethod4,'III_Plan comp 438.68 {Plan 2}'!BI$15)),"",'III_Plan comp 438.68 {Plan 2}'!BI$15&amp;analysismethod4)</f>
        <v xml:space="preserve">Secret Shopper: Appointment Availability; 
</v>
      </c>
      <c r="DQ31" s="251" t="str">
        <f>IF(ISNUMBER(FIND(analysismethod4,'III_Plan comp 438.68 {Plan 2}'!BJ$15)),"",'III_Plan comp 438.68 {Plan 2}'!BJ$15&amp;analysismethod4)</f>
        <v xml:space="preserve">Secret Shopper: Appointment Availability; 
</v>
      </c>
      <c r="DR31" s="251" t="str">
        <f>IF(ISNUMBER(FIND(analysismethod4,'III_Plan comp 438.68 {Plan 2}'!BK$15)),"",'III_Plan comp 438.68 {Plan 2}'!BK$15&amp;analysismethod4)</f>
        <v xml:space="preserve">Secret Shopper: Appointment Availability; 
</v>
      </c>
      <c r="DS31" s="251" t="str">
        <f>IF(ISNUMBER(FIND(analysismethod4,'III_Plan comp 438.68 {Plan 2}'!BL$15)),"",'III_Plan comp 438.68 {Plan 2}'!BL$15&amp;analysismethod4)</f>
        <v xml:space="preserve">Secret Shopper: Appointment Availability; 
</v>
      </c>
      <c r="DT31" s="251" t="str">
        <f>IF(ISNUMBER(FIND(analysismethod4,'III_Plan comp 438.68 {Plan 2}'!BM$15)),"",'III_Plan comp 438.68 {Plan 2}'!BM$15&amp;analysismethod4)</f>
        <v xml:space="preserve">Secret Shopper: Appointment Availability; 
</v>
      </c>
      <c r="DU31" s="251" t="str">
        <f>IF(ISNUMBER(FIND(analysismethod4,'III_Plan comp 438.68 {Plan 2}'!BN$15)),"",'III_Plan comp 438.68 {Plan 2}'!BN$15&amp;analysismethod4)</f>
        <v xml:space="preserve">Secret Shopper: Appointment Availability; 
</v>
      </c>
      <c r="DV31" s="251" t="str">
        <f>IF(ISNUMBER(FIND(analysismethod4,'III_Plan comp 438.68 {Plan 2}'!BO$15)),"",'III_Plan comp 438.68 {Plan 2}'!BO$15&amp;analysismethod4)</f>
        <v xml:space="preserve">Secret Shopper: Appointment Availability; 
</v>
      </c>
      <c r="DW31" s="251" t="str">
        <f>IF(ISNUMBER(FIND(analysismethod4,'III_Plan comp 438.68 {Plan 2}'!BP$15)),"",'III_Plan comp 438.68 {Plan 2}'!BP$15&amp;analysismethod4)</f>
        <v xml:space="preserve">Secret Shopper: Appointment Availability; 
</v>
      </c>
      <c r="DX31" s="251" t="str">
        <f>IF(ISNUMBER(FIND(analysismethod4,'III_Plan comp 438.68 {Plan 2}'!BQ$15)),"",'III_Plan comp 438.68 {Plan 2}'!BQ$15&amp;analysismethod4)</f>
        <v xml:space="preserve">Secret Shopper: Appointment Availability; 
</v>
      </c>
      <c r="DY31" s="251" t="str">
        <f>IF(ISNUMBER(FIND(analysismethod4,'III_Plan comp 438.68 {Plan 2}'!BR$15)),"",'III_Plan comp 438.68 {Plan 2}'!BR$15&amp;analysismethod4)</f>
        <v xml:space="preserve">Secret Shopper: Appointment Availability; 
</v>
      </c>
      <c r="DZ31" s="251" t="str">
        <f>IF(ISNUMBER(FIND(analysismethod4,'III_Plan comp 438.68 {Plan 2}'!BS$15)),"",'III_Plan comp 438.68 {Plan 2}'!BS$15&amp;analysismethod4)</f>
        <v xml:space="preserve">Secret Shopper: Appointment Availability; 
</v>
      </c>
      <c r="EA31" s="251" t="str">
        <f>IF(ISNUMBER(FIND(analysismethod4,'III_Plan comp 438.68 {Plan 2}'!BT$15)),"",'III_Plan comp 438.68 {Plan 2}'!BT$15&amp;analysismethod4)</f>
        <v xml:space="preserve">Secret Shopper: Appointment Availability; 
</v>
      </c>
      <c r="EB31" s="251" t="str">
        <f>IF(ISNUMBER(FIND(analysismethod4,'III_Plan comp 438.68 {Plan 2}'!BU$15)),"",'III_Plan comp 438.68 {Plan 2}'!BU$15&amp;analysismethod4)</f>
        <v xml:space="preserve">Secret Shopper: Appointment Availability; 
</v>
      </c>
      <c r="EC31" s="251" t="str">
        <f>IF(ISNUMBER(FIND(analysismethod4,'III_Plan comp 438.68 {Plan 2}'!BV$15)),"",'III_Plan comp 438.68 {Plan 2}'!BV$15&amp;analysismethod4)</f>
        <v xml:space="preserve">Secret Shopper: Appointment Availability; 
</v>
      </c>
      <c r="ED31" s="251" t="str">
        <f>IF(ISNUMBER(FIND(analysismethod4,'III_Plan comp 438.68 {Plan 2}'!BW$15)),"",'III_Plan comp 438.68 {Plan 2}'!BW$15&amp;analysismethod4)</f>
        <v xml:space="preserve">Secret Shopper: Appointment Availability; 
</v>
      </c>
      <c r="EE31" s="251" t="str">
        <f>IF(ISNUMBER(FIND(analysismethod4,'III_Plan comp 438.68 {Plan 2}'!BX$15)),"",'III_Plan comp 438.68 {Plan 2}'!BX$15&amp;analysismethod4)</f>
        <v xml:space="preserve">Secret Shopper: Appointment Availability; 
</v>
      </c>
      <c r="EF31" s="251" t="str">
        <f>IF(ISNUMBER(FIND(analysismethod4,'III_Plan comp 438.68 {Plan 2}'!BY$15)),"",'III_Plan comp 438.68 {Plan 2}'!BY$15&amp;analysismethod4)</f>
        <v xml:space="preserve">Secret Shopper: Appointment Availability; 
</v>
      </c>
      <c r="EG31" s="251" t="str">
        <f>IF(ISNUMBER(FIND(analysismethod4,'III_Plan comp 438.68 {Plan 2}'!BZ$15)),"",'III_Plan comp 438.68 {Plan 2}'!BZ$15&amp;analysismethod4)</f>
        <v xml:space="preserve">Secret Shopper: Appointment Availability; 
</v>
      </c>
      <c r="EH31" s="251" t="str">
        <f>IF(ISNUMBER(FIND(analysismethod4,'III_Plan comp 438.68 {Plan 2}'!CA$15)),"",'III_Plan comp 438.68 {Plan 2}'!CA$15&amp;analysismethod4)</f>
        <v xml:space="preserve">Secret Shopper: Appointment Availability; 
</v>
      </c>
      <c r="EI31" s="251" t="str">
        <f>IF(ISNUMBER(FIND(analysismethod4,'III_Plan comp 438.68 {Plan 2}'!CB$15)),"",'III_Plan comp 438.68 {Plan 2}'!CB$15&amp;analysismethod4)</f>
        <v xml:space="preserve">Secret Shopper: Appointment Availability; 
</v>
      </c>
      <c r="EJ31" s="251" t="str">
        <f>IF(ISNUMBER(FIND(analysismethod4,'III_Plan comp 438.68 {Plan 2}'!CC$15)),"",'III_Plan comp 438.68 {Plan 2}'!CC$15&amp;analysismethod4)</f>
        <v xml:space="preserve">Secret Shopper: Appointment Availability; 
</v>
      </c>
      <c r="EK31" s="251" t="str">
        <f>IF(ISNUMBER(FIND(analysismethod4,'III_Plan comp 438.68 {Plan 2}'!CD$15)),"",'III_Plan comp 438.68 {Plan 2}'!CD$15&amp;analysismethod4)</f>
        <v xml:space="preserve">Secret Shopper: Appointment Availability; 
</v>
      </c>
      <c r="EL31" s="251" t="str">
        <f>IF(ISNUMBER(FIND(analysismethod4,'III_Plan comp 438.68 {Plan 2}'!CE$15)),"",'III_Plan comp 438.68 {Plan 2}'!CE$15&amp;analysismethod4)</f>
        <v xml:space="preserve">Secret Shopper: Appointment Availability; 
</v>
      </c>
      <c r="EM31" s="251" t="str">
        <f>IF(ISNUMBER(FIND(analysismethod4,'III_Plan comp 438.68 {Plan 2}'!CF$15)),"",'III_Plan comp 438.68 {Plan 2}'!CF$15&amp;analysismethod4)</f>
        <v xml:space="preserve">Secret Shopper: Appointment Availability; 
</v>
      </c>
      <c r="EN31" s="251" t="str">
        <f>IF(ISNUMBER(FIND(analysismethod4,'III_Plan comp 438.68 {Plan 2}'!CG$15)),"",'III_Plan comp 438.68 {Plan 2}'!CG$15&amp;analysismethod4)</f>
        <v xml:space="preserve">Secret Shopper: Appointment Availability; 
</v>
      </c>
      <c r="EO31" s="251" t="str">
        <f>IF(ISNUMBER(FIND(analysismethod4,'III_Plan comp 438.68 {Plan 2}'!CH$15)),"",'III_Plan comp 438.68 {Plan 2}'!CH$15&amp;analysismethod4)</f>
        <v xml:space="preserve">Secret Shopper: Appointment Availability; 
</v>
      </c>
      <c r="EP31" s="251" t="str">
        <f>IF(ISNUMBER(FIND(analysismethod4,'III_Plan comp 438.68 {Plan 2}'!CI$15)),"",'III_Plan comp 438.68 {Plan 2}'!CI$15&amp;analysismethod4)</f>
        <v xml:space="preserve">Secret Shopper: Appointment Availability; 
</v>
      </c>
      <c r="EQ31" s="251" t="str">
        <f>IF(ISNUMBER(FIND(analysismethod4,'III_Plan comp 438.68 {Plan 2}'!CJ$15)),"",'III_Plan comp 438.68 {Plan 2}'!CJ$15&amp;analysismethod4)</f>
        <v xml:space="preserve">Secret Shopper: Appointment Availability; 
</v>
      </c>
      <c r="ER31" s="251" t="str">
        <f>IF(ISNUMBER(FIND(analysismethod4,'III_Plan comp 438.68 {Plan 2}'!CK$15)),"",'III_Plan comp 438.68 {Plan 2}'!CK$15&amp;analysismethod4)</f>
        <v xml:space="preserve">Secret Shopper: Appointment Availability; 
</v>
      </c>
      <c r="ES31" s="251" t="str">
        <f>IF(ISNUMBER(FIND(analysismethod4,'III_Plan comp 438.68 {Plan 2}'!CL$15)),"",'III_Plan comp 438.68 {Plan 2}'!CL$15&amp;analysismethod4)</f>
        <v xml:space="preserve">Secret Shopper: Appointment Availability; 
</v>
      </c>
      <c r="ET31" s="251" t="str">
        <f>IF(ISNUMBER(FIND(analysismethod4,'III_Plan comp 438.68 {Plan 2}'!CM$15)),"",'III_Plan comp 438.68 {Plan 2}'!CM$15&amp;analysismethod4)</f>
        <v xml:space="preserve">Secret Shopper: Appointment Availability; 
</v>
      </c>
      <c r="EU31" s="251" t="str">
        <f>IF(ISNUMBER(FIND(analysismethod4,'III_Plan comp 438.68 {Plan 2}'!CN$15)),"",'III_Plan comp 438.68 {Plan 2}'!CN$15&amp;analysismethod4)</f>
        <v xml:space="preserve">Secret Shopper: Appointment Availability; 
</v>
      </c>
      <c r="EV31" s="251" t="str">
        <f>IF(ISNUMBER(FIND(analysismethod4,'III_Plan comp 438.68 {Plan 2}'!CO$15)),"",'III_Plan comp 438.68 {Plan 2}'!CO$15&amp;analysismethod4)</f>
        <v xml:space="preserve">Secret Shopper: Appointment Availability; 
</v>
      </c>
      <c r="EW31" s="251" t="str">
        <f>IF(ISNUMBER(FIND(analysismethod4,'III_Plan comp 438.68 {Plan 2}'!CP$15)),"",'III_Plan comp 438.68 {Plan 2}'!CP$15&amp;analysismethod4)</f>
        <v xml:space="preserve">Secret Shopper: Appointment Availability; 
</v>
      </c>
      <c r="EX31" s="251" t="str">
        <f>IF(ISNUMBER(FIND(analysismethod4,'III_Plan comp 438.68 {Plan 2}'!CQ$15)),"",'III_Plan comp 438.68 {Plan 2}'!CQ$15&amp;analysismethod4)</f>
        <v xml:space="preserve">Secret Shopper: Appointment Availability; 
</v>
      </c>
      <c r="EY31" s="251" t="str">
        <f>IF(ISNUMBER(FIND(analysismethod4,'III_Plan comp 438.68 {Plan 2}'!CR$15)),"",'III_Plan comp 438.68 {Plan 2}'!CR$15&amp;analysismethod4)</f>
        <v xml:space="preserve">Secret Shopper: Appointment Availability; 
</v>
      </c>
      <c r="EZ31" s="251" t="str">
        <f>IF(ISNUMBER(FIND(analysismethod4,'III_Plan comp 438.68 {Plan 2}'!CS$15)),"",'III_Plan comp 438.68 {Plan 2}'!CS$15&amp;analysismethod4)</f>
        <v xml:space="preserve">Secret Shopper: Appointment Availability; 
</v>
      </c>
      <c r="FA31" s="251" t="str">
        <f>IF(ISNUMBER(FIND(analysismethod4,'III_Plan comp 438.68 {Plan 2}'!CT$15)),"",'III_Plan comp 438.68 {Plan 2}'!CT$15&amp;analysismethod4)</f>
        <v xml:space="preserve">Secret Shopper: Appointment Availability; 
</v>
      </c>
      <c r="FB31" s="251" t="str">
        <f>IF(ISNUMBER(FIND(analysismethod4,'III_Plan comp 438.68 {Plan 2}'!CU$15)),"",'III_Plan comp 438.68 {Plan 2}'!CU$15&amp;analysismethod4)</f>
        <v xml:space="preserve">Secret Shopper: Appointment Availability; 
</v>
      </c>
      <c r="FC31" s="251" t="str">
        <f>IF(ISNUMBER(FIND(analysismethod4,'III_Plan comp 438.68 {Plan 2}'!CV$15)),"",'III_Plan comp 438.68 {Plan 2}'!CV$15&amp;analysismethod4)</f>
        <v xml:space="preserve">Secret Shopper: Appointment Availability; 
</v>
      </c>
      <c r="FD31" s="251" t="str">
        <f>IF(ISNUMBER(FIND(analysismethod4,'III_Plan comp 438.68 {Plan 2}'!CW$15)),"",'III_Plan comp 438.68 {Plan 2}'!CW$15&amp;analysismethod4)</f>
        <v xml:space="preserve">Secret Shopper: Appointment Availability; 
</v>
      </c>
      <c r="FE31" s="251" t="str">
        <f>IF(ISNUMBER(FIND(analysismethod4,'III_Plan comp 438.68 {Plan 2}'!CX$15)),"",'III_Plan comp 438.68 {Plan 2}'!CX$15&amp;analysismethod4)</f>
        <v xml:space="preserve">Secret Shopper: Appointment Availability; 
</v>
      </c>
      <c r="FF31" s="251" t="str">
        <f>IF(ISNUMBER(FIND(analysismethod4,'III_Plan comp 438.68 {Plan 2}'!CY$15)),"",'III_Plan comp 438.68 {Plan 2}'!CY$15&amp;analysismethod4)</f>
        <v xml:space="preserve">Secret Shopper: Appointment Availability; 
</v>
      </c>
      <c r="FG31" s="251" t="str">
        <f>IF(ISNUMBER(FIND(analysismethod4,'III_Plan comp 438.68 {Plan 2}'!CZ$15)),"",'III_Plan comp 438.68 {Plan 2}'!CZ$15&amp;analysismethod4)</f>
        <v xml:space="preserve">Secret Shopper: Appointment Availability; 
</v>
      </c>
    </row>
    <row r="32" spans="2:163" x14ac:dyDescent="0.2">
      <c r="B32" s="11" t="s">
        <v>684</v>
      </c>
      <c r="C32" s="11"/>
      <c r="D32" s="11"/>
      <c r="E32" s="11"/>
      <c r="F32" s="11"/>
      <c r="G32" s="11"/>
      <c r="J32" s="92"/>
      <c r="K32" s="91"/>
      <c r="L32" s="91"/>
      <c r="M32" s="91"/>
      <c r="N32" s="91"/>
      <c r="O32" s="91"/>
      <c r="P32" s="91"/>
      <c r="Q32" s="91"/>
      <c r="R32" s="91"/>
      <c r="S32" s="91"/>
      <c r="T32" s="91"/>
      <c r="BK32" s="250" t="str">
        <f>IF('I_State and program information'!$E$66="Yes","EVV Data Analysis"&amp;"; "&amp;CHAR(10)&amp;CHAR(10),"")</f>
        <v/>
      </c>
      <c r="BL32" s="251" t="str">
        <f>IF(ISNUMBER(FIND(analysismethod5,'III_Plan comp 438.68 {Plan 2}'!E$15)),"",'III_Plan comp 438.68 {Plan 2}'!E$15&amp;analysismethod5)</f>
        <v/>
      </c>
      <c r="BM32" s="251" t="str">
        <f>IF(ISNUMBER(FIND(analysismethod5,'III_Plan comp 438.68 {Plan 2}'!F$15)),"",'III_Plan comp 438.68 {Plan 2}'!F$15&amp;analysismethod5)</f>
        <v/>
      </c>
      <c r="BN32" s="251" t="str">
        <f>IF(ISNUMBER(FIND(analysismethod5,'III_Plan comp 438.68 {Plan 2}'!G$15)),"",'III_Plan comp 438.68 {Plan 2}'!G$15&amp;analysismethod5)</f>
        <v/>
      </c>
      <c r="BO32" s="251" t="str">
        <f>IF(ISNUMBER(FIND(analysismethod5,'III_Plan comp 438.68 {Plan 2}'!H$15)),"",'III_Plan comp 438.68 {Plan 2}'!H$15&amp;analysismethod5)</f>
        <v/>
      </c>
      <c r="BP32" s="251" t="str">
        <f>IF(ISNUMBER(FIND(analysismethod5,'III_Plan comp 438.68 {Plan 2}'!I$15)),"",'III_Plan comp 438.68 {Plan 2}'!I$15&amp;analysismethod5)</f>
        <v/>
      </c>
      <c r="BQ32" s="251" t="str">
        <f>IF(ISNUMBER(FIND(analysismethod5,'III_Plan comp 438.68 {Plan 2}'!J$15)),"",'III_Plan comp 438.68 {Plan 2}'!J$15&amp;analysismethod5)</f>
        <v/>
      </c>
      <c r="BR32" s="251" t="str">
        <f>IF(ISNUMBER(FIND(analysismethod5,'III_Plan comp 438.68 {Plan 2}'!K$15)),"",'III_Plan comp 438.68 {Plan 2}'!K$15&amp;analysismethod5)</f>
        <v/>
      </c>
      <c r="BS32" s="251" t="str">
        <f>IF(ISNUMBER(FIND(analysismethod5,'III_Plan comp 438.68 {Plan 2}'!L$15)),"",'III_Plan comp 438.68 {Plan 2}'!L$15&amp;analysismethod5)</f>
        <v/>
      </c>
      <c r="BT32" s="251" t="str">
        <f>IF(ISNUMBER(FIND(analysismethod5,'III_Plan comp 438.68 {Plan 2}'!M$15)),"",'III_Plan comp 438.68 {Plan 2}'!M$15&amp;analysismethod5)</f>
        <v/>
      </c>
      <c r="BU32" s="251" t="str">
        <f>IF(ISNUMBER(FIND(analysismethod5,'III_Plan comp 438.68 {Plan 2}'!N$15)),"",'III_Plan comp 438.68 {Plan 2}'!N$15&amp;analysismethod5)</f>
        <v/>
      </c>
      <c r="BV32" s="251" t="str">
        <f>IF(ISNUMBER(FIND(analysismethod5,'III_Plan comp 438.68 {Plan 2}'!O$15)),"",'III_Plan comp 438.68 {Plan 2}'!O$15&amp;analysismethod5)</f>
        <v/>
      </c>
      <c r="BW32" s="251" t="str">
        <f>IF(ISNUMBER(FIND(analysismethod5,'III_Plan comp 438.68 {Plan 2}'!P$15)),"",'III_Plan comp 438.68 {Plan 2}'!P$15&amp;analysismethod5)</f>
        <v/>
      </c>
      <c r="BX32" s="251" t="str">
        <f>IF(ISNUMBER(FIND(analysismethod5,'III_Plan comp 438.68 {Plan 2}'!Q$15)),"",'III_Plan comp 438.68 {Plan 2}'!Q$15&amp;analysismethod5)</f>
        <v/>
      </c>
      <c r="BY32" s="251" t="str">
        <f>IF(ISNUMBER(FIND(analysismethod5,'III_Plan comp 438.68 {Plan 2}'!R$15)),"",'III_Plan comp 438.68 {Plan 2}'!R$15&amp;analysismethod5)</f>
        <v/>
      </c>
      <c r="BZ32" s="251" t="str">
        <f>IF(ISNUMBER(FIND(analysismethod5,'III_Plan comp 438.68 {Plan 2}'!S$15)),"",'III_Plan comp 438.68 {Plan 2}'!S$15&amp;analysismethod5)</f>
        <v/>
      </c>
      <c r="CA32" s="251" t="str">
        <f>IF(ISNUMBER(FIND(analysismethod5,'III_Plan comp 438.68 {Plan 2}'!T$15)),"",'III_Plan comp 438.68 {Plan 2}'!T$15&amp;analysismethod5)</f>
        <v/>
      </c>
      <c r="CB32" s="251" t="str">
        <f>IF(ISNUMBER(FIND(analysismethod5,'III_Plan comp 438.68 {Plan 2}'!U$15)),"",'III_Plan comp 438.68 {Plan 2}'!U$15&amp;analysismethod5)</f>
        <v/>
      </c>
      <c r="CC32" s="251" t="str">
        <f>IF(ISNUMBER(FIND(analysismethod5,'III_Plan comp 438.68 {Plan 2}'!V$15)),"",'III_Plan comp 438.68 {Plan 2}'!V$15&amp;analysismethod5)</f>
        <v/>
      </c>
      <c r="CD32" s="251" t="str">
        <f>IF(ISNUMBER(FIND(analysismethod5,'III_Plan comp 438.68 {Plan 2}'!W$15)),"",'III_Plan comp 438.68 {Plan 2}'!W$15&amp;analysismethod5)</f>
        <v/>
      </c>
      <c r="CE32" s="251" t="str">
        <f>IF(ISNUMBER(FIND(analysismethod5,'III_Plan comp 438.68 {Plan 2}'!X$15)),"",'III_Plan comp 438.68 {Plan 2}'!X$15&amp;analysismethod5)</f>
        <v/>
      </c>
      <c r="CF32" s="251" t="str">
        <f>IF(ISNUMBER(FIND(analysismethod5,'III_Plan comp 438.68 {Plan 2}'!Y$15)),"",'III_Plan comp 438.68 {Plan 2}'!Y$15&amp;analysismethod5)</f>
        <v/>
      </c>
      <c r="CG32" s="251" t="str">
        <f>IF(ISNUMBER(FIND(analysismethod5,'III_Plan comp 438.68 {Plan 2}'!Z$15)),"",'III_Plan comp 438.68 {Plan 2}'!Z$15&amp;analysismethod5)</f>
        <v/>
      </c>
      <c r="CH32" s="251" t="str">
        <f>IF(ISNUMBER(FIND(analysismethod5,'III_Plan comp 438.68 {Plan 2}'!AA$15)),"",'III_Plan comp 438.68 {Plan 2}'!AA$15&amp;analysismethod5)</f>
        <v/>
      </c>
      <c r="CI32" s="251" t="str">
        <f>IF(ISNUMBER(FIND(analysismethod5,'III_Plan comp 438.68 {Plan 2}'!AB$15)),"",'III_Plan comp 438.68 {Plan 2}'!AB$15&amp;analysismethod5)</f>
        <v/>
      </c>
      <c r="CJ32" s="251" t="str">
        <f>IF(ISNUMBER(FIND(analysismethod5,'III_Plan comp 438.68 {Plan 2}'!AC$15)),"",'III_Plan comp 438.68 {Plan 2}'!AC$15&amp;analysismethod5)</f>
        <v/>
      </c>
      <c r="CK32" s="251" t="str">
        <f>IF(ISNUMBER(FIND(analysismethod5,'III_Plan comp 438.68 {Plan 2}'!AD$15)),"",'III_Plan comp 438.68 {Plan 2}'!AD$15&amp;analysismethod5)</f>
        <v/>
      </c>
      <c r="CL32" s="251" t="str">
        <f>IF(ISNUMBER(FIND(analysismethod5,'III_Plan comp 438.68 {Plan 2}'!AE$15)),"",'III_Plan comp 438.68 {Plan 2}'!AE$15&amp;analysismethod5)</f>
        <v/>
      </c>
      <c r="CM32" s="251" t="str">
        <f>IF(ISNUMBER(FIND(analysismethod5,'III_Plan comp 438.68 {Plan 2}'!AF$15)),"",'III_Plan comp 438.68 {Plan 2}'!AF$15&amp;analysismethod5)</f>
        <v/>
      </c>
      <c r="CN32" s="251" t="str">
        <f>IF(ISNUMBER(FIND(analysismethod5,'III_Plan comp 438.68 {Plan 2}'!AG$15)),"",'III_Plan comp 438.68 {Plan 2}'!AG$15&amp;analysismethod5)</f>
        <v/>
      </c>
      <c r="CO32" s="251" t="str">
        <f>IF(ISNUMBER(FIND(analysismethod5,'III_Plan comp 438.68 {Plan 2}'!AH$15)),"",'III_Plan comp 438.68 {Plan 2}'!AH$15&amp;analysismethod5)</f>
        <v/>
      </c>
      <c r="CP32" s="251" t="str">
        <f>IF(ISNUMBER(FIND(analysismethod5,'III_Plan comp 438.68 {Plan 2}'!AI$15)),"",'III_Plan comp 438.68 {Plan 2}'!AI$15&amp;analysismethod5)</f>
        <v/>
      </c>
      <c r="CQ32" s="251" t="str">
        <f>IF(ISNUMBER(FIND(analysismethod5,'III_Plan comp 438.68 {Plan 2}'!AJ$15)),"",'III_Plan comp 438.68 {Plan 2}'!AJ$15&amp;analysismethod5)</f>
        <v/>
      </c>
      <c r="CR32" s="251" t="str">
        <f>IF(ISNUMBER(FIND(analysismethod5,'III_Plan comp 438.68 {Plan 2}'!AK$15)),"",'III_Plan comp 438.68 {Plan 2}'!AK$15&amp;analysismethod5)</f>
        <v/>
      </c>
      <c r="CS32" s="251" t="str">
        <f>IF(ISNUMBER(FIND(analysismethod5,'III_Plan comp 438.68 {Plan 2}'!AL$15)),"",'III_Plan comp 438.68 {Plan 2}'!AL$15&amp;analysismethod5)</f>
        <v/>
      </c>
      <c r="CT32" s="251" t="str">
        <f>IF(ISNUMBER(FIND(analysismethod5,'III_Plan comp 438.68 {Plan 2}'!AM$15)),"",'III_Plan comp 438.68 {Plan 2}'!AM$15&amp;analysismethod5)</f>
        <v/>
      </c>
      <c r="CU32" s="251" t="str">
        <f>IF(ISNUMBER(FIND(analysismethod5,'III_Plan comp 438.68 {Plan 2}'!AN$15)),"",'III_Plan comp 438.68 {Plan 2}'!AN$15&amp;analysismethod5)</f>
        <v/>
      </c>
      <c r="CV32" s="251" t="str">
        <f>IF(ISNUMBER(FIND(analysismethod5,'III_Plan comp 438.68 {Plan 2}'!AO$15)),"",'III_Plan comp 438.68 {Plan 2}'!AO$15&amp;analysismethod5)</f>
        <v/>
      </c>
      <c r="CW32" s="251" t="str">
        <f>IF(ISNUMBER(FIND(analysismethod5,'III_Plan comp 438.68 {Plan 2}'!AP$15)),"",'III_Plan comp 438.68 {Plan 2}'!AP$15&amp;analysismethod5)</f>
        <v/>
      </c>
      <c r="CX32" s="251" t="str">
        <f>IF(ISNUMBER(FIND(analysismethod5,'III_Plan comp 438.68 {Plan 2}'!AQ$15)),"",'III_Plan comp 438.68 {Plan 2}'!AQ$15&amp;analysismethod5)</f>
        <v/>
      </c>
      <c r="CY32" s="251" t="str">
        <f>IF(ISNUMBER(FIND(analysismethod5,'III_Plan comp 438.68 {Plan 2}'!AR$15)),"",'III_Plan comp 438.68 {Plan 2}'!AR$15&amp;analysismethod5)</f>
        <v/>
      </c>
      <c r="CZ32" s="251" t="str">
        <f>IF(ISNUMBER(FIND(analysismethod5,'III_Plan comp 438.68 {Plan 2}'!AS$15)),"",'III_Plan comp 438.68 {Plan 2}'!AS$15&amp;analysismethod5)</f>
        <v/>
      </c>
      <c r="DA32" s="251" t="str">
        <f>IF(ISNUMBER(FIND(analysismethod5,'III_Plan comp 438.68 {Plan 2}'!AT$15)),"",'III_Plan comp 438.68 {Plan 2}'!AT$15&amp;analysismethod5)</f>
        <v/>
      </c>
      <c r="DB32" s="251" t="str">
        <f>IF(ISNUMBER(FIND(analysismethod5,'III_Plan comp 438.68 {Plan 2}'!AU$15)),"",'III_Plan comp 438.68 {Plan 2}'!AU$15&amp;analysismethod5)</f>
        <v/>
      </c>
      <c r="DC32" s="251" t="str">
        <f>IF(ISNUMBER(FIND(analysismethod5,'III_Plan comp 438.68 {Plan 2}'!AV$15)),"",'III_Plan comp 438.68 {Plan 2}'!AV$15&amp;analysismethod5)</f>
        <v/>
      </c>
      <c r="DD32" s="251" t="str">
        <f>IF(ISNUMBER(FIND(analysismethod5,'III_Plan comp 438.68 {Plan 2}'!AW$15)),"",'III_Plan comp 438.68 {Plan 2}'!AW$15&amp;analysismethod5)</f>
        <v/>
      </c>
      <c r="DE32" s="251" t="str">
        <f>IF(ISNUMBER(FIND(analysismethod5,'III_Plan comp 438.68 {Plan 2}'!AX$15)),"",'III_Plan comp 438.68 {Plan 2}'!AX$15&amp;analysismethod5)</f>
        <v/>
      </c>
      <c r="DF32" s="251" t="str">
        <f>IF(ISNUMBER(FIND(analysismethod5,'III_Plan comp 438.68 {Plan 2}'!AY$15)),"",'III_Plan comp 438.68 {Plan 2}'!AY$15&amp;analysismethod5)</f>
        <v/>
      </c>
      <c r="DG32" s="251" t="str">
        <f>IF(ISNUMBER(FIND(analysismethod5,'III_Plan comp 438.68 {Plan 2}'!AZ$15)),"",'III_Plan comp 438.68 {Plan 2}'!AZ$15&amp;analysismethod5)</f>
        <v/>
      </c>
      <c r="DH32" s="251" t="str">
        <f>IF(ISNUMBER(FIND(analysismethod5,'III_Plan comp 438.68 {Plan 2}'!BA$15)),"",'III_Plan comp 438.68 {Plan 2}'!BA$15&amp;analysismethod5)</f>
        <v/>
      </c>
      <c r="DI32" s="251" t="str">
        <f>IF(ISNUMBER(FIND(analysismethod5,'III_Plan comp 438.68 {Plan 2}'!BB$15)),"",'III_Plan comp 438.68 {Plan 2}'!BB$15&amp;analysismethod5)</f>
        <v/>
      </c>
      <c r="DJ32" s="251" t="str">
        <f>IF(ISNUMBER(FIND(analysismethod5,'III_Plan comp 438.68 {Plan 2}'!BC$15)),"",'III_Plan comp 438.68 {Plan 2}'!BC$15&amp;analysismethod5)</f>
        <v/>
      </c>
      <c r="DK32" s="251" t="str">
        <f>IF(ISNUMBER(FIND(analysismethod5,'III_Plan comp 438.68 {Plan 2}'!BD$15)),"",'III_Plan comp 438.68 {Plan 2}'!BD$15&amp;analysismethod5)</f>
        <v/>
      </c>
      <c r="DL32" s="251" t="str">
        <f>IF(ISNUMBER(FIND(analysismethod5,'III_Plan comp 438.68 {Plan 2}'!BE$15)),"",'III_Plan comp 438.68 {Plan 2}'!BE$15&amp;analysismethod5)</f>
        <v/>
      </c>
      <c r="DM32" s="251" t="str">
        <f>IF(ISNUMBER(FIND(analysismethod5,'III_Plan comp 438.68 {Plan 2}'!BF$15)),"",'III_Plan comp 438.68 {Plan 2}'!BF$15&amp;analysismethod5)</f>
        <v/>
      </c>
      <c r="DN32" s="251" t="str">
        <f>IF(ISNUMBER(FIND(analysismethod5,'III_Plan comp 438.68 {Plan 2}'!BG$15)),"",'III_Plan comp 438.68 {Plan 2}'!BG$15&amp;analysismethod5)</f>
        <v/>
      </c>
      <c r="DO32" s="251" t="str">
        <f>IF(ISNUMBER(FIND(analysismethod5,'III_Plan comp 438.68 {Plan 2}'!BH$15)),"",'III_Plan comp 438.68 {Plan 2}'!BH$15&amp;analysismethod5)</f>
        <v/>
      </c>
      <c r="DP32" s="251" t="str">
        <f>IF(ISNUMBER(FIND(analysismethod5,'III_Plan comp 438.68 {Plan 2}'!BI$15)),"",'III_Plan comp 438.68 {Plan 2}'!BI$15&amp;analysismethod5)</f>
        <v/>
      </c>
      <c r="DQ32" s="251" t="str">
        <f>IF(ISNUMBER(FIND(analysismethod5,'III_Plan comp 438.68 {Plan 2}'!BJ$15)),"",'III_Plan comp 438.68 {Plan 2}'!BJ$15&amp;analysismethod5)</f>
        <v/>
      </c>
      <c r="DR32" s="251" t="str">
        <f>IF(ISNUMBER(FIND(analysismethod5,'III_Plan comp 438.68 {Plan 2}'!BK$15)),"",'III_Plan comp 438.68 {Plan 2}'!BK$15&amp;analysismethod5)</f>
        <v/>
      </c>
      <c r="DS32" s="251" t="str">
        <f>IF(ISNUMBER(FIND(analysismethod5,'III_Plan comp 438.68 {Plan 2}'!BL$15)),"",'III_Plan comp 438.68 {Plan 2}'!BL$15&amp;analysismethod5)</f>
        <v/>
      </c>
      <c r="DT32" s="251" t="str">
        <f>IF(ISNUMBER(FIND(analysismethod5,'III_Plan comp 438.68 {Plan 2}'!BM$15)),"",'III_Plan comp 438.68 {Plan 2}'!BM$15&amp;analysismethod5)</f>
        <v/>
      </c>
      <c r="DU32" s="251" t="str">
        <f>IF(ISNUMBER(FIND(analysismethod5,'III_Plan comp 438.68 {Plan 2}'!BN$15)),"",'III_Plan comp 438.68 {Plan 2}'!BN$15&amp;analysismethod5)</f>
        <v/>
      </c>
      <c r="DV32" s="251" t="str">
        <f>IF(ISNUMBER(FIND(analysismethod5,'III_Plan comp 438.68 {Plan 2}'!BO$15)),"",'III_Plan comp 438.68 {Plan 2}'!BO$15&amp;analysismethod5)</f>
        <v/>
      </c>
      <c r="DW32" s="251" t="str">
        <f>IF(ISNUMBER(FIND(analysismethod5,'III_Plan comp 438.68 {Plan 2}'!BP$15)),"",'III_Plan comp 438.68 {Plan 2}'!BP$15&amp;analysismethod5)</f>
        <v/>
      </c>
      <c r="DX32" s="251" t="str">
        <f>IF(ISNUMBER(FIND(analysismethod5,'III_Plan comp 438.68 {Plan 2}'!BQ$15)),"",'III_Plan comp 438.68 {Plan 2}'!BQ$15&amp;analysismethod5)</f>
        <v/>
      </c>
      <c r="DY32" s="251" t="str">
        <f>IF(ISNUMBER(FIND(analysismethod5,'III_Plan comp 438.68 {Plan 2}'!BR$15)),"",'III_Plan comp 438.68 {Plan 2}'!BR$15&amp;analysismethod5)</f>
        <v/>
      </c>
      <c r="DZ32" s="251" t="str">
        <f>IF(ISNUMBER(FIND(analysismethod5,'III_Plan comp 438.68 {Plan 2}'!BS$15)),"",'III_Plan comp 438.68 {Plan 2}'!BS$15&amp;analysismethod5)</f>
        <v/>
      </c>
      <c r="EA32" s="251" t="str">
        <f>IF(ISNUMBER(FIND(analysismethod5,'III_Plan comp 438.68 {Plan 2}'!BT$15)),"",'III_Plan comp 438.68 {Plan 2}'!BT$15&amp;analysismethod5)</f>
        <v/>
      </c>
      <c r="EB32" s="251" t="str">
        <f>IF(ISNUMBER(FIND(analysismethod5,'III_Plan comp 438.68 {Plan 2}'!BU$15)),"",'III_Plan comp 438.68 {Plan 2}'!BU$15&amp;analysismethod5)</f>
        <v/>
      </c>
      <c r="EC32" s="251" t="str">
        <f>IF(ISNUMBER(FIND(analysismethod5,'III_Plan comp 438.68 {Plan 2}'!BV$15)),"",'III_Plan comp 438.68 {Plan 2}'!BV$15&amp;analysismethod5)</f>
        <v/>
      </c>
      <c r="ED32" s="251" t="str">
        <f>IF(ISNUMBER(FIND(analysismethod5,'III_Plan comp 438.68 {Plan 2}'!BW$15)),"",'III_Plan comp 438.68 {Plan 2}'!BW$15&amp;analysismethod5)</f>
        <v/>
      </c>
      <c r="EE32" s="251" t="str">
        <f>IF(ISNUMBER(FIND(analysismethod5,'III_Plan comp 438.68 {Plan 2}'!BX$15)),"",'III_Plan comp 438.68 {Plan 2}'!BX$15&amp;analysismethod5)</f>
        <v/>
      </c>
      <c r="EF32" s="251" t="str">
        <f>IF(ISNUMBER(FIND(analysismethod5,'III_Plan comp 438.68 {Plan 2}'!BY$15)),"",'III_Plan comp 438.68 {Plan 2}'!BY$15&amp;analysismethod5)</f>
        <v/>
      </c>
      <c r="EG32" s="251" t="str">
        <f>IF(ISNUMBER(FIND(analysismethod5,'III_Plan comp 438.68 {Plan 2}'!BZ$15)),"",'III_Plan comp 438.68 {Plan 2}'!BZ$15&amp;analysismethod5)</f>
        <v/>
      </c>
      <c r="EH32" s="251" t="str">
        <f>IF(ISNUMBER(FIND(analysismethod5,'III_Plan comp 438.68 {Plan 2}'!CA$15)),"",'III_Plan comp 438.68 {Plan 2}'!CA$15&amp;analysismethod5)</f>
        <v/>
      </c>
      <c r="EI32" s="251" t="str">
        <f>IF(ISNUMBER(FIND(analysismethod5,'III_Plan comp 438.68 {Plan 2}'!CB$15)),"",'III_Plan comp 438.68 {Plan 2}'!CB$15&amp;analysismethod5)</f>
        <v/>
      </c>
      <c r="EJ32" s="251" t="str">
        <f>IF(ISNUMBER(FIND(analysismethod5,'III_Plan comp 438.68 {Plan 2}'!CC$15)),"",'III_Plan comp 438.68 {Plan 2}'!CC$15&amp;analysismethod5)</f>
        <v/>
      </c>
      <c r="EK32" s="251" t="str">
        <f>IF(ISNUMBER(FIND(analysismethod5,'III_Plan comp 438.68 {Plan 2}'!CD$15)),"",'III_Plan comp 438.68 {Plan 2}'!CD$15&amp;analysismethod5)</f>
        <v/>
      </c>
      <c r="EL32" s="251" t="str">
        <f>IF(ISNUMBER(FIND(analysismethod5,'III_Plan comp 438.68 {Plan 2}'!CE$15)),"",'III_Plan comp 438.68 {Plan 2}'!CE$15&amp;analysismethod5)</f>
        <v/>
      </c>
      <c r="EM32" s="251" t="str">
        <f>IF(ISNUMBER(FIND(analysismethod5,'III_Plan comp 438.68 {Plan 2}'!CF$15)),"",'III_Plan comp 438.68 {Plan 2}'!CF$15&amp;analysismethod5)</f>
        <v/>
      </c>
      <c r="EN32" s="251" t="str">
        <f>IF(ISNUMBER(FIND(analysismethod5,'III_Plan comp 438.68 {Plan 2}'!CG$15)),"",'III_Plan comp 438.68 {Plan 2}'!CG$15&amp;analysismethod5)</f>
        <v/>
      </c>
      <c r="EO32" s="251" t="str">
        <f>IF(ISNUMBER(FIND(analysismethod5,'III_Plan comp 438.68 {Plan 2}'!CH$15)),"",'III_Plan comp 438.68 {Plan 2}'!CH$15&amp;analysismethod5)</f>
        <v/>
      </c>
      <c r="EP32" s="251" t="str">
        <f>IF(ISNUMBER(FIND(analysismethod5,'III_Plan comp 438.68 {Plan 2}'!CI$15)),"",'III_Plan comp 438.68 {Plan 2}'!CI$15&amp;analysismethod5)</f>
        <v/>
      </c>
      <c r="EQ32" s="251" t="str">
        <f>IF(ISNUMBER(FIND(analysismethod5,'III_Plan comp 438.68 {Plan 2}'!CJ$15)),"",'III_Plan comp 438.68 {Plan 2}'!CJ$15&amp;analysismethod5)</f>
        <v/>
      </c>
      <c r="ER32" s="251" t="str">
        <f>IF(ISNUMBER(FIND(analysismethod5,'III_Plan comp 438.68 {Plan 2}'!CK$15)),"",'III_Plan comp 438.68 {Plan 2}'!CK$15&amp;analysismethod5)</f>
        <v/>
      </c>
      <c r="ES32" s="251" t="str">
        <f>IF(ISNUMBER(FIND(analysismethod5,'III_Plan comp 438.68 {Plan 2}'!CL$15)),"",'III_Plan comp 438.68 {Plan 2}'!CL$15&amp;analysismethod5)</f>
        <v/>
      </c>
      <c r="ET32" s="251" t="str">
        <f>IF(ISNUMBER(FIND(analysismethod5,'III_Plan comp 438.68 {Plan 2}'!CM$15)),"",'III_Plan comp 438.68 {Plan 2}'!CM$15&amp;analysismethod5)</f>
        <v/>
      </c>
      <c r="EU32" s="251" t="str">
        <f>IF(ISNUMBER(FIND(analysismethod5,'III_Plan comp 438.68 {Plan 2}'!CN$15)),"",'III_Plan comp 438.68 {Plan 2}'!CN$15&amp;analysismethod5)</f>
        <v/>
      </c>
      <c r="EV32" s="251" t="str">
        <f>IF(ISNUMBER(FIND(analysismethod5,'III_Plan comp 438.68 {Plan 2}'!CO$15)),"",'III_Plan comp 438.68 {Plan 2}'!CO$15&amp;analysismethod5)</f>
        <v/>
      </c>
      <c r="EW32" s="251" t="str">
        <f>IF(ISNUMBER(FIND(analysismethod5,'III_Plan comp 438.68 {Plan 2}'!CP$15)),"",'III_Plan comp 438.68 {Plan 2}'!CP$15&amp;analysismethod5)</f>
        <v/>
      </c>
      <c r="EX32" s="251" t="str">
        <f>IF(ISNUMBER(FIND(analysismethod5,'III_Plan comp 438.68 {Plan 2}'!CQ$15)),"",'III_Plan comp 438.68 {Plan 2}'!CQ$15&amp;analysismethod5)</f>
        <v/>
      </c>
      <c r="EY32" s="251" t="str">
        <f>IF(ISNUMBER(FIND(analysismethod5,'III_Plan comp 438.68 {Plan 2}'!CR$15)),"",'III_Plan comp 438.68 {Plan 2}'!CR$15&amp;analysismethod5)</f>
        <v/>
      </c>
      <c r="EZ32" s="251" t="str">
        <f>IF(ISNUMBER(FIND(analysismethod5,'III_Plan comp 438.68 {Plan 2}'!CS$15)),"",'III_Plan comp 438.68 {Plan 2}'!CS$15&amp;analysismethod5)</f>
        <v/>
      </c>
      <c r="FA32" s="251" t="str">
        <f>IF(ISNUMBER(FIND(analysismethod5,'III_Plan comp 438.68 {Plan 2}'!CT$15)),"",'III_Plan comp 438.68 {Plan 2}'!CT$15&amp;analysismethod5)</f>
        <v/>
      </c>
      <c r="FB32" s="251" t="str">
        <f>IF(ISNUMBER(FIND(analysismethod5,'III_Plan comp 438.68 {Plan 2}'!CU$15)),"",'III_Plan comp 438.68 {Plan 2}'!CU$15&amp;analysismethod5)</f>
        <v/>
      </c>
      <c r="FC32" s="251" t="str">
        <f>IF(ISNUMBER(FIND(analysismethod5,'III_Plan comp 438.68 {Plan 2}'!CV$15)),"",'III_Plan comp 438.68 {Plan 2}'!CV$15&amp;analysismethod5)</f>
        <v/>
      </c>
      <c r="FD32" s="251" t="str">
        <f>IF(ISNUMBER(FIND(analysismethod5,'III_Plan comp 438.68 {Plan 2}'!CW$15)),"",'III_Plan comp 438.68 {Plan 2}'!CW$15&amp;analysismethod5)</f>
        <v/>
      </c>
      <c r="FE32" s="251" t="str">
        <f>IF(ISNUMBER(FIND(analysismethod5,'III_Plan comp 438.68 {Plan 2}'!CX$15)),"",'III_Plan comp 438.68 {Plan 2}'!CX$15&amp;analysismethod5)</f>
        <v/>
      </c>
      <c r="FF32" s="251" t="str">
        <f>IF(ISNUMBER(FIND(analysismethod5,'III_Plan comp 438.68 {Plan 2}'!CY$15)),"",'III_Plan comp 438.68 {Plan 2}'!CY$15&amp;analysismethod5)</f>
        <v/>
      </c>
      <c r="FG32" s="251" t="str">
        <f>IF(ISNUMBER(FIND(analysismethod5,'III_Plan comp 438.68 {Plan 2}'!CZ$15)),"",'III_Plan comp 438.68 {Plan 2}'!CZ$15&amp;analysismethod5)</f>
        <v/>
      </c>
    </row>
    <row r="33" spans="2:163" x14ac:dyDescent="0.2">
      <c r="B33" s="11" t="s">
        <v>685</v>
      </c>
      <c r="C33" s="11"/>
      <c r="D33" s="11"/>
      <c r="E33" s="11"/>
      <c r="F33" s="11"/>
      <c r="G33" s="11"/>
      <c r="J33" s="92"/>
      <c r="K33" s="91"/>
      <c r="L33" s="91"/>
      <c r="M33" s="91"/>
      <c r="N33" s="91"/>
      <c r="O33" s="91"/>
      <c r="P33" s="91"/>
      <c r="Q33" s="91"/>
      <c r="R33" s="91"/>
      <c r="S33" s="91"/>
      <c r="T33" s="91"/>
      <c r="BK33" s="250" t="str">
        <f>IF('I_State and program information'!$E$70="Yes","Review of Grievances Related to Access"&amp;"; "&amp;CHAR(10)&amp;CHAR(10),"")</f>
        <v xml:space="preserve">Review of Grievances Related to Access; 
</v>
      </c>
      <c r="BL33" s="251" t="str">
        <f>IF(ISNUMBER(FIND(analysismethod6,'III_Plan comp 438.68 {Plan 2}'!E$15)),"",'III_Plan comp 438.68 {Plan 2}'!E$15&amp;analysismethod6)</f>
        <v xml:space="preserve">Review of Grievances Related to Access; 
</v>
      </c>
      <c r="BM33" s="251" t="str">
        <f>IF(ISNUMBER(FIND(analysismethod6,'III_Plan comp 438.68 {Plan 2}'!F$15)),"",'III_Plan comp 438.68 {Plan 2}'!F$15&amp;analysismethod6)</f>
        <v xml:space="preserve">Review of Grievances Related to Access; 
</v>
      </c>
      <c r="BN33" s="251" t="str">
        <f>IF(ISNUMBER(FIND(analysismethod6,'III_Plan comp 438.68 {Plan 2}'!G$15)),"",'III_Plan comp 438.68 {Plan 2}'!G$15&amp;analysismethod6)</f>
        <v xml:space="preserve">Review of Grievances Related to Access; 
</v>
      </c>
      <c r="BO33" s="251" t="str">
        <f>IF(ISNUMBER(FIND(analysismethod6,'III_Plan comp 438.68 {Plan 2}'!H$15)),"",'III_Plan comp 438.68 {Plan 2}'!H$15&amp;analysismethod6)</f>
        <v xml:space="preserve">Review of Grievances Related to Access; 
</v>
      </c>
      <c r="BP33" s="251" t="str">
        <f>IF(ISNUMBER(FIND(analysismethod6,'III_Plan comp 438.68 {Plan 2}'!I$15)),"",'III_Plan comp 438.68 {Plan 2}'!I$15&amp;analysismethod6)</f>
        <v xml:space="preserve">Review of Grievances Related to Access; 
</v>
      </c>
      <c r="BQ33" s="251" t="str">
        <f>IF(ISNUMBER(FIND(analysismethod6,'III_Plan comp 438.68 {Plan 2}'!J$15)),"",'III_Plan comp 438.68 {Plan 2}'!J$15&amp;analysismethod6)</f>
        <v xml:space="preserve">Review of Grievances Related to Access; 
</v>
      </c>
      <c r="BR33" s="251" t="str">
        <f>IF(ISNUMBER(FIND(analysismethod6,'III_Plan comp 438.68 {Plan 2}'!K$15)),"",'III_Plan comp 438.68 {Plan 2}'!K$15&amp;analysismethod6)</f>
        <v xml:space="preserve">Review of Grievances Related to Access; 
</v>
      </c>
      <c r="BS33" s="251" t="str">
        <f>IF(ISNUMBER(FIND(analysismethod6,'III_Plan comp 438.68 {Plan 2}'!L$15)),"",'III_Plan comp 438.68 {Plan 2}'!L$15&amp;analysismethod6)</f>
        <v xml:space="preserve">Review of Grievances Related to Access; 
</v>
      </c>
      <c r="BT33" s="251" t="str">
        <f>IF(ISNUMBER(FIND(analysismethod6,'III_Plan comp 438.68 {Plan 2}'!M$15)),"",'III_Plan comp 438.68 {Plan 2}'!M$15&amp;analysismethod6)</f>
        <v xml:space="preserve">Review of Grievances Related to Access; 
</v>
      </c>
      <c r="BU33" s="251" t="str">
        <f>IF(ISNUMBER(FIND(analysismethod6,'III_Plan comp 438.68 {Plan 2}'!N$15)),"",'III_Plan comp 438.68 {Plan 2}'!N$15&amp;analysismethod6)</f>
        <v xml:space="preserve">Review of Grievances Related to Access; 
</v>
      </c>
      <c r="BV33" s="251" t="str">
        <f>IF(ISNUMBER(FIND(analysismethod6,'III_Plan comp 438.68 {Plan 2}'!O$15)),"",'III_Plan comp 438.68 {Plan 2}'!O$15&amp;analysismethod6)</f>
        <v xml:space="preserve">Review of Grievances Related to Access; 
</v>
      </c>
      <c r="BW33" s="251" t="str">
        <f>IF(ISNUMBER(FIND(analysismethod6,'III_Plan comp 438.68 {Plan 2}'!P$15)),"",'III_Plan comp 438.68 {Plan 2}'!P$15&amp;analysismethod6)</f>
        <v xml:space="preserve">Review of Grievances Related to Access; 
</v>
      </c>
      <c r="BX33" s="251" t="str">
        <f>IF(ISNUMBER(FIND(analysismethod6,'III_Plan comp 438.68 {Plan 2}'!Q$15)),"",'III_Plan comp 438.68 {Plan 2}'!Q$15&amp;analysismethod6)</f>
        <v xml:space="preserve">Review of Grievances Related to Access; 
</v>
      </c>
      <c r="BY33" s="251" t="str">
        <f>IF(ISNUMBER(FIND(analysismethod6,'III_Plan comp 438.68 {Plan 2}'!R$15)),"",'III_Plan comp 438.68 {Plan 2}'!R$15&amp;analysismethod6)</f>
        <v xml:space="preserve">Review of Grievances Related to Access; 
</v>
      </c>
      <c r="BZ33" s="251" t="str">
        <f>IF(ISNUMBER(FIND(analysismethod6,'III_Plan comp 438.68 {Plan 2}'!S$15)),"",'III_Plan comp 438.68 {Plan 2}'!S$15&amp;analysismethod6)</f>
        <v xml:space="preserve">Review of Grievances Related to Access; 
</v>
      </c>
      <c r="CA33" s="251" t="str">
        <f>IF(ISNUMBER(FIND(analysismethod6,'III_Plan comp 438.68 {Plan 2}'!T$15)),"",'III_Plan comp 438.68 {Plan 2}'!T$15&amp;analysismethod6)</f>
        <v xml:space="preserve">Review of Grievances Related to Access; 
</v>
      </c>
      <c r="CB33" s="251" t="str">
        <f>IF(ISNUMBER(FIND(analysismethod6,'III_Plan comp 438.68 {Plan 2}'!U$15)),"",'III_Plan comp 438.68 {Plan 2}'!U$15&amp;analysismethod6)</f>
        <v xml:space="preserve">Review of Grievances Related to Access; 
</v>
      </c>
      <c r="CC33" s="251" t="str">
        <f>IF(ISNUMBER(FIND(analysismethod6,'III_Plan comp 438.68 {Plan 2}'!V$15)),"",'III_Plan comp 438.68 {Plan 2}'!V$15&amp;analysismethod6)</f>
        <v xml:space="preserve">Review of Grievances Related to Access; 
</v>
      </c>
      <c r="CD33" s="251" t="str">
        <f>IF(ISNUMBER(FIND(analysismethod6,'III_Plan comp 438.68 {Plan 2}'!W$15)),"",'III_Plan comp 438.68 {Plan 2}'!W$15&amp;analysismethod6)</f>
        <v xml:space="preserve">Review of Grievances Related to Access; 
</v>
      </c>
      <c r="CE33" s="251" t="str">
        <f>IF(ISNUMBER(FIND(analysismethod6,'III_Plan comp 438.68 {Plan 2}'!X$15)),"",'III_Plan comp 438.68 {Plan 2}'!X$15&amp;analysismethod6)</f>
        <v xml:space="preserve">Review of Grievances Related to Access; 
</v>
      </c>
      <c r="CF33" s="251" t="str">
        <f>IF(ISNUMBER(FIND(analysismethod6,'III_Plan comp 438.68 {Plan 2}'!Y$15)),"",'III_Plan comp 438.68 {Plan 2}'!Y$15&amp;analysismethod6)</f>
        <v xml:space="preserve">Review of Grievances Related to Access; 
</v>
      </c>
      <c r="CG33" s="251" t="str">
        <f>IF(ISNUMBER(FIND(analysismethod6,'III_Plan comp 438.68 {Plan 2}'!Z$15)),"",'III_Plan comp 438.68 {Plan 2}'!Z$15&amp;analysismethod6)</f>
        <v xml:space="preserve">Review of Grievances Related to Access; 
</v>
      </c>
      <c r="CH33" s="251" t="str">
        <f>IF(ISNUMBER(FIND(analysismethod6,'III_Plan comp 438.68 {Plan 2}'!AA$15)),"",'III_Plan comp 438.68 {Plan 2}'!AA$15&amp;analysismethod6)</f>
        <v xml:space="preserve">Review of Grievances Related to Access; 
</v>
      </c>
      <c r="CI33" s="251" t="str">
        <f>IF(ISNUMBER(FIND(analysismethod6,'III_Plan comp 438.68 {Plan 2}'!AB$15)),"",'III_Plan comp 438.68 {Plan 2}'!AB$15&amp;analysismethod6)</f>
        <v xml:space="preserve">Review of Grievances Related to Access; 
</v>
      </c>
      <c r="CJ33" s="251" t="str">
        <f>IF(ISNUMBER(FIND(analysismethod6,'III_Plan comp 438.68 {Plan 2}'!AC$15)),"",'III_Plan comp 438.68 {Plan 2}'!AC$15&amp;analysismethod6)</f>
        <v xml:space="preserve">Review of Grievances Related to Access; 
</v>
      </c>
      <c r="CK33" s="251" t="str">
        <f>IF(ISNUMBER(FIND(analysismethod6,'III_Plan comp 438.68 {Plan 2}'!AD$15)),"",'III_Plan comp 438.68 {Plan 2}'!AD$15&amp;analysismethod6)</f>
        <v xml:space="preserve">Review of Grievances Related to Access; 
</v>
      </c>
      <c r="CL33" s="251" t="str">
        <f>IF(ISNUMBER(FIND(analysismethod6,'III_Plan comp 438.68 {Plan 2}'!AE$15)),"",'III_Plan comp 438.68 {Plan 2}'!AE$15&amp;analysismethod6)</f>
        <v xml:space="preserve">Review of Grievances Related to Access; 
</v>
      </c>
      <c r="CM33" s="251" t="str">
        <f>IF(ISNUMBER(FIND(analysismethod6,'III_Plan comp 438.68 {Plan 2}'!AF$15)),"",'III_Plan comp 438.68 {Plan 2}'!AF$15&amp;analysismethod6)</f>
        <v xml:space="preserve">Review of Grievances Related to Access; 
</v>
      </c>
      <c r="CN33" s="251" t="str">
        <f>IF(ISNUMBER(FIND(analysismethod6,'III_Plan comp 438.68 {Plan 2}'!AG$15)),"",'III_Plan comp 438.68 {Plan 2}'!AG$15&amp;analysismethod6)</f>
        <v xml:space="preserve">Review of Grievances Related to Access; 
</v>
      </c>
      <c r="CO33" s="251" t="str">
        <f>IF(ISNUMBER(FIND(analysismethod6,'III_Plan comp 438.68 {Plan 2}'!AH$15)),"",'III_Plan comp 438.68 {Plan 2}'!AH$15&amp;analysismethod6)</f>
        <v xml:space="preserve">Review of Grievances Related to Access; 
</v>
      </c>
      <c r="CP33" s="251" t="str">
        <f>IF(ISNUMBER(FIND(analysismethod6,'III_Plan comp 438.68 {Plan 2}'!AI$15)),"",'III_Plan comp 438.68 {Plan 2}'!AI$15&amp;analysismethod6)</f>
        <v xml:space="preserve">Review of Grievances Related to Access; 
</v>
      </c>
      <c r="CQ33" s="251" t="str">
        <f>IF(ISNUMBER(FIND(analysismethod6,'III_Plan comp 438.68 {Plan 2}'!AJ$15)),"",'III_Plan comp 438.68 {Plan 2}'!AJ$15&amp;analysismethod6)</f>
        <v xml:space="preserve">Review of Grievances Related to Access; 
</v>
      </c>
      <c r="CR33" s="251" t="str">
        <f>IF(ISNUMBER(FIND(analysismethod6,'III_Plan comp 438.68 {Plan 2}'!AK$15)),"",'III_Plan comp 438.68 {Plan 2}'!AK$15&amp;analysismethod6)</f>
        <v xml:space="preserve">Review of Grievances Related to Access; 
</v>
      </c>
      <c r="CS33" s="251" t="str">
        <f>IF(ISNUMBER(FIND(analysismethod6,'III_Plan comp 438.68 {Plan 2}'!AL$15)),"",'III_Plan comp 438.68 {Plan 2}'!AL$15&amp;analysismethod6)</f>
        <v xml:space="preserve">Review of Grievances Related to Access; 
</v>
      </c>
      <c r="CT33" s="251" t="str">
        <f>IF(ISNUMBER(FIND(analysismethod6,'III_Plan comp 438.68 {Plan 2}'!AM$15)),"",'III_Plan comp 438.68 {Plan 2}'!AM$15&amp;analysismethod6)</f>
        <v xml:space="preserve">Review of Grievances Related to Access; 
</v>
      </c>
      <c r="CU33" s="251" t="str">
        <f>IF(ISNUMBER(FIND(analysismethod6,'III_Plan comp 438.68 {Plan 2}'!AN$15)),"",'III_Plan comp 438.68 {Plan 2}'!AN$15&amp;analysismethod6)</f>
        <v xml:space="preserve">Review of Grievances Related to Access; 
</v>
      </c>
      <c r="CV33" s="251" t="str">
        <f>IF(ISNUMBER(FIND(analysismethod6,'III_Plan comp 438.68 {Plan 2}'!AO$15)),"",'III_Plan comp 438.68 {Plan 2}'!AO$15&amp;analysismethod6)</f>
        <v xml:space="preserve">Review of Grievances Related to Access; 
</v>
      </c>
      <c r="CW33" s="251" t="str">
        <f>IF(ISNUMBER(FIND(analysismethod6,'III_Plan comp 438.68 {Plan 2}'!AP$15)),"",'III_Plan comp 438.68 {Plan 2}'!AP$15&amp;analysismethod6)</f>
        <v xml:space="preserve">Review of Grievances Related to Access; 
</v>
      </c>
      <c r="CX33" s="251" t="str">
        <f>IF(ISNUMBER(FIND(analysismethod6,'III_Plan comp 438.68 {Plan 2}'!AQ$15)),"",'III_Plan comp 438.68 {Plan 2}'!AQ$15&amp;analysismethod6)</f>
        <v xml:space="preserve">Review of Grievances Related to Access; 
</v>
      </c>
      <c r="CY33" s="251" t="str">
        <f>IF(ISNUMBER(FIND(analysismethod6,'III_Plan comp 438.68 {Plan 2}'!AR$15)),"",'III_Plan comp 438.68 {Plan 2}'!AR$15&amp;analysismethod6)</f>
        <v xml:space="preserve">Review of Grievances Related to Access; 
</v>
      </c>
      <c r="CZ33" s="251" t="str">
        <f>IF(ISNUMBER(FIND(analysismethod6,'III_Plan comp 438.68 {Plan 2}'!AS$15)),"",'III_Plan comp 438.68 {Plan 2}'!AS$15&amp;analysismethod6)</f>
        <v xml:space="preserve">Review of Grievances Related to Access; 
</v>
      </c>
      <c r="DA33" s="251" t="str">
        <f>IF(ISNUMBER(FIND(analysismethod6,'III_Plan comp 438.68 {Plan 2}'!AT$15)),"",'III_Plan comp 438.68 {Plan 2}'!AT$15&amp;analysismethod6)</f>
        <v xml:space="preserve">Review of Grievances Related to Access; 
</v>
      </c>
      <c r="DB33" s="251" t="str">
        <f>IF(ISNUMBER(FIND(analysismethod6,'III_Plan comp 438.68 {Plan 2}'!AU$15)),"",'III_Plan comp 438.68 {Plan 2}'!AU$15&amp;analysismethod6)</f>
        <v xml:space="preserve">Review of Grievances Related to Access; 
</v>
      </c>
      <c r="DC33" s="251" t="str">
        <f>IF(ISNUMBER(FIND(analysismethod6,'III_Plan comp 438.68 {Plan 2}'!AV$15)),"",'III_Plan comp 438.68 {Plan 2}'!AV$15&amp;analysismethod6)</f>
        <v xml:space="preserve">Review of Grievances Related to Access; 
</v>
      </c>
      <c r="DD33" s="251" t="str">
        <f>IF(ISNUMBER(FIND(analysismethod6,'III_Plan comp 438.68 {Plan 2}'!AW$15)),"",'III_Plan comp 438.68 {Plan 2}'!AW$15&amp;analysismethod6)</f>
        <v xml:space="preserve">Review of Grievances Related to Access; 
</v>
      </c>
      <c r="DE33" s="251" t="str">
        <f>IF(ISNUMBER(FIND(analysismethod6,'III_Plan comp 438.68 {Plan 2}'!AX$15)),"",'III_Plan comp 438.68 {Plan 2}'!AX$15&amp;analysismethod6)</f>
        <v xml:space="preserve">Review of Grievances Related to Access; 
</v>
      </c>
      <c r="DF33" s="251" t="str">
        <f>IF(ISNUMBER(FIND(analysismethod6,'III_Plan comp 438.68 {Plan 2}'!AY$15)),"",'III_Plan comp 438.68 {Plan 2}'!AY$15&amp;analysismethod6)</f>
        <v xml:space="preserve">Review of Grievances Related to Access; 
</v>
      </c>
      <c r="DG33" s="251" t="str">
        <f>IF(ISNUMBER(FIND(analysismethod6,'III_Plan comp 438.68 {Plan 2}'!AZ$15)),"",'III_Plan comp 438.68 {Plan 2}'!AZ$15&amp;analysismethod6)</f>
        <v xml:space="preserve">Review of Grievances Related to Access; 
</v>
      </c>
      <c r="DH33" s="251" t="str">
        <f>IF(ISNUMBER(FIND(analysismethod6,'III_Plan comp 438.68 {Plan 2}'!BA$15)),"",'III_Plan comp 438.68 {Plan 2}'!BA$15&amp;analysismethod6)</f>
        <v xml:space="preserve">Review of Grievances Related to Access; 
</v>
      </c>
      <c r="DI33" s="251" t="str">
        <f>IF(ISNUMBER(FIND(analysismethod6,'III_Plan comp 438.68 {Plan 2}'!BB$15)),"",'III_Plan comp 438.68 {Plan 2}'!BB$15&amp;analysismethod6)</f>
        <v xml:space="preserve">Review of Grievances Related to Access; 
</v>
      </c>
      <c r="DJ33" s="251" t="str">
        <f>IF(ISNUMBER(FIND(analysismethod6,'III_Plan comp 438.68 {Plan 2}'!BC$15)),"",'III_Plan comp 438.68 {Plan 2}'!BC$15&amp;analysismethod6)</f>
        <v xml:space="preserve">Review of Grievances Related to Access; 
</v>
      </c>
      <c r="DK33" s="251" t="str">
        <f>IF(ISNUMBER(FIND(analysismethod6,'III_Plan comp 438.68 {Plan 2}'!BD$15)),"",'III_Plan comp 438.68 {Plan 2}'!BD$15&amp;analysismethod6)</f>
        <v xml:space="preserve">Review of Grievances Related to Access; 
</v>
      </c>
      <c r="DL33" s="251" t="str">
        <f>IF(ISNUMBER(FIND(analysismethod6,'III_Plan comp 438.68 {Plan 2}'!BE$15)),"",'III_Plan comp 438.68 {Plan 2}'!BE$15&amp;analysismethod6)</f>
        <v xml:space="preserve">Review of Grievances Related to Access; 
</v>
      </c>
      <c r="DM33" s="251" t="str">
        <f>IF(ISNUMBER(FIND(analysismethod6,'III_Plan comp 438.68 {Plan 2}'!BF$15)),"",'III_Plan comp 438.68 {Plan 2}'!BF$15&amp;analysismethod6)</f>
        <v xml:space="preserve">Review of Grievances Related to Access; 
</v>
      </c>
      <c r="DN33" s="251" t="str">
        <f>IF(ISNUMBER(FIND(analysismethod6,'III_Plan comp 438.68 {Plan 2}'!BG$15)),"",'III_Plan comp 438.68 {Plan 2}'!BG$15&amp;analysismethod6)</f>
        <v xml:space="preserve">Review of Grievances Related to Access; 
</v>
      </c>
      <c r="DO33" s="251" t="str">
        <f>IF(ISNUMBER(FIND(analysismethod6,'III_Plan comp 438.68 {Plan 2}'!BH$15)),"",'III_Plan comp 438.68 {Plan 2}'!BH$15&amp;analysismethod6)</f>
        <v xml:space="preserve">Review of Grievances Related to Access; 
</v>
      </c>
      <c r="DP33" s="251" t="str">
        <f>IF(ISNUMBER(FIND(analysismethod6,'III_Plan comp 438.68 {Plan 2}'!BI$15)),"",'III_Plan comp 438.68 {Plan 2}'!BI$15&amp;analysismethod6)</f>
        <v xml:space="preserve">Review of Grievances Related to Access; 
</v>
      </c>
      <c r="DQ33" s="251" t="str">
        <f>IF(ISNUMBER(FIND(analysismethod6,'III_Plan comp 438.68 {Plan 2}'!BJ$15)),"",'III_Plan comp 438.68 {Plan 2}'!BJ$15&amp;analysismethod6)</f>
        <v xml:space="preserve">Review of Grievances Related to Access; 
</v>
      </c>
      <c r="DR33" s="251" t="str">
        <f>IF(ISNUMBER(FIND(analysismethod6,'III_Plan comp 438.68 {Plan 2}'!BK$15)),"",'III_Plan comp 438.68 {Plan 2}'!BK$15&amp;analysismethod6)</f>
        <v xml:space="preserve">Review of Grievances Related to Access; 
</v>
      </c>
      <c r="DS33" s="251" t="str">
        <f>IF(ISNUMBER(FIND(analysismethod6,'III_Plan comp 438.68 {Plan 2}'!BL$15)),"",'III_Plan comp 438.68 {Plan 2}'!BL$15&amp;analysismethod6)</f>
        <v xml:space="preserve">Review of Grievances Related to Access; 
</v>
      </c>
      <c r="DT33" s="251" t="str">
        <f>IF(ISNUMBER(FIND(analysismethod6,'III_Plan comp 438.68 {Plan 2}'!BM$15)),"",'III_Plan comp 438.68 {Plan 2}'!BM$15&amp;analysismethod6)</f>
        <v xml:space="preserve">Review of Grievances Related to Access; 
</v>
      </c>
      <c r="DU33" s="251" t="str">
        <f>IF(ISNUMBER(FIND(analysismethod6,'III_Plan comp 438.68 {Plan 2}'!BN$15)),"",'III_Plan comp 438.68 {Plan 2}'!BN$15&amp;analysismethod6)</f>
        <v xml:space="preserve">Review of Grievances Related to Access; 
</v>
      </c>
      <c r="DV33" s="251" t="str">
        <f>IF(ISNUMBER(FIND(analysismethod6,'III_Plan comp 438.68 {Plan 2}'!BO$15)),"",'III_Plan comp 438.68 {Plan 2}'!BO$15&amp;analysismethod6)</f>
        <v xml:space="preserve">Review of Grievances Related to Access; 
</v>
      </c>
      <c r="DW33" s="251" t="str">
        <f>IF(ISNUMBER(FIND(analysismethod6,'III_Plan comp 438.68 {Plan 2}'!BP$15)),"",'III_Plan comp 438.68 {Plan 2}'!BP$15&amp;analysismethod6)</f>
        <v xml:space="preserve">Review of Grievances Related to Access; 
</v>
      </c>
      <c r="DX33" s="251" t="str">
        <f>IF(ISNUMBER(FIND(analysismethod6,'III_Plan comp 438.68 {Plan 2}'!BQ$15)),"",'III_Plan comp 438.68 {Plan 2}'!BQ$15&amp;analysismethod6)</f>
        <v xml:space="preserve">Review of Grievances Related to Access; 
</v>
      </c>
      <c r="DY33" s="251" t="str">
        <f>IF(ISNUMBER(FIND(analysismethod6,'III_Plan comp 438.68 {Plan 2}'!BR$15)),"",'III_Plan comp 438.68 {Plan 2}'!BR$15&amp;analysismethod6)</f>
        <v xml:space="preserve">Review of Grievances Related to Access; 
</v>
      </c>
      <c r="DZ33" s="251" t="str">
        <f>IF(ISNUMBER(FIND(analysismethod6,'III_Plan comp 438.68 {Plan 2}'!BS$15)),"",'III_Plan comp 438.68 {Plan 2}'!BS$15&amp;analysismethod6)</f>
        <v xml:space="preserve">Review of Grievances Related to Access; 
</v>
      </c>
      <c r="EA33" s="251" t="str">
        <f>IF(ISNUMBER(FIND(analysismethod6,'III_Plan comp 438.68 {Plan 2}'!BT$15)),"",'III_Plan comp 438.68 {Plan 2}'!BT$15&amp;analysismethod6)</f>
        <v xml:space="preserve">Review of Grievances Related to Access; 
</v>
      </c>
      <c r="EB33" s="251" t="str">
        <f>IF(ISNUMBER(FIND(analysismethod6,'III_Plan comp 438.68 {Plan 2}'!BU$15)),"",'III_Plan comp 438.68 {Plan 2}'!BU$15&amp;analysismethod6)</f>
        <v xml:space="preserve">Review of Grievances Related to Access; 
</v>
      </c>
      <c r="EC33" s="251" t="str">
        <f>IF(ISNUMBER(FIND(analysismethod6,'III_Plan comp 438.68 {Plan 2}'!BV$15)),"",'III_Plan comp 438.68 {Plan 2}'!BV$15&amp;analysismethod6)</f>
        <v xml:space="preserve">Review of Grievances Related to Access; 
</v>
      </c>
      <c r="ED33" s="251" t="str">
        <f>IF(ISNUMBER(FIND(analysismethod6,'III_Plan comp 438.68 {Plan 2}'!BW$15)),"",'III_Plan comp 438.68 {Plan 2}'!BW$15&amp;analysismethod6)</f>
        <v xml:space="preserve">Review of Grievances Related to Access; 
</v>
      </c>
      <c r="EE33" s="251" t="str">
        <f>IF(ISNUMBER(FIND(analysismethod6,'III_Plan comp 438.68 {Plan 2}'!BX$15)),"",'III_Plan comp 438.68 {Plan 2}'!BX$15&amp;analysismethod6)</f>
        <v xml:space="preserve">Review of Grievances Related to Access; 
</v>
      </c>
      <c r="EF33" s="251" t="str">
        <f>IF(ISNUMBER(FIND(analysismethod6,'III_Plan comp 438.68 {Plan 2}'!BY$15)),"",'III_Plan comp 438.68 {Plan 2}'!BY$15&amp;analysismethod6)</f>
        <v xml:space="preserve">Review of Grievances Related to Access; 
</v>
      </c>
      <c r="EG33" s="251" t="str">
        <f>IF(ISNUMBER(FIND(analysismethod6,'III_Plan comp 438.68 {Plan 2}'!BZ$15)),"",'III_Plan comp 438.68 {Plan 2}'!BZ$15&amp;analysismethod6)</f>
        <v xml:space="preserve">Review of Grievances Related to Access; 
</v>
      </c>
      <c r="EH33" s="251" t="str">
        <f>IF(ISNUMBER(FIND(analysismethod6,'III_Plan comp 438.68 {Plan 2}'!CA$15)),"",'III_Plan comp 438.68 {Plan 2}'!CA$15&amp;analysismethod6)</f>
        <v xml:space="preserve">Review of Grievances Related to Access; 
</v>
      </c>
      <c r="EI33" s="251" t="str">
        <f>IF(ISNUMBER(FIND(analysismethod6,'III_Plan comp 438.68 {Plan 2}'!CB$15)),"",'III_Plan comp 438.68 {Plan 2}'!CB$15&amp;analysismethod6)</f>
        <v xml:space="preserve">Review of Grievances Related to Access; 
</v>
      </c>
      <c r="EJ33" s="251" t="str">
        <f>IF(ISNUMBER(FIND(analysismethod6,'III_Plan comp 438.68 {Plan 2}'!CC$15)),"",'III_Plan comp 438.68 {Plan 2}'!CC$15&amp;analysismethod6)</f>
        <v xml:space="preserve">Review of Grievances Related to Access; 
</v>
      </c>
      <c r="EK33" s="251" t="str">
        <f>IF(ISNUMBER(FIND(analysismethod6,'III_Plan comp 438.68 {Plan 2}'!CD$15)),"",'III_Plan comp 438.68 {Plan 2}'!CD$15&amp;analysismethod6)</f>
        <v xml:space="preserve">Review of Grievances Related to Access; 
</v>
      </c>
      <c r="EL33" s="251" t="str">
        <f>IF(ISNUMBER(FIND(analysismethod6,'III_Plan comp 438.68 {Plan 2}'!CE$15)),"",'III_Plan comp 438.68 {Plan 2}'!CE$15&amp;analysismethod6)</f>
        <v xml:space="preserve">Review of Grievances Related to Access; 
</v>
      </c>
      <c r="EM33" s="251" t="str">
        <f>IF(ISNUMBER(FIND(analysismethod6,'III_Plan comp 438.68 {Plan 2}'!CF$15)),"",'III_Plan comp 438.68 {Plan 2}'!CF$15&amp;analysismethod6)</f>
        <v xml:space="preserve">Review of Grievances Related to Access; 
</v>
      </c>
      <c r="EN33" s="251" t="str">
        <f>IF(ISNUMBER(FIND(analysismethod6,'III_Plan comp 438.68 {Plan 2}'!CG$15)),"",'III_Plan comp 438.68 {Plan 2}'!CG$15&amp;analysismethod6)</f>
        <v xml:space="preserve">Review of Grievances Related to Access; 
</v>
      </c>
      <c r="EO33" s="251" t="str">
        <f>IF(ISNUMBER(FIND(analysismethod6,'III_Plan comp 438.68 {Plan 2}'!CH$15)),"",'III_Plan comp 438.68 {Plan 2}'!CH$15&amp;analysismethod6)</f>
        <v xml:space="preserve">Review of Grievances Related to Access; 
</v>
      </c>
      <c r="EP33" s="251" t="str">
        <f>IF(ISNUMBER(FIND(analysismethod6,'III_Plan comp 438.68 {Plan 2}'!CI$15)),"",'III_Plan comp 438.68 {Plan 2}'!CI$15&amp;analysismethod6)</f>
        <v xml:space="preserve">Review of Grievances Related to Access; 
</v>
      </c>
      <c r="EQ33" s="251" t="str">
        <f>IF(ISNUMBER(FIND(analysismethod6,'III_Plan comp 438.68 {Plan 2}'!CJ$15)),"",'III_Plan comp 438.68 {Plan 2}'!CJ$15&amp;analysismethod6)</f>
        <v xml:space="preserve">Review of Grievances Related to Access; 
</v>
      </c>
      <c r="ER33" s="251" t="str">
        <f>IF(ISNUMBER(FIND(analysismethod6,'III_Plan comp 438.68 {Plan 2}'!CK$15)),"",'III_Plan comp 438.68 {Plan 2}'!CK$15&amp;analysismethod6)</f>
        <v xml:space="preserve">Review of Grievances Related to Access; 
</v>
      </c>
      <c r="ES33" s="251" t="str">
        <f>IF(ISNUMBER(FIND(analysismethod6,'III_Plan comp 438.68 {Plan 2}'!CL$15)),"",'III_Plan comp 438.68 {Plan 2}'!CL$15&amp;analysismethod6)</f>
        <v xml:space="preserve">Review of Grievances Related to Access; 
</v>
      </c>
      <c r="ET33" s="251" t="str">
        <f>IF(ISNUMBER(FIND(analysismethod6,'III_Plan comp 438.68 {Plan 2}'!CM$15)),"",'III_Plan comp 438.68 {Plan 2}'!CM$15&amp;analysismethod6)</f>
        <v xml:space="preserve">Review of Grievances Related to Access; 
</v>
      </c>
      <c r="EU33" s="251" t="str">
        <f>IF(ISNUMBER(FIND(analysismethod6,'III_Plan comp 438.68 {Plan 2}'!CN$15)),"",'III_Plan comp 438.68 {Plan 2}'!CN$15&amp;analysismethod6)</f>
        <v xml:space="preserve">Review of Grievances Related to Access; 
</v>
      </c>
      <c r="EV33" s="251" t="str">
        <f>IF(ISNUMBER(FIND(analysismethod6,'III_Plan comp 438.68 {Plan 2}'!CO$15)),"",'III_Plan comp 438.68 {Plan 2}'!CO$15&amp;analysismethod6)</f>
        <v xml:space="preserve">Review of Grievances Related to Access; 
</v>
      </c>
      <c r="EW33" s="251" t="str">
        <f>IF(ISNUMBER(FIND(analysismethod6,'III_Plan comp 438.68 {Plan 2}'!CP$15)),"",'III_Plan comp 438.68 {Plan 2}'!CP$15&amp;analysismethod6)</f>
        <v xml:space="preserve">Review of Grievances Related to Access; 
</v>
      </c>
      <c r="EX33" s="251" t="str">
        <f>IF(ISNUMBER(FIND(analysismethod6,'III_Plan comp 438.68 {Plan 2}'!CQ$15)),"",'III_Plan comp 438.68 {Plan 2}'!CQ$15&amp;analysismethod6)</f>
        <v xml:space="preserve">Review of Grievances Related to Access; 
</v>
      </c>
      <c r="EY33" s="251" t="str">
        <f>IF(ISNUMBER(FIND(analysismethod6,'III_Plan comp 438.68 {Plan 2}'!CR$15)),"",'III_Plan comp 438.68 {Plan 2}'!CR$15&amp;analysismethod6)</f>
        <v xml:space="preserve">Review of Grievances Related to Access; 
</v>
      </c>
      <c r="EZ33" s="251" t="str">
        <f>IF(ISNUMBER(FIND(analysismethod6,'III_Plan comp 438.68 {Plan 2}'!CS$15)),"",'III_Plan comp 438.68 {Plan 2}'!CS$15&amp;analysismethod6)</f>
        <v xml:space="preserve">Review of Grievances Related to Access; 
</v>
      </c>
      <c r="FA33" s="251" t="str">
        <f>IF(ISNUMBER(FIND(analysismethod6,'III_Plan comp 438.68 {Plan 2}'!CT$15)),"",'III_Plan comp 438.68 {Plan 2}'!CT$15&amp;analysismethod6)</f>
        <v xml:space="preserve">Review of Grievances Related to Access; 
</v>
      </c>
      <c r="FB33" s="251" t="str">
        <f>IF(ISNUMBER(FIND(analysismethod6,'III_Plan comp 438.68 {Plan 2}'!CU$15)),"",'III_Plan comp 438.68 {Plan 2}'!CU$15&amp;analysismethod6)</f>
        <v xml:space="preserve">Review of Grievances Related to Access; 
</v>
      </c>
      <c r="FC33" s="251" t="str">
        <f>IF(ISNUMBER(FIND(analysismethod6,'III_Plan comp 438.68 {Plan 2}'!CV$15)),"",'III_Plan comp 438.68 {Plan 2}'!CV$15&amp;analysismethod6)</f>
        <v xml:space="preserve">Review of Grievances Related to Access; 
</v>
      </c>
      <c r="FD33" s="251" t="str">
        <f>IF(ISNUMBER(FIND(analysismethod6,'III_Plan comp 438.68 {Plan 2}'!CW$15)),"",'III_Plan comp 438.68 {Plan 2}'!CW$15&amp;analysismethod6)</f>
        <v xml:space="preserve">Review of Grievances Related to Access; 
</v>
      </c>
      <c r="FE33" s="251" t="str">
        <f>IF(ISNUMBER(FIND(analysismethod6,'III_Plan comp 438.68 {Plan 2}'!CX$15)),"",'III_Plan comp 438.68 {Plan 2}'!CX$15&amp;analysismethod6)</f>
        <v xml:space="preserve">Review of Grievances Related to Access; 
</v>
      </c>
      <c r="FF33" s="251" t="str">
        <f>IF(ISNUMBER(FIND(analysismethod6,'III_Plan comp 438.68 {Plan 2}'!CY$15)),"",'III_Plan comp 438.68 {Plan 2}'!CY$15&amp;analysismethod6)</f>
        <v xml:space="preserve">Review of Grievances Related to Access; 
</v>
      </c>
      <c r="FG33" s="251" t="str">
        <f>IF(ISNUMBER(FIND(analysismethod6,'III_Plan comp 438.68 {Plan 2}'!CZ$15)),"",'III_Plan comp 438.68 {Plan 2}'!CZ$15&amp;analysismethod6)</f>
        <v xml:space="preserve">Review of Grievances Related to Access; 
</v>
      </c>
    </row>
    <row r="34" spans="2:163" x14ac:dyDescent="0.2">
      <c r="B34" s="11" t="s">
        <v>686</v>
      </c>
      <c r="C34" s="11"/>
      <c r="D34" s="11"/>
      <c r="E34" s="11"/>
      <c r="F34" s="11"/>
      <c r="G34" s="11"/>
      <c r="J34" s="92"/>
      <c r="K34" s="91"/>
      <c r="L34" s="91"/>
      <c r="M34" s="91"/>
      <c r="N34" s="91"/>
      <c r="O34" s="91"/>
      <c r="P34" s="91"/>
      <c r="Q34" s="91"/>
      <c r="R34" s="91"/>
      <c r="S34" s="91"/>
      <c r="T34" s="91"/>
      <c r="BK34" s="250" t="str">
        <f>IF('I_State and program information'!$E$74="Yes","Encounter Data Analysis"&amp;"; "&amp;CHAR(10)&amp;CHAR(10),"")</f>
        <v xml:space="preserve">Encounter Data Analysis; 
</v>
      </c>
      <c r="BL34" s="251" t="str">
        <f>IF(ISNUMBER(FIND(analysismethod7,'III_Plan comp 438.68 {Plan 2}'!E$15)),"",'III_Plan comp 438.68 {Plan 2}'!E$15&amp;analysismethod7)</f>
        <v xml:space="preserve">Encounter Data Analysis; 
</v>
      </c>
      <c r="BM34" s="251" t="str">
        <f>IF(ISNUMBER(FIND(analysismethod7,'III_Plan comp 438.68 {Plan 2}'!F$15)),"",'III_Plan comp 438.68 {Plan 2}'!F$15&amp;analysismethod7)</f>
        <v xml:space="preserve">Encounter Data Analysis; 
</v>
      </c>
      <c r="BN34" s="251" t="str">
        <f>IF(ISNUMBER(FIND(analysismethod7,'III_Plan comp 438.68 {Plan 2}'!G$15)),"",'III_Plan comp 438.68 {Plan 2}'!G$15&amp;analysismethod7)</f>
        <v xml:space="preserve">Encounter Data Analysis; 
</v>
      </c>
      <c r="BO34" s="251" t="str">
        <f>IF(ISNUMBER(FIND(analysismethod7,'III_Plan comp 438.68 {Plan 2}'!H$15)),"",'III_Plan comp 438.68 {Plan 2}'!H$15&amp;analysismethod7)</f>
        <v xml:space="preserve">Encounter Data Analysis; 
</v>
      </c>
      <c r="BP34" s="251" t="str">
        <f>IF(ISNUMBER(FIND(analysismethod7,'III_Plan comp 438.68 {Plan 2}'!I$15)),"",'III_Plan comp 438.68 {Plan 2}'!I$15&amp;analysismethod7)</f>
        <v xml:space="preserve">Encounter Data Analysis; 
</v>
      </c>
      <c r="BQ34" s="251" t="str">
        <f>IF(ISNUMBER(FIND(analysismethod7,'III_Plan comp 438.68 {Plan 2}'!J$15)),"",'III_Plan comp 438.68 {Plan 2}'!J$15&amp;analysismethod7)</f>
        <v xml:space="preserve">Encounter Data Analysis; 
</v>
      </c>
      <c r="BR34" s="251" t="str">
        <f>IF(ISNUMBER(FIND(analysismethod7,'III_Plan comp 438.68 {Plan 2}'!K$15)),"",'III_Plan comp 438.68 {Plan 2}'!K$15&amp;analysismethod7)</f>
        <v xml:space="preserve">Encounter Data Analysis; 
</v>
      </c>
      <c r="BS34" s="251" t="str">
        <f>IF(ISNUMBER(FIND(analysismethod7,'III_Plan comp 438.68 {Plan 2}'!L$15)),"",'III_Plan comp 438.68 {Plan 2}'!L$15&amp;analysismethod7)</f>
        <v xml:space="preserve">Encounter Data Analysis; 
</v>
      </c>
      <c r="BT34" s="251" t="str">
        <f>IF(ISNUMBER(FIND(analysismethod7,'III_Plan comp 438.68 {Plan 2}'!M$15)),"",'III_Plan comp 438.68 {Plan 2}'!M$15&amp;analysismethod7)</f>
        <v xml:space="preserve">Encounter Data Analysis; 
</v>
      </c>
      <c r="BU34" s="251" t="str">
        <f>IF(ISNUMBER(FIND(analysismethod7,'III_Plan comp 438.68 {Plan 2}'!N$15)),"",'III_Plan comp 438.68 {Plan 2}'!N$15&amp;analysismethod7)</f>
        <v xml:space="preserve">Encounter Data Analysis; 
</v>
      </c>
      <c r="BV34" s="251" t="str">
        <f>IF(ISNUMBER(FIND(analysismethod7,'III_Plan comp 438.68 {Plan 2}'!O$15)),"",'III_Plan comp 438.68 {Plan 2}'!O$15&amp;analysismethod7)</f>
        <v xml:space="preserve">Encounter Data Analysis; 
</v>
      </c>
      <c r="BW34" s="251" t="str">
        <f>IF(ISNUMBER(FIND(analysismethod7,'III_Plan comp 438.68 {Plan 2}'!P$15)),"",'III_Plan comp 438.68 {Plan 2}'!P$15&amp;analysismethod7)</f>
        <v xml:space="preserve">Encounter Data Analysis; 
</v>
      </c>
      <c r="BX34" s="251" t="str">
        <f>IF(ISNUMBER(FIND(analysismethod7,'III_Plan comp 438.68 {Plan 2}'!Q$15)),"",'III_Plan comp 438.68 {Plan 2}'!Q$15&amp;analysismethod7)</f>
        <v xml:space="preserve">Encounter Data Analysis; 
</v>
      </c>
      <c r="BY34" s="251" t="str">
        <f>IF(ISNUMBER(FIND(analysismethod7,'III_Plan comp 438.68 {Plan 2}'!R$15)),"",'III_Plan comp 438.68 {Plan 2}'!R$15&amp;analysismethod7)</f>
        <v xml:space="preserve">Encounter Data Analysis; 
</v>
      </c>
      <c r="BZ34" s="251" t="str">
        <f>IF(ISNUMBER(FIND(analysismethod7,'III_Plan comp 438.68 {Plan 2}'!S$15)),"",'III_Plan comp 438.68 {Plan 2}'!S$15&amp;analysismethod7)</f>
        <v xml:space="preserve">Encounter Data Analysis; 
</v>
      </c>
      <c r="CA34" s="251" t="str">
        <f>IF(ISNUMBER(FIND(analysismethod7,'III_Plan comp 438.68 {Plan 2}'!T$15)),"",'III_Plan comp 438.68 {Plan 2}'!T$15&amp;analysismethod7)</f>
        <v xml:space="preserve">Encounter Data Analysis; 
</v>
      </c>
      <c r="CB34" s="251" t="str">
        <f>IF(ISNUMBER(FIND(analysismethod7,'III_Plan comp 438.68 {Plan 2}'!U$15)),"",'III_Plan comp 438.68 {Plan 2}'!U$15&amp;analysismethod7)</f>
        <v xml:space="preserve">Encounter Data Analysis; 
</v>
      </c>
      <c r="CC34" s="251" t="str">
        <f>IF(ISNUMBER(FIND(analysismethod7,'III_Plan comp 438.68 {Plan 2}'!V$15)),"",'III_Plan comp 438.68 {Plan 2}'!V$15&amp;analysismethod7)</f>
        <v xml:space="preserve">Encounter Data Analysis; 
</v>
      </c>
      <c r="CD34" s="251" t="str">
        <f>IF(ISNUMBER(FIND(analysismethod7,'III_Plan comp 438.68 {Plan 2}'!W$15)),"",'III_Plan comp 438.68 {Plan 2}'!W$15&amp;analysismethod7)</f>
        <v xml:space="preserve">Encounter Data Analysis; 
</v>
      </c>
      <c r="CE34" s="251" t="str">
        <f>IF(ISNUMBER(FIND(analysismethod7,'III_Plan comp 438.68 {Plan 2}'!X$15)),"",'III_Plan comp 438.68 {Plan 2}'!X$15&amp;analysismethod7)</f>
        <v xml:space="preserve">Encounter Data Analysis; 
</v>
      </c>
      <c r="CF34" s="251" t="str">
        <f>IF(ISNUMBER(FIND(analysismethod7,'III_Plan comp 438.68 {Plan 2}'!Y$15)),"",'III_Plan comp 438.68 {Plan 2}'!Y$15&amp;analysismethod7)</f>
        <v xml:space="preserve">Encounter Data Analysis; 
</v>
      </c>
      <c r="CG34" s="251" t="str">
        <f>IF(ISNUMBER(FIND(analysismethod7,'III_Plan comp 438.68 {Plan 2}'!Z$15)),"",'III_Plan comp 438.68 {Plan 2}'!Z$15&amp;analysismethod7)</f>
        <v xml:space="preserve">Encounter Data Analysis; 
</v>
      </c>
      <c r="CH34" s="251" t="str">
        <f>IF(ISNUMBER(FIND(analysismethod7,'III_Plan comp 438.68 {Plan 2}'!AA$15)),"",'III_Plan comp 438.68 {Plan 2}'!AA$15&amp;analysismethod7)</f>
        <v xml:space="preserve">Encounter Data Analysis; 
</v>
      </c>
      <c r="CI34" s="251" t="str">
        <f>IF(ISNUMBER(FIND(analysismethod7,'III_Plan comp 438.68 {Plan 2}'!AB$15)),"",'III_Plan comp 438.68 {Plan 2}'!AB$15&amp;analysismethod7)</f>
        <v xml:space="preserve">Encounter Data Analysis; 
</v>
      </c>
      <c r="CJ34" s="251" t="str">
        <f>IF(ISNUMBER(FIND(analysismethod7,'III_Plan comp 438.68 {Plan 2}'!AC$15)),"",'III_Plan comp 438.68 {Plan 2}'!AC$15&amp;analysismethod7)</f>
        <v xml:space="preserve">Encounter Data Analysis; 
</v>
      </c>
      <c r="CK34" s="251" t="str">
        <f>IF(ISNUMBER(FIND(analysismethod7,'III_Plan comp 438.68 {Plan 2}'!AD$15)),"",'III_Plan comp 438.68 {Plan 2}'!AD$15&amp;analysismethod7)</f>
        <v xml:space="preserve">Encounter Data Analysis; 
</v>
      </c>
      <c r="CL34" s="251" t="str">
        <f>IF(ISNUMBER(FIND(analysismethod7,'III_Plan comp 438.68 {Plan 2}'!AE$15)),"",'III_Plan comp 438.68 {Plan 2}'!AE$15&amp;analysismethod7)</f>
        <v xml:space="preserve">Encounter Data Analysis; 
</v>
      </c>
      <c r="CM34" s="251" t="str">
        <f>IF(ISNUMBER(FIND(analysismethod7,'III_Plan comp 438.68 {Plan 2}'!AF$15)),"",'III_Plan comp 438.68 {Plan 2}'!AF$15&amp;analysismethod7)</f>
        <v xml:space="preserve">Encounter Data Analysis; 
</v>
      </c>
      <c r="CN34" s="251" t="str">
        <f>IF(ISNUMBER(FIND(analysismethod7,'III_Plan comp 438.68 {Plan 2}'!AG$15)),"",'III_Plan comp 438.68 {Plan 2}'!AG$15&amp;analysismethod7)</f>
        <v xml:space="preserve">Encounter Data Analysis; 
</v>
      </c>
      <c r="CO34" s="251" t="str">
        <f>IF(ISNUMBER(FIND(analysismethod7,'III_Plan comp 438.68 {Plan 2}'!AH$15)),"",'III_Plan comp 438.68 {Plan 2}'!AH$15&amp;analysismethod7)</f>
        <v xml:space="preserve">Encounter Data Analysis; 
</v>
      </c>
      <c r="CP34" s="251" t="str">
        <f>IF(ISNUMBER(FIND(analysismethod7,'III_Plan comp 438.68 {Plan 2}'!AI$15)),"",'III_Plan comp 438.68 {Plan 2}'!AI$15&amp;analysismethod7)</f>
        <v xml:space="preserve">Encounter Data Analysis; 
</v>
      </c>
      <c r="CQ34" s="251" t="str">
        <f>IF(ISNUMBER(FIND(analysismethod7,'III_Plan comp 438.68 {Plan 2}'!AJ$15)),"",'III_Plan comp 438.68 {Plan 2}'!AJ$15&amp;analysismethod7)</f>
        <v xml:space="preserve">Encounter Data Analysis; 
</v>
      </c>
      <c r="CR34" s="251" t="str">
        <f>IF(ISNUMBER(FIND(analysismethod7,'III_Plan comp 438.68 {Plan 2}'!AK$15)),"",'III_Plan comp 438.68 {Plan 2}'!AK$15&amp;analysismethod7)</f>
        <v xml:space="preserve">Encounter Data Analysis; 
</v>
      </c>
      <c r="CS34" s="251" t="str">
        <f>IF(ISNUMBER(FIND(analysismethod7,'III_Plan comp 438.68 {Plan 2}'!AL$15)),"",'III_Plan comp 438.68 {Plan 2}'!AL$15&amp;analysismethod7)</f>
        <v xml:space="preserve">Encounter Data Analysis; 
</v>
      </c>
      <c r="CT34" s="251" t="str">
        <f>IF(ISNUMBER(FIND(analysismethod7,'III_Plan comp 438.68 {Plan 2}'!AM$15)),"",'III_Plan comp 438.68 {Plan 2}'!AM$15&amp;analysismethod7)</f>
        <v xml:space="preserve">Encounter Data Analysis; 
</v>
      </c>
      <c r="CU34" s="251" t="str">
        <f>IF(ISNUMBER(FIND(analysismethod7,'III_Plan comp 438.68 {Plan 2}'!AN$15)),"",'III_Plan comp 438.68 {Plan 2}'!AN$15&amp;analysismethod7)</f>
        <v xml:space="preserve">Encounter Data Analysis; 
</v>
      </c>
      <c r="CV34" s="251" t="str">
        <f>IF(ISNUMBER(FIND(analysismethod7,'III_Plan comp 438.68 {Plan 2}'!AO$15)),"",'III_Plan comp 438.68 {Plan 2}'!AO$15&amp;analysismethod7)</f>
        <v xml:space="preserve">Encounter Data Analysis; 
</v>
      </c>
      <c r="CW34" s="251" t="str">
        <f>IF(ISNUMBER(FIND(analysismethod7,'III_Plan comp 438.68 {Plan 2}'!AP$15)),"",'III_Plan comp 438.68 {Plan 2}'!AP$15&amp;analysismethod7)</f>
        <v xml:space="preserve">Encounter Data Analysis; 
</v>
      </c>
      <c r="CX34" s="251" t="str">
        <f>IF(ISNUMBER(FIND(analysismethod7,'III_Plan comp 438.68 {Plan 2}'!AQ$15)),"",'III_Plan comp 438.68 {Plan 2}'!AQ$15&amp;analysismethod7)</f>
        <v xml:space="preserve">Encounter Data Analysis; 
</v>
      </c>
      <c r="CY34" s="251" t="str">
        <f>IF(ISNUMBER(FIND(analysismethod7,'III_Plan comp 438.68 {Plan 2}'!AR$15)),"",'III_Plan comp 438.68 {Plan 2}'!AR$15&amp;analysismethod7)</f>
        <v xml:space="preserve">Encounter Data Analysis; 
</v>
      </c>
      <c r="CZ34" s="251" t="str">
        <f>IF(ISNUMBER(FIND(analysismethod7,'III_Plan comp 438.68 {Plan 2}'!AS$15)),"",'III_Plan comp 438.68 {Plan 2}'!AS$15&amp;analysismethod7)</f>
        <v xml:space="preserve">Encounter Data Analysis; 
</v>
      </c>
      <c r="DA34" s="251" t="str">
        <f>IF(ISNUMBER(FIND(analysismethod7,'III_Plan comp 438.68 {Plan 2}'!AT$15)),"",'III_Plan comp 438.68 {Plan 2}'!AT$15&amp;analysismethod7)</f>
        <v xml:space="preserve">Encounter Data Analysis; 
</v>
      </c>
      <c r="DB34" s="251" t="str">
        <f>IF(ISNUMBER(FIND(analysismethod7,'III_Plan comp 438.68 {Plan 2}'!AU$15)),"",'III_Plan comp 438.68 {Plan 2}'!AU$15&amp;analysismethod7)</f>
        <v xml:space="preserve">Encounter Data Analysis; 
</v>
      </c>
      <c r="DC34" s="251" t="str">
        <f>IF(ISNUMBER(FIND(analysismethod7,'III_Plan comp 438.68 {Plan 2}'!AV$15)),"",'III_Plan comp 438.68 {Plan 2}'!AV$15&amp;analysismethod7)</f>
        <v xml:space="preserve">Encounter Data Analysis; 
</v>
      </c>
      <c r="DD34" s="251" t="str">
        <f>IF(ISNUMBER(FIND(analysismethod7,'III_Plan comp 438.68 {Plan 2}'!AW$15)),"",'III_Plan comp 438.68 {Plan 2}'!AW$15&amp;analysismethod7)</f>
        <v xml:space="preserve">Encounter Data Analysis; 
</v>
      </c>
      <c r="DE34" s="251" t="str">
        <f>IF(ISNUMBER(FIND(analysismethod7,'III_Plan comp 438.68 {Plan 2}'!AX$15)),"",'III_Plan comp 438.68 {Plan 2}'!AX$15&amp;analysismethod7)</f>
        <v xml:space="preserve">Encounter Data Analysis; 
</v>
      </c>
      <c r="DF34" s="251" t="str">
        <f>IF(ISNUMBER(FIND(analysismethod7,'III_Plan comp 438.68 {Plan 2}'!AY$15)),"",'III_Plan comp 438.68 {Plan 2}'!AY$15&amp;analysismethod7)</f>
        <v xml:space="preserve">Encounter Data Analysis; 
</v>
      </c>
      <c r="DG34" s="251" t="str">
        <f>IF(ISNUMBER(FIND(analysismethod7,'III_Plan comp 438.68 {Plan 2}'!AZ$15)),"",'III_Plan comp 438.68 {Plan 2}'!AZ$15&amp;analysismethod7)</f>
        <v xml:space="preserve">Encounter Data Analysis; 
</v>
      </c>
      <c r="DH34" s="251" t="str">
        <f>IF(ISNUMBER(FIND(analysismethod7,'III_Plan comp 438.68 {Plan 2}'!BA$15)),"",'III_Plan comp 438.68 {Plan 2}'!BA$15&amp;analysismethod7)</f>
        <v xml:space="preserve">Encounter Data Analysis; 
</v>
      </c>
      <c r="DI34" s="251" t="str">
        <f>IF(ISNUMBER(FIND(analysismethod7,'III_Plan comp 438.68 {Plan 2}'!BB$15)),"",'III_Plan comp 438.68 {Plan 2}'!BB$15&amp;analysismethod7)</f>
        <v xml:space="preserve">Encounter Data Analysis; 
</v>
      </c>
      <c r="DJ34" s="251" t="str">
        <f>IF(ISNUMBER(FIND(analysismethod7,'III_Plan comp 438.68 {Plan 2}'!BC$15)),"",'III_Plan comp 438.68 {Plan 2}'!BC$15&amp;analysismethod7)</f>
        <v xml:space="preserve">Encounter Data Analysis; 
</v>
      </c>
      <c r="DK34" s="251" t="str">
        <f>IF(ISNUMBER(FIND(analysismethod7,'III_Plan comp 438.68 {Plan 2}'!BD$15)),"",'III_Plan comp 438.68 {Plan 2}'!BD$15&amp;analysismethod7)</f>
        <v xml:space="preserve">Encounter Data Analysis; 
</v>
      </c>
      <c r="DL34" s="251" t="str">
        <f>IF(ISNUMBER(FIND(analysismethod7,'III_Plan comp 438.68 {Plan 2}'!BE$15)),"",'III_Plan comp 438.68 {Plan 2}'!BE$15&amp;analysismethod7)</f>
        <v xml:space="preserve">Encounter Data Analysis; 
</v>
      </c>
      <c r="DM34" s="251" t="str">
        <f>IF(ISNUMBER(FIND(analysismethod7,'III_Plan comp 438.68 {Plan 2}'!BF$15)),"",'III_Plan comp 438.68 {Plan 2}'!BF$15&amp;analysismethod7)</f>
        <v xml:space="preserve">Encounter Data Analysis; 
</v>
      </c>
      <c r="DN34" s="251" t="str">
        <f>IF(ISNUMBER(FIND(analysismethod7,'III_Plan comp 438.68 {Plan 2}'!BG$15)),"",'III_Plan comp 438.68 {Plan 2}'!BG$15&amp;analysismethod7)</f>
        <v xml:space="preserve">Encounter Data Analysis; 
</v>
      </c>
      <c r="DO34" s="251" t="str">
        <f>IF(ISNUMBER(FIND(analysismethod7,'III_Plan comp 438.68 {Plan 2}'!BH$15)),"",'III_Plan comp 438.68 {Plan 2}'!BH$15&amp;analysismethod7)</f>
        <v xml:space="preserve">Encounter Data Analysis; 
</v>
      </c>
      <c r="DP34" s="251" t="str">
        <f>IF(ISNUMBER(FIND(analysismethod7,'III_Plan comp 438.68 {Plan 2}'!BI$15)),"",'III_Plan comp 438.68 {Plan 2}'!BI$15&amp;analysismethod7)</f>
        <v xml:space="preserve">Encounter Data Analysis; 
</v>
      </c>
      <c r="DQ34" s="251" t="str">
        <f>IF(ISNUMBER(FIND(analysismethod7,'III_Plan comp 438.68 {Plan 2}'!BJ$15)),"",'III_Plan comp 438.68 {Plan 2}'!BJ$15&amp;analysismethod7)</f>
        <v xml:space="preserve">Encounter Data Analysis; 
</v>
      </c>
      <c r="DR34" s="251" t="str">
        <f>IF(ISNUMBER(FIND(analysismethod7,'III_Plan comp 438.68 {Plan 2}'!BK$15)),"",'III_Plan comp 438.68 {Plan 2}'!BK$15&amp;analysismethod7)</f>
        <v xml:space="preserve">Encounter Data Analysis; 
</v>
      </c>
      <c r="DS34" s="251" t="str">
        <f>IF(ISNUMBER(FIND(analysismethod7,'III_Plan comp 438.68 {Plan 2}'!BL$15)),"",'III_Plan comp 438.68 {Plan 2}'!BL$15&amp;analysismethod7)</f>
        <v xml:space="preserve">Encounter Data Analysis; 
</v>
      </c>
      <c r="DT34" s="251" t="str">
        <f>IF(ISNUMBER(FIND(analysismethod7,'III_Plan comp 438.68 {Plan 2}'!BM$15)),"",'III_Plan comp 438.68 {Plan 2}'!BM$15&amp;analysismethod7)</f>
        <v xml:space="preserve">Encounter Data Analysis; 
</v>
      </c>
      <c r="DU34" s="251" t="str">
        <f>IF(ISNUMBER(FIND(analysismethod7,'III_Plan comp 438.68 {Plan 2}'!BN$15)),"",'III_Plan comp 438.68 {Plan 2}'!BN$15&amp;analysismethod7)</f>
        <v xml:space="preserve">Encounter Data Analysis; 
</v>
      </c>
      <c r="DV34" s="251" t="str">
        <f>IF(ISNUMBER(FIND(analysismethod7,'III_Plan comp 438.68 {Plan 2}'!BO$15)),"",'III_Plan comp 438.68 {Plan 2}'!BO$15&amp;analysismethod7)</f>
        <v xml:space="preserve">Encounter Data Analysis; 
</v>
      </c>
      <c r="DW34" s="251" t="str">
        <f>IF(ISNUMBER(FIND(analysismethod7,'III_Plan comp 438.68 {Plan 2}'!BP$15)),"",'III_Plan comp 438.68 {Plan 2}'!BP$15&amp;analysismethod7)</f>
        <v xml:space="preserve">Encounter Data Analysis; 
</v>
      </c>
      <c r="DX34" s="251" t="str">
        <f>IF(ISNUMBER(FIND(analysismethod7,'III_Plan comp 438.68 {Plan 2}'!BQ$15)),"",'III_Plan comp 438.68 {Plan 2}'!BQ$15&amp;analysismethod7)</f>
        <v xml:space="preserve">Encounter Data Analysis; 
</v>
      </c>
      <c r="DY34" s="251" t="str">
        <f>IF(ISNUMBER(FIND(analysismethod7,'III_Plan comp 438.68 {Plan 2}'!BR$15)),"",'III_Plan comp 438.68 {Plan 2}'!BR$15&amp;analysismethod7)</f>
        <v xml:space="preserve">Encounter Data Analysis; 
</v>
      </c>
      <c r="DZ34" s="251" t="str">
        <f>IF(ISNUMBER(FIND(analysismethod7,'III_Plan comp 438.68 {Plan 2}'!BS$15)),"",'III_Plan comp 438.68 {Plan 2}'!BS$15&amp;analysismethod7)</f>
        <v xml:space="preserve">Encounter Data Analysis; 
</v>
      </c>
      <c r="EA34" s="251" t="str">
        <f>IF(ISNUMBER(FIND(analysismethod7,'III_Plan comp 438.68 {Plan 2}'!BT$15)),"",'III_Plan comp 438.68 {Plan 2}'!BT$15&amp;analysismethod7)</f>
        <v xml:space="preserve">Encounter Data Analysis; 
</v>
      </c>
      <c r="EB34" s="251" t="str">
        <f>IF(ISNUMBER(FIND(analysismethod7,'III_Plan comp 438.68 {Plan 2}'!BU$15)),"",'III_Plan comp 438.68 {Plan 2}'!BU$15&amp;analysismethod7)</f>
        <v xml:space="preserve">Encounter Data Analysis; 
</v>
      </c>
      <c r="EC34" s="251" t="str">
        <f>IF(ISNUMBER(FIND(analysismethod7,'III_Plan comp 438.68 {Plan 2}'!BV$15)),"",'III_Plan comp 438.68 {Plan 2}'!BV$15&amp;analysismethod7)</f>
        <v xml:space="preserve">Encounter Data Analysis; 
</v>
      </c>
      <c r="ED34" s="251" t="str">
        <f>IF(ISNUMBER(FIND(analysismethod7,'III_Plan comp 438.68 {Plan 2}'!BW$15)),"",'III_Plan comp 438.68 {Plan 2}'!BW$15&amp;analysismethod7)</f>
        <v xml:space="preserve">Encounter Data Analysis; 
</v>
      </c>
      <c r="EE34" s="251" t="str">
        <f>IF(ISNUMBER(FIND(analysismethod7,'III_Plan comp 438.68 {Plan 2}'!BX$15)),"",'III_Plan comp 438.68 {Plan 2}'!BX$15&amp;analysismethod7)</f>
        <v xml:space="preserve">Encounter Data Analysis; 
</v>
      </c>
      <c r="EF34" s="251" t="str">
        <f>IF(ISNUMBER(FIND(analysismethod7,'III_Plan comp 438.68 {Plan 2}'!BY$15)),"",'III_Plan comp 438.68 {Plan 2}'!BY$15&amp;analysismethod7)</f>
        <v xml:space="preserve">Encounter Data Analysis; 
</v>
      </c>
      <c r="EG34" s="251" t="str">
        <f>IF(ISNUMBER(FIND(analysismethod7,'III_Plan comp 438.68 {Plan 2}'!BZ$15)),"",'III_Plan comp 438.68 {Plan 2}'!BZ$15&amp;analysismethod7)</f>
        <v xml:space="preserve">Encounter Data Analysis; 
</v>
      </c>
      <c r="EH34" s="251" t="str">
        <f>IF(ISNUMBER(FIND(analysismethod7,'III_Plan comp 438.68 {Plan 2}'!CA$15)),"",'III_Plan comp 438.68 {Plan 2}'!CA$15&amp;analysismethod7)</f>
        <v xml:space="preserve">Encounter Data Analysis; 
</v>
      </c>
      <c r="EI34" s="251" t="str">
        <f>IF(ISNUMBER(FIND(analysismethod7,'III_Plan comp 438.68 {Plan 2}'!CB$15)),"",'III_Plan comp 438.68 {Plan 2}'!CB$15&amp;analysismethod7)</f>
        <v xml:space="preserve">Encounter Data Analysis; 
</v>
      </c>
      <c r="EJ34" s="251" t="str">
        <f>IF(ISNUMBER(FIND(analysismethod7,'III_Plan comp 438.68 {Plan 2}'!CC$15)),"",'III_Plan comp 438.68 {Plan 2}'!CC$15&amp;analysismethod7)</f>
        <v xml:space="preserve">Encounter Data Analysis; 
</v>
      </c>
      <c r="EK34" s="251" t="str">
        <f>IF(ISNUMBER(FIND(analysismethod7,'III_Plan comp 438.68 {Plan 2}'!CD$15)),"",'III_Plan comp 438.68 {Plan 2}'!CD$15&amp;analysismethod7)</f>
        <v xml:space="preserve">Encounter Data Analysis; 
</v>
      </c>
      <c r="EL34" s="251" t="str">
        <f>IF(ISNUMBER(FIND(analysismethod7,'III_Plan comp 438.68 {Plan 2}'!CE$15)),"",'III_Plan comp 438.68 {Plan 2}'!CE$15&amp;analysismethod7)</f>
        <v xml:space="preserve">Encounter Data Analysis; 
</v>
      </c>
      <c r="EM34" s="251" t="str">
        <f>IF(ISNUMBER(FIND(analysismethod7,'III_Plan comp 438.68 {Plan 2}'!CF$15)),"",'III_Plan comp 438.68 {Plan 2}'!CF$15&amp;analysismethod7)</f>
        <v xml:space="preserve">Encounter Data Analysis; 
</v>
      </c>
      <c r="EN34" s="251" t="str">
        <f>IF(ISNUMBER(FIND(analysismethod7,'III_Plan comp 438.68 {Plan 2}'!CG$15)),"",'III_Plan comp 438.68 {Plan 2}'!CG$15&amp;analysismethod7)</f>
        <v xml:space="preserve">Encounter Data Analysis; 
</v>
      </c>
      <c r="EO34" s="251" t="str">
        <f>IF(ISNUMBER(FIND(analysismethod7,'III_Plan comp 438.68 {Plan 2}'!CH$15)),"",'III_Plan comp 438.68 {Plan 2}'!CH$15&amp;analysismethod7)</f>
        <v xml:space="preserve">Encounter Data Analysis; 
</v>
      </c>
      <c r="EP34" s="251" t="str">
        <f>IF(ISNUMBER(FIND(analysismethod7,'III_Plan comp 438.68 {Plan 2}'!CI$15)),"",'III_Plan comp 438.68 {Plan 2}'!CI$15&amp;analysismethod7)</f>
        <v xml:space="preserve">Encounter Data Analysis; 
</v>
      </c>
      <c r="EQ34" s="251" t="str">
        <f>IF(ISNUMBER(FIND(analysismethod7,'III_Plan comp 438.68 {Plan 2}'!CJ$15)),"",'III_Plan comp 438.68 {Plan 2}'!CJ$15&amp;analysismethod7)</f>
        <v xml:space="preserve">Encounter Data Analysis; 
</v>
      </c>
      <c r="ER34" s="251" t="str">
        <f>IF(ISNUMBER(FIND(analysismethod7,'III_Plan comp 438.68 {Plan 2}'!CK$15)),"",'III_Plan comp 438.68 {Plan 2}'!CK$15&amp;analysismethod7)</f>
        <v xml:space="preserve">Encounter Data Analysis; 
</v>
      </c>
      <c r="ES34" s="251" t="str">
        <f>IF(ISNUMBER(FIND(analysismethod7,'III_Plan comp 438.68 {Plan 2}'!CL$15)),"",'III_Plan comp 438.68 {Plan 2}'!CL$15&amp;analysismethod7)</f>
        <v xml:space="preserve">Encounter Data Analysis; 
</v>
      </c>
      <c r="ET34" s="251" t="str">
        <f>IF(ISNUMBER(FIND(analysismethod7,'III_Plan comp 438.68 {Plan 2}'!CM$15)),"",'III_Plan comp 438.68 {Plan 2}'!CM$15&amp;analysismethod7)</f>
        <v xml:space="preserve">Encounter Data Analysis; 
</v>
      </c>
      <c r="EU34" s="251" t="str">
        <f>IF(ISNUMBER(FIND(analysismethod7,'III_Plan comp 438.68 {Plan 2}'!CN$15)),"",'III_Plan comp 438.68 {Plan 2}'!CN$15&amp;analysismethod7)</f>
        <v xml:space="preserve">Encounter Data Analysis; 
</v>
      </c>
      <c r="EV34" s="251" t="str">
        <f>IF(ISNUMBER(FIND(analysismethod7,'III_Plan comp 438.68 {Plan 2}'!CO$15)),"",'III_Plan comp 438.68 {Plan 2}'!CO$15&amp;analysismethod7)</f>
        <v xml:space="preserve">Encounter Data Analysis; 
</v>
      </c>
      <c r="EW34" s="251" t="str">
        <f>IF(ISNUMBER(FIND(analysismethod7,'III_Plan comp 438.68 {Plan 2}'!CP$15)),"",'III_Plan comp 438.68 {Plan 2}'!CP$15&amp;analysismethod7)</f>
        <v xml:space="preserve">Encounter Data Analysis; 
</v>
      </c>
      <c r="EX34" s="251" t="str">
        <f>IF(ISNUMBER(FIND(analysismethod7,'III_Plan comp 438.68 {Plan 2}'!CQ$15)),"",'III_Plan comp 438.68 {Plan 2}'!CQ$15&amp;analysismethod7)</f>
        <v xml:space="preserve">Encounter Data Analysis; 
</v>
      </c>
      <c r="EY34" s="251" t="str">
        <f>IF(ISNUMBER(FIND(analysismethod7,'III_Plan comp 438.68 {Plan 2}'!CR$15)),"",'III_Plan comp 438.68 {Plan 2}'!CR$15&amp;analysismethod7)</f>
        <v xml:space="preserve">Encounter Data Analysis; 
</v>
      </c>
      <c r="EZ34" s="251" t="str">
        <f>IF(ISNUMBER(FIND(analysismethod7,'III_Plan comp 438.68 {Plan 2}'!CS$15)),"",'III_Plan comp 438.68 {Plan 2}'!CS$15&amp;analysismethod7)</f>
        <v xml:space="preserve">Encounter Data Analysis; 
</v>
      </c>
      <c r="FA34" s="251" t="str">
        <f>IF(ISNUMBER(FIND(analysismethod7,'III_Plan comp 438.68 {Plan 2}'!CT$15)),"",'III_Plan comp 438.68 {Plan 2}'!CT$15&amp;analysismethod7)</f>
        <v xml:space="preserve">Encounter Data Analysis; 
</v>
      </c>
      <c r="FB34" s="251" t="str">
        <f>IF(ISNUMBER(FIND(analysismethod7,'III_Plan comp 438.68 {Plan 2}'!CU$15)),"",'III_Plan comp 438.68 {Plan 2}'!CU$15&amp;analysismethod7)</f>
        <v xml:space="preserve">Encounter Data Analysis; 
</v>
      </c>
      <c r="FC34" s="251" t="str">
        <f>IF(ISNUMBER(FIND(analysismethod7,'III_Plan comp 438.68 {Plan 2}'!CV$15)),"",'III_Plan comp 438.68 {Plan 2}'!CV$15&amp;analysismethod7)</f>
        <v xml:space="preserve">Encounter Data Analysis; 
</v>
      </c>
      <c r="FD34" s="251" t="str">
        <f>IF(ISNUMBER(FIND(analysismethod7,'III_Plan comp 438.68 {Plan 2}'!CW$15)),"",'III_Plan comp 438.68 {Plan 2}'!CW$15&amp;analysismethod7)</f>
        <v xml:space="preserve">Encounter Data Analysis; 
</v>
      </c>
      <c r="FE34" s="251" t="str">
        <f>IF(ISNUMBER(FIND(analysismethod7,'III_Plan comp 438.68 {Plan 2}'!CX$15)),"",'III_Plan comp 438.68 {Plan 2}'!CX$15&amp;analysismethod7)</f>
        <v xml:space="preserve">Encounter Data Analysis; 
</v>
      </c>
      <c r="FF34" s="251" t="str">
        <f>IF(ISNUMBER(FIND(analysismethod7,'III_Plan comp 438.68 {Plan 2}'!CY$15)),"",'III_Plan comp 438.68 {Plan 2}'!CY$15&amp;analysismethod7)</f>
        <v xml:space="preserve">Encounter Data Analysis; 
</v>
      </c>
      <c r="FG34" s="251" t="str">
        <f>IF(ISNUMBER(FIND(analysismethod7,'III_Plan comp 438.68 {Plan 2}'!CZ$15)),"",'III_Plan comp 438.68 {Plan 2}'!CZ$15&amp;analysismethod7)</f>
        <v xml:space="preserve">Encounter Data Analysis; 
</v>
      </c>
    </row>
    <row r="35" spans="2:163" x14ac:dyDescent="0.2">
      <c r="B35" s="11" t="s">
        <v>687</v>
      </c>
      <c r="C35" s="11"/>
      <c r="D35" s="11"/>
      <c r="E35" s="11"/>
      <c r="F35" s="11"/>
      <c r="G35" s="11"/>
      <c r="J35" s="92"/>
      <c r="K35" s="91"/>
      <c r="L35" s="91"/>
      <c r="M35" s="91"/>
      <c r="N35" s="91"/>
      <c r="O35" s="91"/>
      <c r="P35" s="91"/>
      <c r="Q35" s="91"/>
      <c r="R35" s="91"/>
      <c r="S35" s="91"/>
      <c r="T35" s="91"/>
      <c r="BK35" s="250" t="str">
        <f>IF('I_State and program information'!$E$79&lt;&gt;"",'I_State and program information'!E104&amp;"; "&amp;CHAR(10)&amp;CHAR(10),"")</f>
        <v/>
      </c>
      <c r="BL35" s="251" t="str">
        <f>IF(ISNUMBER(FIND(analysismethod8,'III_Plan comp 438.68 {Plan 2}'!E$15)),"",'III_Plan comp 438.68 {Plan 2}'!E$15&amp;analysismethod8)</f>
        <v/>
      </c>
      <c r="BM35" s="251" t="str">
        <f>IF(ISNUMBER(FIND(analysismethod8,'III_Plan comp 438.68 {Plan 2}'!F$15)),"",'III_Plan comp 438.68 {Plan 2}'!F$15&amp;analysismethod8)</f>
        <v/>
      </c>
      <c r="BN35" s="251" t="str">
        <f>IF(ISNUMBER(FIND(analysismethod8,'III_Plan comp 438.68 {Plan 2}'!G$15)),"",'III_Plan comp 438.68 {Plan 2}'!G$15&amp;analysismethod8)</f>
        <v/>
      </c>
      <c r="BO35" s="251" t="str">
        <f>IF(ISNUMBER(FIND(analysismethod8,'III_Plan comp 438.68 {Plan 2}'!H$15)),"",'III_Plan comp 438.68 {Plan 2}'!H$15&amp;analysismethod8)</f>
        <v/>
      </c>
      <c r="BP35" s="251" t="str">
        <f>IF(ISNUMBER(FIND(analysismethod8,'III_Plan comp 438.68 {Plan 2}'!I$15)),"",'III_Plan comp 438.68 {Plan 2}'!I$15&amp;analysismethod8)</f>
        <v/>
      </c>
      <c r="BQ35" s="251" t="str">
        <f>IF(ISNUMBER(FIND(analysismethod8,'III_Plan comp 438.68 {Plan 2}'!J$15)),"",'III_Plan comp 438.68 {Plan 2}'!J$15&amp;analysismethod8)</f>
        <v/>
      </c>
      <c r="BR35" s="251" t="str">
        <f>IF(ISNUMBER(FIND(analysismethod8,'III_Plan comp 438.68 {Plan 2}'!K$15)),"",'III_Plan comp 438.68 {Plan 2}'!K$15&amp;analysismethod8)</f>
        <v/>
      </c>
      <c r="BS35" s="251" t="str">
        <f>IF(ISNUMBER(FIND(analysismethod8,'III_Plan comp 438.68 {Plan 2}'!L$15)),"",'III_Plan comp 438.68 {Plan 2}'!L$15&amp;analysismethod8)</f>
        <v/>
      </c>
      <c r="BT35" s="251" t="str">
        <f>IF(ISNUMBER(FIND(analysismethod8,'III_Plan comp 438.68 {Plan 2}'!M$15)),"",'III_Plan comp 438.68 {Plan 2}'!M$15&amp;analysismethod8)</f>
        <v/>
      </c>
      <c r="BU35" s="251" t="str">
        <f>IF(ISNUMBER(FIND(analysismethod8,'III_Plan comp 438.68 {Plan 2}'!N$15)),"",'III_Plan comp 438.68 {Plan 2}'!N$15&amp;analysismethod8)</f>
        <v/>
      </c>
      <c r="BV35" s="251" t="str">
        <f>IF(ISNUMBER(FIND(analysismethod8,'III_Plan comp 438.68 {Plan 2}'!O$15)),"",'III_Plan comp 438.68 {Plan 2}'!O$15&amp;analysismethod8)</f>
        <v/>
      </c>
      <c r="BW35" s="251" t="str">
        <f>IF(ISNUMBER(FIND(analysismethod8,'III_Plan comp 438.68 {Plan 2}'!P$15)),"",'III_Plan comp 438.68 {Plan 2}'!P$15&amp;analysismethod8)</f>
        <v/>
      </c>
      <c r="BX35" s="251" t="str">
        <f>IF(ISNUMBER(FIND(analysismethod8,'III_Plan comp 438.68 {Plan 2}'!Q$15)),"",'III_Plan comp 438.68 {Plan 2}'!Q$15&amp;analysismethod8)</f>
        <v/>
      </c>
      <c r="BY35" s="251" t="str">
        <f>IF(ISNUMBER(FIND(analysismethod8,'III_Plan comp 438.68 {Plan 2}'!R$15)),"",'III_Plan comp 438.68 {Plan 2}'!R$15&amp;analysismethod8)</f>
        <v/>
      </c>
      <c r="BZ35" s="251" t="str">
        <f>IF(ISNUMBER(FIND(analysismethod8,'III_Plan comp 438.68 {Plan 2}'!S$15)),"",'III_Plan comp 438.68 {Plan 2}'!S$15&amp;analysismethod8)</f>
        <v/>
      </c>
      <c r="CA35" s="251" t="str">
        <f>IF(ISNUMBER(FIND(analysismethod8,'III_Plan comp 438.68 {Plan 2}'!T$15)),"",'III_Plan comp 438.68 {Plan 2}'!T$15&amp;analysismethod8)</f>
        <v/>
      </c>
      <c r="CB35" s="251" t="str">
        <f>IF(ISNUMBER(FIND(analysismethod8,'III_Plan comp 438.68 {Plan 2}'!U$15)),"",'III_Plan comp 438.68 {Plan 2}'!U$15&amp;analysismethod8)</f>
        <v/>
      </c>
      <c r="CC35" s="251" t="str">
        <f>IF(ISNUMBER(FIND(analysismethod8,'III_Plan comp 438.68 {Plan 2}'!V$15)),"",'III_Plan comp 438.68 {Plan 2}'!V$15&amp;analysismethod8)</f>
        <v/>
      </c>
      <c r="CD35" s="251" t="str">
        <f>IF(ISNUMBER(FIND(analysismethod8,'III_Plan comp 438.68 {Plan 2}'!W$15)),"",'III_Plan comp 438.68 {Plan 2}'!W$15&amp;analysismethod8)</f>
        <v/>
      </c>
      <c r="CE35" s="251" t="str">
        <f>IF(ISNUMBER(FIND(analysismethod8,'III_Plan comp 438.68 {Plan 2}'!X$15)),"",'III_Plan comp 438.68 {Plan 2}'!X$15&amp;analysismethod8)</f>
        <v/>
      </c>
      <c r="CF35" s="251" t="str">
        <f>IF(ISNUMBER(FIND(analysismethod8,'III_Plan comp 438.68 {Plan 2}'!Y$15)),"",'III_Plan comp 438.68 {Plan 2}'!Y$15&amp;analysismethod8)</f>
        <v/>
      </c>
      <c r="CG35" s="251" t="str">
        <f>IF(ISNUMBER(FIND(analysismethod8,'III_Plan comp 438.68 {Plan 2}'!Z$15)),"",'III_Plan comp 438.68 {Plan 2}'!Z$15&amp;analysismethod8)</f>
        <v/>
      </c>
      <c r="CH35" s="251" t="str">
        <f>IF(ISNUMBER(FIND(analysismethod8,'III_Plan comp 438.68 {Plan 2}'!AA$15)),"",'III_Plan comp 438.68 {Plan 2}'!AA$15&amp;analysismethod8)</f>
        <v/>
      </c>
      <c r="CI35" s="251" t="str">
        <f>IF(ISNUMBER(FIND(analysismethod8,'III_Plan comp 438.68 {Plan 2}'!AB$15)),"",'III_Plan comp 438.68 {Plan 2}'!AB$15&amp;analysismethod8)</f>
        <v/>
      </c>
      <c r="CJ35" s="251" t="str">
        <f>IF(ISNUMBER(FIND(analysismethod8,'III_Plan comp 438.68 {Plan 2}'!AC$15)),"",'III_Plan comp 438.68 {Plan 2}'!AC$15&amp;analysismethod8)</f>
        <v/>
      </c>
      <c r="CK35" s="251" t="str">
        <f>IF(ISNUMBER(FIND(analysismethod8,'III_Plan comp 438.68 {Plan 2}'!AD$15)),"",'III_Plan comp 438.68 {Plan 2}'!AD$15&amp;analysismethod8)</f>
        <v/>
      </c>
      <c r="CL35" s="251" t="str">
        <f>IF(ISNUMBER(FIND(analysismethod8,'III_Plan comp 438.68 {Plan 2}'!AE$15)),"",'III_Plan comp 438.68 {Plan 2}'!AE$15&amp;analysismethod8)</f>
        <v/>
      </c>
      <c r="CM35" s="251" t="str">
        <f>IF(ISNUMBER(FIND(analysismethod8,'III_Plan comp 438.68 {Plan 2}'!AF$15)),"",'III_Plan comp 438.68 {Plan 2}'!AF$15&amp;analysismethod8)</f>
        <v/>
      </c>
      <c r="CN35" s="251" t="str">
        <f>IF(ISNUMBER(FIND(analysismethod8,'III_Plan comp 438.68 {Plan 2}'!AG$15)),"",'III_Plan comp 438.68 {Plan 2}'!AG$15&amp;analysismethod8)</f>
        <v/>
      </c>
      <c r="CO35" s="251" t="str">
        <f>IF(ISNUMBER(FIND(analysismethod8,'III_Plan comp 438.68 {Plan 2}'!AH$15)),"",'III_Plan comp 438.68 {Plan 2}'!AH$15&amp;analysismethod8)</f>
        <v/>
      </c>
      <c r="CP35" s="251" t="str">
        <f>IF(ISNUMBER(FIND(analysismethod8,'III_Plan comp 438.68 {Plan 2}'!AI$15)),"",'III_Plan comp 438.68 {Plan 2}'!AI$15&amp;analysismethod8)</f>
        <v/>
      </c>
      <c r="CQ35" s="251" t="str">
        <f>IF(ISNUMBER(FIND(analysismethod8,'III_Plan comp 438.68 {Plan 2}'!AJ$15)),"",'III_Plan comp 438.68 {Plan 2}'!AJ$15&amp;analysismethod8)</f>
        <v/>
      </c>
      <c r="CR35" s="251" t="str">
        <f>IF(ISNUMBER(FIND(analysismethod8,'III_Plan comp 438.68 {Plan 2}'!AK$15)),"",'III_Plan comp 438.68 {Plan 2}'!AK$15&amp;analysismethod8)</f>
        <v/>
      </c>
      <c r="CS35" s="251" t="str">
        <f>IF(ISNUMBER(FIND(analysismethod8,'III_Plan comp 438.68 {Plan 2}'!AL$15)),"",'III_Plan comp 438.68 {Plan 2}'!AL$15&amp;analysismethod8)</f>
        <v/>
      </c>
      <c r="CT35" s="251" t="str">
        <f>IF(ISNUMBER(FIND(analysismethod8,'III_Plan comp 438.68 {Plan 2}'!AM$15)),"",'III_Plan comp 438.68 {Plan 2}'!AM$15&amp;analysismethod8)</f>
        <v/>
      </c>
      <c r="CU35" s="251" t="str">
        <f>IF(ISNUMBER(FIND(analysismethod8,'III_Plan comp 438.68 {Plan 2}'!AN$15)),"",'III_Plan comp 438.68 {Plan 2}'!AN$15&amp;analysismethod8)</f>
        <v/>
      </c>
      <c r="CV35" s="251" t="str">
        <f>IF(ISNUMBER(FIND(analysismethod8,'III_Plan comp 438.68 {Plan 2}'!AO$15)),"",'III_Plan comp 438.68 {Plan 2}'!AO$15&amp;analysismethod8)</f>
        <v/>
      </c>
      <c r="CW35" s="251" t="str">
        <f>IF(ISNUMBER(FIND(analysismethod8,'III_Plan comp 438.68 {Plan 2}'!AP$15)),"",'III_Plan comp 438.68 {Plan 2}'!AP$15&amp;analysismethod8)</f>
        <v/>
      </c>
      <c r="CX35" s="251" t="str">
        <f>IF(ISNUMBER(FIND(analysismethod8,'III_Plan comp 438.68 {Plan 2}'!AQ$15)),"",'III_Plan comp 438.68 {Plan 2}'!AQ$15&amp;analysismethod8)</f>
        <v/>
      </c>
      <c r="CY35" s="251" t="str">
        <f>IF(ISNUMBER(FIND(analysismethod8,'III_Plan comp 438.68 {Plan 2}'!AR$15)),"",'III_Plan comp 438.68 {Plan 2}'!AR$15&amp;analysismethod8)</f>
        <v/>
      </c>
      <c r="CZ35" s="251" t="str">
        <f>IF(ISNUMBER(FIND(analysismethod8,'III_Plan comp 438.68 {Plan 2}'!AS$15)),"",'III_Plan comp 438.68 {Plan 2}'!AS$15&amp;analysismethod8)</f>
        <v/>
      </c>
      <c r="DA35" s="251" t="str">
        <f>IF(ISNUMBER(FIND(analysismethod8,'III_Plan comp 438.68 {Plan 2}'!AT$15)),"",'III_Plan comp 438.68 {Plan 2}'!AT$15&amp;analysismethod8)</f>
        <v/>
      </c>
      <c r="DB35" s="251" t="str">
        <f>IF(ISNUMBER(FIND(analysismethod8,'III_Plan comp 438.68 {Plan 2}'!AU$15)),"",'III_Plan comp 438.68 {Plan 2}'!AU$15&amp;analysismethod8)</f>
        <v/>
      </c>
      <c r="DC35" s="251" t="str">
        <f>IF(ISNUMBER(FIND(analysismethod8,'III_Plan comp 438.68 {Plan 2}'!AV$15)),"",'III_Plan comp 438.68 {Plan 2}'!AV$15&amp;analysismethod8)</f>
        <v/>
      </c>
      <c r="DD35" s="251" t="str">
        <f>IF(ISNUMBER(FIND(analysismethod8,'III_Plan comp 438.68 {Plan 2}'!AW$15)),"",'III_Plan comp 438.68 {Plan 2}'!AW$15&amp;analysismethod8)</f>
        <v/>
      </c>
      <c r="DE35" s="251" t="str">
        <f>IF(ISNUMBER(FIND(analysismethod8,'III_Plan comp 438.68 {Plan 2}'!AX$15)),"",'III_Plan comp 438.68 {Plan 2}'!AX$15&amp;analysismethod8)</f>
        <v/>
      </c>
      <c r="DF35" s="251" t="str">
        <f>IF(ISNUMBER(FIND(analysismethod8,'III_Plan comp 438.68 {Plan 2}'!AY$15)),"",'III_Plan comp 438.68 {Plan 2}'!AY$15&amp;analysismethod8)</f>
        <v/>
      </c>
      <c r="DG35" s="251" t="str">
        <f>IF(ISNUMBER(FIND(analysismethod8,'III_Plan comp 438.68 {Plan 2}'!AZ$15)),"",'III_Plan comp 438.68 {Plan 2}'!AZ$15&amp;analysismethod8)</f>
        <v/>
      </c>
      <c r="DH35" s="251" t="str">
        <f>IF(ISNUMBER(FIND(analysismethod8,'III_Plan comp 438.68 {Plan 2}'!BA$15)),"",'III_Plan comp 438.68 {Plan 2}'!BA$15&amp;analysismethod8)</f>
        <v/>
      </c>
      <c r="DI35" s="251" t="str">
        <f>IF(ISNUMBER(FIND(analysismethod8,'III_Plan comp 438.68 {Plan 2}'!BB$15)),"",'III_Plan comp 438.68 {Plan 2}'!BB$15&amp;analysismethod8)</f>
        <v/>
      </c>
      <c r="DJ35" s="251" t="str">
        <f>IF(ISNUMBER(FIND(analysismethod8,'III_Plan comp 438.68 {Plan 2}'!BC$15)),"",'III_Plan comp 438.68 {Plan 2}'!BC$15&amp;analysismethod8)</f>
        <v/>
      </c>
      <c r="DK35" s="251" t="str">
        <f>IF(ISNUMBER(FIND(analysismethod8,'III_Plan comp 438.68 {Plan 2}'!BD$15)),"",'III_Plan comp 438.68 {Plan 2}'!BD$15&amp;analysismethod8)</f>
        <v/>
      </c>
      <c r="DL35" s="251" t="str">
        <f>IF(ISNUMBER(FIND(analysismethod8,'III_Plan comp 438.68 {Plan 2}'!BE$15)),"",'III_Plan comp 438.68 {Plan 2}'!BE$15&amp;analysismethod8)</f>
        <v/>
      </c>
      <c r="DM35" s="251" t="str">
        <f>IF(ISNUMBER(FIND(analysismethod8,'III_Plan comp 438.68 {Plan 2}'!BF$15)),"",'III_Plan comp 438.68 {Plan 2}'!BF$15&amp;analysismethod8)</f>
        <v/>
      </c>
      <c r="DN35" s="251" t="str">
        <f>IF(ISNUMBER(FIND(analysismethod8,'III_Plan comp 438.68 {Plan 2}'!BG$15)),"",'III_Plan comp 438.68 {Plan 2}'!BG$15&amp;analysismethod8)</f>
        <v/>
      </c>
      <c r="DO35" s="251" t="str">
        <f>IF(ISNUMBER(FIND(analysismethod8,'III_Plan comp 438.68 {Plan 2}'!BH$15)),"",'III_Plan comp 438.68 {Plan 2}'!BH$15&amp;analysismethod8)</f>
        <v/>
      </c>
      <c r="DP35" s="251" t="str">
        <f>IF(ISNUMBER(FIND(analysismethod8,'III_Plan comp 438.68 {Plan 2}'!BI$15)),"",'III_Plan comp 438.68 {Plan 2}'!BI$15&amp;analysismethod8)</f>
        <v/>
      </c>
      <c r="DQ35" s="251" t="str">
        <f>IF(ISNUMBER(FIND(analysismethod8,'III_Plan comp 438.68 {Plan 2}'!BJ$15)),"",'III_Plan comp 438.68 {Plan 2}'!BJ$15&amp;analysismethod8)</f>
        <v/>
      </c>
      <c r="DR35" s="251" t="str">
        <f>IF(ISNUMBER(FIND(analysismethod8,'III_Plan comp 438.68 {Plan 2}'!BK$15)),"",'III_Plan comp 438.68 {Plan 2}'!BK$15&amp;analysismethod8)</f>
        <v/>
      </c>
      <c r="DS35" s="251" t="str">
        <f>IF(ISNUMBER(FIND(analysismethod8,'III_Plan comp 438.68 {Plan 2}'!BL$15)),"",'III_Plan comp 438.68 {Plan 2}'!BL$15&amp;analysismethod8)</f>
        <v/>
      </c>
      <c r="DT35" s="251" t="str">
        <f>IF(ISNUMBER(FIND(analysismethod8,'III_Plan comp 438.68 {Plan 2}'!BM$15)),"",'III_Plan comp 438.68 {Plan 2}'!BM$15&amp;analysismethod8)</f>
        <v/>
      </c>
      <c r="DU35" s="251" t="str">
        <f>IF(ISNUMBER(FIND(analysismethod8,'III_Plan comp 438.68 {Plan 2}'!BN$15)),"",'III_Plan comp 438.68 {Plan 2}'!BN$15&amp;analysismethod8)</f>
        <v/>
      </c>
      <c r="DV35" s="251" t="str">
        <f>IF(ISNUMBER(FIND(analysismethod8,'III_Plan comp 438.68 {Plan 2}'!BO$15)),"",'III_Plan comp 438.68 {Plan 2}'!BO$15&amp;analysismethod8)</f>
        <v/>
      </c>
      <c r="DW35" s="251" t="str">
        <f>IF(ISNUMBER(FIND(analysismethod8,'III_Plan comp 438.68 {Plan 2}'!BP$15)),"",'III_Plan comp 438.68 {Plan 2}'!BP$15&amp;analysismethod8)</f>
        <v/>
      </c>
      <c r="DX35" s="251" t="str">
        <f>IF(ISNUMBER(FIND(analysismethod8,'III_Plan comp 438.68 {Plan 2}'!BQ$15)),"",'III_Plan comp 438.68 {Plan 2}'!BQ$15&amp;analysismethod8)</f>
        <v/>
      </c>
      <c r="DY35" s="251" t="str">
        <f>IF(ISNUMBER(FIND(analysismethod8,'III_Plan comp 438.68 {Plan 2}'!BR$15)),"",'III_Plan comp 438.68 {Plan 2}'!BR$15&amp;analysismethod8)</f>
        <v/>
      </c>
      <c r="DZ35" s="251" t="str">
        <f>IF(ISNUMBER(FIND(analysismethod8,'III_Plan comp 438.68 {Plan 2}'!BS$15)),"",'III_Plan comp 438.68 {Plan 2}'!BS$15&amp;analysismethod8)</f>
        <v/>
      </c>
      <c r="EA35" s="251" t="str">
        <f>IF(ISNUMBER(FIND(analysismethod8,'III_Plan comp 438.68 {Plan 2}'!BT$15)),"",'III_Plan comp 438.68 {Plan 2}'!BT$15&amp;analysismethod8)</f>
        <v/>
      </c>
      <c r="EB35" s="251" t="str">
        <f>IF(ISNUMBER(FIND(analysismethod8,'III_Plan comp 438.68 {Plan 2}'!BU$15)),"",'III_Plan comp 438.68 {Plan 2}'!BU$15&amp;analysismethod8)</f>
        <v/>
      </c>
      <c r="EC35" s="251" t="str">
        <f>IF(ISNUMBER(FIND(analysismethod8,'III_Plan comp 438.68 {Plan 2}'!BV$15)),"",'III_Plan comp 438.68 {Plan 2}'!BV$15&amp;analysismethod8)</f>
        <v/>
      </c>
      <c r="ED35" s="251" t="str">
        <f>IF(ISNUMBER(FIND(analysismethod8,'III_Plan comp 438.68 {Plan 2}'!BW$15)),"",'III_Plan comp 438.68 {Plan 2}'!BW$15&amp;analysismethod8)</f>
        <v/>
      </c>
      <c r="EE35" s="251" t="str">
        <f>IF(ISNUMBER(FIND(analysismethod8,'III_Plan comp 438.68 {Plan 2}'!BX$15)),"",'III_Plan comp 438.68 {Plan 2}'!BX$15&amp;analysismethod8)</f>
        <v/>
      </c>
      <c r="EF35" s="251" t="str">
        <f>IF(ISNUMBER(FIND(analysismethod8,'III_Plan comp 438.68 {Plan 2}'!BY$15)),"",'III_Plan comp 438.68 {Plan 2}'!BY$15&amp;analysismethod8)</f>
        <v/>
      </c>
      <c r="EG35" s="251" t="str">
        <f>IF(ISNUMBER(FIND(analysismethod8,'III_Plan comp 438.68 {Plan 2}'!BZ$15)),"",'III_Plan comp 438.68 {Plan 2}'!BZ$15&amp;analysismethod8)</f>
        <v/>
      </c>
      <c r="EH35" s="251" t="str">
        <f>IF(ISNUMBER(FIND(analysismethod8,'III_Plan comp 438.68 {Plan 2}'!CA$15)),"",'III_Plan comp 438.68 {Plan 2}'!CA$15&amp;analysismethod8)</f>
        <v/>
      </c>
      <c r="EI35" s="251" t="str">
        <f>IF(ISNUMBER(FIND(analysismethod8,'III_Plan comp 438.68 {Plan 2}'!CB$15)),"",'III_Plan comp 438.68 {Plan 2}'!CB$15&amp;analysismethod8)</f>
        <v/>
      </c>
      <c r="EJ35" s="251" t="str">
        <f>IF(ISNUMBER(FIND(analysismethod8,'III_Plan comp 438.68 {Plan 2}'!CC$15)),"",'III_Plan comp 438.68 {Plan 2}'!CC$15&amp;analysismethod8)</f>
        <v/>
      </c>
      <c r="EK35" s="251" t="str">
        <f>IF(ISNUMBER(FIND(analysismethod8,'III_Plan comp 438.68 {Plan 2}'!CD$15)),"",'III_Plan comp 438.68 {Plan 2}'!CD$15&amp;analysismethod8)</f>
        <v/>
      </c>
      <c r="EL35" s="251" t="str">
        <f>IF(ISNUMBER(FIND(analysismethod8,'III_Plan comp 438.68 {Plan 2}'!CE$15)),"",'III_Plan comp 438.68 {Plan 2}'!CE$15&amp;analysismethod8)</f>
        <v/>
      </c>
      <c r="EM35" s="251" t="str">
        <f>IF(ISNUMBER(FIND(analysismethod8,'III_Plan comp 438.68 {Plan 2}'!CF$15)),"",'III_Plan comp 438.68 {Plan 2}'!CF$15&amp;analysismethod8)</f>
        <v/>
      </c>
      <c r="EN35" s="251" t="str">
        <f>IF(ISNUMBER(FIND(analysismethod8,'III_Plan comp 438.68 {Plan 2}'!CG$15)),"",'III_Plan comp 438.68 {Plan 2}'!CG$15&amp;analysismethod8)</f>
        <v/>
      </c>
      <c r="EO35" s="251" t="str">
        <f>IF(ISNUMBER(FIND(analysismethod8,'III_Plan comp 438.68 {Plan 2}'!CH$15)),"",'III_Plan comp 438.68 {Plan 2}'!CH$15&amp;analysismethod8)</f>
        <v/>
      </c>
      <c r="EP35" s="251" t="str">
        <f>IF(ISNUMBER(FIND(analysismethod8,'III_Plan comp 438.68 {Plan 2}'!CI$15)),"",'III_Plan comp 438.68 {Plan 2}'!CI$15&amp;analysismethod8)</f>
        <v/>
      </c>
      <c r="EQ35" s="251" t="str">
        <f>IF(ISNUMBER(FIND(analysismethod8,'III_Plan comp 438.68 {Plan 2}'!CJ$15)),"",'III_Plan comp 438.68 {Plan 2}'!CJ$15&amp;analysismethod8)</f>
        <v/>
      </c>
      <c r="ER35" s="251" t="str">
        <f>IF(ISNUMBER(FIND(analysismethod8,'III_Plan comp 438.68 {Plan 2}'!CK$15)),"",'III_Plan comp 438.68 {Plan 2}'!CK$15&amp;analysismethod8)</f>
        <v/>
      </c>
      <c r="ES35" s="251" t="str">
        <f>IF(ISNUMBER(FIND(analysismethod8,'III_Plan comp 438.68 {Plan 2}'!CL$15)),"",'III_Plan comp 438.68 {Plan 2}'!CL$15&amp;analysismethod8)</f>
        <v/>
      </c>
      <c r="ET35" s="251" t="str">
        <f>IF(ISNUMBER(FIND(analysismethod8,'III_Plan comp 438.68 {Plan 2}'!CM$15)),"",'III_Plan comp 438.68 {Plan 2}'!CM$15&amp;analysismethod8)</f>
        <v/>
      </c>
      <c r="EU35" s="251" t="str">
        <f>IF(ISNUMBER(FIND(analysismethod8,'III_Plan comp 438.68 {Plan 2}'!CN$15)),"",'III_Plan comp 438.68 {Plan 2}'!CN$15&amp;analysismethod8)</f>
        <v/>
      </c>
      <c r="EV35" s="251" t="str">
        <f>IF(ISNUMBER(FIND(analysismethod8,'III_Plan comp 438.68 {Plan 2}'!CO$15)),"",'III_Plan comp 438.68 {Plan 2}'!CO$15&amp;analysismethod8)</f>
        <v/>
      </c>
      <c r="EW35" s="251" t="str">
        <f>IF(ISNUMBER(FIND(analysismethod8,'III_Plan comp 438.68 {Plan 2}'!CP$15)),"",'III_Plan comp 438.68 {Plan 2}'!CP$15&amp;analysismethod8)</f>
        <v/>
      </c>
      <c r="EX35" s="251" t="str">
        <f>IF(ISNUMBER(FIND(analysismethod8,'III_Plan comp 438.68 {Plan 2}'!CQ$15)),"",'III_Plan comp 438.68 {Plan 2}'!CQ$15&amp;analysismethod8)</f>
        <v/>
      </c>
      <c r="EY35" s="251" t="str">
        <f>IF(ISNUMBER(FIND(analysismethod8,'III_Plan comp 438.68 {Plan 2}'!CR$15)),"",'III_Plan comp 438.68 {Plan 2}'!CR$15&amp;analysismethod8)</f>
        <v/>
      </c>
      <c r="EZ35" s="251" t="str">
        <f>IF(ISNUMBER(FIND(analysismethod8,'III_Plan comp 438.68 {Plan 2}'!CS$15)),"",'III_Plan comp 438.68 {Plan 2}'!CS$15&amp;analysismethod8)</f>
        <v/>
      </c>
      <c r="FA35" s="251" t="str">
        <f>IF(ISNUMBER(FIND(analysismethod8,'III_Plan comp 438.68 {Plan 2}'!CT$15)),"",'III_Plan comp 438.68 {Plan 2}'!CT$15&amp;analysismethod8)</f>
        <v/>
      </c>
      <c r="FB35" s="251" t="str">
        <f>IF(ISNUMBER(FIND(analysismethod8,'III_Plan comp 438.68 {Plan 2}'!CU$15)),"",'III_Plan comp 438.68 {Plan 2}'!CU$15&amp;analysismethod8)</f>
        <v/>
      </c>
      <c r="FC35" s="251" t="str">
        <f>IF(ISNUMBER(FIND(analysismethod8,'III_Plan comp 438.68 {Plan 2}'!CV$15)),"",'III_Plan comp 438.68 {Plan 2}'!CV$15&amp;analysismethod8)</f>
        <v/>
      </c>
      <c r="FD35" s="251" t="str">
        <f>IF(ISNUMBER(FIND(analysismethod8,'III_Plan comp 438.68 {Plan 2}'!CW$15)),"",'III_Plan comp 438.68 {Plan 2}'!CW$15&amp;analysismethod8)</f>
        <v/>
      </c>
      <c r="FE35" s="251" t="str">
        <f>IF(ISNUMBER(FIND(analysismethod8,'III_Plan comp 438.68 {Plan 2}'!CX$15)),"",'III_Plan comp 438.68 {Plan 2}'!CX$15&amp;analysismethod8)</f>
        <v/>
      </c>
      <c r="FF35" s="251" t="str">
        <f>IF(ISNUMBER(FIND(analysismethod8,'III_Plan comp 438.68 {Plan 2}'!CY$15)),"",'III_Plan comp 438.68 {Plan 2}'!CY$15&amp;analysismethod8)</f>
        <v/>
      </c>
      <c r="FG35" s="251" t="str">
        <f>IF(ISNUMBER(FIND(analysismethod8,'III_Plan comp 438.68 {Plan 2}'!CZ$15)),"",'III_Plan comp 438.68 {Plan 2}'!CZ$15&amp;analysismethod8)</f>
        <v/>
      </c>
    </row>
    <row r="36" spans="2:163" x14ac:dyDescent="0.2">
      <c r="B36" s="11" t="s">
        <v>688</v>
      </c>
      <c r="C36" s="11"/>
      <c r="D36" s="11"/>
      <c r="E36" s="11"/>
      <c r="F36" s="11"/>
      <c r="G36" s="11"/>
      <c r="J36" s="92"/>
      <c r="K36" s="91"/>
      <c r="L36" s="91"/>
      <c r="M36" s="91"/>
      <c r="N36" s="91"/>
      <c r="O36" s="91"/>
      <c r="P36" s="91"/>
      <c r="Q36" s="91"/>
      <c r="R36" s="91"/>
      <c r="S36" s="91"/>
      <c r="T36" s="91"/>
      <c r="BK36" s="250" t="str">
        <f>IF('I_State and program information'!$E$85&lt;&gt;"",'I_State and program information'!E110&amp;"; "&amp;CHAR(10)&amp;CHAR(10),"")</f>
        <v/>
      </c>
      <c r="BL36" s="251" t="str">
        <f>IF(ISNUMBER(FIND(analysismethod9,'III_Plan comp 438.68 {Plan 2}'!E$15)),"",'III_Plan comp 438.68 {Plan 2}'!E$15&amp;analysismethod9)</f>
        <v/>
      </c>
      <c r="BM36" s="251" t="str">
        <f>IF(ISNUMBER(FIND(analysismethod9,'III_Plan comp 438.68 {Plan 2}'!F$15)),"",'III_Plan comp 438.68 {Plan 2}'!F$15&amp;analysismethod9)</f>
        <v/>
      </c>
      <c r="BN36" s="251" t="str">
        <f>IF(ISNUMBER(FIND(analysismethod9,'III_Plan comp 438.68 {Plan 2}'!G$15)),"",'III_Plan comp 438.68 {Plan 2}'!G$15&amp;analysismethod9)</f>
        <v/>
      </c>
      <c r="BO36" s="251" t="str">
        <f>IF(ISNUMBER(FIND(analysismethod9,'III_Plan comp 438.68 {Plan 2}'!H$15)),"",'III_Plan comp 438.68 {Plan 2}'!H$15&amp;analysismethod9)</f>
        <v/>
      </c>
      <c r="BP36" s="251" t="str">
        <f>IF(ISNUMBER(FIND(analysismethod9,'III_Plan comp 438.68 {Plan 2}'!I$15)),"",'III_Plan comp 438.68 {Plan 2}'!I$15&amp;analysismethod9)</f>
        <v/>
      </c>
      <c r="BQ36" s="251" t="str">
        <f>IF(ISNUMBER(FIND(analysismethod9,'III_Plan comp 438.68 {Plan 2}'!J$15)),"",'III_Plan comp 438.68 {Plan 2}'!J$15&amp;analysismethod9)</f>
        <v/>
      </c>
      <c r="BR36" s="251" t="str">
        <f>IF(ISNUMBER(FIND(analysismethod9,'III_Plan comp 438.68 {Plan 2}'!K$15)),"",'III_Plan comp 438.68 {Plan 2}'!K$15&amp;analysismethod9)</f>
        <v/>
      </c>
      <c r="BS36" s="251" t="str">
        <f>IF(ISNUMBER(FIND(analysismethod9,'III_Plan comp 438.68 {Plan 2}'!L$15)),"",'III_Plan comp 438.68 {Plan 2}'!L$15&amp;analysismethod9)</f>
        <v/>
      </c>
      <c r="BT36" s="251" t="str">
        <f>IF(ISNUMBER(FIND(analysismethod9,'III_Plan comp 438.68 {Plan 2}'!M$15)),"",'III_Plan comp 438.68 {Plan 2}'!M$15&amp;analysismethod9)</f>
        <v/>
      </c>
      <c r="BU36" s="251" t="str">
        <f>IF(ISNUMBER(FIND(analysismethod9,'III_Plan comp 438.68 {Plan 2}'!N$15)),"",'III_Plan comp 438.68 {Plan 2}'!N$15&amp;analysismethod9)</f>
        <v/>
      </c>
      <c r="BV36" s="251" t="str">
        <f>IF(ISNUMBER(FIND(analysismethod9,'III_Plan comp 438.68 {Plan 2}'!O$15)),"",'III_Plan comp 438.68 {Plan 2}'!O$15&amp;analysismethod9)</f>
        <v/>
      </c>
      <c r="BW36" s="251" t="str">
        <f>IF(ISNUMBER(FIND(analysismethod9,'III_Plan comp 438.68 {Plan 2}'!P$15)),"",'III_Plan comp 438.68 {Plan 2}'!P$15&amp;analysismethod9)</f>
        <v/>
      </c>
      <c r="BX36" s="251" t="str">
        <f>IF(ISNUMBER(FIND(analysismethod9,'III_Plan comp 438.68 {Plan 2}'!Q$15)),"",'III_Plan comp 438.68 {Plan 2}'!Q$15&amp;analysismethod9)</f>
        <v/>
      </c>
      <c r="BY36" s="251" t="str">
        <f>IF(ISNUMBER(FIND(analysismethod9,'III_Plan comp 438.68 {Plan 2}'!R$15)),"",'III_Plan comp 438.68 {Plan 2}'!R$15&amp;analysismethod9)</f>
        <v/>
      </c>
      <c r="BZ36" s="251" t="str">
        <f>IF(ISNUMBER(FIND(analysismethod9,'III_Plan comp 438.68 {Plan 2}'!S$15)),"",'III_Plan comp 438.68 {Plan 2}'!S$15&amp;analysismethod9)</f>
        <v/>
      </c>
      <c r="CA36" s="251" t="str">
        <f>IF(ISNUMBER(FIND(analysismethod9,'III_Plan comp 438.68 {Plan 2}'!T$15)),"",'III_Plan comp 438.68 {Plan 2}'!T$15&amp;analysismethod9)</f>
        <v/>
      </c>
      <c r="CB36" s="251" t="str">
        <f>IF(ISNUMBER(FIND(analysismethod9,'III_Plan comp 438.68 {Plan 2}'!U$15)),"",'III_Plan comp 438.68 {Plan 2}'!U$15&amp;analysismethod9)</f>
        <v/>
      </c>
      <c r="CC36" s="251" t="str">
        <f>IF(ISNUMBER(FIND(analysismethod9,'III_Plan comp 438.68 {Plan 2}'!V$15)),"",'III_Plan comp 438.68 {Plan 2}'!V$15&amp;analysismethod9)</f>
        <v/>
      </c>
      <c r="CD36" s="251" t="str">
        <f>IF(ISNUMBER(FIND(analysismethod9,'III_Plan comp 438.68 {Plan 2}'!W$15)),"",'III_Plan comp 438.68 {Plan 2}'!W$15&amp;analysismethod9)</f>
        <v/>
      </c>
      <c r="CE36" s="251" t="str">
        <f>IF(ISNUMBER(FIND(analysismethod9,'III_Plan comp 438.68 {Plan 2}'!X$15)),"",'III_Plan comp 438.68 {Plan 2}'!X$15&amp;analysismethod9)</f>
        <v/>
      </c>
      <c r="CF36" s="251" t="str">
        <f>IF(ISNUMBER(FIND(analysismethod9,'III_Plan comp 438.68 {Plan 2}'!Y$15)),"",'III_Plan comp 438.68 {Plan 2}'!Y$15&amp;analysismethod9)</f>
        <v/>
      </c>
      <c r="CG36" s="251" t="str">
        <f>IF(ISNUMBER(FIND(analysismethod9,'III_Plan comp 438.68 {Plan 2}'!Z$15)),"",'III_Plan comp 438.68 {Plan 2}'!Z$15&amp;analysismethod9)</f>
        <v/>
      </c>
      <c r="CH36" s="251" t="str">
        <f>IF(ISNUMBER(FIND(analysismethod9,'III_Plan comp 438.68 {Plan 2}'!AA$15)),"",'III_Plan comp 438.68 {Plan 2}'!AA$15&amp;analysismethod9)</f>
        <v/>
      </c>
      <c r="CI36" s="251" t="str">
        <f>IF(ISNUMBER(FIND(analysismethod9,'III_Plan comp 438.68 {Plan 2}'!AB$15)),"",'III_Plan comp 438.68 {Plan 2}'!AB$15&amp;analysismethod9)</f>
        <v/>
      </c>
      <c r="CJ36" s="251" t="str">
        <f>IF(ISNUMBER(FIND(analysismethod9,'III_Plan comp 438.68 {Plan 2}'!AC$15)),"",'III_Plan comp 438.68 {Plan 2}'!AC$15&amp;analysismethod9)</f>
        <v/>
      </c>
      <c r="CK36" s="251" t="str">
        <f>IF(ISNUMBER(FIND(analysismethod9,'III_Plan comp 438.68 {Plan 2}'!AD$15)),"",'III_Plan comp 438.68 {Plan 2}'!AD$15&amp;analysismethod9)</f>
        <v/>
      </c>
      <c r="CL36" s="251" t="str">
        <f>IF(ISNUMBER(FIND(analysismethod9,'III_Plan comp 438.68 {Plan 2}'!AE$15)),"",'III_Plan comp 438.68 {Plan 2}'!AE$15&amp;analysismethod9)</f>
        <v/>
      </c>
      <c r="CM36" s="251" t="str">
        <f>IF(ISNUMBER(FIND(analysismethod9,'III_Plan comp 438.68 {Plan 2}'!AF$15)),"",'III_Plan comp 438.68 {Plan 2}'!AF$15&amp;analysismethod9)</f>
        <v/>
      </c>
      <c r="CN36" s="251" t="str">
        <f>IF(ISNUMBER(FIND(analysismethod9,'III_Plan comp 438.68 {Plan 2}'!AG$15)),"",'III_Plan comp 438.68 {Plan 2}'!AG$15&amp;analysismethod9)</f>
        <v/>
      </c>
      <c r="CO36" s="251" t="str">
        <f>IF(ISNUMBER(FIND(analysismethod9,'III_Plan comp 438.68 {Plan 2}'!AH$15)),"",'III_Plan comp 438.68 {Plan 2}'!AH$15&amp;analysismethod9)</f>
        <v/>
      </c>
      <c r="CP36" s="251" t="str">
        <f>IF(ISNUMBER(FIND(analysismethod9,'III_Plan comp 438.68 {Plan 2}'!AI$15)),"",'III_Plan comp 438.68 {Plan 2}'!AI$15&amp;analysismethod9)</f>
        <v/>
      </c>
      <c r="CQ36" s="251" t="str">
        <f>IF(ISNUMBER(FIND(analysismethod9,'III_Plan comp 438.68 {Plan 2}'!AJ$15)),"",'III_Plan comp 438.68 {Plan 2}'!AJ$15&amp;analysismethod9)</f>
        <v/>
      </c>
      <c r="CR36" s="251" t="str">
        <f>IF(ISNUMBER(FIND(analysismethod9,'III_Plan comp 438.68 {Plan 2}'!AK$15)),"",'III_Plan comp 438.68 {Plan 2}'!AK$15&amp;analysismethod9)</f>
        <v/>
      </c>
      <c r="CS36" s="251" t="str">
        <f>IF(ISNUMBER(FIND(analysismethod9,'III_Plan comp 438.68 {Plan 2}'!AL$15)),"",'III_Plan comp 438.68 {Plan 2}'!AL$15&amp;analysismethod9)</f>
        <v/>
      </c>
      <c r="CT36" s="251" t="str">
        <f>IF(ISNUMBER(FIND(analysismethod9,'III_Plan comp 438.68 {Plan 2}'!AM$15)),"",'III_Plan comp 438.68 {Plan 2}'!AM$15&amp;analysismethod9)</f>
        <v/>
      </c>
      <c r="CU36" s="251" t="str">
        <f>IF(ISNUMBER(FIND(analysismethod9,'III_Plan comp 438.68 {Plan 2}'!AN$15)),"",'III_Plan comp 438.68 {Plan 2}'!AN$15&amp;analysismethod9)</f>
        <v/>
      </c>
      <c r="CV36" s="251" t="str">
        <f>IF(ISNUMBER(FIND(analysismethod9,'III_Plan comp 438.68 {Plan 2}'!AO$15)),"",'III_Plan comp 438.68 {Plan 2}'!AO$15&amp;analysismethod9)</f>
        <v/>
      </c>
      <c r="CW36" s="251" t="str">
        <f>IF(ISNUMBER(FIND(analysismethod9,'III_Plan comp 438.68 {Plan 2}'!AP$15)),"",'III_Plan comp 438.68 {Plan 2}'!AP$15&amp;analysismethod9)</f>
        <v/>
      </c>
      <c r="CX36" s="251" t="str">
        <f>IF(ISNUMBER(FIND(analysismethod9,'III_Plan comp 438.68 {Plan 2}'!AQ$15)),"",'III_Plan comp 438.68 {Plan 2}'!AQ$15&amp;analysismethod9)</f>
        <v/>
      </c>
      <c r="CY36" s="251" t="str">
        <f>IF(ISNUMBER(FIND(analysismethod9,'III_Plan comp 438.68 {Plan 2}'!AR$15)),"",'III_Plan comp 438.68 {Plan 2}'!AR$15&amp;analysismethod9)</f>
        <v/>
      </c>
      <c r="CZ36" s="251" t="str">
        <f>IF(ISNUMBER(FIND(analysismethod9,'III_Plan comp 438.68 {Plan 2}'!AS$15)),"",'III_Plan comp 438.68 {Plan 2}'!AS$15&amp;analysismethod9)</f>
        <v/>
      </c>
      <c r="DA36" s="251" t="str">
        <f>IF(ISNUMBER(FIND(analysismethod9,'III_Plan comp 438.68 {Plan 2}'!AT$15)),"",'III_Plan comp 438.68 {Plan 2}'!AT$15&amp;analysismethod9)</f>
        <v/>
      </c>
      <c r="DB36" s="251" t="str">
        <f>IF(ISNUMBER(FIND(analysismethod9,'III_Plan comp 438.68 {Plan 2}'!AU$15)),"",'III_Plan comp 438.68 {Plan 2}'!AU$15&amp;analysismethod9)</f>
        <v/>
      </c>
      <c r="DC36" s="251" t="str">
        <f>IF(ISNUMBER(FIND(analysismethod9,'III_Plan comp 438.68 {Plan 2}'!AV$15)),"",'III_Plan comp 438.68 {Plan 2}'!AV$15&amp;analysismethod9)</f>
        <v/>
      </c>
      <c r="DD36" s="251" t="str">
        <f>IF(ISNUMBER(FIND(analysismethod9,'III_Plan comp 438.68 {Plan 2}'!AW$15)),"",'III_Plan comp 438.68 {Plan 2}'!AW$15&amp;analysismethod9)</f>
        <v/>
      </c>
      <c r="DE36" s="251" t="str">
        <f>IF(ISNUMBER(FIND(analysismethod9,'III_Plan comp 438.68 {Plan 2}'!AX$15)),"",'III_Plan comp 438.68 {Plan 2}'!AX$15&amp;analysismethod9)</f>
        <v/>
      </c>
      <c r="DF36" s="251" t="str">
        <f>IF(ISNUMBER(FIND(analysismethod9,'III_Plan comp 438.68 {Plan 2}'!AY$15)),"",'III_Plan comp 438.68 {Plan 2}'!AY$15&amp;analysismethod9)</f>
        <v/>
      </c>
      <c r="DG36" s="251" t="str">
        <f>IF(ISNUMBER(FIND(analysismethod9,'III_Plan comp 438.68 {Plan 2}'!AZ$15)),"",'III_Plan comp 438.68 {Plan 2}'!AZ$15&amp;analysismethod9)</f>
        <v/>
      </c>
      <c r="DH36" s="251" t="str">
        <f>IF(ISNUMBER(FIND(analysismethod9,'III_Plan comp 438.68 {Plan 2}'!BA$15)),"",'III_Plan comp 438.68 {Plan 2}'!BA$15&amp;analysismethod9)</f>
        <v/>
      </c>
      <c r="DI36" s="251" t="str">
        <f>IF(ISNUMBER(FIND(analysismethod9,'III_Plan comp 438.68 {Plan 2}'!BB$15)),"",'III_Plan comp 438.68 {Plan 2}'!BB$15&amp;analysismethod9)</f>
        <v/>
      </c>
      <c r="DJ36" s="251" t="str">
        <f>IF(ISNUMBER(FIND(analysismethod9,'III_Plan comp 438.68 {Plan 2}'!BC$15)),"",'III_Plan comp 438.68 {Plan 2}'!BC$15&amp;analysismethod9)</f>
        <v/>
      </c>
      <c r="DK36" s="251" t="str">
        <f>IF(ISNUMBER(FIND(analysismethod9,'III_Plan comp 438.68 {Plan 2}'!BD$15)),"",'III_Plan comp 438.68 {Plan 2}'!BD$15&amp;analysismethod9)</f>
        <v/>
      </c>
      <c r="DL36" s="251" t="str">
        <f>IF(ISNUMBER(FIND(analysismethod9,'III_Plan comp 438.68 {Plan 2}'!BE$15)),"",'III_Plan comp 438.68 {Plan 2}'!BE$15&amp;analysismethod9)</f>
        <v/>
      </c>
      <c r="DM36" s="251" t="str">
        <f>IF(ISNUMBER(FIND(analysismethod9,'III_Plan comp 438.68 {Plan 2}'!BF$15)),"",'III_Plan comp 438.68 {Plan 2}'!BF$15&amp;analysismethod9)</f>
        <v/>
      </c>
      <c r="DN36" s="251" t="str">
        <f>IF(ISNUMBER(FIND(analysismethod9,'III_Plan comp 438.68 {Plan 2}'!BG$15)),"",'III_Plan comp 438.68 {Plan 2}'!BG$15&amp;analysismethod9)</f>
        <v/>
      </c>
      <c r="DO36" s="251" t="str">
        <f>IF(ISNUMBER(FIND(analysismethod9,'III_Plan comp 438.68 {Plan 2}'!BH$15)),"",'III_Plan comp 438.68 {Plan 2}'!BH$15&amp;analysismethod9)</f>
        <v/>
      </c>
      <c r="DP36" s="251" t="str">
        <f>IF(ISNUMBER(FIND(analysismethod9,'III_Plan comp 438.68 {Plan 2}'!BI$15)),"",'III_Plan comp 438.68 {Plan 2}'!BI$15&amp;analysismethod9)</f>
        <v/>
      </c>
      <c r="DQ36" s="251" t="str">
        <f>IF(ISNUMBER(FIND(analysismethod9,'III_Plan comp 438.68 {Plan 2}'!BJ$15)),"",'III_Plan comp 438.68 {Plan 2}'!BJ$15&amp;analysismethod9)</f>
        <v/>
      </c>
      <c r="DR36" s="251" t="str">
        <f>IF(ISNUMBER(FIND(analysismethod9,'III_Plan comp 438.68 {Plan 2}'!BK$15)),"",'III_Plan comp 438.68 {Plan 2}'!BK$15&amp;analysismethod9)</f>
        <v/>
      </c>
      <c r="DS36" s="251" t="str">
        <f>IF(ISNUMBER(FIND(analysismethod9,'III_Plan comp 438.68 {Plan 2}'!BL$15)),"",'III_Plan comp 438.68 {Plan 2}'!BL$15&amp;analysismethod9)</f>
        <v/>
      </c>
      <c r="DT36" s="251" t="str">
        <f>IF(ISNUMBER(FIND(analysismethod9,'III_Plan comp 438.68 {Plan 2}'!BM$15)),"",'III_Plan comp 438.68 {Plan 2}'!BM$15&amp;analysismethod9)</f>
        <v/>
      </c>
      <c r="DU36" s="251" t="str">
        <f>IF(ISNUMBER(FIND(analysismethod9,'III_Plan comp 438.68 {Plan 2}'!BN$15)),"",'III_Plan comp 438.68 {Plan 2}'!BN$15&amp;analysismethod9)</f>
        <v/>
      </c>
      <c r="DV36" s="251" t="str">
        <f>IF(ISNUMBER(FIND(analysismethod9,'III_Plan comp 438.68 {Plan 2}'!BO$15)),"",'III_Plan comp 438.68 {Plan 2}'!BO$15&amp;analysismethod9)</f>
        <v/>
      </c>
      <c r="DW36" s="251" t="str">
        <f>IF(ISNUMBER(FIND(analysismethod9,'III_Plan comp 438.68 {Plan 2}'!BP$15)),"",'III_Plan comp 438.68 {Plan 2}'!BP$15&amp;analysismethod9)</f>
        <v/>
      </c>
      <c r="DX36" s="251" t="str">
        <f>IF(ISNUMBER(FIND(analysismethod9,'III_Plan comp 438.68 {Plan 2}'!BQ$15)),"",'III_Plan comp 438.68 {Plan 2}'!BQ$15&amp;analysismethod9)</f>
        <v/>
      </c>
      <c r="DY36" s="251" t="str">
        <f>IF(ISNUMBER(FIND(analysismethod9,'III_Plan comp 438.68 {Plan 2}'!BR$15)),"",'III_Plan comp 438.68 {Plan 2}'!BR$15&amp;analysismethod9)</f>
        <v/>
      </c>
      <c r="DZ36" s="251" t="str">
        <f>IF(ISNUMBER(FIND(analysismethod9,'III_Plan comp 438.68 {Plan 2}'!BS$15)),"",'III_Plan comp 438.68 {Plan 2}'!BS$15&amp;analysismethod9)</f>
        <v/>
      </c>
      <c r="EA36" s="251" t="str">
        <f>IF(ISNUMBER(FIND(analysismethod9,'III_Plan comp 438.68 {Plan 2}'!BT$15)),"",'III_Plan comp 438.68 {Plan 2}'!BT$15&amp;analysismethod9)</f>
        <v/>
      </c>
      <c r="EB36" s="251" t="str">
        <f>IF(ISNUMBER(FIND(analysismethod9,'III_Plan comp 438.68 {Plan 2}'!BU$15)),"",'III_Plan comp 438.68 {Plan 2}'!BU$15&amp;analysismethod9)</f>
        <v/>
      </c>
      <c r="EC36" s="251" t="str">
        <f>IF(ISNUMBER(FIND(analysismethod9,'III_Plan comp 438.68 {Plan 2}'!BV$15)),"",'III_Plan comp 438.68 {Plan 2}'!BV$15&amp;analysismethod9)</f>
        <v/>
      </c>
      <c r="ED36" s="251" t="str">
        <f>IF(ISNUMBER(FIND(analysismethod9,'III_Plan comp 438.68 {Plan 2}'!BW$15)),"",'III_Plan comp 438.68 {Plan 2}'!BW$15&amp;analysismethod9)</f>
        <v/>
      </c>
      <c r="EE36" s="251" t="str">
        <f>IF(ISNUMBER(FIND(analysismethod9,'III_Plan comp 438.68 {Plan 2}'!BX$15)),"",'III_Plan comp 438.68 {Plan 2}'!BX$15&amp;analysismethod9)</f>
        <v/>
      </c>
      <c r="EF36" s="251" t="str">
        <f>IF(ISNUMBER(FIND(analysismethod9,'III_Plan comp 438.68 {Plan 2}'!BY$15)),"",'III_Plan comp 438.68 {Plan 2}'!BY$15&amp;analysismethod9)</f>
        <v/>
      </c>
      <c r="EG36" s="251" t="str">
        <f>IF(ISNUMBER(FIND(analysismethod9,'III_Plan comp 438.68 {Plan 2}'!BZ$15)),"",'III_Plan comp 438.68 {Plan 2}'!BZ$15&amp;analysismethod9)</f>
        <v/>
      </c>
      <c r="EH36" s="251" t="str">
        <f>IF(ISNUMBER(FIND(analysismethod9,'III_Plan comp 438.68 {Plan 2}'!CA$15)),"",'III_Plan comp 438.68 {Plan 2}'!CA$15&amp;analysismethod9)</f>
        <v/>
      </c>
      <c r="EI36" s="251" t="str">
        <f>IF(ISNUMBER(FIND(analysismethod9,'III_Plan comp 438.68 {Plan 2}'!CB$15)),"",'III_Plan comp 438.68 {Plan 2}'!CB$15&amp;analysismethod9)</f>
        <v/>
      </c>
      <c r="EJ36" s="251" t="str">
        <f>IF(ISNUMBER(FIND(analysismethod9,'III_Plan comp 438.68 {Plan 2}'!CC$15)),"",'III_Plan comp 438.68 {Plan 2}'!CC$15&amp;analysismethod9)</f>
        <v/>
      </c>
      <c r="EK36" s="251" t="str">
        <f>IF(ISNUMBER(FIND(analysismethod9,'III_Plan comp 438.68 {Plan 2}'!CD$15)),"",'III_Plan comp 438.68 {Plan 2}'!CD$15&amp;analysismethod9)</f>
        <v/>
      </c>
      <c r="EL36" s="251" t="str">
        <f>IF(ISNUMBER(FIND(analysismethod9,'III_Plan comp 438.68 {Plan 2}'!CE$15)),"",'III_Plan comp 438.68 {Plan 2}'!CE$15&amp;analysismethod9)</f>
        <v/>
      </c>
      <c r="EM36" s="251" t="str">
        <f>IF(ISNUMBER(FIND(analysismethod9,'III_Plan comp 438.68 {Plan 2}'!CF$15)),"",'III_Plan comp 438.68 {Plan 2}'!CF$15&amp;analysismethod9)</f>
        <v/>
      </c>
      <c r="EN36" s="251" t="str">
        <f>IF(ISNUMBER(FIND(analysismethod9,'III_Plan comp 438.68 {Plan 2}'!CG$15)),"",'III_Plan comp 438.68 {Plan 2}'!CG$15&amp;analysismethod9)</f>
        <v/>
      </c>
      <c r="EO36" s="251" t="str">
        <f>IF(ISNUMBER(FIND(analysismethod9,'III_Plan comp 438.68 {Plan 2}'!CH$15)),"",'III_Plan comp 438.68 {Plan 2}'!CH$15&amp;analysismethod9)</f>
        <v/>
      </c>
      <c r="EP36" s="251" t="str">
        <f>IF(ISNUMBER(FIND(analysismethod9,'III_Plan comp 438.68 {Plan 2}'!CI$15)),"",'III_Plan comp 438.68 {Plan 2}'!CI$15&amp;analysismethod9)</f>
        <v/>
      </c>
      <c r="EQ36" s="251" t="str">
        <f>IF(ISNUMBER(FIND(analysismethod9,'III_Plan comp 438.68 {Plan 2}'!CJ$15)),"",'III_Plan comp 438.68 {Plan 2}'!CJ$15&amp;analysismethod9)</f>
        <v/>
      </c>
      <c r="ER36" s="251" t="str">
        <f>IF(ISNUMBER(FIND(analysismethod9,'III_Plan comp 438.68 {Plan 2}'!CK$15)),"",'III_Plan comp 438.68 {Plan 2}'!CK$15&amp;analysismethod9)</f>
        <v/>
      </c>
      <c r="ES36" s="251" t="str">
        <f>IF(ISNUMBER(FIND(analysismethod9,'III_Plan comp 438.68 {Plan 2}'!CL$15)),"",'III_Plan comp 438.68 {Plan 2}'!CL$15&amp;analysismethod9)</f>
        <v/>
      </c>
      <c r="ET36" s="251" t="str">
        <f>IF(ISNUMBER(FIND(analysismethod9,'III_Plan comp 438.68 {Plan 2}'!CM$15)),"",'III_Plan comp 438.68 {Plan 2}'!CM$15&amp;analysismethod9)</f>
        <v/>
      </c>
      <c r="EU36" s="251" t="str">
        <f>IF(ISNUMBER(FIND(analysismethod9,'III_Plan comp 438.68 {Plan 2}'!CN$15)),"",'III_Plan comp 438.68 {Plan 2}'!CN$15&amp;analysismethod9)</f>
        <v/>
      </c>
      <c r="EV36" s="251" t="str">
        <f>IF(ISNUMBER(FIND(analysismethod9,'III_Plan comp 438.68 {Plan 2}'!CO$15)),"",'III_Plan comp 438.68 {Plan 2}'!CO$15&amp;analysismethod9)</f>
        <v/>
      </c>
      <c r="EW36" s="251" t="str">
        <f>IF(ISNUMBER(FIND(analysismethod9,'III_Plan comp 438.68 {Plan 2}'!CP$15)),"",'III_Plan comp 438.68 {Plan 2}'!CP$15&amp;analysismethod9)</f>
        <v/>
      </c>
      <c r="EX36" s="251" t="str">
        <f>IF(ISNUMBER(FIND(analysismethod9,'III_Plan comp 438.68 {Plan 2}'!CQ$15)),"",'III_Plan comp 438.68 {Plan 2}'!CQ$15&amp;analysismethod9)</f>
        <v/>
      </c>
      <c r="EY36" s="251" t="str">
        <f>IF(ISNUMBER(FIND(analysismethod9,'III_Plan comp 438.68 {Plan 2}'!CR$15)),"",'III_Plan comp 438.68 {Plan 2}'!CR$15&amp;analysismethod9)</f>
        <v/>
      </c>
      <c r="EZ36" s="251" t="str">
        <f>IF(ISNUMBER(FIND(analysismethod9,'III_Plan comp 438.68 {Plan 2}'!CS$15)),"",'III_Plan comp 438.68 {Plan 2}'!CS$15&amp;analysismethod9)</f>
        <v/>
      </c>
      <c r="FA36" s="251" t="str">
        <f>IF(ISNUMBER(FIND(analysismethod9,'III_Plan comp 438.68 {Plan 2}'!CT$15)),"",'III_Plan comp 438.68 {Plan 2}'!CT$15&amp;analysismethod9)</f>
        <v/>
      </c>
      <c r="FB36" s="251" t="str">
        <f>IF(ISNUMBER(FIND(analysismethod9,'III_Plan comp 438.68 {Plan 2}'!CU$15)),"",'III_Plan comp 438.68 {Plan 2}'!CU$15&amp;analysismethod9)</f>
        <v/>
      </c>
      <c r="FC36" s="251" t="str">
        <f>IF(ISNUMBER(FIND(analysismethod9,'III_Plan comp 438.68 {Plan 2}'!CV$15)),"",'III_Plan comp 438.68 {Plan 2}'!CV$15&amp;analysismethod9)</f>
        <v/>
      </c>
      <c r="FD36" s="251" t="str">
        <f>IF(ISNUMBER(FIND(analysismethod9,'III_Plan comp 438.68 {Plan 2}'!CW$15)),"",'III_Plan comp 438.68 {Plan 2}'!CW$15&amp;analysismethod9)</f>
        <v/>
      </c>
      <c r="FE36" s="251" t="str">
        <f>IF(ISNUMBER(FIND(analysismethod9,'III_Plan comp 438.68 {Plan 2}'!CX$15)),"",'III_Plan comp 438.68 {Plan 2}'!CX$15&amp;analysismethod9)</f>
        <v/>
      </c>
      <c r="FF36" s="251" t="str">
        <f>IF(ISNUMBER(FIND(analysismethod9,'III_Plan comp 438.68 {Plan 2}'!CY$15)),"",'III_Plan comp 438.68 {Plan 2}'!CY$15&amp;analysismethod9)</f>
        <v/>
      </c>
      <c r="FG36" s="251" t="str">
        <f>IF(ISNUMBER(FIND(analysismethod9,'III_Plan comp 438.68 {Plan 2}'!CZ$15)),"",'III_Plan comp 438.68 {Plan 2}'!CZ$15&amp;analysismethod9)</f>
        <v/>
      </c>
    </row>
    <row r="37" spans="2:163" ht="15" thickBot="1" x14ac:dyDescent="0.25">
      <c r="B37" s="12" t="s">
        <v>689</v>
      </c>
      <c r="C37" s="12"/>
      <c r="D37" s="12"/>
      <c r="E37" s="12"/>
      <c r="F37" s="12"/>
      <c r="G37" s="12"/>
      <c r="J37" s="92"/>
      <c r="K37" s="91"/>
      <c r="L37" s="91"/>
      <c r="M37" s="91"/>
      <c r="N37" s="91"/>
      <c r="O37" s="91"/>
      <c r="P37" s="91"/>
      <c r="Q37" s="91"/>
      <c r="R37" s="91"/>
      <c r="S37" s="91"/>
      <c r="T37" s="91"/>
      <c r="BK37" s="253" t="str">
        <f>IF('I_State and program information'!$E$91&lt;&gt;"",'I_State and program information'!E116&amp;"; "&amp;CHAR(10)&amp;CHAR(10),"")</f>
        <v/>
      </c>
      <c r="BL37" s="254" t="str">
        <f>IF(ISNUMBER(FIND(analysismethod10,'III_Plan comp 438.68 {Plan 2}'!E$15)),"",'III_Plan comp 438.68 {Plan 2}'!E$15&amp;analysismethod10)</f>
        <v/>
      </c>
      <c r="BM37" s="254" t="str">
        <f>IF(ISNUMBER(FIND(analysismethod10,'III_Plan comp 438.68 {Plan 2}'!F$15)),"",'III_Plan comp 438.68 {Plan 2}'!F$15&amp;analysismethod10)</f>
        <v/>
      </c>
      <c r="BN37" s="254" t="str">
        <f>IF(ISNUMBER(FIND(analysismethod10,'III_Plan comp 438.68 {Plan 2}'!G$15)),"",'III_Plan comp 438.68 {Plan 2}'!G$15&amp;analysismethod10)</f>
        <v/>
      </c>
      <c r="BO37" s="254" t="str">
        <f>IF(ISNUMBER(FIND(analysismethod10,'III_Plan comp 438.68 {Plan 2}'!H$15)),"",'III_Plan comp 438.68 {Plan 2}'!H$15&amp;analysismethod10)</f>
        <v/>
      </c>
      <c r="BP37" s="254" t="str">
        <f>IF(ISNUMBER(FIND(analysismethod10,'III_Plan comp 438.68 {Plan 2}'!I$15)),"",'III_Plan comp 438.68 {Plan 2}'!I$15&amp;analysismethod10)</f>
        <v/>
      </c>
      <c r="BQ37" s="254" t="str">
        <f>IF(ISNUMBER(FIND(analysismethod10,'III_Plan comp 438.68 {Plan 2}'!J$15)),"",'III_Plan comp 438.68 {Plan 2}'!J$15&amp;analysismethod10)</f>
        <v/>
      </c>
      <c r="BR37" s="254" t="str">
        <f>IF(ISNUMBER(FIND(analysismethod10,'III_Plan comp 438.68 {Plan 2}'!K$15)),"",'III_Plan comp 438.68 {Plan 2}'!K$15&amp;analysismethod10)</f>
        <v/>
      </c>
      <c r="BS37" s="254" t="str">
        <f>IF(ISNUMBER(FIND(analysismethod10,'III_Plan comp 438.68 {Plan 2}'!L$15)),"",'III_Plan comp 438.68 {Plan 2}'!L$15&amp;analysismethod10)</f>
        <v/>
      </c>
      <c r="BT37" s="254" t="str">
        <f>IF(ISNUMBER(FIND(analysismethod10,'III_Plan comp 438.68 {Plan 2}'!M$15)),"",'III_Plan comp 438.68 {Plan 2}'!M$15&amp;analysismethod10)</f>
        <v/>
      </c>
      <c r="BU37" s="254" t="str">
        <f>IF(ISNUMBER(FIND(analysismethod10,'III_Plan comp 438.68 {Plan 2}'!N$15)),"",'III_Plan comp 438.68 {Plan 2}'!N$15&amp;analysismethod10)</f>
        <v/>
      </c>
      <c r="BV37" s="254" t="str">
        <f>IF(ISNUMBER(FIND(analysismethod10,'III_Plan comp 438.68 {Plan 2}'!O$15)),"",'III_Plan comp 438.68 {Plan 2}'!O$15&amp;analysismethod10)</f>
        <v/>
      </c>
      <c r="BW37" s="254" t="str">
        <f>IF(ISNUMBER(FIND(analysismethod10,'III_Plan comp 438.68 {Plan 2}'!P$15)),"",'III_Plan comp 438.68 {Plan 2}'!P$15&amp;analysismethod10)</f>
        <v/>
      </c>
      <c r="BX37" s="254" t="str">
        <f>IF(ISNUMBER(FIND(analysismethod10,'III_Plan comp 438.68 {Plan 2}'!Q$15)),"",'III_Plan comp 438.68 {Plan 2}'!Q$15&amp;analysismethod10)</f>
        <v/>
      </c>
      <c r="BY37" s="254" t="str">
        <f>IF(ISNUMBER(FIND(analysismethod10,'III_Plan comp 438.68 {Plan 2}'!R$15)),"",'III_Plan comp 438.68 {Plan 2}'!R$15&amp;analysismethod10)</f>
        <v/>
      </c>
      <c r="BZ37" s="254" t="str">
        <f>IF(ISNUMBER(FIND(analysismethod10,'III_Plan comp 438.68 {Plan 2}'!S$15)),"",'III_Plan comp 438.68 {Plan 2}'!S$15&amp;analysismethod10)</f>
        <v/>
      </c>
      <c r="CA37" s="254" t="str">
        <f>IF(ISNUMBER(FIND(analysismethod10,'III_Plan comp 438.68 {Plan 2}'!T$15)),"",'III_Plan comp 438.68 {Plan 2}'!T$15&amp;analysismethod10)</f>
        <v/>
      </c>
      <c r="CB37" s="254" t="str">
        <f>IF(ISNUMBER(FIND(analysismethod10,'III_Plan comp 438.68 {Plan 2}'!U$15)),"",'III_Plan comp 438.68 {Plan 2}'!U$15&amp;analysismethod10)</f>
        <v/>
      </c>
      <c r="CC37" s="254" t="str">
        <f>IF(ISNUMBER(FIND(analysismethod10,'III_Plan comp 438.68 {Plan 2}'!V$15)),"",'III_Plan comp 438.68 {Plan 2}'!V$15&amp;analysismethod10)</f>
        <v/>
      </c>
      <c r="CD37" s="254" t="str">
        <f>IF(ISNUMBER(FIND(analysismethod10,'III_Plan comp 438.68 {Plan 2}'!W$15)),"",'III_Plan comp 438.68 {Plan 2}'!W$15&amp;analysismethod10)</f>
        <v/>
      </c>
      <c r="CE37" s="254" t="str">
        <f>IF(ISNUMBER(FIND(analysismethod10,'III_Plan comp 438.68 {Plan 2}'!X$15)),"",'III_Plan comp 438.68 {Plan 2}'!X$15&amp;analysismethod10)</f>
        <v/>
      </c>
      <c r="CF37" s="254" t="str">
        <f>IF(ISNUMBER(FIND(analysismethod10,'III_Plan comp 438.68 {Plan 2}'!Y$15)),"",'III_Plan comp 438.68 {Plan 2}'!Y$15&amp;analysismethod10)</f>
        <v/>
      </c>
      <c r="CG37" s="254" t="str">
        <f>IF(ISNUMBER(FIND(analysismethod10,'III_Plan comp 438.68 {Plan 2}'!Z$15)),"",'III_Plan comp 438.68 {Plan 2}'!Z$15&amp;analysismethod10)</f>
        <v/>
      </c>
      <c r="CH37" s="254" t="str">
        <f>IF(ISNUMBER(FIND(analysismethod10,'III_Plan comp 438.68 {Plan 2}'!AA$15)),"",'III_Plan comp 438.68 {Plan 2}'!AA$15&amp;analysismethod10)</f>
        <v/>
      </c>
      <c r="CI37" s="254" t="str">
        <f>IF(ISNUMBER(FIND(analysismethod10,'III_Plan comp 438.68 {Plan 2}'!AB$15)),"",'III_Plan comp 438.68 {Plan 2}'!AB$15&amp;analysismethod10)</f>
        <v/>
      </c>
      <c r="CJ37" s="254" t="str">
        <f>IF(ISNUMBER(FIND(analysismethod10,'III_Plan comp 438.68 {Plan 2}'!AC$15)),"",'III_Plan comp 438.68 {Plan 2}'!AC$15&amp;analysismethod10)</f>
        <v/>
      </c>
      <c r="CK37" s="254" t="str">
        <f>IF(ISNUMBER(FIND(analysismethod10,'III_Plan comp 438.68 {Plan 2}'!AD$15)),"",'III_Plan comp 438.68 {Plan 2}'!AD$15&amp;analysismethod10)</f>
        <v/>
      </c>
      <c r="CL37" s="254" t="str">
        <f>IF(ISNUMBER(FIND(analysismethod10,'III_Plan comp 438.68 {Plan 2}'!AE$15)),"",'III_Plan comp 438.68 {Plan 2}'!AE$15&amp;analysismethod10)</f>
        <v/>
      </c>
      <c r="CM37" s="254" t="str">
        <f>IF(ISNUMBER(FIND(analysismethod10,'III_Plan comp 438.68 {Plan 2}'!AF$15)),"",'III_Plan comp 438.68 {Plan 2}'!AF$15&amp;analysismethod10)</f>
        <v/>
      </c>
      <c r="CN37" s="254" t="str">
        <f>IF(ISNUMBER(FIND(analysismethod10,'III_Plan comp 438.68 {Plan 2}'!AG$15)),"",'III_Plan comp 438.68 {Plan 2}'!AG$15&amp;analysismethod10)</f>
        <v/>
      </c>
      <c r="CO37" s="254" t="str">
        <f>IF(ISNUMBER(FIND(analysismethod10,'III_Plan comp 438.68 {Plan 2}'!AH$15)),"",'III_Plan comp 438.68 {Plan 2}'!AH$15&amp;analysismethod10)</f>
        <v/>
      </c>
      <c r="CP37" s="254" t="str">
        <f>IF(ISNUMBER(FIND(analysismethod10,'III_Plan comp 438.68 {Plan 2}'!AI$15)),"",'III_Plan comp 438.68 {Plan 2}'!AI$15&amp;analysismethod10)</f>
        <v/>
      </c>
      <c r="CQ37" s="254" t="str">
        <f>IF(ISNUMBER(FIND(analysismethod10,'III_Plan comp 438.68 {Plan 2}'!AJ$15)),"",'III_Plan comp 438.68 {Plan 2}'!AJ$15&amp;analysismethod10)</f>
        <v/>
      </c>
      <c r="CR37" s="254" t="str">
        <f>IF(ISNUMBER(FIND(analysismethod10,'III_Plan comp 438.68 {Plan 2}'!AK$15)),"",'III_Plan comp 438.68 {Plan 2}'!AK$15&amp;analysismethod10)</f>
        <v/>
      </c>
      <c r="CS37" s="254" t="str">
        <f>IF(ISNUMBER(FIND(analysismethod10,'III_Plan comp 438.68 {Plan 2}'!AL$15)),"",'III_Plan comp 438.68 {Plan 2}'!AL$15&amp;analysismethod10)</f>
        <v/>
      </c>
      <c r="CT37" s="254" t="str">
        <f>IF(ISNUMBER(FIND(analysismethod10,'III_Plan comp 438.68 {Plan 2}'!AM$15)),"",'III_Plan comp 438.68 {Plan 2}'!AM$15&amp;analysismethod10)</f>
        <v/>
      </c>
      <c r="CU37" s="254" t="str">
        <f>IF(ISNUMBER(FIND(analysismethod10,'III_Plan comp 438.68 {Plan 2}'!AN$15)),"",'III_Plan comp 438.68 {Plan 2}'!AN$15&amp;analysismethod10)</f>
        <v/>
      </c>
      <c r="CV37" s="254" t="str">
        <f>IF(ISNUMBER(FIND(analysismethod10,'III_Plan comp 438.68 {Plan 2}'!AO$15)),"",'III_Plan comp 438.68 {Plan 2}'!AO$15&amp;analysismethod10)</f>
        <v/>
      </c>
      <c r="CW37" s="254" t="str">
        <f>IF(ISNUMBER(FIND(analysismethod10,'III_Plan comp 438.68 {Plan 2}'!AP$15)),"",'III_Plan comp 438.68 {Plan 2}'!AP$15&amp;analysismethod10)</f>
        <v/>
      </c>
      <c r="CX37" s="254" t="str">
        <f>IF(ISNUMBER(FIND(analysismethod10,'III_Plan comp 438.68 {Plan 2}'!AQ$15)),"",'III_Plan comp 438.68 {Plan 2}'!AQ$15&amp;analysismethod10)</f>
        <v/>
      </c>
      <c r="CY37" s="254" t="str">
        <f>IF(ISNUMBER(FIND(analysismethod10,'III_Plan comp 438.68 {Plan 2}'!AR$15)),"",'III_Plan comp 438.68 {Plan 2}'!AR$15&amp;analysismethod10)</f>
        <v/>
      </c>
      <c r="CZ37" s="254" t="str">
        <f>IF(ISNUMBER(FIND(analysismethod10,'III_Plan comp 438.68 {Plan 2}'!AS$15)),"",'III_Plan comp 438.68 {Plan 2}'!AS$15&amp;analysismethod10)</f>
        <v/>
      </c>
      <c r="DA37" s="254" t="str">
        <f>IF(ISNUMBER(FIND(analysismethod10,'III_Plan comp 438.68 {Plan 2}'!AT$15)),"",'III_Plan comp 438.68 {Plan 2}'!AT$15&amp;analysismethod10)</f>
        <v/>
      </c>
      <c r="DB37" s="254" t="str">
        <f>IF(ISNUMBER(FIND(analysismethod10,'III_Plan comp 438.68 {Plan 2}'!AU$15)),"",'III_Plan comp 438.68 {Plan 2}'!AU$15&amp;analysismethod10)</f>
        <v/>
      </c>
      <c r="DC37" s="254" t="str">
        <f>IF(ISNUMBER(FIND(analysismethod10,'III_Plan comp 438.68 {Plan 2}'!AV$15)),"",'III_Plan comp 438.68 {Plan 2}'!AV$15&amp;analysismethod10)</f>
        <v/>
      </c>
      <c r="DD37" s="254" t="str">
        <f>IF(ISNUMBER(FIND(analysismethod10,'III_Plan comp 438.68 {Plan 2}'!AW$15)),"",'III_Plan comp 438.68 {Plan 2}'!AW$15&amp;analysismethod10)</f>
        <v/>
      </c>
      <c r="DE37" s="254" t="str">
        <f>IF(ISNUMBER(FIND(analysismethod10,'III_Plan comp 438.68 {Plan 2}'!AX$15)),"",'III_Plan comp 438.68 {Plan 2}'!AX$15&amp;analysismethod10)</f>
        <v/>
      </c>
      <c r="DF37" s="254" t="str">
        <f>IF(ISNUMBER(FIND(analysismethod10,'III_Plan comp 438.68 {Plan 2}'!AY$15)),"",'III_Plan comp 438.68 {Plan 2}'!AY$15&amp;analysismethod10)</f>
        <v/>
      </c>
      <c r="DG37" s="254" t="str">
        <f>IF(ISNUMBER(FIND(analysismethod10,'III_Plan comp 438.68 {Plan 2}'!AZ$15)),"",'III_Plan comp 438.68 {Plan 2}'!AZ$15&amp;analysismethod10)</f>
        <v/>
      </c>
      <c r="DH37" s="254" t="str">
        <f>IF(ISNUMBER(FIND(analysismethod10,'III_Plan comp 438.68 {Plan 2}'!BA$15)),"",'III_Plan comp 438.68 {Plan 2}'!BA$15&amp;analysismethod10)</f>
        <v/>
      </c>
      <c r="DI37" s="254" t="str">
        <f>IF(ISNUMBER(FIND(analysismethod10,'III_Plan comp 438.68 {Plan 2}'!BB$15)),"",'III_Plan comp 438.68 {Plan 2}'!BB$15&amp;analysismethod10)</f>
        <v/>
      </c>
      <c r="DJ37" s="254" t="str">
        <f>IF(ISNUMBER(FIND(analysismethod10,'III_Plan comp 438.68 {Plan 2}'!BC$15)),"",'III_Plan comp 438.68 {Plan 2}'!BC$15&amp;analysismethod10)</f>
        <v/>
      </c>
      <c r="DK37" s="254" t="str">
        <f>IF(ISNUMBER(FIND(analysismethod10,'III_Plan comp 438.68 {Plan 2}'!BD$15)),"",'III_Plan comp 438.68 {Plan 2}'!BD$15&amp;analysismethod10)</f>
        <v/>
      </c>
      <c r="DL37" s="254" t="str">
        <f>IF(ISNUMBER(FIND(analysismethod10,'III_Plan comp 438.68 {Plan 2}'!BE$15)),"",'III_Plan comp 438.68 {Plan 2}'!BE$15&amp;analysismethod10)</f>
        <v/>
      </c>
      <c r="DM37" s="254" t="str">
        <f>IF(ISNUMBER(FIND(analysismethod10,'III_Plan comp 438.68 {Plan 2}'!BF$15)),"",'III_Plan comp 438.68 {Plan 2}'!BF$15&amp;analysismethod10)</f>
        <v/>
      </c>
      <c r="DN37" s="254" t="str">
        <f>IF(ISNUMBER(FIND(analysismethod10,'III_Plan comp 438.68 {Plan 2}'!BG$15)),"",'III_Plan comp 438.68 {Plan 2}'!BG$15&amp;analysismethod10)</f>
        <v/>
      </c>
      <c r="DO37" s="254" t="str">
        <f>IF(ISNUMBER(FIND(analysismethod10,'III_Plan comp 438.68 {Plan 2}'!BH$15)),"",'III_Plan comp 438.68 {Plan 2}'!BH$15&amp;analysismethod10)</f>
        <v/>
      </c>
      <c r="DP37" s="254" t="str">
        <f>IF(ISNUMBER(FIND(analysismethod10,'III_Plan comp 438.68 {Plan 2}'!BI$15)),"",'III_Plan comp 438.68 {Plan 2}'!BI$15&amp;analysismethod10)</f>
        <v/>
      </c>
      <c r="DQ37" s="254" t="str">
        <f>IF(ISNUMBER(FIND(analysismethod10,'III_Plan comp 438.68 {Plan 2}'!BJ$15)),"",'III_Plan comp 438.68 {Plan 2}'!BJ$15&amp;analysismethod10)</f>
        <v/>
      </c>
      <c r="DR37" s="254" t="str">
        <f>IF(ISNUMBER(FIND(analysismethod10,'III_Plan comp 438.68 {Plan 2}'!BK$15)),"",'III_Plan comp 438.68 {Plan 2}'!BK$15&amp;analysismethod10)</f>
        <v/>
      </c>
      <c r="DS37" s="254" t="str">
        <f>IF(ISNUMBER(FIND(analysismethod10,'III_Plan comp 438.68 {Plan 2}'!BL$15)),"",'III_Plan comp 438.68 {Plan 2}'!BL$15&amp;analysismethod10)</f>
        <v/>
      </c>
      <c r="DT37" s="254" t="str">
        <f>IF(ISNUMBER(FIND(analysismethod10,'III_Plan comp 438.68 {Plan 2}'!BM$15)),"",'III_Plan comp 438.68 {Plan 2}'!BM$15&amp;analysismethod10)</f>
        <v/>
      </c>
      <c r="DU37" s="254" t="str">
        <f>IF(ISNUMBER(FIND(analysismethod10,'III_Plan comp 438.68 {Plan 2}'!BN$15)),"",'III_Plan comp 438.68 {Plan 2}'!BN$15&amp;analysismethod10)</f>
        <v/>
      </c>
      <c r="DV37" s="254" t="str">
        <f>IF(ISNUMBER(FIND(analysismethod10,'III_Plan comp 438.68 {Plan 2}'!BO$15)),"",'III_Plan comp 438.68 {Plan 2}'!BO$15&amp;analysismethod10)</f>
        <v/>
      </c>
      <c r="DW37" s="254" t="str">
        <f>IF(ISNUMBER(FIND(analysismethod10,'III_Plan comp 438.68 {Plan 2}'!BP$15)),"",'III_Plan comp 438.68 {Plan 2}'!BP$15&amp;analysismethod10)</f>
        <v/>
      </c>
      <c r="DX37" s="254" t="str">
        <f>IF(ISNUMBER(FIND(analysismethod10,'III_Plan comp 438.68 {Plan 2}'!BQ$15)),"",'III_Plan comp 438.68 {Plan 2}'!BQ$15&amp;analysismethod10)</f>
        <v/>
      </c>
      <c r="DY37" s="254" t="str">
        <f>IF(ISNUMBER(FIND(analysismethod10,'III_Plan comp 438.68 {Plan 2}'!BR$15)),"",'III_Plan comp 438.68 {Plan 2}'!BR$15&amp;analysismethod10)</f>
        <v/>
      </c>
      <c r="DZ37" s="254" t="str">
        <f>IF(ISNUMBER(FIND(analysismethod10,'III_Plan comp 438.68 {Plan 2}'!BS$15)),"",'III_Plan comp 438.68 {Plan 2}'!BS$15&amp;analysismethod10)</f>
        <v/>
      </c>
      <c r="EA37" s="254" t="str">
        <f>IF(ISNUMBER(FIND(analysismethod10,'III_Plan comp 438.68 {Plan 2}'!BT$15)),"",'III_Plan comp 438.68 {Plan 2}'!BT$15&amp;analysismethod10)</f>
        <v/>
      </c>
      <c r="EB37" s="254" t="str">
        <f>IF(ISNUMBER(FIND(analysismethod10,'III_Plan comp 438.68 {Plan 2}'!BU$15)),"",'III_Plan comp 438.68 {Plan 2}'!BU$15&amp;analysismethod10)</f>
        <v/>
      </c>
      <c r="EC37" s="254" t="str">
        <f>IF(ISNUMBER(FIND(analysismethod10,'III_Plan comp 438.68 {Plan 2}'!BV$15)),"",'III_Plan comp 438.68 {Plan 2}'!BV$15&amp;analysismethod10)</f>
        <v/>
      </c>
      <c r="ED37" s="254" t="str">
        <f>IF(ISNUMBER(FIND(analysismethod10,'III_Plan comp 438.68 {Plan 2}'!BW$15)),"",'III_Plan comp 438.68 {Plan 2}'!BW$15&amp;analysismethod10)</f>
        <v/>
      </c>
      <c r="EE37" s="254" t="str">
        <f>IF(ISNUMBER(FIND(analysismethod10,'III_Plan comp 438.68 {Plan 2}'!BX$15)),"",'III_Plan comp 438.68 {Plan 2}'!BX$15&amp;analysismethod10)</f>
        <v/>
      </c>
      <c r="EF37" s="254" t="str">
        <f>IF(ISNUMBER(FIND(analysismethod10,'III_Plan comp 438.68 {Plan 2}'!BY$15)),"",'III_Plan comp 438.68 {Plan 2}'!BY$15&amp;analysismethod10)</f>
        <v/>
      </c>
      <c r="EG37" s="254" t="str">
        <f>IF(ISNUMBER(FIND(analysismethod10,'III_Plan comp 438.68 {Plan 2}'!BZ$15)),"",'III_Plan comp 438.68 {Plan 2}'!BZ$15&amp;analysismethod10)</f>
        <v/>
      </c>
      <c r="EH37" s="254" t="str">
        <f>IF(ISNUMBER(FIND(analysismethod10,'III_Plan comp 438.68 {Plan 2}'!CA$15)),"",'III_Plan comp 438.68 {Plan 2}'!CA$15&amp;analysismethod10)</f>
        <v/>
      </c>
      <c r="EI37" s="254" t="str">
        <f>IF(ISNUMBER(FIND(analysismethod10,'III_Plan comp 438.68 {Plan 2}'!CB$15)),"",'III_Plan comp 438.68 {Plan 2}'!CB$15&amp;analysismethod10)</f>
        <v/>
      </c>
      <c r="EJ37" s="254" t="str">
        <f>IF(ISNUMBER(FIND(analysismethod10,'III_Plan comp 438.68 {Plan 2}'!CC$15)),"",'III_Plan comp 438.68 {Plan 2}'!CC$15&amp;analysismethod10)</f>
        <v/>
      </c>
      <c r="EK37" s="254" t="str">
        <f>IF(ISNUMBER(FIND(analysismethod10,'III_Plan comp 438.68 {Plan 2}'!CD$15)),"",'III_Plan comp 438.68 {Plan 2}'!CD$15&amp;analysismethod10)</f>
        <v/>
      </c>
      <c r="EL37" s="254" t="str">
        <f>IF(ISNUMBER(FIND(analysismethod10,'III_Plan comp 438.68 {Plan 2}'!CE$15)),"",'III_Plan comp 438.68 {Plan 2}'!CE$15&amp;analysismethod10)</f>
        <v/>
      </c>
      <c r="EM37" s="254" t="str">
        <f>IF(ISNUMBER(FIND(analysismethod10,'III_Plan comp 438.68 {Plan 2}'!CF$15)),"",'III_Plan comp 438.68 {Plan 2}'!CF$15&amp;analysismethod10)</f>
        <v/>
      </c>
      <c r="EN37" s="254" t="str">
        <f>IF(ISNUMBER(FIND(analysismethod10,'III_Plan comp 438.68 {Plan 2}'!CG$15)),"",'III_Plan comp 438.68 {Plan 2}'!CG$15&amp;analysismethod10)</f>
        <v/>
      </c>
      <c r="EO37" s="254" t="str">
        <f>IF(ISNUMBER(FIND(analysismethod10,'III_Plan comp 438.68 {Plan 2}'!CH$15)),"",'III_Plan comp 438.68 {Plan 2}'!CH$15&amp;analysismethod10)</f>
        <v/>
      </c>
      <c r="EP37" s="254" t="str">
        <f>IF(ISNUMBER(FIND(analysismethod10,'III_Plan comp 438.68 {Plan 2}'!CI$15)),"",'III_Plan comp 438.68 {Plan 2}'!CI$15&amp;analysismethod10)</f>
        <v/>
      </c>
      <c r="EQ37" s="254" t="str">
        <f>IF(ISNUMBER(FIND(analysismethod10,'III_Plan comp 438.68 {Plan 2}'!CJ$15)),"",'III_Plan comp 438.68 {Plan 2}'!CJ$15&amp;analysismethod10)</f>
        <v/>
      </c>
      <c r="ER37" s="254" t="str">
        <f>IF(ISNUMBER(FIND(analysismethod10,'III_Plan comp 438.68 {Plan 2}'!CK$15)),"",'III_Plan comp 438.68 {Plan 2}'!CK$15&amp;analysismethod10)</f>
        <v/>
      </c>
      <c r="ES37" s="254" t="str">
        <f>IF(ISNUMBER(FIND(analysismethod10,'III_Plan comp 438.68 {Plan 2}'!CL$15)),"",'III_Plan comp 438.68 {Plan 2}'!CL$15&amp;analysismethod10)</f>
        <v/>
      </c>
      <c r="ET37" s="254" t="str">
        <f>IF(ISNUMBER(FIND(analysismethod10,'III_Plan comp 438.68 {Plan 2}'!CM$15)),"",'III_Plan comp 438.68 {Plan 2}'!CM$15&amp;analysismethod10)</f>
        <v/>
      </c>
      <c r="EU37" s="254" t="str">
        <f>IF(ISNUMBER(FIND(analysismethod10,'III_Plan comp 438.68 {Plan 2}'!CN$15)),"",'III_Plan comp 438.68 {Plan 2}'!CN$15&amp;analysismethod10)</f>
        <v/>
      </c>
      <c r="EV37" s="254" t="str">
        <f>IF(ISNUMBER(FIND(analysismethod10,'III_Plan comp 438.68 {Plan 2}'!CO$15)),"",'III_Plan comp 438.68 {Plan 2}'!CO$15&amp;analysismethod10)</f>
        <v/>
      </c>
      <c r="EW37" s="254" t="str">
        <f>IF(ISNUMBER(FIND(analysismethod10,'III_Plan comp 438.68 {Plan 2}'!CP$15)),"",'III_Plan comp 438.68 {Plan 2}'!CP$15&amp;analysismethod10)</f>
        <v/>
      </c>
      <c r="EX37" s="254" t="str">
        <f>IF(ISNUMBER(FIND(analysismethod10,'III_Plan comp 438.68 {Plan 2}'!CQ$15)),"",'III_Plan comp 438.68 {Plan 2}'!CQ$15&amp;analysismethod10)</f>
        <v/>
      </c>
      <c r="EY37" s="254" t="str">
        <f>IF(ISNUMBER(FIND(analysismethod10,'III_Plan comp 438.68 {Plan 2}'!CR$15)),"",'III_Plan comp 438.68 {Plan 2}'!CR$15&amp;analysismethod10)</f>
        <v/>
      </c>
      <c r="EZ37" s="254" t="str">
        <f>IF(ISNUMBER(FIND(analysismethod10,'III_Plan comp 438.68 {Plan 2}'!CS$15)),"",'III_Plan comp 438.68 {Plan 2}'!CS$15&amp;analysismethod10)</f>
        <v/>
      </c>
      <c r="FA37" s="254" t="str">
        <f>IF(ISNUMBER(FIND(analysismethod10,'III_Plan comp 438.68 {Plan 2}'!CT$15)),"",'III_Plan comp 438.68 {Plan 2}'!CT$15&amp;analysismethod10)</f>
        <v/>
      </c>
      <c r="FB37" s="254" t="str">
        <f>IF(ISNUMBER(FIND(analysismethod10,'III_Plan comp 438.68 {Plan 2}'!CU$15)),"",'III_Plan comp 438.68 {Plan 2}'!CU$15&amp;analysismethod10)</f>
        <v/>
      </c>
      <c r="FC37" s="254" t="str">
        <f>IF(ISNUMBER(FIND(analysismethod10,'III_Plan comp 438.68 {Plan 2}'!CV$15)),"",'III_Plan comp 438.68 {Plan 2}'!CV$15&amp;analysismethod10)</f>
        <v/>
      </c>
      <c r="FD37" s="254" t="str">
        <f>IF(ISNUMBER(FIND(analysismethod10,'III_Plan comp 438.68 {Plan 2}'!CW$15)),"",'III_Plan comp 438.68 {Plan 2}'!CW$15&amp;analysismethod10)</f>
        <v/>
      </c>
      <c r="FE37" s="254" t="str">
        <f>IF(ISNUMBER(FIND(analysismethod10,'III_Plan comp 438.68 {Plan 2}'!CX$15)),"",'III_Plan comp 438.68 {Plan 2}'!CX$15&amp;analysismethod10)</f>
        <v/>
      </c>
      <c r="FF37" s="254" t="str">
        <f>IF(ISNUMBER(FIND(analysismethod10,'III_Plan comp 438.68 {Plan 2}'!CY$15)),"",'III_Plan comp 438.68 {Plan 2}'!CY$15&amp;analysismethod10)</f>
        <v/>
      </c>
      <c r="FG37" s="254" t="str">
        <f>IF(ISNUMBER(FIND(analysismethod10,'III_Plan comp 438.68 {Plan 2}'!CZ$15)),"",'III_Plan comp 438.68 {Plan 2}'!CZ$15&amp;analysismethod10)</f>
        <v/>
      </c>
    </row>
    <row r="38" spans="2:163" ht="15" thickTop="1" x14ac:dyDescent="0.2">
      <c r="B38" s="12" t="s">
        <v>690</v>
      </c>
      <c r="C38" s="12"/>
      <c r="D38" s="12"/>
      <c r="E38" s="12"/>
      <c r="F38" s="12"/>
      <c r="G38" s="12"/>
      <c r="J38" s="12"/>
      <c r="K38" s="12"/>
      <c r="L38" s="12"/>
      <c r="M38" s="12"/>
      <c r="N38" s="12"/>
      <c r="O38" s="12"/>
      <c r="P38" s="12"/>
      <c r="Q38" s="12"/>
      <c r="R38" s="12"/>
      <c r="S38" s="12"/>
      <c r="T38" s="12"/>
      <c r="BK38" s="12"/>
      <c r="BL38" s="12"/>
    </row>
    <row r="39" spans="2:163" ht="15" thickBot="1" x14ac:dyDescent="0.25">
      <c r="B39" s="12" t="s">
        <v>691</v>
      </c>
      <c r="C39" s="12"/>
      <c r="D39" s="12"/>
      <c r="E39" s="12"/>
      <c r="F39" s="12"/>
      <c r="G39" s="12"/>
      <c r="J39" s="12"/>
      <c r="K39" s="12"/>
      <c r="L39" s="12"/>
      <c r="M39" s="12"/>
      <c r="N39" s="12"/>
      <c r="O39" s="12"/>
      <c r="P39" s="12"/>
      <c r="Q39" s="12"/>
      <c r="R39" s="12"/>
      <c r="S39" s="12"/>
      <c r="T39" s="12"/>
      <c r="BK39" s="12"/>
      <c r="BL39" s="12"/>
    </row>
    <row r="40" spans="2:163" ht="15.75" thickTop="1" x14ac:dyDescent="0.25">
      <c r="B40" s="12" t="s">
        <v>692</v>
      </c>
      <c r="C40" s="12"/>
      <c r="D40" s="12"/>
      <c r="E40" s="12"/>
      <c r="F40" s="12"/>
      <c r="G40" s="12"/>
      <c r="J40" s="12"/>
      <c r="K40" s="12"/>
      <c r="L40" s="12"/>
      <c r="M40" s="12"/>
      <c r="N40" s="12"/>
      <c r="O40" s="12"/>
      <c r="P40" s="12"/>
      <c r="Q40" s="12"/>
      <c r="R40" s="12"/>
      <c r="S40" s="12"/>
      <c r="T40" s="12"/>
      <c r="BJ40" s="268" t="s">
        <v>106</v>
      </c>
      <c r="BK40" s="247" t="str">
        <f>IF('I_State and program information'!$E$50="Yes","Geomapping"&amp;"; "&amp;CHAR(10)&amp;CHAR(10),"")</f>
        <v xml:space="preserve">Geomapping; 
</v>
      </c>
      <c r="BL40" s="248" t="str">
        <f>IF(ISNUMBER(FIND(analysismethod1,'III_Plan comp 438.68 {Plan 3}'!E$15)),"",'III_Plan comp 438.68 {Plan 3}'!E$15&amp;analysismethod1)</f>
        <v xml:space="preserve">Geomapping; 
</v>
      </c>
      <c r="BM40" s="248" t="str">
        <f>IF(ISNUMBER(FIND(analysismethod1,'III_Plan comp 438.68 {Plan 3}'!F$15)),"",'III_Plan comp 438.68 {Plan 3}'!F$15&amp;analysismethod1)</f>
        <v xml:space="preserve">Geomapping; 
</v>
      </c>
      <c r="BN40" s="248" t="str">
        <f>IF(ISNUMBER(FIND(analysismethod1,'III_Plan comp 438.68 {Plan 3}'!G$15)),"",'III_Plan comp 438.68 {Plan 3}'!G$15&amp;analysismethod1)</f>
        <v xml:space="preserve">Geomapping; 
</v>
      </c>
      <c r="BO40" s="248" t="str">
        <f>IF(ISNUMBER(FIND(analysismethod1,'III_Plan comp 438.68 {Plan 3}'!H$15)),"",'III_Plan comp 438.68 {Plan 3}'!H$15&amp;analysismethod1)</f>
        <v xml:space="preserve">Geomapping; 
</v>
      </c>
      <c r="BP40" s="248" t="str">
        <f>IF(ISNUMBER(FIND(analysismethod1,'III_Plan comp 438.68 {Plan 3}'!I$15)),"",'III_Plan comp 438.68 {Plan 3}'!I$15&amp;analysismethod1)</f>
        <v xml:space="preserve">Geomapping; 
</v>
      </c>
      <c r="BQ40" s="248" t="str">
        <f>IF(ISNUMBER(FIND(analysismethod1,'III_Plan comp 438.68 {Plan 3}'!J$15)),"",'III_Plan comp 438.68 {Plan 3}'!J$15&amp;analysismethod1)</f>
        <v xml:space="preserve">Geomapping; 
</v>
      </c>
      <c r="BR40" s="248" t="str">
        <f>IF(ISNUMBER(FIND(analysismethod1,'III_Plan comp 438.68 {Plan 3}'!K$15)),"",'III_Plan comp 438.68 {Plan 3}'!K$15&amp;analysismethod1)</f>
        <v xml:space="preserve">Geomapping; 
</v>
      </c>
      <c r="BS40" s="248" t="str">
        <f>IF(ISNUMBER(FIND(analysismethod1,'III_Plan comp 438.68 {Plan 3}'!L$15)),"",'III_Plan comp 438.68 {Plan 3}'!L$15&amp;analysismethod1)</f>
        <v xml:space="preserve">Geomapping; 
</v>
      </c>
      <c r="BT40" s="248" t="str">
        <f>IF(ISNUMBER(FIND(analysismethod1,'III_Plan comp 438.68 {Plan 3}'!M$15)),"",'III_Plan comp 438.68 {Plan 3}'!M$15&amp;analysismethod1)</f>
        <v xml:space="preserve">Geomapping; 
</v>
      </c>
      <c r="BU40" s="248" t="str">
        <f>IF(ISNUMBER(FIND(analysismethod1,'III_Plan comp 438.68 {Plan 3}'!N$15)),"",'III_Plan comp 438.68 {Plan 3}'!N$15&amp;analysismethod1)</f>
        <v xml:space="preserve">Geomapping; 
</v>
      </c>
      <c r="BV40" s="248" t="str">
        <f>IF(ISNUMBER(FIND(analysismethod1,'III_Plan comp 438.68 {Plan 3}'!O$15)),"",'III_Plan comp 438.68 {Plan 3}'!O$15&amp;analysismethod1)</f>
        <v xml:space="preserve">Geomapping; 
</v>
      </c>
      <c r="BW40" s="248" t="str">
        <f>IF(ISNUMBER(FIND(analysismethod1,'III_Plan comp 438.68 {Plan 3}'!P$15)),"",'III_Plan comp 438.68 {Plan 3}'!P$15&amp;analysismethod1)</f>
        <v xml:space="preserve">Geomapping; 
</v>
      </c>
      <c r="BX40" s="248" t="str">
        <f>IF(ISNUMBER(FIND(analysismethod1,'III_Plan comp 438.68 {Plan 3}'!Q$15)),"",'III_Plan comp 438.68 {Plan 3}'!Q$15&amp;analysismethod1)</f>
        <v xml:space="preserve">Geomapping; 
</v>
      </c>
      <c r="BY40" s="248" t="str">
        <f>IF(ISNUMBER(FIND(analysismethod1,'III_Plan comp 438.68 {Plan 3}'!R$15)),"",'III_Plan comp 438.68 {Plan 3}'!R$15&amp;analysismethod1)</f>
        <v xml:space="preserve">Geomapping; 
</v>
      </c>
      <c r="BZ40" s="248" t="str">
        <f>IF(ISNUMBER(FIND(analysismethod1,'III_Plan comp 438.68 {Plan 3}'!S$15)),"",'III_Plan comp 438.68 {Plan 3}'!S$15&amp;analysismethod1)</f>
        <v xml:space="preserve">Geomapping; 
</v>
      </c>
      <c r="CA40" s="248" t="str">
        <f>IF(ISNUMBER(FIND(analysismethod1,'III_Plan comp 438.68 {Plan 3}'!T$15)),"",'III_Plan comp 438.68 {Plan 3}'!T$15&amp;analysismethod1)</f>
        <v xml:space="preserve">Geomapping; 
</v>
      </c>
      <c r="CB40" s="248" t="str">
        <f>IF(ISNUMBER(FIND(analysismethod1,'III_Plan comp 438.68 {Plan 3}'!U$15)),"",'III_Plan comp 438.68 {Plan 3}'!U$15&amp;analysismethod1)</f>
        <v xml:space="preserve">Geomapping; 
</v>
      </c>
      <c r="CC40" s="248" t="str">
        <f>IF(ISNUMBER(FIND(analysismethod1,'III_Plan comp 438.68 {Plan 3}'!V$15)),"",'III_Plan comp 438.68 {Plan 3}'!V$15&amp;analysismethod1)</f>
        <v xml:space="preserve">Geomapping; 
</v>
      </c>
      <c r="CD40" s="248" t="str">
        <f>IF(ISNUMBER(FIND(analysismethod1,'III_Plan comp 438.68 {Plan 3}'!W$15)),"",'III_Plan comp 438.68 {Plan 3}'!W$15&amp;analysismethod1)</f>
        <v xml:space="preserve">Geomapping; 
</v>
      </c>
      <c r="CE40" s="248" t="str">
        <f>IF(ISNUMBER(FIND(analysismethod1,'III_Plan comp 438.68 {Plan 3}'!X$15)),"",'III_Plan comp 438.68 {Plan 3}'!X$15&amp;analysismethod1)</f>
        <v xml:space="preserve">Geomapping; 
</v>
      </c>
      <c r="CF40" s="248" t="str">
        <f>IF(ISNUMBER(FIND(analysismethod1,'III_Plan comp 438.68 {Plan 3}'!Y$15)),"",'III_Plan comp 438.68 {Plan 3}'!Y$15&amp;analysismethod1)</f>
        <v xml:space="preserve">Geomapping; 
</v>
      </c>
      <c r="CG40" s="248" t="str">
        <f>IF(ISNUMBER(FIND(analysismethod1,'III_Plan comp 438.68 {Plan 3}'!Z$15)),"",'III_Plan comp 438.68 {Plan 3}'!Z$15&amp;analysismethod1)</f>
        <v xml:space="preserve">Geomapping; 
</v>
      </c>
      <c r="CH40" s="248" t="str">
        <f>IF(ISNUMBER(FIND(analysismethod1,'III_Plan comp 438.68 {Plan 3}'!AA$15)),"",'III_Plan comp 438.68 {Plan 3}'!AA$15&amp;analysismethod1)</f>
        <v xml:space="preserve">Geomapping; 
</v>
      </c>
      <c r="CI40" s="248" t="str">
        <f>IF(ISNUMBER(FIND(analysismethod1,'III_Plan comp 438.68 {Plan 3}'!AB$15)),"",'III_Plan comp 438.68 {Plan 3}'!AB$15&amp;analysismethod1)</f>
        <v xml:space="preserve">Geomapping; 
</v>
      </c>
      <c r="CJ40" s="248" t="str">
        <f>IF(ISNUMBER(FIND(analysismethod1,'III_Plan comp 438.68 {Plan 3}'!AC$15)),"",'III_Plan comp 438.68 {Plan 3}'!AC$15&amp;analysismethod1)</f>
        <v xml:space="preserve">Geomapping; 
</v>
      </c>
      <c r="CK40" s="248" t="str">
        <f>IF(ISNUMBER(FIND(analysismethod1,'III_Plan comp 438.68 {Plan 3}'!AD$15)),"",'III_Plan comp 438.68 {Plan 3}'!AD$15&amp;analysismethod1)</f>
        <v xml:space="preserve">Geomapping; 
</v>
      </c>
      <c r="CL40" s="248" t="str">
        <f>IF(ISNUMBER(FIND(analysismethod1,'III_Plan comp 438.68 {Plan 3}'!AE$15)),"",'III_Plan comp 438.68 {Plan 3}'!AE$15&amp;analysismethod1)</f>
        <v xml:space="preserve">Geomapping; 
</v>
      </c>
      <c r="CM40" s="248" t="str">
        <f>IF(ISNUMBER(FIND(analysismethod1,'III_Plan comp 438.68 {Plan 3}'!AF$15)),"",'III_Plan comp 438.68 {Plan 3}'!AF$15&amp;analysismethod1)</f>
        <v xml:space="preserve">Geomapping; 
</v>
      </c>
      <c r="CN40" s="248" t="str">
        <f>IF(ISNUMBER(FIND(analysismethod1,'III_Plan comp 438.68 {Plan 3}'!AG$15)),"",'III_Plan comp 438.68 {Plan 3}'!AG$15&amp;analysismethod1)</f>
        <v xml:space="preserve">Geomapping; 
</v>
      </c>
      <c r="CO40" s="248" t="str">
        <f>IF(ISNUMBER(FIND(analysismethod1,'III_Plan comp 438.68 {Plan 3}'!AH$15)),"",'III_Plan comp 438.68 {Plan 3}'!AH$15&amp;analysismethod1)</f>
        <v xml:space="preserve">Geomapping; 
</v>
      </c>
      <c r="CP40" s="248" t="str">
        <f>IF(ISNUMBER(FIND(analysismethod1,'III_Plan comp 438.68 {Plan 3}'!AI$15)),"",'III_Plan comp 438.68 {Plan 3}'!AI$15&amp;analysismethod1)</f>
        <v xml:space="preserve">Geomapping; 
</v>
      </c>
      <c r="CQ40" s="248" t="str">
        <f>IF(ISNUMBER(FIND(analysismethod1,'III_Plan comp 438.68 {Plan 3}'!AJ$15)),"",'III_Plan comp 438.68 {Plan 3}'!AJ$15&amp;analysismethod1)</f>
        <v xml:space="preserve">Geomapping; 
</v>
      </c>
      <c r="CR40" s="248" t="str">
        <f>IF(ISNUMBER(FIND(analysismethod1,'III_Plan comp 438.68 {Plan 3}'!AK$15)),"",'III_Plan comp 438.68 {Plan 3}'!AK$15&amp;analysismethod1)</f>
        <v xml:space="preserve">Geomapping; 
</v>
      </c>
      <c r="CS40" s="248" t="str">
        <f>IF(ISNUMBER(FIND(analysismethod1,'III_Plan comp 438.68 {Plan 3}'!AL$15)),"",'III_Plan comp 438.68 {Plan 3}'!AL$15&amp;analysismethod1)</f>
        <v xml:space="preserve">Geomapping; 
</v>
      </c>
      <c r="CT40" s="248" t="str">
        <f>IF(ISNUMBER(FIND(analysismethod1,'III_Plan comp 438.68 {Plan 3}'!AM$15)),"",'III_Plan comp 438.68 {Plan 3}'!AM$15&amp;analysismethod1)</f>
        <v xml:space="preserve">Geomapping; 
</v>
      </c>
      <c r="CU40" s="248" t="str">
        <f>IF(ISNUMBER(FIND(analysismethod1,'III_Plan comp 438.68 {Plan 3}'!AN$15)),"",'III_Plan comp 438.68 {Plan 3}'!AN$15&amp;analysismethod1)</f>
        <v xml:space="preserve">Geomapping; 
</v>
      </c>
      <c r="CV40" s="248" t="str">
        <f>IF(ISNUMBER(FIND(analysismethod1,'III_Plan comp 438.68 {Plan 3}'!AO$15)),"",'III_Plan comp 438.68 {Plan 3}'!AO$15&amp;analysismethod1)</f>
        <v xml:space="preserve">Geomapping; 
</v>
      </c>
      <c r="CW40" s="248" t="str">
        <f>IF(ISNUMBER(FIND(analysismethod1,'III_Plan comp 438.68 {Plan 3}'!AP$15)),"",'III_Plan comp 438.68 {Plan 3}'!AP$15&amp;analysismethod1)</f>
        <v xml:space="preserve">Geomapping; 
</v>
      </c>
      <c r="CX40" s="248" t="str">
        <f>IF(ISNUMBER(FIND(analysismethod1,'III_Plan comp 438.68 {Plan 3}'!AQ$15)),"",'III_Plan comp 438.68 {Plan 3}'!AQ$15&amp;analysismethod1)</f>
        <v xml:space="preserve">Geomapping; 
</v>
      </c>
      <c r="CY40" s="248" t="str">
        <f>IF(ISNUMBER(FIND(analysismethod1,'III_Plan comp 438.68 {Plan 3}'!AR$15)),"",'III_Plan comp 438.68 {Plan 3}'!AR$15&amp;analysismethod1)</f>
        <v xml:space="preserve">Geomapping; 
</v>
      </c>
      <c r="CZ40" s="248" t="str">
        <f>IF(ISNUMBER(FIND(analysismethod1,'III_Plan comp 438.68 {Plan 3}'!AS$15)),"",'III_Plan comp 438.68 {Plan 3}'!AS$15&amp;analysismethod1)</f>
        <v xml:space="preserve">Geomapping; 
</v>
      </c>
      <c r="DA40" s="248" t="str">
        <f>IF(ISNUMBER(FIND(analysismethod1,'III_Plan comp 438.68 {Plan 3}'!AT$15)),"",'III_Plan comp 438.68 {Plan 3}'!AT$15&amp;analysismethod1)</f>
        <v xml:space="preserve">Geomapping; 
</v>
      </c>
      <c r="DB40" s="248" t="str">
        <f>IF(ISNUMBER(FIND(analysismethod1,'III_Plan comp 438.68 {Plan 3}'!AU$15)),"",'III_Plan comp 438.68 {Plan 3}'!AU$15&amp;analysismethod1)</f>
        <v xml:space="preserve">Geomapping; 
</v>
      </c>
      <c r="DC40" s="248" t="str">
        <f>IF(ISNUMBER(FIND(analysismethod1,'III_Plan comp 438.68 {Plan 3}'!AV$15)),"",'III_Plan comp 438.68 {Plan 3}'!AV$15&amp;analysismethod1)</f>
        <v xml:space="preserve">Geomapping; 
</v>
      </c>
      <c r="DD40" s="248" t="str">
        <f>IF(ISNUMBER(FIND(analysismethod1,'III_Plan comp 438.68 {Plan 3}'!AW$15)),"",'III_Plan comp 438.68 {Plan 3}'!AW$15&amp;analysismethod1)</f>
        <v xml:space="preserve">Geomapping; 
</v>
      </c>
      <c r="DE40" s="248" t="str">
        <f>IF(ISNUMBER(FIND(analysismethod1,'III_Plan comp 438.68 {Plan 3}'!AX$15)),"",'III_Plan comp 438.68 {Plan 3}'!AX$15&amp;analysismethod1)</f>
        <v xml:space="preserve">Geomapping; 
</v>
      </c>
      <c r="DF40" s="248" t="str">
        <f>IF(ISNUMBER(FIND(analysismethod1,'III_Plan comp 438.68 {Plan 3}'!AY$15)),"",'III_Plan comp 438.68 {Plan 3}'!AY$15&amp;analysismethod1)</f>
        <v xml:space="preserve">Geomapping; 
</v>
      </c>
      <c r="DG40" s="248" t="str">
        <f>IF(ISNUMBER(FIND(analysismethod1,'III_Plan comp 438.68 {Plan 3}'!AZ$15)),"",'III_Plan comp 438.68 {Plan 3}'!AZ$15&amp;analysismethod1)</f>
        <v xml:space="preserve">Geomapping; 
</v>
      </c>
      <c r="DH40" s="248" t="str">
        <f>IF(ISNUMBER(FIND(analysismethod1,'III_Plan comp 438.68 {Plan 3}'!BA$15)),"",'III_Plan comp 438.68 {Plan 3}'!BA$15&amp;analysismethod1)</f>
        <v xml:space="preserve">Geomapping; 
</v>
      </c>
      <c r="DI40" s="248" t="str">
        <f>IF(ISNUMBER(FIND(analysismethod1,'III_Plan comp 438.68 {Plan 3}'!BB$15)),"",'III_Plan comp 438.68 {Plan 3}'!BB$15&amp;analysismethod1)</f>
        <v xml:space="preserve">Geomapping; 
</v>
      </c>
      <c r="DJ40" s="248" t="str">
        <f>IF(ISNUMBER(FIND(analysismethod1,'III_Plan comp 438.68 {Plan 3}'!BC$15)),"",'III_Plan comp 438.68 {Plan 3}'!BC$15&amp;analysismethod1)</f>
        <v xml:space="preserve">Geomapping; 
</v>
      </c>
      <c r="DK40" s="248" t="str">
        <f>IF(ISNUMBER(FIND(analysismethod1,'III_Plan comp 438.68 {Plan 3}'!BD$15)),"",'III_Plan comp 438.68 {Plan 3}'!BD$15&amp;analysismethod1)</f>
        <v xml:space="preserve">Geomapping; 
</v>
      </c>
      <c r="DL40" s="248" t="str">
        <f>IF(ISNUMBER(FIND(analysismethod1,'III_Plan comp 438.68 {Plan 3}'!BE$15)),"",'III_Plan comp 438.68 {Plan 3}'!BE$15&amp;analysismethod1)</f>
        <v xml:space="preserve">Geomapping; 
</v>
      </c>
      <c r="DM40" s="248" t="str">
        <f>IF(ISNUMBER(FIND(analysismethod1,'III_Plan comp 438.68 {Plan 3}'!BF$15)),"",'III_Plan comp 438.68 {Plan 3}'!BF$15&amp;analysismethod1)</f>
        <v xml:space="preserve">Geomapping; 
</v>
      </c>
      <c r="DN40" s="248" t="str">
        <f>IF(ISNUMBER(FIND(analysismethod1,'III_Plan comp 438.68 {Plan 3}'!BG$15)),"",'III_Plan comp 438.68 {Plan 3}'!BG$15&amp;analysismethod1)</f>
        <v xml:space="preserve">Geomapping; 
</v>
      </c>
      <c r="DO40" s="248" t="str">
        <f>IF(ISNUMBER(FIND(analysismethod1,'III_Plan comp 438.68 {Plan 3}'!BH$15)),"",'III_Plan comp 438.68 {Plan 3}'!BH$15&amp;analysismethod1)</f>
        <v xml:space="preserve">Geomapping; 
</v>
      </c>
      <c r="DP40" s="248" t="str">
        <f>IF(ISNUMBER(FIND(analysismethod1,'III_Plan comp 438.68 {Plan 3}'!BI$15)),"",'III_Plan comp 438.68 {Plan 3}'!BI$15&amp;analysismethod1)</f>
        <v xml:space="preserve">Geomapping; 
</v>
      </c>
      <c r="DQ40" s="248" t="str">
        <f>IF(ISNUMBER(FIND(analysismethod1,'III_Plan comp 438.68 {Plan 3}'!BJ$15)),"",'III_Plan comp 438.68 {Plan 3}'!BJ$15&amp;analysismethod1)</f>
        <v xml:space="preserve">Geomapping; 
</v>
      </c>
      <c r="DR40" s="248" t="str">
        <f>IF(ISNUMBER(FIND(analysismethod1,'III_Plan comp 438.68 {Plan 3}'!BK$15)),"",'III_Plan comp 438.68 {Plan 3}'!BK$15&amp;analysismethod1)</f>
        <v xml:space="preserve">Geomapping; 
</v>
      </c>
      <c r="DS40" s="248" t="str">
        <f>IF(ISNUMBER(FIND(analysismethod1,'III_Plan comp 438.68 {Plan 3}'!BL$15)),"",'III_Plan comp 438.68 {Plan 3}'!BL$15&amp;analysismethod1)</f>
        <v xml:space="preserve">Geomapping; 
</v>
      </c>
      <c r="DT40" s="248" t="str">
        <f>IF(ISNUMBER(FIND(analysismethod1,'III_Plan comp 438.68 {Plan 3}'!BM$15)),"",'III_Plan comp 438.68 {Plan 3}'!BM$15&amp;analysismethod1)</f>
        <v xml:space="preserve">Geomapping; 
</v>
      </c>
      <c r="DU40" s="248" t="str">
        <f>IF(ISNUMBER(FIND(analysismethod1,'III_Plan comp 438.68 {Plan 3}'!BN$15)),"",'III_Plan comp 438.68 {Plan 3}'!BN$15&amp;analysismethod1)</f>
        <v xml:space="preserve">Geomapping; 
</v>
      </c>
      <c r="DV40" s="248" t="str">
        <f>IF(ISNUMBER(FIND(analysismethod1,'III_Plan comp 438.68 {Plan 3}'!BO$15)),"",'III_Plan comp 438.68 {Plan 3}'!BO$15&amp;analysismethod1)</f>
        <v xml:space="preserve">Geomapping; 
</v>
      </c>
      <c r="DW40" s="248" t="str">
        <f>IF(ISNUMBER(FIND(analysismethod1,'III_Plan comp 438.68 {Plan 3}'!BP$15)),"",'III_Plan comp 438.68 {Plan 3}'!BP$15&amp;analysismethod1)</f>
        <v xml:space="preserve">Geomapping; 
</v>
      </c>
      <c r="DX40" s="248" t="str">
        <f>IF(ISNUMBER(FIND(analysismethod1,'III_Plan comp 438.68 {Plan 3}'!BQ$15)),"",'III_Plan comp 438.68 {Plan 3}'!BQ$15&amp;analysismethod1)</f>
        <v xml:space="preserve">Geomapping; 
</v>
      </c>
      <c r="DY40" s="248" t="str">
        <f>IF(ISNUMBER(FIND(analysismethod1,'III_Plan comp 438.68 {Plan 3}'!BR$15)),"",'III_Plan comp 438.68 {Plan 3}'!BR$15&amp;analysismethod1)</f>
        <v xml:space="preserve">Geomapping; 
</v>
      </c>
      <c r="DZ40" s="248" t="str">
        <f>IF(ISNUMBER(FIND(analysismethod1,'III_Plan comp 438.68 {Plan 3}'!BS$15)),"",'III_Plan comp 438.68 {Plan 3}'!BS$15&amp;analysismethod1)</f>
        <v xml:space="preserve">Geomapping; 
</v>
      </c>
      <c r="EA40" s="248" t="str">
        <f>IF(ISNUMBER(FIND(analysismethod1,'III_Plan comp 438.68 {Plan 3}'!BT$15)),"",'III_Plan comp 438.68 {Plan 3}'!BT$15&amp;analysismethod1)</f>
        <v xml:space="preserve">Geomapping; 
</v>
      </c>
      <c r="EB40" s="248" t="str">
        <f>IF(ISNUMBER(FIND(analysismethod1,'III_Plan comp 438.68 {Plan 3}'!BU$15)),"",'III_Plan comp 438.68 {Plan 3}'!BU$15&amp;analysismethod1)</f>
        <v xml:space="preserve">Geomapping; 
</v>
      </c>
      <c r="EC40" s="248" t="str">
        <f>IF(ISNUMBER(FIND(analysismethod1,'III_Plan comp 438.68 {Plan 3}'!BV$15)),"",'III_Plan comp 438.68 {Plan 3}'!BV$15&amp;analysismethod1)</f>
        <v xml:space="preserve">Geomapping; 
</v>
      </c>
      <c r="ED40" s="248" t="str">
        <f>IF(ISNUMBER(FIND(analysismethod1,'III_Plan comp 438.68 {Plan 3}'!BW$15)),"",'III_Plan comp 438.68 {Plan 3}'!BW$15&amp;analysismethod1)</f>
        <v xml:space="preserve">Geomapping; 
</v>
      </c>
      <c r="EE40" s="248" t="str">
        <f>IF(ISNUMBER(FIND(analysismethod1,'III_Plan comp 438.68 {Plan 3}'!BX$15)),"",'III_Plan comp 438.68 {Plan 3}'!BX$15&amp;analysismethod1)</f>
        <v xml:space="preserve">Geomapping; 
</v>
      </c>
      <c r="EF40" s="248" t="str">
        <f>IF(ISNUMBER(FIND(analysismethod1,'III_Plan comp 438.68 {Plan 3}'!BY$15)),"",'III_Plan comp 438.68 {Plan 3}'!BY$15&amp;analysismethod1)</f>
        <v xml:space="preserve">Geomapping; 
</v>
      </c>
      <c r="EG40" s="248" t="str">
        <f>IF(ISNUMBER(FIND(analysismethod1,'III_Plan comp 438.68 {Plan 3}'!BZ$15)),"",'III_Plan comp 438.68 {Plan 3}'!BZ$15&amp;analysismethod1)</f>
        <v xml:space="preserve">Geomapping; 
</v>
      </c>
      <c r="EH40" s="248" t="str">
        <f>IF(ISNUMBER(FIND(analysismethod1,'III_Plan comp 438.68 {Plan 3}'!CA$15)),"",'III_Plan comp 438.68 {Plan 3}'!CA$15&amp;analysismethod1)</f>
        <v xml:space="preserve">Geomapping; 
</v>
      </c>
      <c r="EI40" s="248" t="str">
        <f>IF(ISNUMBER(FIND(analysismethod1,'III_Plan comp 438.68 {Plan 3}'!CB$15)),"",'III_Plan comp 438.68 {Plan 3}'!CB$15&amp;analysismethod1)</f>
        <v xml:space="preserve">Geomapping; 
</v>
      </c>
      <c r="EJ40" s="248" t="str">
        <f>IF(ISNUMBER(FIND(analysismethod1,'III_Plan comp 438.68 {Plan 3}'!CC$15)),"",'III_Plan comp 438.68 {Plan 3}'!CC$15&amp;analysismethod1)</f>
        <v xml:space="preserve">Geomapping; 
</v>
      </c>
      <c r="EK40" s="248" t="str">
        <f>IF(ISNUMBER(FIND(analysismethod1,'III_Plan comp 438.68 {Plan 3}'!CD$15)),"",'III_Plan comp 438.68 {Plan 3}'!CD$15&amp;analysismethod1)</f>
        <v xml:space="preserve">Geomapping; 
</v>
      </c>
      <c r="EL40" s="248" t="str">
        <f>IF(ISNUMBER(FIND(analysismethod1,'III_Plan comp 438.68 {Plan 3}'!CE$15)),"",'III_Plan comp 438.68 {Plan 3}'!CE$15&amp;analysismethod1)</f>
        <v xml:space="preserve">Geomapping; 
</v>
      </c>
      <c r="EM40" s="248" t="str">
        <f>IF(ISNUMBER(FIND(analysismethod1,'III_Plan comp 438.68 {Plan 3}'!CF$15)),"",'III_Plan comp 438.68 {Plan 3}'!CF$15&amp;analysismethod1)</f>
        <v xml:space="preserve">Geomapping; 
</v>
      </c>
      <c r="EN40" s="248" t="str">
        <f>IF(ISNUMBER(FIND(analysismethod1,'III_Plan comp 438.68 {Plan 3}'!CG$15)),"",'III_Plan comp 438.68 {Plan 3}'!CG$15&amp;analysismethod1)</f>
        <v xml:space="preserve">Geomapping; 
</v>
      </c>
      <c r="EO40" s="248" t="str">
        <f>IF(ISNUMBER(FIND(analysismethod1,'III_Plan comp 438.68 {Plan 3}'!CH$15)),"",'III_Plan comp 438.68 {Plan 3}'!CH$15&amp;analysismethod1)</f>
        <v xml:space="preserve">Geomapping; 
</v>
      </c>
      <c r="EP40" s="248" t="str">
        <f>IF(ISNUMBER(FIND(analysismethod1,'III_Plan comp 438.68 {Plan 3}'!CI$15)),"",'III_Plan comp 438.68 {Plan 3}'!CI$15&amp;analysismethod1)</f>
        <v xml:space="preserve">Geomapping; 
</v>
      </c>
      <c r="EQ40" s="248" t="str">
        <f>IF(ISNUMBER(FIND(analysismethod1,'III_Plan comp 438.68 {Plan 3}'!CJ$15)),"",'III_Plan comp 438.68 {Plan 3}'!CJ$15&amp;analysismethod1)</f>
        <v xml:space="preserve">Geomapping; 
</v>
      </c>
      <c r="ER40" s="248" t="str">
        <f>IF(ISNUMBER(FIND(analysismethod1,'III_Plan comp 438.68 {Plan 3}'!CK$15)),"",'III_Plan comp 438.68 {Plan 3}'!CK$15&amp;analysismethod1)</f>
        <v xml:space="preserve">Geomapping; 
</v>
      </c>
      <c r="ES40" s="248" t="str">
        <f>IF(ISNUMBER(FIND(analysismethod1,'III_Plan comp 438.68 {Plan 3}'!CL$15)),"",'III_Plan comp 438.68 {Plan 3}'!CL$15&amp;analysismethod1)</f>
        <v xml:space="preserve">Geomapping; 
</v>
      </c>
      <c r="ET40" s="248" t="str">
        <f>IF(ISNUMBER(FIND(analysismethod1,'III_Plan comp 438.68 {Plan 3}'!CM$15)),"",'III_Plan comp 438.68 {Plan 3}'!CM$15&amp;analysismethod1)</f>
        <v xml:space="preserve">Geomapping; 
</v>
      </c>
      <c r="EU40" s="248" t="str">
        <f>IF(ISNUMBER(FIND(analysismethod1,'III_Plan comp 438.68 {Plan 3}'!CN$15)),"",'III_Plan comp 438.68 {Plan 3}'!CN$15&amp;analysismethod1)</f>
        <v xml:space="preserve">Geomapping; 
</v>
      </c>
      <c r="EV40" s="248" t="str">
        <f>IF(ISNUMBER(FIND(analysismethod1,'III_Plan comp 438.68 {Plan 3}'!CO$15)),"",'III_Plan comp 438.68 {Plan 3}'!CO$15&amp;analysismethod1)</f>
        <v xml:space="preserve">Geomapping; 
</v>
      </c>
      <c r="EW40" s="248" t="str">
        <f>IF(ISNUMBER(FIND(analysismethod1,'III_Plan comp 438.68 {Plan 3}'!CP$15)),"",'III_Plan comp 438.68 {Plan 3}'!CP$15&amp;analysismethod1)</f>
        <v xml:space="preserve">Geomapping; 
</v>
      </c>
      <c r="EX40" s="248" t="str">
        <f>IF(ISNUMBER(FIND(analysismethod1,'III_Plan comp 438.68 {Plan 3}'!CQ$15)),"",'III_Plan comp 438.68 {Plan 3}'!CQ$15&amp;analysismethod1)</f>
        <v xml:space="preserve">Geomapping; 
</v>
      </c>
      <c r="EY40" s="248" t="str">
        <f>IF(ISNUMBER(FIND(analysismethod1,'III_Plan comp 438.68 {Plan 3}'!CR$15)),"",'III_Plan comp 438.68 {Plan 3}'!CR$15&amp;analysismethod1)</f>
        <v xml:space="preserve">Geomapping; 
</v>
      </c>
      <c r="EZ40" s="248" t="str">
        <f>IF(ISNUMBER(FIND(analysismethod1,'III_Plan comp 438.68 {Plan 3}'!CS$15)),"",'III_Plan comp 438.68 {Plan 3}'!CS$15&amp;analysismethod1)</f>
        <v xml:space="preserve">Geomapping; 
</v>
      </c>
      <c r="FA40" s="248" t="str">
        <f>IF(ISNUMBER(FIND(analysismethod1,'III_Plan comp 438.68 {Plan 3}'!CT$15)),"",'III_Plan comp 438.68 {Plan 3}'!CT$15&amp;analysismethod1)</f>
        <v xml:space="preserve">Geomapping; 
</v>
      </c>
      <c r="FB40" s="248" t="str">
        <f>IF(ISNUMBER(FIND(analysismethod1,'III_Plan comp 438.68 {Plan 3}'!CU$15)),"",'III_Plan comp 438.68 {Plan 3}'!CU$15&amp;analysismethod1)</f>
        <v xml:space="preserve">Geomapping; 
</v>
      </c>
      <c r="FC40" s="248" t="str">
        <f>IF(ISNUMBER(FIND(analysismethod1,'III_Plan comp 438.68 {Plan 3}'!CV$15)),"",'III_Plan comp 438.68 {Plan 3}'!CV$15&amp;analysismethod1)</f>
        <v xml:space="preserve">Geomapping; 
</v>
      </c>
      <c r="FD40" s="248" t="str">
        <f>IF(ISNUMBER(FIND(analysismethod1,'III_Plan comp 438.68 {Plan 3}'!CW$15)),"",'III_Plan comp 438.68 {Plan 3}'!CW$15&amp;analysismethod1)</f>
        <v xml:space="preserve">Geomapping; 
</v>
      </c>
      <c r="FE40" s="248" t="str">
        <f>IF(ISNUMBER(FIND(analysismethod1,'III_Plan comp 438.68 {Plan 3}'!CX$15)),"",'III_Plan comp 438.68 {Plan 3}'!CX$15&amp;analysismethod1)</f>
        <v xml:space="preserve">Geomapping; 
</v>
      </c>
      <c r="FF40" s="248" t="str">
        <f>IF(ISNUMBER(FIND(analysismethod1,'III_Plan comp 438.68 {Plan 3}'!CY$15)),"",'III_Plan comp 438.68 {Plan 3}'!CY$15&amp;analysismethod1)</f>
        <v xml:space="preserve">Geomapping; 
</v>
      </c>
      <c r="FG40" s="248" t="str">
        <f>IF(ISNUMBER(FIND(analysismethod1,'III_Plan comp 438.68 {Plan 3}'!CZ$15)),"",'III_Plan comp 438.68 {Plan 3}'!CZ$15&amp;analysismethod1)</f>
        <v xml:space="preserve">Geomapping; 
</v>
      </c>
    </row>
    <row r="41" spans="2:163" x14ac:dyDescent="0.2">
      <c r="B41" s="12" t="s">
        <v>693</v>
      </c>
      <c r="C41" s="12"/>
      <c r="D41" s="12"/>
      <c r="E41" s="12"/>
      <c r="F41" s="12"/>
      <c r="G41" s="12"/>
      <c r="J41" s="12"/>
      <c r="K41" s="12"/>
      <c r="L41" s="12"/>
      <c r="M41" s="12"/>
      <c r="N41" s="12"/>
      <c r="O41" s="12"/>
      <c r="P41" s="12"/>
      <c r="Q41" s="12"/>
      <c r="R41" s="12"/>
      <c r="S41" s="12"/>
      <c r="T41" s="12"/>
      <c r="BK41" s="250" t="str">
        <f>IF('I_State and program information'!$E$54="Yes","Plan Provider Directory Review"&amp;"; "&amp;CHAR(10)&amp;CHAR(10),"")</f>
        <v xml:space="preserve">Plan Provider Directory Review; 
</v>
      </c>
      <c r="BL41" s="251" t="str">
        <f>IF(ISNUMBER(FIND(analysismethod2,'III_Plan comp 438.68 {Plan 3}'!E$15)),"",'III_Plan comp 438.68 {Plan 3}'!E$15&amp;analysismethod2)</f>
        <v xml:space="preserve">Plan Provider Directory Review; 
</v>
      </c>
      <c r="BM41" s="251" t="str">
        <f>IF(ISNUMBER(FIND(analysismethod2,'III_Plan comp 438.68 {Plan 3}'!F$15)),"",'III_Plan comp 438.68 {Plan 3}'!F$15&amp;analysismethod2)</f>
        <v xml:space="preserve">Plan Provider Directory Review; 
</v>
      </c>
      <c r="BN41" s="251" t="str">
        <f>IF(ISNUMBER(FIND(analysismethod2,'III_Plan comp 438.68 {Plan 3}'!G$15)),"",'III_Plan comp 438.68 {Plan 3}'!G$15&amp;analysismethod2)</f>
        <v xml:space="preserve">Plan Provider Directory Review; 
</v>
      </c>
      <c r="BO41" s="251" t="str">
        <f>IF(ISNUMBER(FIND(analysismethod2,'III_Plan comp 438.68 {Plan 3}'!H$15)),"",'III_Plan comp 438.68 {Plan 3}'!H$15&amp;analysismethod2)</f>
        <v xml:space="preserve">Plan Provider Directory Review; 
</v>
      </c>
      <c r="BP41" s="251" t="str">
        <f>IF(ISNUMBER(FIND(analysismethod2,'III_Plan comp 438.68 {Plan 3}'!I$15)),"",'III_Plan comp 438.68 {Plan 3}'!I$15&amp;analysismethod2)</f>
        <v xml:space="preserve">Plan Provider Directory Review; 
</v>
      </c>
      <c r="BQ41" s="251" t="str">
        <f>IF(ISNUMBER(FIND(analysismethod2,'III_Plan comp 438.68 {Plan 3}'!J$15)),"",'III_Plan comp 438.68 {Plan 3}'!J$15&amp;analysismethod2)</f>
        <v xml:space="preserve">Plan Provider Directory Review; 
</v>
      </c>
      <c r="BR41" s="251" t="str">
        <f>IF(ISNUMBER(FIND(analysismethod2,'III_Plan comp 438.68 {Plan 3}'!K$15)),"",'III_Plan comp 438.68 {Plan 3}'!K$15&amp;analysismethod2)</f>
        <v xml:space="preserve">Plan Provider Directory Review; 
</v>
      </c>
      <c r="BS41" s="251" t="str">
        <f>IF(ISNUMBER(FIND(analysismethod2,'III_Plan comp 438.68 {Plan 3}'!L$15)),"",'III_Plan comp 438.68 {Plan 3}'!L$15&amp;analysismethod2)</f>
        <v xml:space="preserve">Plan Provider Directory Review; 
</v>
      </c>
      <c r="BT41" s="251" t="str">
        <f>IF(ISNUMBER(FIND(analysismethod2,'III_Plan comp 438.68 {Plan 3}'!M$15)),"",'III_Plan comp 438.68 {Plan 3}'!M$15&amp;analysismethod2)</f>
        <v xml:space="preserve">Plan Provider Directory Review; 
</v>
      </c>
      <c r="BU41" s="251" t="str">
        <f>IF(ISNUMBER(FIND(analysismethod2,'III_Plan comp 438.68 {Plan 3}'!N$15)),"",'III_Plan comp 438.68 {Plan 3}'!N$15&amp;analysismethod2)</f>
        <v xml:space="preserve">Plan Provider Directory Review; 
</v>
      </c>
      <c r="BV41" s="251" t="str">
        <f>IF(ISNUMBER(FIND(analysismethod2,'III_Plan comp 438.68 {Plan 3}'!O$15)),"",'III_Plan comp 438.68 {Plan 3}'!O$15&amp;analysismethod2)</f>
        <v xml:space="preserve">Plan Provider Directory Review; 
</v>
      </c>
      <c r="BW41" s="251" t="str">
        <f>IF(ISNUMBER(FIND(analysismethod2,'III_Plan comp 438.68 {Plan 3}'!P$15)),"",'III_Plan comp 438.68 {Plan 3}'!P$15&amp;analysismethod2)</f>
        <v xml:space="preserve">Plan Provider Directory Review; 
</v>
      </c>
      <c r="BX41" s="251" t="str">
        <f>IF(ISNUMBER(FIND(analysismethod2,'III_Plan comp 438.68 {Plan 3}'!Q$15)),"",'III_Plan comp 438.68 {Plan 3}'!Q$15&amp;analysismethod2)</f>
        <v xml:space="preserve">Plan Provider Directory Review; 
</v>
      </c>
      <c r="BY41" s="251" t="str">
        <f>IF(ISNUMBER(FIND(analysismethod2,'III_Plan comp 438.68 {Plan 3}'!R$15)),"",'III_Plan comp 438.68 {Plan 3}'!R$15&amp;analysismethod2)</f>
        <v xml:space="preserve">Plan Provider Directory Review; 
</v>
      </c>
      <c r="BZ41" s="251" t="str">
        <f>IF(ISNUMBER(FIND(analysismethod2,'III_Plan comp 438.68 {Plan 3}'!S$15)),"",'III_Plan comp 438.68 {Plan 3}'!S$15&amp;analysismethod2)</f>
        <v xml:space="preserve">Plan Provider Directory Review; 
</v>
      </c>
      <c r="CA41" s="251" t="str">
        <f>IF(ISNUMBER(FIND(analysismethod2,'III_Plan comp 438.68 {Plan 3}'!T$15)),"",'III_Plan comp 438.68 {Plan 3}'!T$15&amp;analysismethod2)</f>
        <v xml:space="preserve">Plan Provider Directory Review; 
</v>
      </c>
      <c r="CB41" s="251" t="str">
        <f>IF(ISNUMBER(FIND(analysismethod2,'III_Plan comp 438.68 {Plan 3}'!U$15)),"",'III_Plan comp 438.68 {Plan 3}'!U$15&amp;analysismethod2)</f>
        <v xml:space="preserve">Plan Provider Directory Review; 
</v>
      </c>
      <c r="CC41" s="251" t="str">
        <f>IF(ISNUMBER(FIND(analysismethod2,'III_Plan comp 438.68 {Plan 3}'!V$15)),"",'III_Plan comp 438.68 {Plan 3}'!V$15&amp;analysismethod2)</f>
        <v xml:space="preserve">Plan Provider Directory Review; 
</v>
      </c>
      <c r="CD41" s="251" t="str">
        <f>IF(ISNUMBER(FIND(analysismethod2,'III_Plan comp 438.68 {Plan 3}'!W$15)),"",'III_Plan comp 438.68 {Plan 3}'!W$15&amp;analysismethod2)</f>
        <v xml:space="preserve">Plan Provider Directory Review; 
</v>
      </c>
      <c r="CE41" s="251" t="str">
        <f>IF(ISNUMBER(FIND(analysismethod2,'III_Plan comp 438.68 {Plan 3}'!X$15)),"",'III_Plan comp 438.68 {Plan 3}'!X$15&amp;analysismethod2)</f>
        <v xml:space="preserve">Plan Provider Directory Review; 
</v>
      </c>
      <c r="CF41" s="251" t="str">
        <f>IF(ISNUMBER(FIND(analysismethod2,'III_Plan comp 438.68 {Plan 3}'!Y$15)),"",'III_Plan comp 438.68 {Plan 3}'!Y$15&amp;analysismethod2)</f>
        <v xml:space="preserve">Plan Provider Directory Review; 
</v>
      </c>
      <c r="CG41" s="251" t="str">
        <f>IF(ISNUMBER(FIND(analysismethod2,'III_Plan comp 438.68 {Plan 3}'!Z$15)),"",'III_Plan comp 438.68 {Plan 3}'!Z$15&amp;analysismethod2)</f>
        <v xml:space="preserve">Plan Provider Directory Review; 
</v>
      </c>
      <c r="CH41" s="251" t="str">
        <f>IF(ISNUMBER(FIND(analysismethod2,'III_Plan comp 438.68 {Plan 3}'!AA$15)),"",'III_Plan comp 438.68 {Plan 3}'!AA$15&amp;analysismethod2)</f>
        <v xml:space="preserve">Plan Provider Directory Review; 
</v>
      </c>
      <c r="CI41" s="251" t="str">
        <f>IF(ISNUMBER(FIND(analysismethod2,'III_Plan comp 438.68 {Plan 3}'!AB$15)),"",'III_Plan comp 438.68 {Plan 3}'!AB$15&amp;analysismethod2)</f>
        <v xml:space="preserve">Plan Provider Directory Review; 
</v>
      </c>
      <c r="CJ41" s="251" t="str">
        <f>IF(ISNUMBER(FIND(analysismethod2,'III_Plan comp 438.68 {Plan 3}'!AC$15)),"",'III_Plan comp 438.68 {Plan 3}'!AC$15&amp;analysismethod2)</f>
        <v xml:space="preserve">Plan Provider Directory Review; 
</v>
      </c>
      <c r="CK41" s="251" t="str">
        <f>IF(ISNUMBER(FIND(analysismethod2,'III_Plan comp 438.68 {Plan 3}'!AD$15)),"",'III_Plan comp 438.68 {Plan 3}'!AD$15&amp;analysismethod2)</f>
        <v xml:space="preserve">Plan Provider Directory Review; 
</v>
      </c>
      <c r="CL41" s="251" t="str">
        <f>IF(ISNUMBER(FIND(analysismethod2,'III_Plan comp 438.68 {Plan 3}'!AE$15)),"",'III_Plan comp 438.68 {Plan 3}'!AE$15&amp;analysismethod2)</f>
        <v xml:space="preserve">Plan Provider Directory Review; 
</v>
      </c>
      <c r="CM41" s="251" t="str">
        <f>IF(ISNUMBER(FIND(analysismethod2,'III_Plan comp 438.68 {Plan 3}'!AF$15)),"",'III_Plan comp 438.68 {Plan 3}'!AF$15&amp;analysismethod2)</f>
        <v xml:space="preserve">Plan Provider Directory Review; 
</v>
      </c>
      <c r="CN41" s="251" t="str">
        <f>IF(ISNUMBER(FIND(analysismethod2,'III_Plan comp 438.68 {Plan 3}'!AG$15)),"",'III_Plan comp 438.68 {Plan 3}'!AG$15&amp;analysismethod2)</f>
        <v xml:space="preserve">Plan Provider Directory Review; 
</v>
      </c>
      <c r="CO41" s="251" t="str">
        <f>IF(ISNUMBER(FIND(analysismethod2,'III_Plan comp 438.68 {Plan 3}'!AH$15)),"",'III_Plan comp 438.68 {Plan 3}'!AH$15&amp;analysismethod2)</f>
        <v xml:space="preserve">Plan Provider Directory Review; 
</v>
      </c>
      <c r="CP41" s="251" t="str">
        <f>IF(ISNUMBER(FIND(analysismethod2,'III_Plan comp 438.68 {Plan 3}'!AI$15)),"",'III_Plan comp 438.68 {Plan 3}'!AI$15&amp;analysismethod2)</f>
        <v xml:space="preserve">Plan Provider Directory Review; 
</v>
      </c>
      <c r="CQ41" s="251" t="str">
        <f>IF(ISNUMBER(FIND(analysismethod2,'III_Plan comp 438.68 {Plan 3}'!AJ$15)),"",'III_Plan comp 438.68 {Plan 3}'!AJ$15&amp;analysismethod2)</f>
        <v xml:space="preserve">Plan Provider Directory Review; 
</v>
      </c>
      <c r="CR41" s="251" t="str">
        <f>IF(ISNUMBER(FIND(analysismethod2,'III_Plan comp 438.68 {Plan 3}'!AK$15)),"",'III_Plan comp 438.68 {Plan 3}'!AK$15&amp;analysismethod2)</f>
        <v xml:space="preserve">Plan Provider Directory Review; 
</v>
      </c>
      <c r="CS41" s="251" t="str">
        <f>IF(ISNUMBER(FIND(analysismethod2,'III_Plan comp 438.68 {Plan 3}'!AL$15)),"",'III_Plan comp 438.68 {Plan 3}'!AL$15&amp;analysismethod2)</f>
        <v xml:space="preserve">Plan Provider Directory Review; 
</v>
      </c>
      <c r="CT41" s="251" t="str">
        <f>IF(ISNUMBER(FIND(analysismethod2,'III_Plan comp 438.68 {Plan 3}'!AM$15)),"",'III_Plan comp 438.68 {Plan 3}'!AM$15&amp;analysismethod2)</f>
        <v xml:space="preserve">Plan Provider Directory Review; 
</v>
      </c>
      <c r="CU41" s="251" t="str">
        <f>IF(ISNUMBER(FIND(analysismethod2,'III_Plan comp 438.68 {Plan 3}'!AN$15)),"",'III_Plan comp 438.68 {Plan 3}'!AN$15&amp;analysismethod2)</f>
        <v xml:space="preserve">Plan Provider Directory Review; 
</v>
      </c>
      <c r="CV41" s="251" t="str">
        <f>IF(ISNUMBER(FIND(analysismethod2,'III_Plan comp 438.68 {Plan 3}'!AO$15)),"",'III_Plan comp 438.68 {Plan 3}'!AO$15&amp;analysismethod2)</f>
        <v xml:space="preserve">Plan Provider Directory Review; 
</v>
      </c>
      <c r="CW41" s="251" t="str">
        <f>IF(ISNUMBER(FIND(analysismethod2,'III_Plan comp 438.68 {Plan 3}'!AP$15)),"",'III_Plan comp 438.68 {Plan 3}'!AP$15&amp;analysismethod2)</f>
        <v xml:space="preserve">Plan Provider Directory Review; 
</v>
      </c>
      <c r="CX41" s="251" t="str">
        <f>IF(ISNUMBER(FIND(analysismethod2,'III_Plan comp 438.68 {Plan 3}'!AQ$15)),"",'III_Plan comp 438.68 {Plan 3}'!AQ$15&amp;analysismethod2)</f>
        <v xml:space="preserve">Plan Provider Directory Review; 
</v>
      </c>
      <c r="CY41" s="251" t="str">
        <f>IF(ISNUMBER(FIND(analysismethod2,'III_Plan comp 438.68 {Plan 3}'!AR$15)),"",'III_Plan comp 438.68 {Plan 3}'!AR$15&amp;analysismethod2)</f>
        <v xml:space="preserve">Plan Provider Directory Review; 
</v>
      </c>
      <c r="CZ41" s="251" t="str">
        <f>IF(ISNUMBER(FIND(analysismethod2,'III_Plan comp 438.68 {Plan 3}'!AS$15)),"",'III_Plan comp 438.68 {Plan 3}'!AS$15&amp;analysismethod2)</f>
        <v xml:space="preserve">Plan Provider Directory Review; 
</v>
      </c>
      <c r="DA41" s="251" t="str">
        <f>IF(ISNUMBER(FIND(analysismethod2,'III_Plan comp 438.68 {Plan 3}'!AT$15)),"",'III_Plan comp 438.68 {Plan 3}'!AT$15&amp;analysismethod2)</f>
        <v xml:space="preserve">Plan Provider Directory Review; 
</v>
      </c>
      <c r="DB41" s="251" t="str">
        <f>IF(ISNUMBER(FIND(analysismethod2,'III_Plan comp 438.68 {Plan 3}'!AU$15)),"",'III_Plan comp 438.68 {Plan 3}'!AU$15&amp;analysismethod2)</f>
        <v xml:space="preserve">Plan Provider Directory Review; 
</v>
      </c>
      <c r="DC41" s="251" t="str">
        <f>IF(ISNUMBER(FIND(analysismethod2,'III_Plan comp 438.68 {Plan 3}'!AV$15)),"",'III_Plan comp 438.68 {Plan 3}'!AV$15&amp;analysismethod2)</f>
        <v xml:space="preserve">Plan Provider Directory Review; 
</v>
      </c>
      <c r="DD41" s="251" t="str">
        <f>IF(ISNUMBER(FIND(analysismethod2,'III_Plan comp 438.68 {Plan 3}'!AW$15)),"",'III_Plan comp 438.68 {Plan 3}'!AW$15&amp;analysismethod2)</f>
        <v xml:space="preserve">Plan Provider Directory Review; 
</v>
      </c>
      <c r="DE41" s="251" t="str">
        <f>IF(ISNUMBER(FIND(analysismethod2,'III_Plan comp 438.68 {Plan 3}'!AX$15)),"",'III_Plan comp 438.68 {Plan 3}'!AX$15&amp;analysismethod2)</f>
        <v xml:space="preserve">Plan Provider Directory Review; 
</v>
      </c>
      <c r="DF41" s="251" t="str">
        <f>IF(ISNUMBER(FIND(analysismethod2,'III_Plan comp 438.68 {Plan 3}'!AY$15)),"",'III_Plan comp 438.68 {Plan 3}'!AY$15&amp;analysismethod2)</f>
        <v xml:space="preserve">Plan Provider Directory Review; 
</v>
      </c>
      <c r="DG41" s="251" t="str">
        <f>IF(ISNUMBER(FIND(analysismethod2,'III_Plan comp 438.68 {Plan 3}'!AZ$15)),"",'III_Plan comp 438.68 {Plan 3}'!AZ$15&amp;analysismethod2)</f>
        <v xml:space="preserve">Plan Provider Directory Review; 
</v>
      </c>
      <c r="DH41" s="251" t="str">
        <f>IF(ISNUMBER(FIND(analysismethod2,'III_Plan comp 438.68 {Plan 3}'!BA$15)),"",'III_Plan comp 438.68 {Plan 3}'!BA$15&amp;analysismethod2)</f>
        <v xml:space="preserve">Plan Provider Directory Review; 
</v>
      </c>
      <c r="DI41" s="251" t="str">
        <f>IF(ISNUMBER(FIND(analysismethod2,'III_Plan comp 438.68 {Plan 3}'!BB$15)),"",'III_Plan comp 438.68 {Plan 3}'!BB$15&amp;analysismethod2)</f>
        <v xml:space="preserve">Plan Provider Directory Review; 
</v>
      </c>
      <c r="DJ41" s="251" t="str">
        <f>IF(ISNUMBER(FIND(analysismethod2,'III_Plan comp 438.68 {Plan 3}'!BC$15)),"",'III_Plan comp 438.68 {Plan 3}'!BC$15&amp;analysismethod2)</f>
        <v xml:space="preserve">Plan Provider Directory Review; 
</v>
      </c>
      <c r="DK41" s="251" t="str">
        <f>IF(ISNUMBER(FIND(analysismethod2,'III_Plan comp 438.68 {Plan 3}'!BD$15)),"",'III_Plan comp 438.68 {Plan 3}'!BD$15&amp;analysismethod2)</f>
        <v xml:space="preserve">Plan Provider Directory Review; 
</v>
      </c>
      <c r="DL41" s="251" t="str">
        <f>IF(ISNUMBER(FIND(analysismethod2,'III_Plan comp 438.68 {Plan 3}'!BE$15)),"",'III_Plan comp 438.68 {Plan 3}'!BE$15&amp;analysismethod2)</f>
        <v xml:space="preserve">Plan Provider Directory Review; 
</v>
      </c>
      <c r="DM41" s="251" t="str">
        <f>IF(ISNUMBER(FIND(analysismethod2,'III_Plan comp 438.68 {Plan 3}'!BF$15)),"",'III_Plan comp 438.68 {Plan 3}'!BF$15&amp;analysismethod2)</f>
        <v xml:space="preserve">Plan Provider Directory Review; 
</v>
      </c>
      <c r="DN41" s="251" t="str">
        <f>IF(ISNUMBER(FIND(analysismethod2,'III_Plan comp 438.68 {Plan 3}'!BG$15)),"",'III_Plan comp 438.68 {Plan 3}'!BG$15&amp;analysismethod2)</f>
        <v xml:space="preserve">Plan Provider Directory Review; 
</v>
      </c>
      <c r="DO41" s="251" t="str">
        <f>IF(ISNUMBER(FIND(analysismethod2,'III_Plan comp 438.68 {Plan 3}'!BH$15)),"",'III_Plan comp 438.68 {Plan 3}'!BH$15&amp;analysismethod2)</f>
        <v xml:space="preserve">Plan Provider Directory Review; 
</v>
      </c>
      <c r="DP41" s="251" t="str">
        <f>IF(ISNUMBER(FIND(analysismethod2,'III_Plan comp 438.68 {Plan 3}'!BI$15)),"",'III_Plan comp 438.68 {Plan 3}'!BI$15&amp;analysismethod2)</f>
        <v xml:space="preserve">Plan Provider Directory Review; 
</v>
      </c>
      <c r="DQ41" s="251" t="str">
        <f>IF(ISNUMBER(FIND(analysismethod2,'III_Plan comp 438.68 {Plan 3}'!BJ$15)),"",'III_Plan comp 438.68 {Plan 3}'!BJ$15&amp;analysismethod2)</f>
        <v xml:space="preserve">Plan Provider Directory Review; 
</v>
      </c>
      <c r="DR41" s="251" t="str">
        <f>IF(ISNUMBER(FIND(analysismethod2,'III_Plan comp 438.68 {Plan 3}'!BK$15)),"",'III_Plan comp 438.68 {Plan 3}'!BK$15&amp;analysismethod2)</f>
        <v xml:space="preserve">Plan Provider Directory Review; 
</v>
      </c>
      <c r="DS41" s="251" t="str">
        <f>IF(ISNUMBER(FIND(analysismethod2,'III_Plan comp 438.68 {Plan 3}'!BL$15)),"",'III_Plan comp 438.68 {Plan 3}'!BL$15&amp;analysismethod2)</f>
        <v xml:space="preserve">Plan Provider Directory Review; 
</v>
      </c>
      <c r="DT41" s="251" t="str">
        <f>IF(ISNUMBER(FIND(analysismethod2,'III_Plan comp 438.68 {Plan 3}'!BM$15)),"",'III_Plan comp 438.68 {Plan 3}'!BM$15&amp;analysismethod2)</f>
        <v xml:space="preserve">Plan Provider Directory Review; 
</v>
      </c>
      <c r="DU41" s="251" t="str">
        <f>IF(ISNUMBER(FIND(analysismethod2,'III_Plan comp 438.68 {Plan 3}'!BN$15)),"",'III_Plan comp 438.68 {Plan 3}'!BN$15&amp;analysismethod2)</f>
        <v xml:space="preserve">Plan Provider Directory Review; 
</v>
      </c>
      <c r="DV41" s="251" t="str">
        <f>IF(ISNUMBER(FIND(analysismethod2,'III_Plan comp 438.68 {Plan 3}'!BO$15)),"",'III_Plan comp 438.68 {Plan 3}'!BO$15&amp;analysismethod2)</f>
        <v xml:space="preserve">Plan Provider Directory Review; 
</v>
      </c>
      <c r="DW41" s="251" t="str">
        <f>IF(ISNUMBER(FIND(analysismethod2,'III_Plan comp 438.68 {Plan 3}'!BP$15)),"",'III_Plan comp 438.68 {Plan 3}'!BP$15&amp;analysismethod2)</f>
        <v xml:space="preserve">Plan Provider Directory Review; 
</v>
      </c>
      <c r="DX41" s="251" t="str">
        <f>IF(ISNUMBER(FIND(analysismethod2,'III_Plan comp 438.68 {Plan 3}'!BQ$15)),"",'III_Plan comp 438.68 {Plan 3}'!BQ$15&amp;analysismethod2)</f>
        <v xml:space="preserve">Plan Provider Directory Review; 
</v>
      </c>
      <c r="DY41" s="251" t="str">
        <f>IF(ISNUMBER(FIND(analysismethod2,'III_Plan comp 438.68 {Plan 3}'!BR$15)),"",'III_Plan comp 438.68 {Plan 3}'!BR$15&amp;analysismethod2)</f>
        <v xml:space="preserve">Plan Provider Directory Review; 
</v>
      </c>
      <c r="DZ41" s="251" t="str">
        <f>IF(ISNUMBER(FIND(analysismethod2,'III_Plan comp 438.68 {Plan 3}'!BS$15)),"",'III_Plan comp 438.68 {Plan 3}'!BS$15&amp;analysismethod2)</f>
        <v xml:space="preserve">Plan Provider Directory Review; 
</v>
      </c>
      <c r="EA41" s="251" t="str">
        <f>IF(ISNUMBER(FIND(analysismethod2,'III_Plan comp 438.68 {Plan 3}'!BT$15)),"",'III_Plan comp 438.68 {Plan 3}'!BT$15&amp;analysismethod2)</f>
        <v xml:space="preserve">Plan Provider Directory Review; 
</v>
      </c>
      <c r="EB41" s="251" t="str">
        <f>IF(ISNUMBER(FIND(analysismethod2,'III_Plan comp 438.68 {Plan 3}'!BU$15)),"",'III_Plan comp 438.68 {Plan 3}'!BU$15&amp;analysismethod2)</f>
        <v xml:space="preserve">Plan Provider Directory Review; 
</v>
      </c>
      <c r="EC41" s="251" t="str">
        <f>IF(ISNUMBER(FIND(analysismethod2,'III_Plan comp 438.68 {Plan 3}'!BV$15)),"",'III_Plan comp 438.68 {Plan 3}'!BV$15&amp;analysismethod2)</f>
        <v xml:space="preserve">Plan Provider Directory Review; 
</v>
      </c>
      <c r="ED41" s="251" t="str">
        <f>IF(ISNUMBER(FIND(analysismethod2,'III_Plan comp 438.68 {Plan 3}'!BW$15)),"",'III_Plan comp 438.68 {Plan 3}'!BW$15&amp;analysismethod2)</f>
        <v xml:space="preserve">Plan Provider Directory Review; 
</v>
      </c>
      <c r="EE41" s="251" t="str">
        <f>IF(ISNUMBER(FIND(analysismethod2,'III_Plan comp 438.68 {Plan 3}'!BX$15)),"",'III_Plan comp 438.68 {Plan 3}'!BX$15&amp;analysismethod2)</f>
        <v xml:space="preserve">Plan Provider Directory Review; 
</v>
      </c>
      <c r="EF41" s="251" t="str">
        <f>IF(ISNUMBER(FIND(analysismethod2,'III_Plan comp 438.68 {Plan 3}'!BY$15)),"",'III_Plan comp 438.68 {Plan 3}'!BY$15&amp;analysismethod2)</f>
        <v xml:space="preserve">Plan Provider Directory Review; 
</v>
      </c>
      <c r="EG41" s="251" t="str">
        <f>IF(ISNUMBER(FIND(analysismethod2,'III_Plan comp 438.68 {Plan 3}'!BZ$15)),"",'III_Plan comp 438.68 {Plan 3}'!BZ$15&amp;analysismethod2)</f>
        <v xml:space="preserve">Plan Provider Directory Review; 
</v>
      </c>
      <c r="EH41" s="251" t="str">
        <f>IF(ISNUMBER(FIND(analysismethod2,'III_Plan comp 438.68 {Plan 3}'!CA$15)),"",'III_Plan comp 438.68 {Plan 3}'!CA$15&amp;analysismethod2)</f>
        <v xml:space="preserve">Plan Provider Directory Review; 
</v>
      </c>
      <c r="EI41" s="251" t="str">
        <f>IF(ISNUMBER(FIND(analysismethod2,'III_Plan comp 438.68 {Plan 3}'!CB$15)),"",'III_Plan comp 438.68 {Plan 3}'!CB$15&amp;analysismethod2)</f>
        <v xml:space="preserve">Plan Provider Directory Review; 
</v>
      </c>
      <c r="EJ41" s="251" t="str">
        <f>IF(ISNUMBER(FIND(analysismethod2,'III_Plan comp 438.68 {Plan 3}'!CC$15)),"",'III_Plan comp 438.68 {Plan 3}'!CC$15&amp;analysismethod2)</f>
        <v xml:space="preserve">Plan Provider Directory Review; 
</v>
      </c>
      <c r="EK41" s="251" t="str">
        <f>IF(ISNUMBER(FIND(analysismethod2,'III_Plan comp 438.68 {Plan 3}'!CD$15)),"",'III_Plan comp 438.68 {Plan 3}'!CD$15&amp;analysismethod2)</f>
        <v xml:space="preserve">Plan Provider Directory Review; 
</v>
      </c>
      <c r="EL41" s="251" t="str">
        <f>IF(ISNUMBER(FIND(analysismethod2,'III_Plan comp 438.68 {Plan 3}'!CE$15)),"",'III_Plan comp 438.68 {Plan 3}'!CE$15&amp;analysismethod2)</f>
        <v xml:space="preserve">Plan Provider Directory Review; 
</v>
      </c>
      <c r="EM41" s="251" t="str">
        <f>IF(ISNUMBER(FIND(analysismethod2,'III_Plan comp 438.68 {Plan 3}'!CF$15)),"",'III_Plan comp 438.68 {Plan 3}'!CF$15&amp;analysismethod2)</f>
        <v xml:space="preserve">Plan Provider Directory Review; 
</v>
      </c>
      <c r="EN41" s="251" t="str">
        <f>IF(ISNUMBER(FIND(analysismethod2,'III_Plan comp 438.68 {Plan 3}'!CG$15)),"",'III_Plan comp 438.68 {Plan 3}'!CG$15&amp;analysismethod2)</f>
        <v xml:space="preserve">Plan Provider Directory Review; 
</v>
      </c>
      <c r="EO41" s="251" t="str">
        <f>IF(ISNUMBER(FIND(analysismethod2,'III_Plan comp 438.68 {Plan 3}'!CH$15)),"",'III_Plan comp 438.68 {Plan 3}'!CH$15&amp;analysismethod2)</f>
        <v xml:space="preserve">Plan Provider Directory Review; 
</v>
      </c>
      <c r="EP41" s="251" t="str">
        <f>IF(ISNUMBER(FIND(analysismethod2,'III_Plan comp 438.68 {Plan 3}'!CI$15)),"",'III_Plan comp 438.68 {Plan 3}'!CI$15&amp;analysismethod2)</f>
        <v xml:space="preserve">Plan Provider Directory Review; 
</v>
      </c>
      <c r="EQ41" s="251" t="str">
        <f>IF(ISNUMBER(FIND(analysismethod2,'III_Plan comp 438.68 {Plan 3}'!CJ$15)),"",'III_Plan comp 438.68 {Plan 3}'!CJ$15&amp;analysismethod2)</f>
        <v xml:space="preserve">Plan Provider Directory Review; 
</v>
      </c>
      <c r="ER41" s="251" t="str">
        <f>IF(ISNUMBER(FIND(analysismethod2,'III_Plan comp 438.68 {Plan 3}'!CK$15)),"",'III_Plan comp 438.68 {Plan 3}'!CK$15&amp;analysismethod2)</f>
        <v xml:space="preserve">Plan Provider Directory Review; 
</v>
      </c>
      <c r="ES41" s="251" t="str">
        <f>IF(ISNUMBER(FIND(analysismethod2,'III_Plan comp 438.68 {Plan 3}'!CL$15)),"",'III_Plan comp 438.68 {Plan 3}'!CL$15&amp;analysismethod2)</f>
        <v xml:space="preserve">Plan Provider Directory Review; 
</v>
      </c>
      <c r="ET41" s="251" t="str">
        <f>IF(ISNUMBER(FIND(analysismethod2,'III_Plan comp 438.68 {Plan 3}'!CM$15)),"",'III_Plan comp 438.68 {Plan 3}'!CM$15&amp;analysismethod2)</f>
        <v xml:space="preserve">Plan Provider Directory Review; 
</v>
      </c>
      <c r="EU41" s="251" t="str">
        <f>IF(ISNUMBER(FIND(analysismethod2,'III_Plan comp 438.68 {Plan 3}'!CN$15)),"",'III_Plan comp 438.68 {Plan 3}'!CN$15&amp;analysismethod2)</f>
        <v xml:space="preserve">Plan Provider Directory Review; 
</v>
      </c>
      <c r="EV41" s="251" t="str">
        <f>IF(ISNUMBER(FIND(analysismethod2,'III_Plan comp 438.68 {Plan 3}'!CO$15)),"",'III_Plan comp 438.68 {Plan 3}'!CO$15&amp;analysismethod2)</f>
        <v xml:space="preserve">Plan Provider Directory Review; 
</v>
      </c>
      <c r="EW41" s="251" t="str">
        <f>IF(ISNUMBER(FIND(analysismethod2,'III_Plan comp 438.68 {Plan 3}'!CP$15)),"",'III_Plan comp 438.68 {Plan 3}'!CP$15&amp;analysismethod2)</f>
        <v xml:space="preserve">Plan Provider Directory Review; 
</v>
      </c>
      <c r="EX41" s="251" t="str">
        <f>IF(ISNUMBER(FIND(analysismethod2,'III_Plan comp 438.68 {Plan 3}'!CQ$15)),"",'III_Plan comp 438.68 {Plan 3}'!CQ$15&amp;analysismethod2)</f>
        <v xml:space="preserve">Plan Provider Directory Review; 
</v>
      </c>
      <c r="EY41" s="251" t="str">
        <f>IF(ISNUMBER(FIND(analysismethod2,'III_Plan comp 438.68 {Plan 3}'!CR$15)),"",'III_Plan comp 438.68 {Plan 3}'!CR$15&amp;analysismethod2)</f>
        <v xml:space="preserve">Plan Provider Directory Review; 
</v>
      </c>
      <c r="EZ41" s="251" t="str">
        <f>IF(ISNUMBER(FIND(analysismethod2,'III_Plan comp 438.68 {Plan 3}'!CS$15)),"",'III_Plan comp 438.68 {Plan 3}'!CS$15&amp;analysismethod2)</f>
        <v xml:space="preserve">Plan Provider Directory Review; 
</v>
      </c>
      <c r="FA41" s="251" t="str">
        <f>IF(ISNUMBER(FIND(analysismethod2,'III_Plan comp 438.68 {Plan 3}'!CT$15)),"",'III_Plan comp 438.68 {Plan 3}'!CT$15&amp;analysismethod2)</f>
        <v xml:space="preserve">Plan Provider Directory Review; 
</v>
      </c>
      <c r="FB41" s="251" t="str">
        <f>IF(ISNUMBER(FIND(analysismethod2,'III_Plan comp 438.68 {Plan 3}'!CU$15)),"",'III_Plan comp 438.68 {Plan 3}'!CU$15&amp;analysismethod2)</f>
        <v xml:space="preserve">Plan Provider Directory Review; 
</v>
      </c>
      <c r="FC41" s="251" t="str">
        <f>IF(ISNUMBER(FIND(analysismethod2,'III_Plan comp 438.68 {Plan 3}'!CV$15)),"",'III_Plan comp 438.68 {Plan 3}'!CV$15&amp;analysismethod2)</f>
        <v xml:space="preserve">Plan Provider Directory Review; 
</v>
      </c>
      <c r="FD41" s="251" t="str">
        <f>IF(ISNUMBER(FIND(analysismethod2,'III_Plan comp 438.68 {Plan 3}'!CW$15)),"",'III_Plan comp 438.68 {Plan 3}'!CW$15&amp;analysismethod2)</f>
        <v xml:space="preserve">Plan Provider Directory Review; 
</v>
      </c>
      <c r="FE41" s="251" t="str">
        <f>IF(ISNUMBER(FIND(analysismethod2,'III_Plan comp 438.68 {Plan 3}'!CX$15)),"",'III_Plan comp 438.68 {Plan 3}'!CX$15&amp;analysismethod2)</f>
        <v xml:space="preserve">Plan Provider Directory Review; 
</v>
      </c>
      <c r="FF41" s="251" t="str">
        <f>IF(ISNUMBER(FIND(analysismethod2,'III_Plan comp 438.68 {Plan 3}'!CY$15)),"",'III_Plan comp 438.68 {Plan 3}'!CY$15&amp;analysismethod2)</f>
        <v xml:space="preserve">Plan Provider Directory Review; 
</v>
      </c>
      <c r="FG41" s="251" t="str">
        <f>IF(ISNUMBER(FIND(analysismethod2,'III_Plan comp 438.68 {Plan 3}'!CZ$15)),"",'III_Plan comp 438.68 {Plan 3}'!CZ$15&amp;analysismethod2)</f>
        <v xml:space="preserve">Plan Provider Directory Review; 
</v>
      </c>
    </row>
    <row r="42" spans="2:163" x14ac:dyDescent="0.2">
      <c r="B42" s="12" t="s">
        <v>694</v>
      </c>
      <c r="C42" s="12"/>
      <c r="D42" s="12"/>
      <c r="E42" s="12"/>
      <c r="F42" s="12"/>
      <c r="G42" s="12"/>
      <c r="J42" s="12"/>
      <c r="K42" s="12"/>
      <c r="L42" s="12"/>
      <c r="M42" s="12"/>
      <c r="N42" s="12"/>
      <c r="O42" s="12"/>
      <c r="P42" s="12"/>
      <c r="Q42" s="12"/>
      <c r="R42" s="12"/>
      <c r="S42" s="12"/>
      <c r="T42" s="12"/>
      <c r="BK42" s="250" t="str">
        <f>IF('I_State and program information'!$E$58="Yes","Secret Shopper: Network Participation"&amp;"; "&amp;CHAR(10)&amp;CHAR(10),"")</f>
        <v xml:space="preserve">Secret Shopper: Network Participation; 
</v>
      </c>
      <c r="BL42" s="251" t="str">
        <f>IF(ISNUMBER(FIND(analysismethod3,'III_Plan comp 438.68 {Plan 3}'!E$15)),"",'III_Plan comp 438.68 {Plan 3}'!E$15&amp;analysismethod3)</f>
        <v xml:space="preserve">Secret Shopper: Network Participation; 
</v>
      </c>
      <c r="BM42" s="251" t="str">
        <f>IF(ISNUMBER(FIND(analysismethod3,'III_Plan comp 438.68 {Plan 3}'!F$15)),"",'III_Plan comp 438.68 {Plan 3}'!F$15&amp;analysismethod3)</f>
        <v xml:space="preserve">Secret Shopper: Network Participation; 
</v>
      </c>
      <c r="BN42" s="251" t="str">
        <f>IF(ISNUMBER(FIND(analysismethod3,'III_Plan comp 438.68 {Plan 3}'!G$15)),"",'III_Plan comp 438.68 {Plan 3}'!G$15&amp;analysismethod3)</f>
        <v xml:space="preserve">Secret Shopper: Network Participation; 
</v>
      </c>
      <c r="BO42" s="251" t="str">
        <f>IF(ISNUMBER(FIND(analysismethod3,'III_Plan comp 438.68 {Plan 3}'!H$15)),"",'III_Plan comp 438.68 {Plan 3}'!H$15&amp;analysismethod3)</f>
        <v xml:space="preserve">Secret Shopper: Network Participation; 
</v>
      </c>
      <c r="BP42" s="251" t="str">
        <f>IF(ISNUMBER(FIND(analysismethod3,'III_Plan comp 438.68 {Plan 3}'!I$15)),"",'III_Plan comp 438.68 {Plan 3}'!I$15&amp;analysismethod3)</f>
        <v xml:space="preserve">Secret Shopper: Network Participation; 
</v>
      </c>
      <c r="BQ42" s="251" t="str">
        <f>IF(ISNUMBER(FIND(analysismethod3,'III_Plan comp 438.68 {Plan 3}'!J$15)),"",'III_Plan comp 438.68 {Plan 3}'!J$15&amp;analysismethod3)</f>
        <v xml:space="preserve">Secret Shopper: Network Participation; 
</v>
      </c>
      <c r="BR42" s="251" t="str">
        <f>IF(ISNUMBER(FIND(analysismethod3,'III_Plan comp 438.68 {Plan 3}'!K$15)),"",'III_Plan comp 438.68 {Plan 3}'!K$15&amp;analysismethod3)</f>
        <v xml:space="preserve">Secret Shopper: Network Participation; 
</v>
      </c>
      <c r="BS42" s="251" t="str">
        <f>IF(ISNUMBER(FIND(analysismethod3,'III_Plan comp 438.68 {Plan 3}'!L$15)),"",'III_Plan comp 438.68 {Plan 3}'!L$15&amp;analysismethod3)</f>
        <v xml:space="preserve">Secret Shopper: Network Participation; 
</v>
      </c>
      <c r="BT42" s="251" t="str">
        <f>IF(ISNUMBER(FIND(analysismethod3,'III_Plan comp 438.68 {Plan 3}'!M$15)),"",'III_Plan comp 438.68 {Plan 3}'!M$15&amp;analysismethod3)</f>
        <v xml:space="preserve">Secret Shopper: Network Participation; 
</v>
      </c>
      <c r="BU42" s="251" t="str">
        <f>IF(ISNUMBER(FIND(analysismethod3,'III_Plan comp 438.68 {Plan 3}'!N$15)),"",'III_Plan comp 438.68 {Plan 3}'!N$15&amp;analysismethod3)</f>
        <v xml:space="preserve">Secret Shopper: Network Participation; 
</v>
      </c>
      <c r="BV42" s="251" t="str">
        <f>IF(ISNUMBER(FIND(analysismethod3,'III_Plan comp 438.68 {Plan 3}'!O$15)),"",'III_Plan comp 438.68 {Plan 3}'!O$15&amp;analysismethod3)</f>
        <v xml:space="preserve">Secret Shopper: Network Participation; 
</v>
      </c>
      <c r="BW42" s="251" t="str">
        <f>IF(ISNUMBER(FIND(analysismethod3,'III_Plan comp 438.68 {Plan 3}'!P$15)),"",'III_Plan comp 438.68 {Plan 3}'!P$15&amp;analysismethod3)</f>
        <v xml:space="preserve">Secret Shopper: Network Participation; 
</v>
      </c>
      <c r="BX42" s="251" t="str">
        <f>IF(ISNUMBER(FIND(analysismethod3,'III_Plan comp 438.68 {Plan 3}'!Q$15)),"",'III_Plan comp 438.68 {Plan 3}'!Q$15&amp;analysismethod3)</f>
        <v xml:space="preserve">Secret Shopper: Network Participation; 
</v>
      </c>
      <c r="BY42" s="251" t="str">
        <f>IF(ISNUMBER(FIND(analysismethod3,'III_Plan comp 438.68 {Plan 3}'!R$15)),"",'III_Plan comp 438.68 {Plan 3}'!R$15&amp;analysismethod3)</f>
        <v xml:space="preserve">Secret Shopper: Network Participation; 
</v>
      </c>
      <c r="BZ42" s="251" t="str">
        <f>IF(ISNUMBER(FIND(analysismethod3,'III_Plan comp 438.68 {Plan 3}'!S$15)),"",'III_Plan comp 438.68 {Plan 3}'!S$15&amp;analysismethod3)</f>
        <v xml:space="preserve">Secret Shopper: Network Participation; 
</v>
      </c>
      <c r="CA42" s="251" t="str">
        <f>IF(ISNUMBER(FIND(analysismethod3,'III_Plan comp 438.68 {Plan 3}'!T$15)),"",'III_Plan comp 438.68 {Plan 3}'!T$15&amp;analysismethod3)</f>
        <v xml:space="preserve">Secret Shopper: Network Participation; 
</v>
      </c>
      <c r="CB42" s="251" t="str">
        <f>IF(ISNUMBER(FIND(analysismethod3,'III_Plan comp 438.68 {Plan 3}'!U$15)),"",'III_Plan comp 438.68 {Plan 3}'!U$15&amp;analysismethod3)</f>
        <v xml:space="preserve">Secret Shopper: Network Participation; 
</v>
      </c>
      <c r="CC42" s="251" t="str">
        <f>IF(ISNUMBER(FIND(analysismethod3,'III_Plan comp 438.68 {Plan 3}'!V$15)),"",'III_Plan comp 438.68 {Plan 3}'!V$15&amp;analysismethod3)</f>
        <v xml:space="preserve">Secret Shopper: Network Participation; 
</v>
      </c>
      <c r="CD42" s="251" t="str">
        <f>IF(ISNUMBER(FIND(analysismethod3,'III_Plan comp 438.68 {Plan 3}'!W$15)),"",'III_Plan comp 438.68 {Plan 3}'!W$15&amp;analysismethod3)</f>
        <v xml:space="preserve">Secret Shopper: Network Participation; 
</v>
      </c>
      <c r="CE42" s="251" t="str">
        <f>IF(ISNUMBER(FIND(analysismethod3,'III_Plan comp 438.68 {Plan 3}'!X$15)),"",'III_Plan comp 438.68 {Plan 3}'!X$15&amp;analysismethod3)</f>
        <v xml:space="preserve">Secret Shopper: Network Participation; 
</v>
      </c>
      <c r="CF42" s="251" t="str">
        <f>IF(ISNUMBER(FIND(analysismethod3,'III_Plan comp 438.68 {Plan 3}'!Y$15)),"",'III_Plan comp 438.68 {Plan 3}'!Y$15&amp;analysismethod3)</f>
        <v xml:space="preserve">Secret Shopper: Network Participation; 
</v>
      </c>
      <c r="CG42" s="251" t="str">
        <f>IF(ISNUMBER(FIND(analysismethod3,'III_Plan comp 438.68 {Plan 3}'!Z$15)),"",'III_Plan comp 438.68 {Plan 3}'!Z$15&amp;analysismethod3)</f>
        <v xml:space="preserve">Secret Shopper: Network Participation; 
</v>
      </c>
      <c r="CH42" s="251" t="str">
        <f>IF(ISNUMBER(FIND(analysismethod3,'III_Plan comp 438.68 {Plan 3}'!AA$15)),"",'III_Plan comp 438.68 {Plan 3}'!AA$15&amp;analysismethod3)</f>
        <v xml:space="preserve">Secret Shopper: Network Participation; 
</v>
      </c>
      <c r="CI42" s="251" t="str">
        <f>IF(ISNUMBER(FIND(analysismethod3,'III_Plan comp 438.68 {Plan 3}'!AB$15)),"",'III_Plan comp 438.68 {Plan 3}'!AB$15&amp;analysismethod3)</f>
        <v xml:space="preserve">Secret Shopper: Network Participation; 
</v>
      </c>
      <c r="CJ42" s="251" t="str">
        <f>IF(ISNUMBER(FIND(analysismethod3,'III_Plan comp 438.68 {Plan 3}'!AC$15)),"",'III_Plan comp 438.68 {Plan 3}'!AC$15&amp;analysismethod3)</f>
        <v xml:space="preserve">Secret Shopper: Network Participation; 
</v>
      </c>
      <c r="CK42" s="251" t="str">
        <f>IF(ISNUMBER(FIND(analysismethod3,'III_Plan comp 438.68 {Plan 3}'!AD$15)),"",'III_Plan comp 438.68 {Plan 3}'!AD$15&amp;analysismethod3)</f>
        <v xml:space="preserve">Secret Shopper: Network Participation; 
</v>
      </c>
      <c r="CL42" s="251" t="str">
        <f>IF(ISNUMBER(FIND(analysismethod3,'III_Plan comp 438.68 {Plan 3}'!AE$15)),"",'III_Plan comp 438.68 {Plan 3}'!AE$15&amp;analysismethod3)</f>
        <v xml:space="preserve">Secret Shopper: Network Participation; 
</v>
      </c>
      <c r="CM42" s="251" t="str">
        <f>IF(ISNUMBER(FIND(analysismethod3,'III_Plan comp 438.68 {Plan 3}'!AF$15)),"",'III_Plan comp 438.68 {Plan 3}'!AF$15&amp;analysismethod3)</f>
        <v xml:space="preserve">Secret Shopper: Network Participation; 
</v>
      </c>
      <c r="CN42" s="251" t="str">
        <f>IF(ISNUMBER(FIND(analysismethod3,'III_Plan comp 438.68 {Plan 3}'!AG$15)),"",'III_Plan comp 438.68 {Plan 3}'!AG$15&amp;analysismethod3)</f>
        <v xml:space="preserve">Secret Shopper: Network Participation; 
</v>
      </c>
      <c r="CO42" s="251" t="str">
        <f>IF(ISNUMBER(FIND(analysismethod3,'III_Plan comp 438.68 {Plan 3}'!AH$15)),"",'III_Plan comp 438.68 {Plan 3}'!AH$15&amp;analysismethod3)</f>
        <v xml:space="preserve">Secret Shopper: Network Participation; 
</v>
      </c>
      <c r="CP42" s="251" t="str">
        <f>IF(ISNUMBER(FIND(analysismethod3,'III_Plan comp 438.68 {Plan 3}'!AI$15)),"",'III_Plan comp 438.68 {Plan 3}'!AI$15&amp;analysismethod3)</f>
        <v xml:space="preserve">Secret Shopper: Network Participation; 
</v>
      </c>
      <c r="CQ42" s="251" t="str">
        <f>IF(ISNUMBER(FIND(analysismethod3,'III_Plan comp 438.68 {Plan 3}'!AJ$15)),"",'III_Plan comp 438.68 {Plan 3}'!AJ$15&amp;analysismethod3)</f>
        <v xml:space="preserve">Secret Shopper: Network Participation; 
</v>
      </c>
      <c r="CR42" s="251" t="str">
        <f>IF(ISNUMBER(FIND(analysismethod3,'III_Plan comp 438.68 {Plan 3}'!AK$15)),"",'III_Plan comp 438.68 {Plan 3}'!AK$15&amp;analysismethod3)</f>
        <v xml:space="preserve">Secret Shopper: Network Participation; 
</v>
      </c>
      <c r="CS42" s="251" t="str">
        <f>IF(ISNUMBER(FIND(analysismethod3,'III_Plan comp 438.68 {Plan 3}'!AL$15)),"",'III_Plan comp 438.68 {Plan 3}'!AL$15&amp;analysismethod3)</f>
        <v xml:space="preserve">Secret Shopper: Network Participation; 
</v>
      </c>
      <c r="CT42" s="251" t="str">
        <f>IF(ISNUMBER(FIND(analysismethod3,'III_Plan comp 438.68 {Plan 3}'!AM$15)),"",'III_Plan comp 438.68 {Plan 3}'!AM$15&amp;analysismethod3)</f>
        <v xml:space="preserve">Secret Shopper: Network Participation; 
</v>
      </c>
      <c r="CU42" s="251" t="str">
        <f>IF(ISNUMBER(FIND(analysismethod3,'III_Plan comp 438.68 {Plan 3}'!AN$15)),"",'III_Plan comp 438.68 {Plan 3}'!AN$15&amp;analysismethod3)</f>
        <v xml:space="preserve">Secret Shopper: Network Participation; 
</v>
      </c>
      <c r="CV42" s="251" t="str">
        <f>IF(ISNUMBER(FIND(analysismethod3,'III_Plan comp 438.68 {Plan 3}'!AO$15)),"",'III_Plan comp 438.68 {Plan 3}'!AO$15&amp;analysismethod3)</f>
        <v xml:space="preserve">Secret Shopper: Network Participation; 
</v>
      </c>
      <c r="CW42" s="251" t="str">
        <f>IF(ISNUMBER(FIND(analysismethod3,'III_Plan comp 438.68 {Plan 3}'!AP$15)),"",'III_Plan comp 438.68 {Plan 3}'!AP$15&amp;analysismethod3)</f>
        <v xml:space="preserve">Secret Shopper: Network Participation; 
</v>
      </c>
      <c r="CX42" s="251" t="str">
        <f>IF(ISNUMBER(FIND(analysismethod3,'III_Plan comp 438.68 {Plan 3}'!AQ$15)),"",'III_Plan comp 438.68 {Plan 3}'!AQ$15&amp;analysismethod3)</f>
        <v xml:space="preserve">Secret Shopper: Network Participation; 
</v>
      </c>
      <c r="CY42" s="251" t="str">
        <f>IF(ISNUMBER(FIND(analysismethod3,'III_Plan comp 438.68 {Plan 3}'!AR$15)),"",'III_Plan comp 438.68 {Plan 3}'!AR$15&amp;analysismethod3)</f>
        <v xml:space="preserve">Secret Shopper: Network Participation; 
</v>
      </c>
      <c r="CZ42" s="251" t="str">
        <f>IF(ISNUMBER(FIND(analysismethod3,'III_Plan comp 438.68 {Plan 3}'!AS$15)),"",'III_Plan comp 438.68 {Plan 3}'!AS$15&amp;analysismethod3)</f>
        <v xml:space="preserve">Secret Shopper: Network Participation; 
</v>
      </c>
      <c r="DA42" s="251" t="str">
        <f>IF(ISNUMBER(FIND(analysismethod3,'III_Plan comp 438.68 {Plan 3}'!AT$15)),"",'III_Plan comp 438.68 {Plan 3}'!AT$15&amp;analysismethod3)</f>
        <v xml:space="preserve">Secret Shopper: Network Participation; 
</v>
      </c>
      <c r="DB42" s="251" t="str">
        <f>IF(ISNUMBER(FIND(analysismethod3,'III_Plan comp 438.68 {Plan 3}'!AU$15)),"",'III_Plan comp 438.68 {Plan 3}'!AU$15&amp;analysismethod3)</f>
        <v xml:space="preserve">Secret Shopper: Network Participation; 
</v>
      </c>
      <c r="DC42" s="251" t="str">
        <f>IF(ISNUMBER(FIND(analysismethod3,'III_Plan comp 438.68 {Plan 3}'!AV$15)),"",'III_Plan comp 438.68 {Plan 3}'!AV$15&amp;analysismethod3)</f>
        <v xml:space="preserve">Secret Shopper: Network Participation; 
</v>
      </c>
      <c r="DD42" s="251" t="str">
        <f>IF(ISNUMBER(FIND(analysismethod3,'III_Plan comp 438.68 {Plan 3}'!AW$15)),"",'III_Plan comp 438.68 {Plan 3}'!AW$15&amp;analysismethod3)</f>
        <v xml:space="preserve">Secret Shopper: Network Participation; 
</v>
      </c>
      <c r="DE42" s="251" t="str">
        <f>IF(ISNUMBER(FIND(analysismethod3,'III_Plan comp 438.68 {Plan 3}'!AX$15)),"",'III_Plan comp 438.68 {Plan 3}'!AX$15&amp;analysismethod3)</f>
        <v xml:space="preserve">Secret Shopper: Network Participation; 
</v>
      </c>
      <c r="DF42" s="251" t="str">
        <f>IF(ISNUMBER(FIND(analysismethod3,'III_Plan comp 438.68 {Plan 3}'!AY$15)),"",'III_Plan comp 438.68 {Plan 3}'!AY$15&amp;analysismethod3)</f>
        <v xml:space="preserve">Secret Shopper: Network Participation; 
</v>
      </c>
      <c r="DG42" s="251" t="str">
        <f>IF(ISNUMBER(FIND(analysismethod3,'III_Plan comp 438.68 {Plan 3}'!AZ$15)),"",'III_Plan comp 438.68 {Plan 3}'!AZ$15&amp;analysismethod3)</f>
        <v xml:space="preserve">Secret Shopper: Network Participation; 
</v>
      </c>
      <c r="DH42" s="251" t="str">
        <f>IF(ISNUMBER(FIND(analysismethod3,'III_Plan comp 438.68 {Plan 3}'!BA$15)),"",'III_Plan comp 438.68 {Plan 3}'!BA$15&amp;analysismethod3)</f>
        <v xml:space="preserve">Secret Shopper: Network Participation; 
</v>
      </c>
      <c r="DI42" s="251" t="str">
        <f>IF(ISNUMBER(FIND(analysismethod3,'III_Plan comp 438.68 {Plan 3}'!BB$15)),"",'III_Plan comp 438.68 {Plan 3}'!BB$15&amp;analysismethod3)</f>
        <v xml:space="preserve">Secret Shopper: Network Participation; 
</v>
      </c>
      <c r="DJ42" s="251" t="str">
        <f>IF(ISNUMBER(FIND(analysismethod3,'III_Plan comp 438.68 {Plan 3}'!BC$15)),"",'III_Plan comp 438.68 {Plan 3}'!BC$15&amp;analysismethod3)</f>
        <v xml:space="preserve">Secret Shopper: Network Participation; 
</v>
      </c>
      <c r="DK42" s="251" t="str">
        <f>IF(ISNUMBER(FIND(analysismethod3,'III_Plan comp 438.68 {Plan 3}'!BD$15)),"",'III_Plan comp 438.68 {Plan 3}'!BD$15&amp;analysismethod3)</f>
        <v xml:space="preserve">Secret Shopper: Network Participation; 
</v>
      </c>
      <c r="DL42" s="251" t="str">
        <f>IF(ISNUMBER(FIND(analysismethod3,'III_Plan comp 438.68 {Plan 3}'!BE$15)),"",'III_Plan comp 438.68 {Plan 3}'!BE$15&amp;analysismethod3)</f>
        <v xml:space="preserve">Secret Shopper: Network Participation; 
</v>
      </c>
      <c r="DM42" s="251" t="str">
        <f>IF(ISNUMBER(FIND(analysismethod3,'III_Plan comp 438.68 {Plan 3}'!BF$15)),"",'III_Plan comp 438.68 {Plan 3}'!BF$15&amp;analysismethod3)</f>
        <v xml:space="preserve">Secret Shopper: Network Participation; 
</v>
      </c>
      <c r="DN42" s="251" t="str">
        <f>IF(ISNUMBER(FIND(analysismethod3,'III_Plan comp 438.68 {Plan 3}'!BG$15)),"",'III_Plan comp 438.68 {Plan 3}'!BG$15&amp;analysismethod3)</f>
        <v xml:space="preserve">Secret Shopper: Network Participation; 
</v>
      </c>
      <c r="DO42" s="251" t="str">
        <f>IF(ISNUMBER(FIND(analysismethod3,'III_Plan comp 438.68 {Plan 3}'!BH$15)),"",'III_Plan comp 438.68 {Plan 3}'!BH$15&amp;analysismethod3)</f>
        <v xml:space="preserve">Secret Shopper: Network Participation; 
</v>
      </c>
      <c r="DP42" s="251" t="str">
        <f>IF(ISNUMBER(FIND(analysismethod3,'III_Plan comp 438.68 {Plan 3}'!BI$15)),"",'III_Plan comp 438.68 {Plan 3}'!BI$15&amp;analysismethod3)</f>
        <v xml:space="preserve">Secret Shopper: Network Participation; 
</v>
      </c>
      <c r="DQ42" s="251" t="str">
        <f>IF(ISNUMBER(FIND(analysismethod3,'III_Plan comp 438.68 {Plan 3}'!BJ$15)),"",'III_Plan comp 438.68 {Plan 3}'!BJ$15&amp;analysismethod3)</f>
        <v xml:space="preserve">Secret Shopper: Network Participation; 
</v>
      </c>
      <c r="DR42" s="251" t="str">
        <f>IF(ISNUMBER(FIND(analysismethod3,'III_Plan comp 438.68 {Plan 3}'!BK$15)),"",'III_Plan comp 438.68 {Plan 3}'!BK$15&amp;analysismethod3)</f>
        <v xml:space="preserve">Secret Shopper: Network Participation; 
</v>
      </c>
      <c r="DS42" s="251" t="str">
        <f>IF(ISNUMBER(FIND(analysismethod3,'III_Plan comp 438.68 {Plan 3}'!BL$15)),"",'III_Plan comp 438.68 {Plan 3}'!BL$15&amp;analysismethod3)</f>
        <v xml:space="preserve">Secret Shopper: Network Participation; 
</v>
      </c>
      <c r="DT42" s="251" t="str">
        <f>IF(ISNUMBER(FIND(analysismethod3,'III_Plan comp 438.68 {Plan 3}'!BM$15)),"",'III_Plan comp 438.68 {Plan 3}'!BM$15&amp;analysismethod3)</f>
        <v xml:space="preserve">Secret Shopper: Network Participation; 
</v>
      </c>
      <c r="DU42" s="251" t="str">
        <f>IF(ISNUMBER(FIND(analysismethod3,'III_Plan comp 438.68 {Plan 3}'!BN$15)),"",'III_Plan comp 438.68 {Plan 3}'!BN$15&amp;analysismethod3)</f>
        <v xml:space="preserve">Secret Shopper: Network Participation; 
</v>
      </c>
      <c r="DV42" s="251" t="str">
        <f>IF(ISNUMBER(FIND(analysismethod3,'III_Plan comp 438.68 {Plan 3}'!BO$15)),"",'III_Plan comp 438.68 {Plan 3}'!BO$15&amp;analysismethod3)</f>
        <v xml:space="preserve">Secret Shopper: Network Participation; 
</v>
      </c>
      <c r="DW42" s="251" t="str">
        <f>IF(ISNUMBER(FIND(analysismethod3,'III_Plan comp 438.68 {Plan 3}'!BP$15)),"",'III_Plan comp 438.68 {Plan 3}'!BP$15&amp;analysismethod3)</f>
        <v xml:space="preserve">Secret Shopper: Network Participation; 
</v>
      </c>
      <c r="DX42" s="251" t="str">
        <f>IF(ISNUMBER(FIND(analysismethod3,'III_Plan comp 438.68 {Plan 3}'!BQ$15)),"",'III_Plan comp 438.68 {Plan 3}'!BQ$15&amp;analysismethod3)</f>
        <v xml:space="preserve">Secret Shopper: Network Participation; 
</v>
      </c>
      <c r="DY42" s="251" t="str">
        <f>IF(ISNUMBER(FIND(analysismethod3,'III_Plan comp 438.68 {Plan 3}'!BR$15)),"",'III_Plan comp 438.68 {Plan 3}'!BR$15&amp;analysismethod3)</f>
        <v xml:space="preserve">Secret Shopper: Network Participation; 
</v>
      </c>
      <c r="DZ42" s="251" t="str">
        <f>IF(ISNUMBER(FIND(analysismethod3,'III_Plan comp 438.68 {Plan 3}'!BS$15)),"",'III_Plan comp 438.68 {Plan 3}'!BS$15&amp;analysismethod3)</f>
        <v xml:space="preserve">Secret Shopper: Network Participation; 
</v>
      </c>
      <c r="EA42" s="251" t="str">
        <f>IF(ISNUMBER(FIND(analysismethod3,'III_Plan comp 438.68 {Plan 3}'!BT$15)),"",'III_Plan comp 438.68 {Plan 3}'!BT$15&amp;analysismethod3)</f>
        <v xml:space="preserve">Secret Shopper: Network Participation; 
</v>
      </c>
      <c r="EB42" s="251" t="str">
        <f>IF(ISNUMBER(FIND(analysismethod3,'III_Plan comp 438.68 {Plan 3}'!BU$15)),"",'III_Plan comp 438.68 {Plan 3}'!BU$15&amp;analysismethod3)</f>
        <v xml:space="preserve">Secret Shopper: Network Participation; 
</v>
      </c>
      <c r="EC42" s="251" t="str">
        <f>IF(ISNUMBER(FIND(analysismethod3,'III_Plan comp 438.68 {Plan 3}'!BV$15)),"",'III_Plan comp 438.68 {Plan 3}'!BV$15&amp;analysismethod3)</f>
        <v xml:space="preserve">Secret Shopper: Network Participation; 
</v>
      </c>
      <c r="ED42" s="251" t="str">
        <f>IF(ISNUMBER(FIND(analysismethod3,'III_Plan comp 438.68 {Plan 3}'!BW$15)),"",'III_Plan comp 438.68 {Plan 3}'!BW$15&amp;analysismethod3)</f>
        <v xml:space="preserve">Secret Shopper: Network Participation; 
</v>
      </c>
      <c r="EE42" s="251" t="str">
        <f>IF(ISNUMBER(FIND(analysismethod3,'III_Plan comp 438.68 {Plan 3}'!BX$15)),"",'III_Plan comp 438.68 {Plan 3}'!BX$15&amp;analysismethod3)</f>
        <v xml:space="preserve">Secret Shopper: Network Participation; 
</v>
      </c>
      <c r="EF42" s="251" t="str">
        <f>IF(ISNUMBER(FIND(analysismethod3,'III_Plan comp 438.68 {Plan 3}'!BY$15)),"",'III_Plan comp 438.68 {Plan 3}'!BY$15&amp;analysismethod3)</f>
        <v xml:space="preserve">Secret Shopper: Network Participation; 
</v>
      </c>
      <c r="EG42" s="251" t="str">
        <f>IF(ISNUMBER(FIND(analysismethod3,'III_Plan comp 438.68 {Plan 3}'!BZ$15)),"",'III_Plan comp 438.68 {Plan 3}'!BZ$15&amp;analysismethod3)</f>
        <v xml:space="preserve">Secret Shopper: Network Participation; 
</v>
      </c>
      <c r="EH42" s="251" t="str">
        <f>IF(ISNUMBER(FIND(analysismethod3,'III_Plan comp 438.68 {Plan 3}'!CA$15)),"",'III_Plan comp 438.68 {Plan 3}'!CA$15&amp;analysismethod3)</f>
        <v xml:space="preserve">Secret Shopper: Network Participation; 
</v>
      </c>
      <c r="EI42" s="251" t="str">
        <f>IF(ISNUMBER(FIND(analysismethod3,'III_Plan comp 438.68 {Plan 3}'!CB$15)),"",'III_Plan comp 438.68 {Plan 3}'!CB$15&amp;analysismethod3)</f>
        <v xml:space="preserve">Secret Shopper: Network Participation; 
</v>
      </c>
      <c r="EJ42" s="251" t="str">
        <f>IF(ISNUMBER(FIND(analysismethod3,'III_Plan comp 438.68 {Plan 3}'!CC$15)),"",'III_Plan comp 438.68 {Plan 3}'!CC$15&amp;analysismethod3)</f>
        <v xml:space="preserve">Secret Shopper: Network Participation; 
</v>
      </c>
      <c r="EK42" s="251" t="str">
        <f>IF(ISNUMBER(FIND(analysismethod3,'III_Plan comp 438.68 {Plan 3}'!CD$15)),"",'III_Plan comp 438.68 {Plan 3}'!CD$15&amp;analysismethod3)</f>
        <v xml:space="preserve">Secret Shopper: Network Participation; 
</v>
      </c>
      <c r="EL42" s="251" t="str">
        <f>IF(ISNUMBER(FIND(analysismethod3,'III_Plan comp 438.68 {Plan 3}'!CE$15)),"",'III_Plan comp 438.68 {Plan 3}'!CE$15&amp;analysismethod3)</f>
        <v xml:space="preserve">Secret Shopper: Network Participation; 
</v>
      </c>
      <c r="EM42" s="251" t="str">
        <f>IF(ISNUMBER(FIND(analysismethod3,'III_Plan comp 438.68 {Plan 3}'!CF$15)),"",'III_Plan comp 438.68 {Plan 3}'!CF$15&amp;analysismethod3)</f>
        <v xml:space="preserve">Secret Shopper: Network Participation; 
</v>
      </c>
      <c r="EN42" s="251" t="str">
        <f>IF(ISNUMBER(FIND(analysismethod3,'III_Plan comp 438.68 {Plan 3}'!CG$15)),"",'III_Plan comp 438.68 {Plan 3}'!CG$15&amp;analysismethod3)</f>
        <v xml:space="preserve">Secret Shopper: Network Participation; 
</v>
      </c>
      <c r="EO42" s="251" t="str">
        <f>IF(ISNUMBER(FIND(analysismethod3,'III_Plan comp 438.68 {Plan 3}'!CH$15)),"",'III_Plan comp 438.68 {Plan 3}'!CH$15&amp;analysismethod3)</f>
        <v xml:space="preserve">Secret Shopper: Network Participation; 
</v>
      </c>
      <c r="EP42" s="251" t="str">
        <f>IF(ISNUMBER(FIND(analysismethod3,'III_Plan comp 438.68 {Plan 3}'!CI$15)),"",'III_Plan comp 438.68 {Plan 3}'!CI$15&amp;analysismethod3)</f>
        <v xml:space="preserve">Secret Shopper: Network Participation; 
</v>
      </c>
      <c r="EQ42" s="251" t="str">
        <f>IF(ISNUMBER(FIND(analysismethod3,'III_Plan comp 438.68 {Plan 3}'!CJ$15)),"",'III_Plan comp 438.68 {Plan 3}'!CJ$15&amp;analysismethod3)</f>
        <v xml:space="preserve">Secret Shopper: Network Participation; 
</v>
      </c>
      <c r="ER42" s="251" t="str">
        <f>IF(ISNUMBER(FIND(analysismethod3,'III_Plan comp 438.68 {Plan 3}'!CK$15)),"",'III_Plan comp 438.68 {Plan 3}'!CK$15&amp;analysismethod3)</f>
        <v xml:space="preserve">Secret Shopper: Network Participation; 
</v>
      </c>
      <c r="ES42" s="251" t="str">
        <f>IF(ISNUMBER(FIND(analysismethod3,'III_Plan comp 438.68 {Plan 3}'!CL$15)),"",'III_Plan comp 438.68 {Plan 3}'!CL$15&amp;analysismethod3)</f>
        <v xml:space="preserve">Secret Shopper: Network Participation; 
</v>
      </c>
      <c r="ET42" s="251" t="str">
        <f>IF(ISNUMBER(FIND(analysismethod3,'III_Plan comp 438.68 {Plan 3}'!CM$15)),"",'III_Plan comp 438.68 {Plan 3}'!CM$15&amp;analysismethod3)</f>
        <v xml:space="preserve">Secret Shopper: Network Participation; 
</v>
      </c>
      <c r="EU42" s="251" t="str">
        <f>IF(ISNUMBER(FIND(analysismethod3,'III_Plan comp 438.68 {Plan 3}'!CN$15)),"",'III_Plan comp 438.68 {Plan 3}'!CN$15&amp;analysismethod3)</f>
        <v xml:space="preserve">Secret Shopper: Network Participation; 
</v>
      </c>
      <c r="EV42" s="251" t="str">
        <f>IF(ISNUMBER(FIND(analysismethod3,'III_Plan comp 438.68 {Plan 3}'!CO$15)),"",'III_Plan comp 438.68 {Plan 3}'!CO$15&amp;analysismethod3)</f>
        <v xml:space="preserve">Secret Shopper: Network Participation; 
</v>
      </c>
      <c r="EW42" s="251" t="str">
        <f>IF(ISNUMBER(FIND(analysismethod3,'III_Plan comp 438.68 {Plan 3}'!CP$15)),"",'III_Plan comp 438.68 {Plan 3}'!CP$15&amp;analysismethod3)</f>
        <v xml:space="preserve">Secret Shopper: Network Participation; 
</v>
      </c>
      <c r="EX42" s="251" t="str">
        <f>IF(ISNUMBER(FIND(analysismethod3,'III_Plan comp 438.68 {Plan 3}'!CQ$15)),"",'III_Plan comp 438.68 {Plan 3}'!CQ$15&amp;analysismethod3)</f>
        <v xml:space="preserve">Secret Shopper: Network Participation; 
</v>
      </c>
      <c r="EY42" s="251" t="str">
        <f>IF(ISNUMBER(FIND(analysismethod3,'III_Plan comp 438.68 {Plan 3}'!CR$15)),"",'III_Plan comp 438.68 {Plan 3}'!CR$15&amp;analysismethod3)</f>
        <v xml:space="preserve">Secret Shopper: Network Participation; 
</v>
      </c>
      <c r="EZ42" s="251" t="str">
        <f>IF(ISNUMBER(FIND(analysismethod3,'III_Plan comp 438.68 {Plan 3}'!CS$15)),"",'III_Plan comp 438.68 {Plan 3}'!CS$15&amp;analysismethod3)</f>
        <v xml:space="preserve">Secret Shopper: Network Participation; 
</v>
      </c>
      <c r="FA42" s="251" t="str">
        <f>IF(ISNUMBER(FIND(analysismethod3,'III_Plan comp 438.68 {Plan 3}'!CT$15)),"",'III_Plan comp 438.68 {Plan 3}'!CT$15&amp;analysismethod3)</f>
        <v xml:space="preserve">Secret Shopper: Network Participation; 
</v>
      </c>
      <c r="FB42" s="251" t="str">
        <f>IF(ISNUMBER(FIND(analysismethod3,'III_Plan comp 438.68 {Plan 3}'!CU$15)),"",'III_Plan comp 438.68 {Plan 3}'!CU$15&amp;analysismethod3)</f>
        <v xml:space="preserve">Secret Shopper: Network Participation; 
</v>
      </c>
      <c r="FC42" s="251" t="str">
        <f>IF(ISNUMBER(FIND(analysismethod3,'III_Plan comp 438.68 {Plan 3}'!CV$15)),"",'III_Plan comp 438.68 {Plan 3}'!CV$15&amp;analysismethod3)</f>
        <v xml:space="preserve">Secret Shopper: Network Participation; 
</v>
      </c>
      <c r="FD42" s="251" t="str">
        <f>IF(ISNUMBER(FIND(analysismethod3,'III_Plan comp 438.68 {Plan 3}'!CW$15)),"",'III_Plan comp 438.68 {Plan 3}'!CW$15&amp;analysismethod3)</f>
        <v xml:space="preserve">Secret Shopper: Network Participation; 
</v>
      </c>
      <c r="FE42" s="251" t="str">
        <f>IF(ISNUMBER(FIND(analysismethod3,'III_Plan comp 438.68 {Plan 3}'!CX$15)),"",'III_Plan comp 438.68 {Plan 3}'!CX$15&amp;analysismethod3)</f>
        <v xml:space="preserve">Secret Shopper: Network Participation; 
</v>
      </c>
      <c r="FF42" s="251" t="str">
        <f>IF(ISNUMBER(FIND(analysismethod3,'III_Plan comp 438.68 {Plan 3}'!CY$15)),"",'III_Plan comp 438.68 {Plan 3}'!CY$15&amp;analysismethod3)</f>
        <v xml:space="preserve">Secret Shopper: Network Participation; 
</v>
      </c>
      <c r="FG42" s="251" t="str">
        <f>IF(ISNUMBER(FIND(analysismethod3,'III_Plan comp 438.68 {Plan 3}'!CZ$15)),"",'III_Plan comp 438.68 {Plan 3}'!CZ$15&amp;analysismethod3)</f>
        <v xml:space="preserve">Secret Shopper: Network Participation; 
</v>
      </c>
    </row>
    <row r="43" spans="2:163" x14ac:dyDescent="0.2">
      <c r="B43" s="12" t="s">
        <v>695</v>
      </c>
      <c r="C43" s="12"/>
      <c r="D43" s="12"/>
      <c r="E43" s="12"/>
      <c r="F43" s="12"/>
      <c r="G43" s="12"/>
      <c r="J43" s="12"/>
      <c r="K43" s="12"/>
      <c r="L43" s="12"/>
      <c r="M43" s="12"/>
      <c r="N43" s="12"/>
      <c r="O43" s="12"/>
      <c r="P43" s="12"/>
      <c r="Q43" s="12"/>
      <c r="R43" s="12"/>
      <c r="S43" s="12"/>
      <c r="T43" s="12"/>
      <c r="BK43" s="250" t="str">
        <f>IF('I_State and program information'!$E$62="Yes","Secret Shopper: Appointment Availability"&amp;"; "&amp;CHAR(10)&amp;CHAR(10),"")</f>
        <v xml:space="preserve">Secret Shopper: Appointment Availability; 
</v>
      </c>
      <c r="BL43" s="251" t="str">
        <f>IF(ISNUMBER(FIND(analysismethod4,'III_Plan comp 438.68 {Plan 3}'!E$15)),"",'III_Plan comp 438.68 {Plan 3}'!E$15&amp;analysismethod4)</f>
        <v xml:space="preserve">Secret Shopper: Appointment Availability; 
</v>
      </c>
      <c r="BM43" s="251" t="str">
        <f>IF(ISNUMBER(FIND(analysismethod4,'III_Plan comp 438.68 {Plan 3}'!F$15)),"",'III_Plan comp 438.68 {Plan 3}'!F$15&amp;analysismethod4)</f>
        <v xml:space="preserve">Secret Shopper: Appointment Availability; 
</v>
      </c>
      <c r="BN43" s="251" t="str">
        <f>IF(ISNUMBER(FIND(analysismethod4,'III_Plan comp 438.68 {Plan 3}'!G$15)),"",'III_Plan comp 438.68 {Plan 3}'!G$15&amp;analysismethod4)</f>
        <v xml:space="preserve">Secret Shopper: Appointment Availability; 
</v>
      </c>
      <c r="BO43" s="251" t="str">
        <f>IF(ISNUMBER(FIND(analysismethod4,'III_Plan comp 438.68 {Plan 3}'!H$15)),"",'III_Plan comp 438.68 {Plan 3}'!H$15&amp;analysismethod4)</f>
        <v xml:space="preserve">Secret Shopper: Appointment Availability; 
</v>
      </c>
      <c r="BP43" s="251" t="str">
        <f>IF(ISNUMBER(FIND(analysismethod4,'III_Plan comp 438.68 {Plan 3}'!I$15)),"",'III_Plan comp 438.68 {Plan 3}'!I$15&amp;analysismethod4)</f>
        <v xml:space="preserve">Secret Shopper: Appointment Availability; 
</v>
      </c>
      <c r="BQ43" s="251" t="str">
        <f>IF(ISNUMBER(FIND(analysismethod4,'III_Plan comp 438.68 {Plan 3}'!J$15)),"",'III_Plan comp 438.68 {Plan 3}'!J$15&amp;analysismethod4)</f>
        <v xml:space="preserve">Secret Shopper: Appointment Availability; 
</v>
      </c>
      <c r="BR43" s="251" t="str">
        <f>IF(ISNUMBER(FIND(analysismethod4,'III_Plan comp 438.68 {Plan 3}'!K$15)),"",'III_Plan comp 438.68 {Plan 3}'!K$15&amp;analysismethod4)</f>
        <v xml:space="preserve">Secret Shopper: Appointment Availability; 
</v>
      </c>
      <c r="BS43" s="251" t="str">
        <f>IF(ISNUMBER(FIND(analysismethod4,'III_Plan comp 438.68 {Plan 3}'!L$15)),"",'III_Plan comp 438.68 {Plan 3}'!L$15&amp;analysismethod4)</f>
        <v xml:space="preserve">Secret Shopper: Appointment Availability; 
</v>
      </c>
      <c r="BT43" s="251" t="str">
        <f>IF(ISNUMBER(FIND(analysismethod4,'III_Plan comp 438.68 {Plan 3}'!M$15)),"",'III_Plan comp 438.68 {Plan 3}'!M$15&amp;analysismethod4)</f>
        <v xml:space="preserve">Secret Shopper: Appointment Availability; 
</v>
      </c>
      <c r="BU43" s="251" t="str">
        <f>IF(ISNUMBER(FIND(analysismethod4,'III_Plan comp 438.68 {Plan 3}'!N$15)),"",'III_Plan comp 438.68 {Plan 3}'!N$15&amp;analysismethod4)</f>
        <v xml:space="preserve">Secret Shopper: Appointment Availability; 
</v>
      </c>
      <c r="BV43" s="251" t="str">
        <f>IF(ISNUMBER(FIND(analysismethod4,'III_Plan comp 438.68 {Plan 3}'!O$15)),"",'III_Plan comp 438.68 {Plan 3}'!O$15&amp;analysismethod4)</f>
        <v xml:space="preserve">Secret Shopper: Appointment Availability; 
</v>
      </c>
      <c r="BW43" s="251" t="str">
        <f>IF(ISNUMBER(FIND(analysismethod4,'III_Plan comp 438.68 {Plan 3}'!P$15)),"",'III_Plan comp 438.68 {Plan 3}'!P$15&amp;analysismethod4)</f>
        <v xml:space="preserve">Secret Shopper: Appointment Availability; 
</v>
      </c>
      <c r="BX43" s="251" t="str">
        <f>IF(ISNUMBER(FIND(analysismethod4,'III_Plan comp 438.68 {Plan 3}'!Q$15)),"",'III_Plan comp 438.68 {Plan 3}'!Q$15&amp;analysismethod4)</f>
        <v xml:space="preserve">Secret Shopper: Appointment Availability; 
</v>
      </c>
      <c r="BY43" s="251" t="str">
        <f>IF(ISNUMBER(FIND(analysismethod4,'III_Plan comp 438.68 {Plan 3}'!R$15)),"",'III_Plan comp 438.68 {Plan 3}'!R$15&amp;analysismethod4)</f>
        <v xml:space="preserve">Secret Shopper: Appointment Availability; 
</v>
      </c>
      <c r="BZ43" s="251" t="str">
        <f>IF(ISNUMBER(FIND(analysismethod4,'III_Plan comp 438.68 {Plan 3}'!S$15)),"",'III_Plan comp 438.68 {Plan 3}'!S$15&amp;analysismethod4)</f>
        <v xml:space="preserve">Secret Shopper: Appointment Availability; 
</v>
      </c>
      <c r="CA43" s="251" t="str">
        <f>IF(ISNUMBER(FIND(analysismethod4,'III_Plan comp 438.68 {Plan 3}'!T$15)),"",'III_Plan comp 438.68 {Plan 3}'!T$15&amp;analysismethod4)</f>
        <v xml:space="preserve">Secret Shopper: Appointment Availability; 
</v>
      </c>
      <c r="CB43" s="251" t="str">
        <f>IF(ISNUMBER(FIND(analysismethod4,'III_Plan comp 438.68 {Plan 3}'!U$15)),"",'III_Plan comp 438.68 {Plan 3}'!U$15&amp;analysismethod4)</f>
        <v xml:space="preserve">Secret Shopper: Appointment Availability; 
</v>
      </c>
      <c r="CC43" s="251" t="str">
        <f>IF(ISNUMBER(FIND(analysismethod4,'III_Plan comp 438.68 {Plan 3}'!V$15)),"",'III_Plan comp 438.68 {Plan 3}'!V$15&amp;analysismethod4)</f>
        <v xml:space="preserve">Secret Shopper: Appointment Availability; 
</v>
      </c>
      <c r="CD43" s="251" t="str">
        <f>IF(ISNUMBER(FIND(analysismethod4,'III_Plan comp 438.68 {Plan 3}'!W$15)),"",'III_Plan comp 438.68 {Plan 3}'!W$15&amp;analysismethod4)</f>
        <v xml:space="preserve">Secret Shopper: Appointment Availability; 
</v>
      </c>
      <c r="CE43" s="251" t="str">
        <f>IF(ISNUMBER(FIND(analysismethod4,'III_Plan comp 438.68 {Plan 3}'!X$15)),"",'III_Plan comp 438.68 {Plan 3}'!X$15&amp;analysismethod4)</f>
        <v xml:space="preserve">Secret Shopper: Appointment Availability; 
</v>
      </c>
      <c r="CF43" s="251" t="str">
        <f>IF(ISNUMBER(FIND(analysismethod4,'III_Plan comp 438.68 {Plan 3}'!Y$15)),"",'III_Plan comp 438.68 {Plan 3}'!Y$15&amp;analysismethod4)</f>
        <v xml:space="preserve">Secret Shopper: Appointment Availability; 
</v>
      </c>
      <c r="CG43" s="251" t="str">
        <f>IF(ISNUMBER(FIND(analysismethod4,'III_Plan comp 438.68 {Plan 3}'!Z$15)),"",'III_Plan comp 438.68 {Plan 3}'!Z$15&amp;analysismethod4)</f>
        <v xml:space="preserve">Secret Shopper: Appointment Availability; 
</v>
      </c>
      <c r="CH43" s="251" t="str">
        <f>IF(ISNUMBER(FIND(analysismethod4,'III_Plan comp 438.68 {Plan 3}'!AA$15)),"",'III_Plan comp 438.68 {Plan 3}'!AA$15&amp;analysismethod4)</f>
        <v xml:space="preserve">Secret Shopper: Appointment Availability; 
</v>
      </c>
      <c r="CI43" s="251" t="str">
        <f>IF(ISNUMBER(FIND(analysismethod4,'III_Plan comp 438.68 {Plan 3}'!AB$15)),"",'III_Plan comp 438.68 {Plan 3}'!AB$15&amp;analysismethod4)</f>
        <v xml:space="preserve">Secret Shopper: Appointment Availability; 
</v>
      </c>
      <c r="CJ43" s="251" t="str">
        <f>IF(ISNUMBER(FIND(analysismethod4,'III_Plan comp 438.68 {Plan 3}'!AC$15)),"",'III_Plan comp 438.68 {Plan 3}'!AC$15&amp;analysismethod4)</f>
        <v xml:space="preserve">Secret Shopper: Appointment Availability; 
</v>
      </c>
      <c r="CK43" s="251" t="str">
        <f>IF(ISNUMBER(FIND(analysismethod4,'III_Plan comp 438.68 {Plan 3}'!AD$15)),"",'III_Plan comp 438.68 {Plan 3}'!AD$15&amp;analysismethod4)</f>
        <v xml:space="preserve">Secret Shopper: Appointment Availability; 
</v>
      </c>
      <c r="CL43" s="251" t="str">
        <f>IF(ISNUMBER(FIND(analysismethod4,'III_Plan comp 438.68 {Plan 3}'!AE$15)),"",'III_Plan comp 438.68 {Plan 3}'!AE$15&amp;analysismethod4)</f>
        <v xml:space="preserve">Secret Shopper: Appointment Availability; 
</v>
      </c>
      <c r="CM43" s="251" t="str">
        <f>IF(ISNUMBER(FIND(analysismethod4,'III_Plan comp 438.68 {Plan 3}'!AF$15)),"",'III_Plan comp 438.68 {Plan 3}'!AF$15&amp;analysismethod4)</f>
        <v xml:space="preserve">Secret Shopper: Appointment Availability; 
</v>
      </c>
      <c r="CN43" s="251" t="str">
        <f>IF(ISNUMBER(FIND(analysismethod4,'III_Plan comp 438.68 {Plan 3}'!AG$15)),"",'III_Plan comp 438.68 {Plan 3}'!AG$15&amp;analysismethod4)</f>
        <v xml:space="preserve">Secret Shopper: Appointment Availability; 
</v>
      </c>
      <c r="CO43" s="251" t="str">
        <f>IF(ISNUMBER(FIND(analysismethod4,'III_Plan comp 438.68 {Plan 3}'!AH$15)),"",'III_Plan comp 438.68 {Plan 3}'!AH$15&amp;analysismethod4)</f>
        <v xml:space="preserve">Secret Shopper: Appointment Availability; 
</v>
      </c>
      <c r="CP43" s="251" t="str">
        <f>IF(ISNUMBER(FIND(analysismethod4,'III_Plan comp 438.68 {Plan 3}'!AI$15)),"",'III_Plan comp 438.68 {Plan 3}'!AI$15&amp;analysismethod4)</f>
        <v xml:space="preserve">Secret Shopper: Appointment Availability; 
</v>
      </c>
      <c r="CQ43" s="251" t="str">
        <f>IF(ISNUMBER(FIND(analysismethod4,'III_Plan comp 438.68 {Plan 3}'!AJ$15)),"",'III_Plan comp 438.68 {Plan 3}'!AJ$15&amp;analysismethod4)</f>
        <v xml:space="preserve">Secret Shopper: Appointment Availability; 
</v>
      </c>
      <c r="CR43" s="251" t="str">
        <f>IF(ISNUMBER(FIND(analysismethod4,'III_Plan comp 438.68 {Plan 3}'!AK$15)),"",'III_Plan comp 438.68 {Plan 3}'!AK$15&amp;analysismethod4)</f>
        <v xml:space="preserve">Secret Shopper: Appointment Availability; 
</v>
      </c>
      <c r="CS43" s="251" t="str">
        <f>IF(ISNUMBER(FIND(analysismethod4,'III_Plan comp 438.68 {Plan 3}'!AL$15)),"",'III_Plan comp 438.68 {Plan 3}'!AL$15&amp;analysismethod4)</f>
        <v xml:space="preserve">Secret Shopper: Appointment Availability; 
</v>
      </c>
      <c r="CT43" s="251" t="str">
        <f>IF(ISNUMBER(FIND(analysismethod4,'III_Plan comp 438.68 {Plan 3}'!AM$15)),"",'III_Plan comp 438.68 {Plan 3}'!AM$15&amp;analysismethod4)</f>
        <v xml:space="preserve">Secret Shopper: Appointment Availability; 
</v>
      </c>
      <c r="CU43" s="251" t="str">
        <f>IF(ISNUMBER(FIND(analysismethod4,'III_Plan comp 438.68 {Plan 3}'!AN$15)),"",'III_Plan comp 438.68 {Plan 3}'!AN$15&amp;analysismethod4)</f>
        <v xml:space="preserve">Secret Shopper: Appointment Availability; 
</v>
      </c>
      <c r="CV43" s="251" t="str">
        <f>IF(ISNUMBER(FIND(analysismethod4,'III_Plan comp 438.68 {Plan 3}'!AO$15)),"",'III_Plan comp 438.68 {Plan 3}'!AO$15&amp;analysismethod4)</f>
        <v xml:space="preserve">Secret Shopper: Appointment Availability; 
</v>
      </c>
      <c r="CW43" s="251" t="str">
        <f>IF(ISNUMBER(FIND(analysismethod4,'III_Plan comp 438.68 {Plan 3}'!AP$15)),"",'III_Plan comp 438.68 {Plan 3}'!AP$15&amp;analysismethod4)</f>
        <v xml:space="preserve">Secret Shopper: Appointment Availability; 
</v>
      </c>
      <c r="CX43" s="251" t="str">
        <f>IF(ISNUMBER(FIND(analysismethod4,'III_Plan comp 438.68 {Plan 3}'!AQ$15)),"",'III_Plan comp 438.68 {Plan 3}'!AQ$15&amp;analysismethod4)</f>
        <v xml:space="preserve">Secret Shopper: Appointment Availability; 
</v>
      </c>
      <c r="CY43" s="251" t="str">
        <f>IF(ISNUMBER(FIND(analysismethod4,'III_Plan comp 438.68 {Plan 3}'!AR$15)),"",'III_Plan comp 438.68 {Plan 3}'!AR$15&amp;analysismethod4)</f>
        <v xml:space="preserve">Secret Shopper: Appointment Availability; 
</v>
      </c>
      <c r="CZ43" s="251" t="str">
        <f>IF(ISNUMBER(FIND(analysismethod4,'III_Plan comp 438.68 {Plan 3}'!AS$15)),"",'III_Plan comp 438.68 {Plan 3}'!AS$15&amp;analysismethod4)</f>
        <v xml:space="preserve">Secret Shopper: Appointment Availability; 
</v>
      </c>
      <c r="DA43" s="251" t="str">
        <f>IF(ISNUMBER(FIND(analysismethod4,'III_Plan comp 438.68 {Plan 3}'!AT$15)),"",'III_Plan comp 438.68 {Plan 3}'!AT$15&amp;analysismethod4)</f>
        <v xml:space="preserve">Secret Shopper: Appointment Availability; 
</v>
      </c>
      <c r="DB43" s="251" t="str">
        <f>IF(ISNUMBER(FIND(analysismethod4,'III_Plan comp 438.68 {Plan 3}'!AU$15)),"",'III_Plan comp 438.68 {Plan 3}'!AU$15&amp;analysismethod4)</f>
        <v xml:space="preserve">Secret Shopper: Appointment Availability; 
</v>
      </c>
      <c r="DC43" s="251" t="str">
        <f>IF(ISNUMBER(FIND(analysismethod4,'III_Plan comp 438.68 {Plan 3}'!AV$15)),"",'III_Plan comp 438.68 {Plan 3}'!AV$15&amp;analysismethod4)</f>
        <v xml:space="preserve">Secret Shopper: Appointment Availability; 
</v>
      </c>
      <c r="DD43" s="251" t="str">
        <f>IF(ISNUMBER(FIND(analysismethod4,'III_Plan comp 438.68 {Plan 3}'!AW$15)),"",'III_Plan comp 438.68 {Plan 3}'!AW$15&amp;analysismethod4)</f>
        <v xml:space="preserve">Secret Shopper: Appointment Availability; 
</v>
      </c>
      <c r="DE43" s="251" t="str">
        <f>IF(ISNUMBER(FIND(analysismethod4,'III_Plan comp 438.68 {Plan 3}'!AX$15)),"",'III_Plan comp 438.68 {Plan 3}'!AX$15&amp;analysismethod4)</f>
        <v xml:space="preserve">Secret Shopper: Appointment Availability; 
</v>
      </c>
      <c r="DF43" s="251" t="str">
        <f>IF(ISNUMBER(FIND(analysismethod4,'III_Plan comp 438.68 {Plan 3}'!AY$15)),"",'III_Plan comp 438.68 {Plan 3}'!AY$15&amp;analysismethod4)</f>
        <v xml:space="preserve">Secret Shopper: Appointment Availability; 
</v>
      </c>
      <c r="DG43" s="251" t="str">
        <f>IF(ISNUMBER(FIND(analysismethod4,'III_Plan comp 438.68 {Plan 3}'!AZ$15)),"",'III_Plan comp 438.68 {Plan 3}'!AZ$15&amp;analysismethod4)</f>
        <v xml:space="preserve">Secret Shopper: Appointment Availability; 
</v>
      </c>
      <c r="DH43" s="251" t="str">
        <f>IF(ISNUMBER(FIND(analysismethod4,'III_Plan comp 438.68 {Plan 3}'!BA$15)),"",'III_Plan comp 438.68 {Plan 3}'!BA$15&amp;analysismethod4)</f>
        <v xml:space="preserve">Secret Shopper: Appointment Availability; 
</v>
      </c>
      <c r="DI43" s="251" t="str">
        <f>IF(ISNUMBER(FIND(analysismethod4,'III_Plan comp 438.68 {Plan 3}'!BB$15)),"",'III_Plan comp 438.68 {Plan 3}'!BB$15&amp;analysismethod4)</f>
        <v xml:space="preserve">Secret Shopper: Appointment Availability; 
</v>
      </c>
      <c r="DJ43" s="251" t="str">
        <f>IF(ISNUMBER(FIND(analysismethod4,'III_Plan comp 438.68 {Plan 3}'!BC$15)),"",'III_Plan comp 438.68 {Plan 3}'!BC$15&amp;analysismethod4)</f>
        <v xml:space="preserve">Secret Shopper: Appointment Availability; 
</v>
      </c>
      <c r="DK43" s="251" t="str">
        <f>IF(ISNUMBER(FIND(analysismethod4,'III_Plan comp 438.68 {Plan 3}'!BD$15)),"",'III_Plan comp 438.68 {Plan 3}'!BD$15&amp;analysismethod4)</f>
        <v xml:space="preserve">Secret Shopper: Appointment Availability; 
</v>
      </c>
      <c r="DL43" s="251" t="str">
        <f>IF(ISNUMBER(FIND(analysismethod4,'III_Plan comp 438.68 {Plan 3}'!BE$15)),"",'III_Plan comp 438.68 {Plan 3}'!BE$15&amp;analysismethod4)</f>
        <v xml:space="preserve">Secret Shopper: Appointment Availability; 
</v>
      </c>
      <c r="DM43" s="251" t="str">
        <f>IF(ISNUMBER(FIND(analysismethod4,'III_Plan comp 438.68 {Plan 3}'!BF$15)),"",'III_Plan comp 438.68 {Plan 3}'!BF$15&amp;analysismethod4)</f>
        <v xml:space="preserve">Secret Shopper: Appointment Availability; 
</v>
      </c>
      <c r="DN43" s="251" t="str">
        <f>IF(ISNUMBER(FIND(analysismethod4,'III_Plan comp 438.68 {Plan 3}'!BG$15)),"",'III_Plan comp 438.68 {Plan 3}'!BG$15&amp;analysismethod4)</f>
        <v xml:space="preserve">Secret Shopper: Appointment Availability; 
</v>
      </c>
      <c r="DO43" s="251" t="str">
        <f>IF(ISNUMBER(FIND(analysismethod4,'III_Plan comp 438.68 {Plan 3}'!BH$15)),"",'III_Plan comp 438.68 {Plan 3}'!BH$15&amp;analysismethod4)</f>
        <v xml:space="preserve">Secret Shopper: Appointment Availability; 
</v>
      </c>
      <c r="DP43" s="251" t="str">
        <f>IF(ISNUMBER(FIND(analysismethod4,'III_Plan comp 438.68 {Plan 3}'!BI$15)),"",'III_Plan comp 438.68 {Plan 3}'!BI$15&amp;analysismethod4)</f>
        <v xml:space="preserve">Secret Shopper: Appointment Availability; 
</v>
      </c>
      <c r="DQ43" s="251" t="str">
        <f>IF(ISNUMBER(FIND(analysismethod4,'III_Plan comp 438.68 {Plan 3}'!BJ$15)),"",'III_Plan comp 438.68 {Plan 3}'!BJ$15&amp;analysismethod4)</f>
        <v xml:space="preserve">Secret Shopper: Appointment Availability; 
</v>
      </c>
      <c r="DR43" s="251" t="str">
        <f>IF(ISNUMBER(FIND(analysismethod4,'III_Plan comp 438.68 {Plan 3}'!BK$15)),"",'III_Plan comp 438.68 {Plan 3}'!BK$15&amp;analysismethod4)</f>
        <v xml:space="preserve">Secret Shopper: Appointment Availability; 
</v>
      </c>
      <c r="DS43" s="251" t="str">
        <f>IF(ISNUMBER(FIND(analysismethod4,'III_Plan comp 438.68 {Plan 3}'!BL$15)),"",'III_Plan comp 438.68 {Plan 3}'!BL$15&amp;analysismethod4)</f>
        <v xml:space="preserve">Secret Shopper: Appointment Availability; 
</v>
      </c>
      <c r="DT43" s="251" t="str">
        <f>IF(ISNUMBER(FIND(analysismethod4,'III_Plan comp 438.68 {Plan 3}'!BM$15)),"",'III_Plan comp 438.68 {Plan 3}'!BM$15&amp;analysismethod4)</f>
        <v xml:space="preserve">Secret Shopper: Appointment Availability; 
</v>
      </c>
      <c r="DU43" s="251" t="str">
        <f>IF(ISNUMBER(FIND(analysismethod4,'III_Plan comp 438.68 {Plan 3}'!BN$15)),"",'III_Plan comp 438.68 {Plan 3}'!BN$15&amp;analysismethod4)</f>
        <v xml:space="preserve">Secret Shopper: Appointment Availability; 
</v>
      </c>
      <c r="DV43" s="251" t="str">
        <f>IF(ISNUMBER(FIND(analysismethod4,'III_Plan comp 438.68 {Plan 3}'!BO$15)),"",'III_Plan comp 438.68 {Plan 3}'!BO$15&amp;analysismethod4)</f>
        <v xml:space="preserve">Secret Shopper: Appointment Availability; 
</v>
      </c>
      <c r="DW43" s="251" t="str">
        <f>IF(ISNUMBER(FIND(analysismethod4,'III_Plan comp 438.68 {Plan 3}'!BP$15)),"",'III_Plan comp 438.68 {Plan 3}'!BP$15&amp;analysismethod4)</f>
        <v xml:space="preserve">Secret Shopper: Appointment Availability; 
</v>
      </c>
      <c r="DX43" s="251" t="str">
        <f>IF(ISNUMBER(FIND(analysismethod4,'III_Plan comp 438.68 {Plan 3}'!BQ$15)),"",'III_Plan comp 438.68 {Plan 3}'!BQ$15&amp;analysismethod4)</f>
        <v xml:space="preserve">Secret Shopper: Appointment Availability; 
</v>
      </c>
      <c r="DY43" s="251" t="str">
        <f>IF(ISNUMBER(FIND(analysismethod4,'III_Plan comp 438.68 {Plan 3}'!BR$15)),"",'III_Plan comp 438.68 {Plan 3}'!BR$15&amp;analysismethod4)</f>
        <v xml:space="preserve">Secret Shopper: Appointment Availability; 
</v>
      </c>
      <c r="DZ43" s="251" t="str">
        <f>IF(ISNUMBER(FIND(analysismethod4,'III_Plan comp 438.68 {Plan 3}'!BS$15)),"",'III_Plan comp 438.68 {Plan 3}'!BS$15&amp;analysismethod4)</f>
        <v xml:space="preserve">Secret Shopper: Appointment Availability; 
</v>
      </c>
      <c r="EA43" s="251" t="str">
        <f>IF(ISNUMBER(FIND(analysismethod4,'III_Plan comp 438.68 {Plan 3}'!BT$15)),"",'III_Plan comp 438.68 {Plan 3}'!BT$15&amp;analysismethod4)</f>
        <v xml:space="preserve">Secret Shopper: Appointment Availability; 
</v>
      </c>
      <c r="EB43" s="251" t="str">
        <f>IF(ISNUMBER(FIND(analysismethod4,'III_Plan comp 438.68 {Plan 3}'!BU$15)),"",'III_Plan comp 438.68 {Plan 3}'!BU$15&amp;analysismethod4)</f>
        <v xml:space="preserve">Secret Shopper: Appointment Availability; 
</v>
      </c>
      <c r="EC43" s="251" t="str">
        <f>IF(ISNUMBER(FIND(analysismethod4,'III_Plan comp 438.68 {Plan 3}'!BV$15)),"",'III_Plan comp 438.68 {Plan 3}'!BV$15&amp;analysismethod4)</f>
        <v xml:space="preserve">Secret Shopper: Appointment Availability; 
</v>
      </c>
      <c r="ED43" s="251" t="str">
        <f>IF(ISNUMBER(FIND(analysismethod4,'III_Plan comp 438.68 {Plan 3}'!BW$15)),"",'III_Plan comp 438.68 {Plan 3}'!BW$15&amp;analysismethod4)</f>
        <v xml:space="preserve">Secret Shopper: Appointment Availability; 
</v>
      </c>
      <c r="EE43" s="251" t="str">
        <f>IF(ISNUMBER(FIND(analysismethod4,'III_Plan comp 438.68 {Plan 3}'!BX$15)),"",'III_Plan comp 438.68 {Plan 3}'!BX$15&amp;analysismethod4)</f>
        <v xml:space="preserve">Secret Shopper: Appointment Availability; 
</v>
      </c>
      <c r="EF43" s="251" t="str">
        <f>IF(ISNUMBER(FIND(analysismethod4,'III_Plan comp 438.68 {Plan 3}'!BY$15)),"",'III_Plan comp 438.68 {Plan 3}'!BY$15&amp;analysismethod4)</f>
        <v xml:space="preserve">Secret Shopper: Appointment Availability; 
</v>
      </c>
      <c r="EG43" s="251" t="str">
        <f>IF(ISNUMBER(FIND(analysismethod4,'III_Plan comp 438.68 {Plan 3}'!BZ$15)),"",'III_Plan comp 438.68 {Plan 3}'!BZ$15&amp;analysismethod4)</f>
        <v xml:space="preserve">Secret Shopper: Appointment Availability; 
</v>
      </c>
      <c r="EH43" s="251" t="str">
        <f>IF(ISNUMBER(FIND(analysismethod4,'III_Plan comp 438.68 {Plan 3}'!CA$15)),"",'III_Plan comp 438.68 {Plan 3}'!CA$15&amp;analysismethod4)</f>
        <v xml:space="preserve">Secret Shopper: Appointment Availability; 
</v>
      </c>
      <c r="EI43" s="251" t="str">
        <f>IF(ISNUMBER(FIND(analysismethod4,'III_Plan comp 438.68 {Plan 3}'!CB$15)),"",'III_Plan comp 438.68 {Plan 3}'!CB$15&amp;analysismethod4)</f>
        <v xml:space="preserve">Secret Shopper: Appointment Availability; 
</v>
      </c>
      <c r="EJ43" s="251" t="str">
        <f>IF(ISNUMBER(FIND(analysismethod4,'III_Plan comp 438.68 {Plan 3}'!CC$15)),"",'III_Plan comp 438.68 {Plan 3}'!CC$15&amp;analysismethod4)</f>
        <v xml:space="preserve">Secret Shopper: Appointment Availability; 
</v>
      </c>
      <c r="EK43" s="251" t="str">
        <f>IF(ISNUMBER(FIND(analysismethod4,'III_Plan comp 438.68 {Plan 3}'!CD$15)),"",'III_Plan comp 438.68 {Plan 3}'!CD$15&amp;analysismethod4)</f>
        <v xml:space="preserve">Secret Shopper: Appointment Availability; 
</v>
      </c>
      <c r="EL43" s="251" t="str">
        <f>IF(ISNUMBER(FIND(analysismethod4,'III_Plan comp 438.68 {Plan 3}'!CE$15)),"",'III_Plan comp 438.68 {Plan 3}'!CE$15&amp;analysismethod4)</f>
        <v xml:space="preserve">Secret Shopper: Appointment Availability; 
</v>
      </c>
      <c r="EM43" s="251" t="str">
        <f>IF(ISNUMBER(FIND(analysismethod4,'III_Plan comp 438.68 {Plan 3}'!CF$15)),"",'III_Plan comp 438.68 {Plan 3}'!CF$15&amp;analysismethod4)</f>
        <v xml:space="preserve">Secret Shopper: Appointment Availability; 
</v>
      </c>
      <c r="EN43" s="251" t="str">
        <f>IF(ISNUMBER(FIND(analysismethod4,'III_Plan comp 438.68 {Plan 3}'!CG$15)),"",'III_Plan comp 438.68 {Plan 3}'!CG$15&amp;analysismethod4)</f>
        <v xml:space="preserve">Secret Shopper: Appointment Availability; 
</v>
      </c>
      <c r="EO43" s="251" t="str">
        <f>IF(ISNUMBER(FIND(analysismethod4,'III_Plan comp 438.68 {Plan 3}'!CH$15)),"",'III_Plan comp 438.68 {Plan 3}'!CH$15&amp;analysismethod4)</f>
        <v xml:space="preserve">Secret Shopper: Appointment Availability; 
</v>
      </c>
      <c r="EP43" s="251" t="str">
        <f>IF(ISNUMBER(FIND(analysismethod4,'III_Plan comp 438.68 {Plan 3}'!CI$15)),"",'III_Plan comp 438.68 {Plan 3}'!CI$15&amp;analysismethod4)</f>
        <v xml:space="preserve">Secret Shopper: Appointment Availability; 
</v>
      </c>
      <c r="EQ43" s="251" t="str">
        <f>IF(ISNUMBER(FIND(analysismethod4,'III_Plan comp 438.68 {Plan 3}'!CJ$15)),"",'III_Plan comp 438.68 {Plan 3}'!CJ$15&amp;analysismethod4)</f>
        <v xml:space="preserve">Secret Shopper: Appointment Availability; 
</v>
      </c>
      <c r="ER43" s="251" t="str">
        <f>IF(ISNUMBER(FIND(analysismethod4,'III_Plan comp 438.68 {Plan 3}'!CK$15)),"",'III_Plan comp 438.68 {Plan 3}'!CK$15&amp;analysismethod4)</f>
        <v xml:space="preserve">Secret Shopper: Appointment Availability; 
</v>
      </c>
      <c r="ES43" s="251" t="str">
        <f>IF(ISNUMBER(FIND(analysismethod4,'III_Plan comp 438.68 {Plan 3}'!CL$15)),"",'III_Plan comp 438.68 {Plan 3}'!CL$15&amp;analysismethod4)</f>
        <v xml:space="preserve">Secret Shopper: Appointment Availability; 
</v>
      </c>
      <c r="ET43" s="251" t="str">
        <f>IF(ISNUMBER(FIND(analysismethod4,'III_Plan comp 438.68 {Plan 3}'!CM$15)),"",'III_Plan comp 438.68 {Plan 3}'!CM$15&amp;analysismethod4)</f>
        <v xml:space="preserve">Secret Shopper: Appointment Availability; 
</v>
      </c>
      <c r="EU43" s="251" t="str">
        <f>IF(ISNUMBER(FIND(analysismethod4,'III_Plan comp 438.68 {Plan 3}'!CN$15)),"",'III_Plan comp 438.68 {Plan 3}'!CN$15&amp;analysismethod4)</f>
        <v xml:space="preserve">Secret Shopper: Appointment Availability; 
</v>
      </c>
      <c r="EV43" s="251" t="str">
        <f>IF(ISNUMBER(FIND(analysismethod4,'III_Plan comp 438.68 {Plan 3}'!CO$15)),"",'III_Plan comp 438.68 {Plan 3}'!CO$15&amp;analysismethod4)</f>
        <v xml:space="preserve">Secret Shopper: Appointment Availability; 
</v>
      </c>
      <c r="EW43" s="251" t="str">
        <f>IF(ISNUMBER(FIND(analysismethod4,'III_Plan comp 438.68 {Plan 3}'!CP$15)),"",'III_Plan comp 438.68 {Plan 3}'!CP$15&amp;analysismethod4)</f>
        <v xml:space="preserve">Secret Shopper: Appointment Availability; 
</v>
      </c>
      <c r="EX43" s="251" t="str">
        <f>IF(ISNUMBER(FIND(analysismethod4,'III_Plan comp 438.68 {Plan 3}'!CQ$15)),"",'III_Plan comp 438.68 {Plan 3}'!CQ$15&amp;analysismethod4)</f>
        <v xml:space="preserve">Secret Shopper: Appointment Availability; 
</v>
      </c>
      <c r="EY43" s="251" t="str">
        <f>IF(ISNUMBER(FIND(analysismethod4,'III_Plan comp 438.68 {Plan 3}'!CR$15)),"",'III_Plan comp 438.68 {Plan 3}'!CR$15&amp;analysismethod4)</f>
        <v xml:space="preserve">Secret Shopper: Appointment Availability; 
</v>
      </c>
      <c r="EZ43" s="251" t="str">
        <f>IF(ISNUMBER(FIND(analysismethod4,'III_Plan comp 438.68 {Plan 3}'!CS$15)),"",'III_Plan comp 438.68 {Plan 3}'!CS$15&amp;analysismethod4)</f>
        <v xml:space="preserve">Secret Shopper: Appointment Availability; 
</v>
      </c>
      <c r="FA43" s="251" t="str">
        <f>IF(ISNUMBER(FIND(analysismethod4,'III_Plan comp 438.68 {Plan 3}'!CT$15)),"",'III_Plan comp 438.68 {Plan 3}'!CT$15&amp;analysismethod4)</f>
        <v xml:space="preserve">Secret Shopper: Appointment Availability; 
</v>
      </c>
      <c r="FB43" s="251" t="str">
        <f>IF(ISNUMBER(FIND(analysismethod4,'III_Plan comp 438.68 {Plan 3}'!CU$15)),"",'III_Plan comp 438.68 {Plan 3}'!CU$15&amp;analysismethod4)</f>
        <v xml:space="preserve">Secret Shopper: Appointment Availability; 
</v>
      </c>
      <c r="FC43" s="251" t="str">
        <f>IF(ISNUMBER(FIND(analysismethod4,'III_Plan comp 438.68 {Plan 3}'!CV$15)),"",'III_Plan comp 438.68 {Plan 3}'!CV$15&amp;analysismethod4)</f>
        <v xml:space="preserve">Secret Shopper: Appointment Availability; 
</v>
      </c>
      <c r="FD43" s="251" t="str">
        <f>IF(ISNUMBER(FIND(analysismethod4,'III_Plan comp 438.68 {Plan 3}'!CW$15)),"",'III_Plan comp 438.68 {Plan 3}'!CW$15&amp;analysismethod4)</f>
        <v xml:space="preserve">Secret Shopper: Appointment Availability; 
</v>
      </c>
      <c r="FE43" s="251" t="str">
        <f>IF(ISNUMBER(FIND(analysismethod4,'III_Plan comp 438.68 {Plan 3}'!CX$15)),"",'III_Plan comp 438.68 {Plan 3}'!CX$15&amp;analysismethod4)</f>
        <v xml:space="preserve">Secret Shopper: Appointment Availability; 
</v>
      </c>
      <c r="FF43" s="251" t="str">
        <f>IF(ISNUMBER(FIND(analysismethod4,'III_Plan comp 438.68 {Plan 3}'!CY$15)),"",'III_Plan comp 438.68 {Plan 3}'!CY$15&amp;analysismethod4)</f>
        <v xml:space="preserve">Secret Shopper: Appointment Availability; 
</v>
      </c>
      <c r="FG43" s="251" t="str">
        <f>IF(ISNUMBER(FIND(analysismethod4,'III_Plan comp 438.68 {Plan 3}'!CZ$15)),"",'III_Plan comp 438.68 {Plan 3}'!CZ$15&amp;analysismethod4)</f>
        <v xml:space="preserve">Secret Shopper: Appointment Availability; 
</v>
      </c>
    </row>
    <row r="44" spans="2:163" x14ac:dyDescent="0.2">
      <c r="B44" s="12" t="s">
        <v>696</v>
      </c>
      <c r="C44" s="12"/>
      <c r="D44" s="12"/>
      <c r="E44" s="12"/>
      <c r="F44" s="12"/>
      <c r="G44" s="12"/>
      <c r="J44" s="12"/>
      <c r="K44" s="12"/>
      <c r="L44" s="12"/>
      <c r="M44" s="12"/>
      <c r="N44" s="12"/>
      <c r="O44" s="12"/>
      <c r="P44" s="12"/>
      <c r="Q44" s="12"/>
      <c r="R44" s="12"/>
      <c r="S44" s="12"/>
      <c r="T44" s="12"/>
      <c r="BK44" s="250" t="str">
        <f>IF('I_State and program information'!$E$66="Yes","EVV Data Analysis"&amp;"; "&amp;CHAR(10)&amp;CHAR(10),"")</f>
        <v/>
      </c>
      <c r="BL44" s="251" t="str">
        <f>IF(ISNUMBER(FIND(analysismethod5,'III_Plan comp 438.68 {Plan 3}'!E$15)),"",'III_Plan comp 438.68 {Plan 3}'!E$15&amp;analysismethod5)</f>
        <v/>
      </c>
      <c r="BM44" s="251" t="str">
        <f>IF(ISNUMBER(FIND(analysismethod5,'III_Plan comp 438.68 {Plan 3}'!F$15)),"",'III_Plan comp 438.68 {Plan 3}'!F$15&amp;analysismethod5)</f>
        <v/>
      </c>
      <c r="BN44" s="251" t="str">
        <f>IF(ISNUMBER(FIND(analysismethod5,'III_Plan comp 438.68 {Plan 3}'!G$15)),"",'III_Plan comp 438.68 {Plan 3}'!G$15&amp;analysismethod5)</f>
        <v/>
      </c>
      <c r="BO44" s="251" t="str">
        <f>IF(ISNUMBER(FIND(analysismethod5,'III_Plan comp 438.68 {Plan 3}'!H$15)),"",'III_Plan comp 438.68 {Plan 3}'!H$15&amp;analysismethod5)</f>
        <v/>
      </c>
      <c r="BP44" s="251" t="str">
        <f>IF(ISNUMBER(FIND(analysismethod5,'III_Plan comp 438.68 {Plan 3}'!I$15)),"",'III_Plan comp 438.68 {Plan 3}'!I$15&amp;analysismethod5)</f>
        <v/>
      </c>
      <c r="BQ44" s="251" t="str">
        <f>IF(ISNUMBER(FIND(analysismethod5,'III_Plan comp 438.68 {Plan 3}'!J$15)),"",'III_Plan comp 438.68 {Plan 3}'!J$15&amp;analysismethod5)</f>
        <v/>
      </c>
      <c r="BR44" s="251" t="str">
        <f>IF(ISNUMBER(FIND(analysismethod5,'III_Plan comp 438.68 {Plan 3}'!K$15)),"",'III_Plan comp 438.68 {Plan 3}'!K$15&amp;analysismethod5)</f>
        <v/>
      </c>
      <c r="BS44" s="251" t="str">
        <f>IF(ISNUMBER(FIND(analysismethod5,'III_Plan comp 438.68 {Plan 3}'!L$15)),"",'III_Plan comp 438.68 {Plan 3}'!L$15&amp;analysismethod5)</f>
        <v/>
      </c>
      <c r="BT44" s="251" t="str">
        <f>IF(ISNUMBER(FIND(analysismethod5,'III_Plan comp 438.68 {Plan 3}'!M$15)),"",'III_Plan comp 438.68 {Plan 3}'!M$15&amp;analysismethod5)</f>
        <v/>
      </c>
      <c r="BU44" s="251" t="str">
        <f>IF(ISNUMBER(FIND(analysismethod5,'III_Plan comp 438.68 {Plan 3}'!N$15)),"",'III_Plan comp 438.68 {Plan 3}'!N$15&amp;analysismethod5)</f>
        <v/>
      </c>
      <c r="BV44" s="251" t="str">
        <f>IF(ISNUMBER(FIND(analysismethod5,'III_Plan comp 438.68 {Plan 3}'!O$15)),"",'III_Plan comp 438.68 {Plan 3}'!O$15&amp;analysismethod5)</f>
        <v/>
      </c>
      <c r="BW44" s="251" t="str">
        <f>IF(ISNUMBER(FIND(analysismethod5,'III_Plan comp 438.68 {Plan 3}'!P$15)),"",'III_Plan comp 438.68 {Plan 3}'!P$15&amp;analysismethod5)</f>
        <v/>
      </c>
      <c r="BX44" s="251" t="str">
        <f>IF(ISNUMBER(FIND(analysismethod5,'III_Plan comp 438.68 {Plan 3}'!Q$15)),"",'III_Plan comp 438.68 {Plan 3}'!Q$15&amp;analysismethod5)</f>
        <v/>
      </c>
      <c r="BY44" s="251" t="str">
        <f>IF(ISNUMBER(FIND(analysismethod5,'III_Plan comp 438.68 {Plan 3}'!R$15)),"",'III_Plan comp 438.68 {Plan 3}'!R$15&amp;analysismethod5)</f>
        <v/>
      </c>
      <c r="BZ44" s="251" t="str">
        <f>IF(ISNUMBER(FIND(analysismethod5,'III_Plan comp 438.68 {Plan 3}'!S$15)),"",'III_Plan comp 438.68 {Plan 3}'!S$15&amp;analysismethod5)</f>
        <v/>
      </c>
      <c r="CA44" s="251" t="str">
        <f>IF(ISNUMBER(FIND(analysismethod5,'III_Plan comp 438.68 {Plan 3}'!T$15)),"",'III_Plan comp 438.68 {Plan 3}'!T$15&amp;analysismethod5)</f>
        <v/>
      </c>
      <c r="CB44" s="251" t="str">
        <f>IF(ISNUMBER(FIND(analysismethod5,'III_Plan comp 438.68 {Plan 3}'!U$15)),"",'III_Plan comp 438.68 {Plan 3}'!U$15&amp;analysismethod5)</f>
        <v/>
      </c>
      <c r="CC44" s="251" t="str">
        <f>IF(ISNUMBER(FIND(analysismethod5,'III_Plan comp 438.68 {Plan 3}'!V$15)),"",'III_Plan comp 438.68 {Plan 3}'!V$15&amp;analysismethod5)</f>
        <v/>
      </c>
      <c r="CD44" s="251" t="str">
        <f>IF(ISNUMBER(FIND(analysismethod5,'III_Plan comp 438.68 {Plan 3}'!W$15)),"",'III_Plan comp 438.68 {Plan 3}'!W$15&amp;analysismethod5)</f>
        <v/>
      </c>
      <c r="CE44" s="251" t="str">
        <f>IF(ISNUMBER(FIND(analysismethod5,'III_Plan comp 438.68 {Plan 3}'!X$15)),"",'III_Plan comp 438.68 {Plan 3}'!X$15&amp;analysismethod5)</f>
        <v/>
      </c>
      <c r="CF44" s="251" t="str">
        <f>IF(ISNUMBER(FIND(analysismethod5,'III_Plan comp 438.68 {Plan 3}'!Y$15)),"",'III_Plan comp 438.68 {Plan 3}'!Y$15&amp;analysismethod5)</f>
        <v/>
      </c>
      <c r="CG44" s="251" t="str">
        <f>IF(ISNUMBER(FIND(analysismethod5,'III_Plan comp 438.68 {Plan 3}'!Z$15)),"",'III_Plan comp 438.68 {Plan 3}'!Z$15&amp;analysismethod5)</f>
        <v/>
      </c>
      <c r="CH44" s="251" t="str">
        <f>IF(ISNUMBER(FIND(analysismethod5,'III_Plan comp 438.68 {Plan 3}'!AA$15)),"",'III_Plan comp 438.68 {Plan 3}'!AA$15&amp;analysismethod5)</f>
        <v/>
      </c>
      <c r="CI44" s="251" t="str">
        <f>IF(ISNUMBER(FIND(analysismethod5,'III_Plan comp 438.68 {Plan 3}'!AB$15)),"",'III_Plan comp 438.68 {Plan 3}'!AB$15&amp;analysismethod5)</f>
        <v/>
      </c>
      <c r="CJ44" s="251" t="str">
        <f>IF(ISNUMBER(FIND(analysismethod5,'III_Plan comp 438.68 {Plan 3}'!AC$15)),"",'III_Plan comp 438.68 {Plan 3}'!AC$15&amp;analysismethod5)</f>
        <v/>
      </c>
      <c r="CK44" s="251" t="str">
        <f>IF(ISNUMBER(FIND(analysismethod5,'III_Plan comp 438.68 {Plan 3}'!AD$15)),"",'III_Plan comp 438.68 {Plan 3}'!AD$15&amp;analysismethod5)</f>
        <v/>
      </c>
      <c r="CL44" s="251" t="str">
        <f>IF(ISNUMBER(FIND(analysismethod5,'III_Plan comp 438.68 {Plan 3}'!AE$15)),"",'III_Plan comp 438.68 {Plan 3}'!AE$15&amp;analysismethod5)</f>
        <v/>
      </c>
      <c r="CM44" s="251" t="str">
        <f>IF(ISNUMBER(FIND(analysismethod5,'III_Plan comp 438.68 {Plan 3}'!AF$15)),"",'III_Plan comp 438.68 {Plan 3}'!AF$15&amp;analysismethod5)</f>
        <v/>
      </c>
      <c r="CN44" s="251" t="str">
        <f>IF(ISNUMBER(FIND(analysismethod5,'III_Plan comp 438.68 {Plan 3}'!AG$15)),"",'III_Plan comp 438.68 {Plan 3}'!AG$15&amp;analysismethod5)</f>
        <v/>
      </c>
      <c r="CO44" s="251" t="str">
        <f>IF(ISNUMBER(FIND(analysismethod5,'III_Plan comp 438.68 {Plan 3}'!AH$15)),"",'III_Plan comp 438.68 {Plan 3}'!AH$15&amp;analysismethod5)</f>
        <v/>
      </c>
      <c r="CP44" s="251" t="str">
        <f>IF(ISNUMBER(FIND(analysismethod5,'III_Plan comp 438.68 {Plan 3}'!AI$15)),"",'III_Plan comp 438.68 {Plan 3}'!AI$15&amp;analysismethod5)</f>
        <v/>
      </c>
      <c r="CQ44" s="251" t="str">
        <f>IF(ISNUMBER(FIND(analysismethod5,'III_Plan comp 438.68 {Plan 3}'!AJ$15)),"",'III_Plan comp 438.68 {Plan 3}'!AJ$15&amp;analysismethod5)</f>
        <v/>
      </c>
      <c r="CR44" s="251" t="str">
        <f>IF(ISNUMBER(FIND(analysismethod5,'III_Plan comp 438.68 {Plan 3}'!AK$15)),"",'III_Plan comp 438.68 {Plan 3}'!AK$15&amp;analysismethod5)</f>
        <v/>
      </c>
      <c r="CS44" s="251" t="str">
        <f>IF(ISNUMBER(FIND(analysismethod5,'III_Plan comp 438.68 {Plan 3}'!AL$15)),"",'III_Plan comp 438.68 {Plan 3}'!AL$15&amp;analysismethod5)</f>
        <v/>
      </c>
      <c r="CT44" s="251" t="str">
        <f>IF(ISNUMBER(FIND(analysismethod5,'III_Plan comp 438.68 {Plan 3}'!AM$15)),"",'III_Plan comp 438.68 {Plan 3}'!AM$15&amp;analysismethod5)</f>
        <v/>
      </c>
      <c r="CU44" s="251" t="str">
        <f>IF(ISNUMBER(FIND(analysismethod5,'III_Plan comp 438.68 {Plan 3}'!AN$15)),"",'III_Plan comp 438.68 {Plan 3}'!AN$15&amp;analysismethod5)</f>
        <v/>
      </c>
      <c r="CV44" s="251" t="str">
        <f>IF(ISNUMBER(FIND(analysismethod5,'III_Plan comp 438.68 {Plan 3}'!AO$15)),"",'III_Plan comp 438.68 {Plan 3}'!AO$15&amp;analysismethod5)</f>
        <v/>
      </c>
      <c r="CW44" s="251" t="str">
        <f>IF(ISNUMBER(FIND(analysismethod5,'III_Plan comp 438.68 {Plan 3}'!AP$15)),"",'III_Plan comp 438.68 {Plan 3}'!AP$15&amp;analysismethod5)</f>
        <v/>
      </c>
      <c r="CX44" s="251" t="str">
        <f>IF(ISNUMBER(FIND(analysismethod5,'III_Plan comp 438.68 {Plan 3}'!AQ$15)),"",'III_Plan comp 438.68 {Plan 3}'!AQ$15&amp;analysismethod5)</f>
        <v/>
      </c>
      <c r="CY44" s="251" t="str">
        <f>IF(ISNUMBER(FIND(analysismethod5,'III_Plan comp 438.68 {Plan 3}'!AR$15)),"",'III_Plan comp 438.68 {Plan 3}'!AR$15&amp;analysismethod5)</f>
        <v/>
      </c>
      <c r="CZ44" s="251" t="str">
        <f>IF(ISNUMBER(FIND(analysismethod5,'III_Plan comp 438.68 {Plan 3}'!AS$15)),"",'III_Plan comp 438.68 {Plan 3}'!AS$15&amp;analysismethod5)</f>
        <v/>
      </c>
      <c r="DA44" s="251" t="str">
        <f>IF(ISNUMBER(FIND(analysismethod5,'III_Plan comp 438.68 {Plan 3}'!AT$15)),"",'III_Plan comp 438.68 {Plan 3}'!AT$15&amp;analysismethod5)</f>
        <v/>
      </c>
      <c r="DB44" s="251" t="str">
        <f>IF(ISNUMBER(FIND(analysismethod5,'III_Plan comp 438.68 {Plan 3}'!AU$15)),"",'III_Plan comp 438.68 {Plan 3}'!AU$15&amp;analysismethod5)</f>
        <v/>
      </c>
      <c r="DC44" s="251" t="str">
        <f>IF(ISNUMBER(FIND(analysismethod5,'III_Plan comp 438.68 {Plan 3}'!AV$15)),"",'III_Plan comp 438.68 {Plan 3}'!AV$15&amp;analysismethod5)</f>
        <v/>
      </c>
      <c r="DD44" s="251" t="str">
        <f>IF(ISNUMBER(FIND(analysismethod5,'III_Plan comp 438.68 {Plan 3}'!AW$15)),"",'III_Plan comp 438.68 {Plan 3}'!AW$15&amp;analysismethod5)</f>
        <v/>
      </c>
      <c r="DE44" s="251" t="str">
        <f>IF(ISNUMBER(FIND(analysismethod5,'III_Plan comp 438.68 {Plan 3}'!AX$15)),"",'III_Plan comp 438.68 {Plan 3}'!AX$15&amp;analysismethod5)</f>
        <v/>
      </c>
      <c r="DF44" s="251" t="str">
        <f>IF(ISNUMBER(FIND(analysismethod5,'III_Plan comp 438.68 {Plan 3}'!AY$15)),"",'III_Plan comp 438.68 {Plan 3}'!AY$15&amp;analysismethod5)</f>
        <v/>
      </c>
      <c r="DG44" s="251" t="str">
        <f>IF(ISNUMBER(FIND(analysismethod5,'III_Plan comp 438.68 {Plan 3}'!AZ$15)),"",'III_Plan comp 438.68 {Plan 3}'!AZ$15&amp;analysismethod5)</f>
        <v/>
      </c>
      <c r="DH44" s="251" t="str">
        <f>IF(ISNUMBER(FIND(analysismethod5,'III_Plan comp 438.68 {Plan 3}'!BA$15)),"",'III_Plan comp 438.68 {Plan 3}'!BA$15&amp;analysismethod5)</f>
        <v/>
      </c>
      <c r="DI44" s="251" t="str">
        <f>IF(ISNUMBER(FIND(analysismethod5,'III_Plan comp 438.68 {Plan 3}'!BB$15)),"",'III_Plan comp 438.68 {Plan 3}'!BB$15&amp;analysismethod5)</f>
        <v/>
      </c>
      <c r="DJ44" s="251" t="str">
        <f>IF(ISNUMBER(FIND(analysismethod5,'III_Plan comp 438.68 {Plan 3}'!BC$15)),"",'III_Plan comp 438.68 {Plan 3}'!BC$15&amp;analysismethod5)</f>
        <v/>
      </c>
      <c r="DK44" s="251" t="str">
        <f>IF(ISNUMBER(FIND(analysismethod5,'III_Plan comp 438.68 {Plan 3}'!BD$15)),"",'III_Plan comp 438.68 {Plan 3}'!BD$15&amp;analysismethod5)</f>
        <v/>
      </c>
      <c r="DL44" s="251" t="str">
        <f>IF(ISNUMBER(FIND(analysismethod5,'III_Plan comp 438.68 {Plan 3}'!BE$15)),"",'III_Plan comp 438.68 {Plan 3}'!BE$15&amp;analysismethod5)</f>
        <v/>
      </c>
      <c r="DM44" s="251" t="str">
        <f>IF(ISNUMBER(FIND(analysismethod5,'III_Plan comp 438.68 {Plan 3}'!BF$15)),"",'III_Plan comp 438.68 {Plan 3}'!BF$15&amp;analysismethod5)</f>
        <v/>
      </c>
      <c r="DN44" s="251" t="str">
        <f>IF(ISNUMBER(FIND(analysismethod5,'III_Plan comp 438.68 {Plan 3}'!BG$15)),"",'III_Plan comp 438.68 {Plan 3}'!BG$15&amp;analysismethod5)</f>
        <v/>
      </c>
      <c r="DO44" s="251" t="str">
        <f>IF(ISNUMBER(FIND(analysismethod5,'III_Plan comp 438.68 {Plan 3}'!BH$15)),"",'III_Plan comp 438.68 {Plan 3}'!BH$15&amp;analysismethod5)</f>
        <v/>
      </c>
      <c r="DP44" s="251" t="str">
        <f>IF(ISNUMBER(FIND(analysismethod5,'III_Plan comp 438.68 {Plan 3}'!BI$15)),"",'III_Plan comp 438.68 {Plan 3}'!BI$15&amp;analysismethod5)</f>
        <v/>
      </c>
      <c r="DQ44" s="251" t="str">
        <f>IF(ISNUMBER(FIND(analysismethod5,'III_Plan comp 438.68 {Plan 3}'!BJ$15)),"",'III_Plan comp 438.68 {Plan 3}'!BJ$15&amp;analysismethod5)</f>
        <v/>
      </c>
      <c r="DR44" s="251" t="str">
        <f>IF(ISNUMBER(FIND(analysismethod5,'III_Plan comp 438.68 {Plan 3}'!BK$15)),"",'III_Plan comp 438.68 {Plan 3}'!BK$15&amp;analysismethod5)</f>
        <v/>
      </c>
      <c r="DS44" s="251" t="str">
        <f>IF(ISNUMBER(FIND(analysismethod5,'III_Plan comp 438.68 {Plan 3}'!BL$15)),"",'III_Plan comp 438.68 {Plan 3}'!BL$15&amp;analysismethod5)</f>
        <v/>
      </c>
      <c r="DT44" s="251" t="str">
        <f>IF(ISNUMBER(FIND(analysismethod5,'III_Plan comp 438.68 {Plan 3}'!BM$15)),"",'III_Plan comp 438.68 {Plan 3}'!BM$15&amp;analysismethod5)</f>
        <v/>
      </c>
      <c r="DU44" s="251" t="str">
        <f>IF(ISNUMBER(FIND(analysismethod5,'III_Plan comp 438.68 {Plan 3}'!BN$15)),"",'III_Plan comp 438.68 {Plan 3}'!BN$15&amp;analysismethod5)</f>
        <v/>
      </c>
      <c r="DV44" s="251" t="str">
        <f>IF(ISNUMBER(FIND(analysismethod5,'III_Plan comp 438.68 {Plan 3}'!BO$15)),"",'III_Plan comp 438.68 {Plan 3}'!BO$15&amp;analysismethod5)</f>
        <v/>
      </c>
      <c r="DW44" s="251" t="str">
        <f>IF(ISNUMBER(FIND(analysismethod5,'III_Plan comp 438.68 {Plan 3}'!BP$15)),"",'III_Plan comp 438.68 {Plan 3}'!BP$15&amp;analysismethod5)</f>
        <v/>
      </c>
      <c r="DX44" s="251" t="str">
        <f>IF(ISNUMBER(FIND(analysismethod5,'III_Plan comp 438.68 {Plan 3}'!BQ$15)),"",'III_Plan comp 438.68 {Plan 3}'!BQ$15&amp;analysismethod5)</f>
        <v/>
      </c>
      <c r="DY44" s="251" t="str">
        <f>IF(ISNUMBER(FIND(analysismethod5,'III_Plan comp 438.68 {Plan 3}'!BR$15)),"",'III_Plan comp 438.68 {Plan 3}'!BR$15&amp;analysismethod5)</f>
        <v/>
      </c>
      <c r="DZ44" s="251" t="str">
        <f>IF(ISNUMBER(FIND(analysismethod5,'III_Plan comp 438.68 {Plan 3}'!BS$15)),"",'III_Plan comp 438.68 {Plan 3}'!BS$15&amp;analysismethod5)</f>
        <v/>
      </c>
      <c r="EA44" s="251" t="str">
        <f>IF(ISNUMBER(FIND(analysismethod5,'III_Plan comp 438.68 {Plan 3}'!BT$15)),"",'III_Plan comp 438.68 {Plan 3}'!BT$15&amp;analysismethod5)</f>
        <v/>
      </c>
      <c r="EB44" s="251" t="str">
        <f>IF(ISNUMBER(FIND(analysismethod5,'III_Plan comp 438.68 {Plan 3}'!BU$15)),"",'III_Plan comp 438.68 {Plan 3}'!BU$15&amp;analysismethod5)</f>
        <v/>
      </c>
      <c r="EC44" s="251" t="str">
        <f>IF(ISNUMBER(FIND(analysismethod5,'III_Plan comp 438.68 {Plan 3}'!BV$15)),"",'III_Plan comp 438.68 {Plan 3}'!BV$15&amp;analysismethod5)</f>
        <v/>
      </c>
      <c r="ED44" s="251" t="str">
        <f>IF(ISNUMBER(FIND(analysismethod5,'III_Plan comp 438.68 {Plan 3}'!BW$15)),"",'III_Plan comp 438.68 {Plan 3}'!BW$15&amp;analysismethod5)</f>
        <v/>
      </c>
      <c r="EE44" s="251" t="str">
        <f>IF(ISNUMBER(FIND(analysismethod5,'III_Plan comp 438.68 {Plan 3}'!BX$15)),"",'III_Plan comp 438.68 {Plan 3}'!BX$15&amp;analysismethod5)</f>
        <v/>
      </c>
      <c r="EF44" s="251" t="str">
        <f>IF(ISNUMBER(FIND(analysismethod5,'III_Plan comp 438.68 {Plan 3}'!BY$15)),"",'III_Plan comp 438.68 {Plan 3}'!BY$15&amp;analysismethod5)</f>
        <v/>
      </c>
      <c r="EG44" s="251" t="str">
        <f>IF(ISNUMBER(FIND(analysismethod5,'III_Plan comp 438.68 {Plan 3}'!BZ$15)),"",'III_Plan comp 438.68 {Plan 3}'!BZ$15&amp;analysismethod5)</f>
        <v/>
      </c>
      <c r="EH44" s="251" t="str">
        <f>IF(ISNUMBER(FIND(analysismethod5,'III_Plan comp 438.68 {Plan 3}'!CA$15)),"",'III_Plan comp 438.68 {Plan 3}'!CA$15&amp;analysismethod5)</f>
        <v/>
      </c>
      <c r="EI44" s="251" t="str">
        <f>IF(ISNUMBER(FIND(analysismethod5,'III_Plan comp 438.68 {Plan 3}'!CB$15)),"",'III_Plan comp 438.68 {Plan 3}'!CB$15&amp;analysismethod5)</f>
        <v/>
      </c>
      <c r="EJ44" s="251" t="str">
        <f>IF(ISNUMBER(FIND(analysismethod5,'III_Plan comp 438.68 {Plan 3}'!CC$15)),"",'III_Plan comp 438.68 {Plan 3}'!CC$15&amp;analysismethod5)</f>
        <v/>
      </c>
      <c r="EK44" s="251" t="str">
        <f>IF(ISNUMBER(FIND(analysismethod5,'III_Plan comp 438.68 {Plan 3}'!CD$15)),"",'III_Plan comp 438.68 {Plan 3}'!CD$15&amp;analysismethod5)</f>
        <v/>
      </c>
      <c r="EL44" s="251" t="str">
        <f>IF(ISNUMBER(FIND(analysismethod5,'III_Plan comp 438.68 {Plan 3}'!CE$15)),"",'III_Plan comp 438.68 {Plan 3}'!CE$15&amp;analysismethod5)</f>
        <v/>
      </c>
      <c r="EM44" s="251" t="str">
        <f>IF(ISNUMBER(FIND(analysismethod5,'III_Plan comp 438.68 {Plan 3}'!CF$15)),"",'III_Plan comp 438.68 {Plan 3}'!CF$15&amp;analysismethod5)</f>
        <v/>
      </c>
      <c r="EN44" s="251" t="str">
        <f>IF(ISNUMBER(FIND(analysismethod5,'III_Plan comp 438.68 {Plan 3}'!CG$15)),"",'III_Plan comp 438.68 {Plan 3}'!CG$15&amp;analysismethod5)</f>
        <v/>
      </c>
      <c r="EO44" s="251" t="str">
        <f>IF(ISNUMBER(FIND(analysismethod5,'III_Plan comp 438.68 {Plan 3}'!CH$15)),"",'III_Plan comp 438.68 {Plan 3}'!CH$15&amp;analysismethod5)</f>
        <v/>
      </c>
      <c r="EP44" s="251" t="str">
        <f>IF(ISNUMBER(FIND(analysismethod5,'III_Plan comp 438.68 {Plan 3}'!CI$15)),"",'III_Plan comp 438.68 {Plan 3}'!CI$15&amp;analysismethod5)</f>
        <v/>
      </c>
      <c r="EQ44" s="251" t="str">
        <f>IF(ISNUMBER(FIND(analysismethod5,'III_Plan comp 438.68 {Plan 3}'!CJ$15)),"",'III_Plan comp 438.68 {Plan 3}'!CJ$15&amp;analysismethod5)</f>
        <v/>
      </c>
      <c r="ER44" s="251" t="str">
        <f>IF(ISNUMBER(FIND(analysismethod5,'III_Plan comp 438.68 {Plan 3}'!CK$15)),"",'III_Plan comp 438.68 {Plan 3}'!CK$15&amp;analysismethod5)</f>
        <v/>
      </c>
      <c r="ES44" s="251" t="str">
        <f>IF(ISNUMBER(FIND(analysismethod5,'III_Plan comp 438.68 {Plan 3}'!CL$15)),"",'III_Plan comp 438.68 {Plan 3}'!CL$15&amp;analysismethod5)</f>
        <v/>
      </c>
      <c r="ET44" s="251" t="str">
        <f>IF(ISNUMBER(FIND(analysismethod5,'III_Plan comp 438.68 {Plan 3}'!CM$15)),"",'III_Plan comp 438.68 {Plan 3}'!CM$15&amp;analysismethod5)</f>
        <v/>
      </c>
      <c r="EU44" s="251" t="str">
        <f>IF(ISNUMBER(FIND(analysismethod5,'III_Plan comp 438.68 {Plan 3}'!CN$15)),"",'III_Plan comp 438.68 {Plan 3}'!CN$15&amp;analysismethod5)</f>
        <v/>
      </c>
      <c r="EV44" s="251" t="str">
        <f>IF(ISNUMBER(FIND(analysismethod5,'III_Plan comp 438.68 {Plan 3}'!CO$15)),"",'III_Plan comp 438.68 {Plan 3}'!CO$15&amp;analysismethod5)</f>
        <v/>
      </c>
      <c r="EW44" s="251" t="str">
        <f>IF(ISNUMBER(FIND(analysismethod5,'III_Plan comp 438.68 {Plan 3}'!CP$15)),"",'III_Plan comp 438.68 {Plan 3}'!CP$15&amp;analysismethod5)</f>
        <v/>
      </c>
      <c r="EX44" s="251" t="str">
        <f>IF(ISNUMBER(FIND(analysismethod5,'III_Plan comp 438.68 {Plan 3}'!CQ$15)),"",'III_Plan comp 438.68 {Plan 3}'!CQ$15&amp;analysismethod5)</f>
        <v/>
      </c>
      <c r="EY44" s="251" t="str">
        <f>IF(ISNUMBER(FIND(analysismethod5,'III_Plan comp 438.68 {Plan 3}'!CR$15)),"",'III_Plan comp 438.68 {Plan 3}'!CR$15&amp;analysismethod5)</f>
        <v/>
      </c>
      <c r="EZ44" s="251" t="str">
        <f>IF(ISNUMBER(FIND(analysismethod5,'III_Plan comp 438.68 {Plan 3}'!CS$15)),"",'III_Plan comp 438.68 {Plan 3}'!CS$15&amp;analysismethod5)</f>
        <v/>
      </c>
      <c r="FA44" s="251" t="str">
        <f>IF(ISNUMBER(FIND(analysismethod5,'III_Plan comp 438.68 {Plan 3}'!CT$15)),"",'III_Plan comp 438.68 {Plan 3}'!CT$15&amp;analysismethod5)</f>
        <v/>
      </c>
      <c r="FB44" s="251" t="str">
        <f>IF(ISNUMBER(FIND(analysismethod5,'III_Plan comp 438.68 {Plan 3}'!CU$15)),"",'III_Plan comp 438.68 {Plan 3}'!CU$15&amp;analysismethod5)</f>
        <v/>
      </c>
      <c r="FC44" s="251" t="str">
        <f>IF(ISNUMBER(FIND(analysismethod5,'III_Plan comp 438.68 {Plan 3}'!CV$15)),"",'III_Plan comp 438.68 {Plan 3}'!CV$15&amp;analysismethod5)</f>
        <v/>
      </c>
      <c r="FD44" s="251" t="str">
        <f>IF(ISNUMBER(FIND(analysismethod5,'III_Plan comp 438.68 {Plan 3}'!CW$15)),"",'III_Plan comp 438.68 {Plan 3}'!CW$15&amp;analysismethod5)</f>
        <v/>
      </c>
      <c r="FE44" s="251" t="str">
        <f>IF(ISNUMBER(FIND(analysismethod5,'III_Plan comp 438.68 {Plan 3}'!CX$15)),"",'III_Plan comp 438.68 {Plan 3}'!CX$15&amp;analysismethod5)</f>
        <v/>
      </c>
      <c r="FF44" s="251" t="str">
        <f>IF(ISNUMBER(FIND(analysismethod5,'III_Plan comp 438.68 {Plan 3}'!CY$15)),"",'III_Plan comp 438.68 {Plan 3}'!CY$15&amp;analysismethod5)</f>
        <v/>
      </c>
      <c r="FG44" s="251" t="str">
        <f>IF(ISNUMBER(FIND(analysismethod5,'III_Plan comp 438.68 {Plan 3}'!CZ$15)),"",'III_Plan comp 438.68 {Plan 3}'!CZ$15&amp;analysismethod5)</f>
        <v/>
      </c>
    </row>
    <row r="45" spans="2:163" x14ac:dyDescent="0.2">
      <c r="B45" s="12" t="s">
        <v>697</v>
      </c>
      <c r="C45" s="12"/>
      <c r="D45" s="12"/>
      <c r="E45" s="12"/>
      <c r="F45" s="12"/>
      <c r="G45" s="12"/>
      <c r="J45" s="12"/>
      <c r="K45" s="12"/>
      <c r="L45" s="12"/>
      <c r="M45" s="12"/>
      <c r="N45" s="12"/>
      <c r="O45" s="12"/>
      <c r="P45" s="12"/>
      <c r="Q45" s="12"/>
      <c r="R45" s="12"/>
      <c r="S45" s="12"/>
      <c r="T45" s="12"/>
      <c r="BK45" s="250" t="str">
        <f>IF('I_State and program information'!$E$70="Yes","Review of Grievances Related to Access"&amp;"; "&amp;CHAR(10)&amp;CHAR(10),"")</f>
        <v xml:space="preserve">Review of Grievances Related to Access; 
</v>
      </c>
      <c r="BL45" s="251" t="str">
        <f>IF(ISNUMBER(FIND(analysismethod6,'III_Plan comp 438.68 {Plan 3}'!E$15)),"",'III_Plan comp 438.68 {Plan 3}'!E$15&amp;analysismethod6)</f>
        <v xml:space="preserve">Review of Grievances Related to Access; 
</v>
      </c>
      <c r="BM45" s="251" t="str">
        <f>IF(ISNUMBER(FIND(analysismethod6,'III_Plan comp 438.68 {Plan 3}'!F$15)),"",'III_Plan comp 438.68 {Plan 3}'!F$15&amp;analysismethod6)</f>
        <v xml:space="preserve">Review of Grievances Related to Access; 
</v>
      </c>
      <c r="BN45" s="251" t="str">
        <f>IF(ISNUMBER(FIND(analysismethod6,'III_Plan comp 438.68 {Plan 3}'!G$15)),"",'III_Plan comp 438.68 {Plan 3}'!G$15&amp;analysismethod6)</f>
        <v xml:space="preserve">Review of Grievances Related to Access; 
</v>
      </c>
      <c r="BO45" s="251" t="str">
        <f>IF(ISNUMBER(FIND(analysismethod6,'III_Plan comp 438.68 {Plan 3}'!H$15)),"",'III_Plan comp 438.68 {Plan 3}'!H$15&amp;analysismethod6)</f>
        <v xml:space="preserve">Review of Grievances Related to Access; 
</v>
      </c>
      <c r="BP45" s="251" t="str">
        <f>IF(ISNUMBER(FIND(analysismethod6,'III_Plan comp 438.68 {Plan 3}'!I$15)),"",'III_Plan comp 438.68 {Plan 3}'!I$15&amp;analysismethod6)</f>
        <v xml:space="preserve">Review of Grievances Related to Access; 
</v>
      </c>
      <c r="BQ45" s="251" t="str">
        <f>IF(ISNUMBER(FIND(analysismethod6,'III_Plan comp 438.68 {Plan 3}'!J$15)),"",'III_Plan comp 438.68 {Plan 3}'!J$15&amp;analysismethod6)</f>
        <v xml:space="preserve">Review of Grievances Related to Access; 
</v>
      </c>
      <c r="BR45" s="251" t="str">
        <f>IF(ISNUMBER(FIND(analysismethod6,'III_Plan comp 438.68 {Plan 3}'!K$15)),"",'III_Plan comp 438.68 {Plan 3}'!K$15&amp;analysismethod6)</f>
        <v xml:space="preserve">Review of Grievances Related to Access; 
</v>
      </c>
      <c r="BS45" s="251" t="str">
        <f>IF(ISNUMBER(FIND(analysismethod6,'III_Plan comp 438.68 {Plan 3}'!L$15)),"",'III_Plan comp 438.68 {Plan 3}'!L$15&amp;analysismethod6)</f>
        <v xml:space="preserve">Review of Grievances Related to Access; 
</v>
      </c>
      <c r="BT45" s="251" t="str">
        <f>IF(ISNUMBER(FIND(analysismethod6,'III_Plan comp 438.68 {Plan 3}'!M$15)),"",'III_Plan comp 438.68 {Plan 3}'!M$15&amp;analysismethod6)</f>
        <v xml:space="preserve">Review of Grievances Related to Access; 
</v>
      </c>
      <c r="BU45" s="251" t="str">
        <f>IF(ISNUMBER(FIND(analysismethod6,'III_Plan comp 438.68 {Plan 3}'!N$15)),"",'III_Plan comp 438.68 {Plan 3}'!N$15&amp;analysismethod6)</f>
        <v xml:space="preserve">Review of Grievances Related to Access; 
</v>
      </c>
      <c r="BV45" s="251" t="str">
        <f>IF(ISNUMBER(FIND(analysismethod6,'III_Plan comp 438.68 {Plan 3}'!O$15)),"",'III_Plan comp 438.68 {Plan 3}'!O$15&amp;analysismethod6)</f>
        <v xml:space="preserve">Review of Grievances Related to Access; 
</v>
      </c>
      <c r="BW45" s="251" t="str">
        <f>IF(ISNUMBER(FIND(analysismethod6,'III_Plan comp 438.68 {Plan 3}'!P$15)),"",'III_Plan comp 438.68 {Plan 3}'!P$15&amp;analysismethod6)</f>
        <v xml:space="preserve">Review of Grievances Related to Access; 
</v>
      </c>
      <c r="BX45" s="251" t="str">
        <f>IF(ISNUMBER(FIND(analysismethod6,'III_Plan comp 438.68 {Plan 3}'!Q$15)),"",'III_Plan comp 438.68 {Plan 3}'!Q$15&amp;analysismethod6)</f>
        <v xml:space="preserve">Review of Grievances Related to Access; 
</v>
      </c>
      <c r="BY45" s="251" t="str">
        <f>IF(ISNUMBER(FIND(analysismethod6,'III_Plan comp 438.68 {Plan 3}'!R$15)),"",'III_Plan comp 438.68 {Plan 3}'!R$15&amp;analysismethod6)</f>
        <v xml:space="preserve">Review of Grievances Related to Access; 
</v>
      </c>
      <c r="BZ45" s="251" t="str">
        <f>IF(ISNUMBER(FIND(analysismethod6,'III_Plan comp 438.68 {Plan 3}'!S$15)),"",'III_Plan comp 438.68 {Plan 3}'!S$15&amp;analysismethod6)</f>
        <v xml:space="preserve">Review of Grievances Related to Access; 
</v>
      </c>
      <c r="CA45" s="251" t="str">
        <f>IF(ISNUMBER(FIND(analysismethod6,'III_Plan comp 438.68 {Plan 3}'!T$15)),"",'III_Plan comp 438.68 {Plan 3}'!T$15&amp;analysismethod6)</f>
        <v xml:space="preserve">Review of Grievances Related to Access; 
</v>
      </c>
      <c r="CB45" s="251" t="str">
        <f>IF(ISNUMBER(FIND(analysismethod6,'III_Plan comp 438.68 {Plan 3}'!U$15)),"",'III_Plan comp 438.68 {Plan 3}'!U$15&amp;analysismethod6)</f>
        <v xml:space="preserve">Review of Grievances Related to Access; 
</v>
      </c>
      <c r="CC45" s="251" t="str">
        <f>IF(ISNUMBER(FIND(analysismethod6,'III_Plan comp 438.68 {Plan 3}'!V$15)),"",'III_Plan comp 438.68 {Plan 3}'!V$15&amp;analysismethod6)</f>
        <v xml:space="preserve">Review of Grievances Related to Access; 
</v>
      </c>
      <c r="CD45" s="251" t="str">
        <f>IF(ISNUMBER(FIND(analysismethod6,'III_Plan comp 438.68 {Plan 3}'!W$15)),"",'III_Plan comp 438.68 {Plan 3}'!W$15&amp;analysismethod6)</f>
        <v xml:space="preserve">Review of Grievances Related to Access; 
</v>
      </c>
      <c r="CE45" s="251" t="str">
        <f>IF(ISNUMBER(FIND(analysismethod6,'III_Plan comp 438.68 {Plan 3}'!X$15)),"",'III_Plan comp 438.68 {Plan 3}'!X$15&amp;analysismethod6)</f>
        <v xml:space="preserve">Review of Grievances Related to Access; 
</v>
      </c>
      <c r="CF45" s="251" t="str">
        <f>IF(ISNUMBER(FIND(analysismethod6,'III_Plan comp 438.68 {Plan 3}'!Y$15)),"",'III_Plan comp 438.68 {Plan 3}'!Y$15&amp;analysismethod6)</f>
        <v xml:space="preserve">Review of Grievances Related to Access; 
</v>
      </c>
      <c r="CG45" s="251" t="str">
        <f>IF(ISNUMBER(FIND(analysismethod6,'III_Plan comp 438.68 {Plan 3}'!Z$15)),"",'III_Plan comp 438.68 {Plan 3}'!Z$15&amp;analysismethod6)</f>
        <v xml:space="preserve">Review of Grievances Related to Access; 
</v>
      </c>
      <c r="CH45" s="251" t="str">
        <f>IF(ISNUMBER(FIND(analysismethod6,'III_Plan comp 438.68 {Plan 3}'!AA$15)),"",'III_Plan comp 438.68 {Plan 3}'!AA$15&amp;analysismethod6)</f>
        <v xml:space="preserve">Review of Grievances Related to Access; 
</v>
      </c>
      <c r="CI45" s="251" t="str">
        <f>IF(ISNUMBER(FIND(analysismethod6,'III_Plan comp 438.68 {Plan 3}'!AB$15)),"",'III_Plan comp 438.68 {Plan 3}'!AB$15&amp;analysismethod6)</f>
        <v xml:space="preserve">Review of Grievances Related to Access; 
</v>
      </c>
      <c r="CJ45" s="251" t="str">
        <f>IF(ISNUMBER(FIND(analysismethod6,'III_Plan comp 438.68 {Plan 3}'!AC$15)),"",'III_Plan comp 438.68 {Plan 3}'!AC$15&amp;analysismethod6)</f>
        <v xml:space="preserve">Review of Grievances Related to Access; 
</v>
      </c>
      <c r="CK45" s="251" t="str">
        <f>IF(ISNUMBER(FIND(analysismethod6,'III_Plan comp 438.68 {Plan 3}'!AD$15)),"",'III_Plan comp 438.68 {Plan 3}'!AD$15&amp;analysismethod6)</f>
        <v xml:space="preserve">Review of Grievances Related to Access; 
</v>
      </c>
      <c r="CL45" s="251" t="str">
        <f>IF(ISNUMBER(FIND(analysismethod6,'III_Plan comp 438.68 {Plan 3}'!AE$15)),"",'III_Plan comp 438.68 {Plan 3}'!AE$15&amp;analysismethod6)</f>
        <v xml:space="preserve">Review of Grievances Related to Access; 
</v>
      </c>
      <c r="CM45" s="251" t="str">
        <f>IF(ISNUMBER(FIND(analysismethod6,'III_Plan comp 438.68 {Plan 3}'!AF$15)),"",'III_Plan comp 438.68 {Plan 3}'!AF$15&amp;analysismethod6)</f>
        <v xml:space="preserve">Review of Grievances Related to Access; 
</v>
      </c>
      <c r="CN45" s="251" t="str">
        <f>IF(ISNUMBER(FIND(analysismethod6,'III_Plan comp 438.68 {Plan 3}'!AG$15)),"",'III_Plan comp 438.68 {Plan 3}'!AG$15&amp;analysismethod6)</f>
        <v xml:space="preserve">Review of Grievances Related to Access; 
</v>
      </c>
      <c r="CO45" s="251" t="str">
        <f>IF(ISNUMBER(FIND(analysismethod6,'III_Plan comp 438.68 {Plan 3}'!AH$15)),"",'III_Plan comp 438.68 {Plan 3}'!AH$15&amp;analysismethod6)</f>
        <v xml:space="preserve">Review of Grievances Related to Access; 
</v>
      </c>
      <c r="CP45" s="251" t="str">
        <f>IF(ISNUMBER(FIND(analysismethod6,'III_Plan comp 438.68 {Plan 3}'!AI$15)),"",'III_Plan comp 438.68 {Plan 3}'!AI$15&amp;analysismethod6)</f>
        <v xml:space="preserve">Review of Grievances Related to Access; 
</v>
      </c>
      <c r="CQ45" s="251" t="str">
        <f>IF(ISNUMBER(FIND(analysismethod6,'III_Plan comp 438.68 {Plan 3}'!AJ$15)),"",'III_Plan comp 438.68 {Plan 3}'!AJ$15&amp;analysismethod6)</f>
        <v xml:space="preserve">Review of Grievances Related to Access; 
</v>
      </c>
      <c r="CR45" s="251" t="str">
        <f>IF(ISNUMBER(FIND(analysismethod6,'III_Plan comp 438.68 {Plan 3}'!AK$15)),"",'III_Plan comp 438.68 {Plan 3}'!AK$15&amp;analysismethod6)</f>
        <v xml:space="preserve">Review of Grievances Related to Access; 
</v>
      </c>
      <c r="CS45" s="251" t="str">
        <f>IF(ISNUMBER(FIND(analysismethod6,'III_Plan comp 438.68 {Plan 3}'!AL$15)),"",'III_Plan comp 438.68 {Plan 3}'!AL$15&amp;analysismethod6)</f>
        <v xml:space="preserve">Review of Grievances Related to Access; 
</v>
      </c>
      <c r="CT45" s="251" t="str">
        <f>IF(ISNUMBER(FIND(analysismethod6,'III_Plan comp 438.68 {Plan 3}'!AM$15)),"",'III_Plan comp 438.68 {Plan 3}'!AM$15&amp;analysismethod6)</f>
        <v xml:space="preserve">Review of Grievances Related to Access; 
</v>
      </c>
      <c r="CU45" s="251" t="str">
        <f>IF(ISNUMBER(FIND(analysismethod6,'III_Plan comp 438.68 {Plan 3}'!AN$15)),"",'III_Plan comp 438.68 {Plan 3}'!AN$15&amp;analysismethod6)</f>
        <v xml:space="preserve">Review of Grievances Related to Access; 
</v>
      </c>
      <c r="CV45" s="251" t="str">
        <f>IF(ISNUMBER(FIND(analysismethod6,'III_Plan comp 438.68 {Plan 3}'!AO$15)),"",'III_Plan comp 438.68 {Plan 3}'!AO$15&amp;analysismethod6)</f>
        <v xml:space="preserve">Review of Grievances Related to Access; 
</v>
      </c>
      <c r="CW45" s="251" t="str">
        <f>IF(ISNUMBER(FIND(analysismethod6,'III_Plan comp 438.68 {Plan 3}'!AP$15)),"",'III_Plan comp 438.68 {Plan 3}'!AP$15&amp;analysismethod6)</f>
        <v xml:space="preserve">Review of Grievances Related to Access; 
</v>
      </c>
      <c r="CX45" s="251" t="str">
        <f>IF(ISNUMBER(FIND(analysismethod6,'III_Plan comp 438.68 {Plan 3}'!AQ$15)),"",'III_Plan comp 438.68 {Plan 3}'!AQ$15&amp;analysismethod6)</f>
        <v xml:space="preserve">Review of Grievances Related to Access; 
</v>
      </c>
      <c r="CY45" s="251" t="str">
        <f>IF(ISNUMBER(FIND(analysismethod6,'III_Plan comp 438.68 {Plan 3}'!AR$15)),"",'III_Plan comp 438.68 {Plan 3}'!AR$15&amp;analysismethod6)</f>
        <v xml:space="preserve">Review of Grievances Related to Access; 
</v>
      </c>
      <c r="CZ45" s="251" t="str">
        <f>IF(ISNUMBER(FIND(analysismethod6,'III_Plan comp 438.68 {Plan 3}'!AS$15)),"",'III_Plan comp 438.68 {Plan 3}'!AS$15&amp;analysismethod6)</f>
        <v xml:space="preserve">Review of Grievances Related to Access; 
</v>
      </c>
      <c r="DA45" s="251" t="str">
        <f>IF(ISNUMBER(FIND(analysismethod6,'III_Plan comp 438.68 {Plan 3}'!AT$15)),"",'III_Plan comp 438.68 {Plan 3}'!AT$15&amp;analysismethod6)</f>
        <v xml:space="preserve">Review of Grievances Related to Access; 
</v>
      </c>
      <c r="DB45" s="251" t="str">
        <f>IF(ISNUMBER(FIND(analysismethod6,'III_Plan comp 438.68 {Plan 3}'!AU$15)),"",'III_Plan comp 438.68 {Plan 3}'!AU$15&amp;analysismethod6)</f>
        <v xml:space="preserve">Review of Grievances Related to Access; 
</v>
      </c>
      <c r="DC45" s="251" t="str">
        <f>IF(ISNUMBER(FIND(analysismethod6,'III_Plan comp 438.68 {Plan 3}'!AV$15)),"",'III_Plan comp 438.68 {Plan 3}'!AV$15&amp;analysismethod6)</f>
        <v xml:space="preserve">Review of Grievances Related to Access; 
</v>
      </c>
      <c r="DD45" s="251" t="str">
        <f>IF(ISNUMBER(FIND(analysismethod6,'III_Plan comp 438.68 {Plan 3}'!AW$15)),"",'III_Plan comp 438.68 {Plan 3}'!AW$15&amp;analysismethod6)</f>
        <v xml:space="preserve">Review of Grievances Related to Access; 
</v>
      </c>
      <c r="DE45" s="251" t="str">
        <f>IF(ISNUMBER(FIND(analysismethod6,'III_Plan comp 438.68 {Plan 3}'!AX$15)),"",'III_Plan comp 438.68 {Plan 3}'!AX$15&amp;analysismethod6)</f>
        <v xml:space="preserve">Review of Grievances Related to Access; 
</v>
      </c>
      <c r="DF45" s="251" t="str">
        <f>IF(ISNUMBER(FIND(analysismethod6,'III_Plan comp 438.68 {Plan 3}'!AY$15)),"",'III_Plan comp 438.68 {Plan 3}'!AY$15&amp;analysismethod6)</f>
        <v xml:space="preserve">Review of Grievances Related to Access; 
</v>
      </c>
      <c r="DG45" s="251" t="str">
        <f>IF(ISNUMBER(FIND(analysismethod6,'III_Plan comp 438.68 {Plan 3}'!AZ$15)),"",'III_Plan comp 438.68 {Plan 3}'!AZ$15&amp;analysismethod6)</f>
        <v xml:space="preserve">Review of Grievances Related to Access; 
</v>
      </c>
      <c r="DH45" s="251" t="str">
        <f>IF(ISNUMBER(FIND(analysismethod6,'III_Plan comp 438.68 {Plan 3}'!BA$15)),"",'III_Plan comp 438.68 {Plan 3}'!BA$15&amp;analysismethod6)</f>
        <v xml:space="preserve">Review of Grievances Related to Access; 
</v>
      </c>
      <c r="DI45" s="251" t="str">
        <f>IF(ISNUMBER(FIND(analysismethod6,'III_Plan comp 438.68 {Plan 3}'!BB$15)),"",'III_Plan comp 438.68 {Plan 3}'!BB$15&amp;analysismethod6)</f>
        <v xml:space="preserve">Review of Grievances Related to Access; 
</v>
      </c>
      <c r="DJ45" s="251" t="str">
        <f>IF(ISNUMBER(FIND(analysismethod6,'III_Plan comp 438.68 {Plan 3}'!BC$15)),"",'III_Plan comp 438.68 {Plan 3}'!BC$15&amp;analysismethod6)</f>
        <v xml:space="preserve">Review of Grievances Related to Access; 
</v>
      </c>
      <c r="DK45" s="251" t="str">
        <f>IF(ISNUMBER(FIND(analysismethod6,'III_Plan comp 438.68 {Plan 3}'!BD$15)),"",'III_Plan comp 438.68 {Plan 3}'!BD$15&amp;analysismethod6)</f>
        <v xml:space="preserve">Review of Grievances Related to Access; 
</v>
      </c>
      <c r="DL45" s="251" t="str">
        <f>IF(ISNUMBER(FIND(analysismethod6,'III_Plan comp 438.68 {Plan 3}'!BE$15)),"",'III_Plan comp 438.68 {Plan 3}'!BE$15&amp;analysismethod6)</f>
        <v xml:space="preserve">Review of Grievances Related to Access; 
</v>
      </c>
      <c r="DM45" s="251" t="str">
        <f>IF(ISNUMBER(FIND(analysismethod6,'III_Plan comp 438.68 {Plan 3}'!BF$15)),"",'III_Plan comp 438.68 {Plan 3}'!BF$15&amp;analysismethod6)</f>
        <v xml:space="preserve">Review of Grievances Related to Access; 
</v>
      </c>
      <c r="DN45" s="251" t="str">
        <f>IF(ISNUMBER(FIND(analysismethod6,'III_Plan comp 438.68 {Plan 3}'!BG$15)),"",'III_Plan comp 438.68 {Plan 3}'!BG$15&amp;analysismethod6)</f>
        <v xml:space="preserve">Review of Grievances Related to Access; 
</v>
      </c>
      <c r="DO45" s="251" t="str">
        <f>IF(ISNUMBER(FIND(analysismethod6,'III_Plan comp 438.68 {Plan 3}'!BH$15)),"",'III_Plan comp 438.68 {Plan 3}'!BH$15&amp;analysismethod6)</f>
        <v xml:space="preserve">Review of Grievances Related to Access; 
</v>
      </c>
      <c r="DP45" s="251" t="str">
        <f>IF(ISNUMBER(FIND(analysismethod6,'III_Plan comp 438.68 {Plan 3}'!BI$15)),"",'III_Plan comp 438.68 {Plan 3}'!BI$15&amp;analysismethod6)</f>
        <v xml:space="preserve">Review of Grievances Related to Access; 
</v>
      </c>
      <c r="DQ45" s="251" t="str">
        <f>IF(ISNUMBER(FIND(analysismethod6,'III_Plan comp 438.68 {Plan 3}'!BJ$15)),"",'III_Plan comp 438.68 {Plan 3}'!BJ$15&amp;analysismethod6)</f>
        <v xml:space="preserve">Review of Grievances Related to Access; 
</v>
      </c>
      <c r="DR45" s="251" t="str">
        <f>IF(ISNUMBER(FIND(analysismethod6,'III_Plan comp 438.68 {Plan 3}'!BK$15)),"",'III_Plan comp 438.68 {Plan 3}'!BK$15&amp;analysismethod6)</f>
        <v xml:space="preserve">Review of Grievances Related to Access; 
</v>
      </c>
      <c r="DS45" s="251" t="str">
        <f>IF(ISNUMBER(FIND(analysismethod6,'III_Plan comp 438.68 {Plan 3}'!BL$15)),"",'III_Plan comp 438.68 {Plan 3}'!BL$15&amp;analysismethod6)</f>
        <v xml:space="preserve">Review of Grievances Related to Access; 
</v>
      </c>
      <c r="DT45" s="251" t="str">
        <f>IF(ISNUMBER(FIND(analysismethod6,'III_Plan comp 438.68 {Plan 3}'!BM$15)),"",'III_Plan comp 438.68 {Plan 3}'!BM$15&amp;analysismethod6)</f>
        <v xml:space="preserve">Review of Grievances Related to Access; 
</v>
      </c>
      <c r="DU45" s="251" t="str">
        <f>IF(ISNUMBER(FIND(analysismethod6,'III_Plan comp 438.68 {Plan 3}'!BN$15)),"",'III_Plan comp 438.68 {Plan 3}'!BN$15&amp;analysismethod6)</f>
        <v xml:space="preserve">Review of Grievances Related to Access; 
</v>
      </c>
      <c r="DV45" s="251" t="str">
        <f>IF(ISNUMBER(FIND(analysismethod6,'III_Plan comp 438.68 {Plan 3}'!BO$15)),"",'III_Plan comp 438.68 {Plan 3}'!BO$15&amp;analysismethod6)</f>
        <v xml:space="preserve">Review of Grievances Related to Access; 
</v>
      </c>
      <c r="DW45" s="251" t="str">
        <f>IF(ISNUMBER(FIND(analysismethod6,'III_Plan comp 438.68 {Plan 3}'!BP$15)),"",'III_Plan comp 438.68 {Plan 3}'!BP$15&amp;analysismethod6)</f>
        <v xml:space="preserve">Review of Grievances Related to Access; 
</v>
      </c>
      <c r="DX45" s="251" t="str">
        <f>IF(ISNUMBER(FIND(analysismethod6,'III_Plan comp 438.68 {Plan 3}'!BQ$15)),"",'III_Plan comp 438.68 {Plan 3}'!BQ$15&amp;analysismethod6)</f>
        <v xml:space="preserve">Review of Grievances Related to Access; 
</v>
      </c>
      <c r="DY45" s="251" t="str">
        <f>IF(ISNUMBER(FIND(analysismethod6,'III_Plan comp 438.68 {Plan 3}'!BR$15)),"",'III_Plan comp 438.68 {Plan 3}'!BR$15&amp;analysismethod6)</f>
        <v xml:space="preserve">Review of Grievances Related to Access; 
</v>
      </c>
      <c r="DZ45" s="251" t="str">
        <f>IF(ISNUMBER(FIND(analysismethod6,'III_Plan comp 438.68 {Plan 3}'!BS$15)),"",'III_Plan comp 438.68 {Plan 3}'!BS$15&amp;analysismethod6)</f>
        <v xml:space="preserve">Review of Grievances Related to Access; 
</v>
      </c>
      <c r="EA45" s="251" t="str">
        <f>IF(ISNUMBER(FIND(analysismethod6,'III_Plan comp 438.68 {Plan 3}'!BT$15)),"",'III_Plan comp 438.68 {Plan 3}'!BT$15&amp;analysismethod6)</f>
        <v xml:space="preserve">Review of Grievances Related to Access; 
</v>
      </c>
      <c r="EB45" s="251" t="str">
        <f>IF(ISNUMBER(FIND(analysismethod6,'III_Plan comp 438.68 {Plan 3}'!BU$15)),"",'III_Plan comp 438.68 {Plan 3}'!BU$15&amp;analysismethod6)</f>
        <v xml:space="preserve">Review of Grievances Related to Access; 
</v>
      </c>
      <c r="EC45" s="251" t="str">
        <f>IF(ISNUMBER(FIND(analysismethod6,'III_Plan comp 438.68 {Plan 3}'!BV$15)),"",'III_Plan comp 438.68 {Plan 3}'!BV$15&amp;analysismethod6)</f>
        <v xml:space="preserve">Review of Grievances Related to Access; 
</v>
      </c>
      <c r="ED45" s="251" t="str">
        <f>IF(ISNUMBER(FIND(analysismethod6,'III_Plan comp 438.68 {Plan 3}'!BW$15)),"",'III_Plan comp 438.68 {Plan 3}'!BW$15&amp;analysismethod6)</f>
        <v xml:space="preserve">Review of Grievances Related to Access; 
</v>
      </c>
      <c r="EE45" s="251" t="str">
        <f>IF(ISNUMBER(FIND(analysismethod6,'III_Plan comp 438.68 {Plan 3}'!BX$15)),"",'III_Plan comp 438.68 {Plan 3}'!BX$15&amp;analysismethod6)</f>
        <v xml:space="preserve">Review of Grievances Related to Access; 
</v>
      </c>
      <c r="EF45" s="251" t="str">
        <f>IF(ISNUMBER(FIND(analysismethod6,'III_Plan comp 438.68 {Plan 3}'!BY$15)),"",'III_Plan comp 438.68 {Plan 3}'!BY$15&amp;analysismethod6)</f>
        <v xml:space="preserve">Review of Grievances Related to Access; 
</v>
      </c>
      <c r="EG45" s="251" t="str">
        <f>IF(ISNUMBER(FIND(analysismethod6,'III_Plan comp 438.68 {Plan 3}'!BZ$15)),"",'III_Plan comp 438.68 {Plan 3}'!BZ$15&amp;analysismethod6)</f>
        <v xml:space="preserve">Review of Grievances Related to Access; 
</v>
      </c>
      <c r="EH45" s="251" t="str">
        <f>IF(ISNUMBER(FIND(analysismethod6,'III_Plan comp 438.68 {Plan 3}'!CA$15)),"",'III_Plan comp 438.68 {Plan 3}'!CA$15&amp;analysismethod6)</f>
        <v xml:space="preserve">Review of Grievances Related to Access; 
</v>
      </c>
      <c r="EI45" s="251" t="str">
        <f>IF(ISNUMBER(FIND(analysismethod6,'III_Plan comp 438.68 {Plan 3}'!CB$15)),"",'III_Plan comp 438.68 {Plan 3}'!CB$15&amp;analysismethod6)</f>
        <v xml:space="preserve">Review of Grievances Related to Access; 
</v>
      </c>
      <c r="EJ45" s="251" t="str">
        <f>IF(ISNUMBER(FIND(analysismethod6,'III_Plan comp 438.68 {Plan 3}'!CC$15)),"",'III_Plan comp 438.68 {Plan 3}'!CC$15&amp;analysismethod6)</f>
        <v xml:space="preserve">Review of Grievances Related to Access; 
</v>
      </c>
      <c r="EK45" s="251" t="str">
        <f>IF(ISNUMBER(FIND(analysismethod6,'III_Plan comp 438.68 {Plan 3}'!CD$15)),"",'III_Plan comp 438.68 {Plan 3}'!CD$15&amp;analysismethod6)</f>
        <v xml:space="preserve">Review of Grievances Related to Access; 
</v>
      </c>
      <c r="EL45" s="251" t="str">
        <f>IF(ISNUMBER(FIND(analysismethod6,'III_Plan comp 438.68 {Plan 3}'!CE$15)),"",'III_Plan comp 438.68 {Plan 3}'!CE$15&amp;analysismethod6)</f>
        <v xml:space="preserve">Review of Grievances Related to Access; 
</v>
      </c>
      <c r="EM45" s="251" t="str">
        <f>IF(ISNUMBER(FIND(analysismethod6,'III_Plan comp 438.68 {Plan 3}'!CF$15)),"",'III_Plan comp 438.68 {Plan 3}'!CF$15&amp;analysismethod6)</f>
        <v xml:space="preserve">Review of Grievances Related to Access; 
</v>
      </c>
      <c r="EN45" s="251" t="str">
        <f>IF(ISNUMBER(FIND(analysismethod6,'III_Plan comp 438.68 {Plan 3}'!CG$15)),"",'III_Plan comp 438.68 {Plan 3}'!CG$15&amp;analysismethod6)</f>
        <v xml:space="preserve">Review of Grievances Related to Access; 
</v>
      </c>
      <c r="EO45" s="251" t="str">
        <f>IF(ISNUMBER(FIND(analysismethod6,'III_Plan comp 438.68 {Plan 3}'!CH$15)),"",'III_Plan comp 438.68 {Plan 3}'!CH$15&amp;analysismethod6)</f>
        <v xml:space="preserve">Review of Grievances Related to Access; 
</v>
      </c>
      <c r="EP45" s="251" t="str">
        <f>IF(ISNUMBER(FIND(analysismethod6,'III_Plan comp 438.68 {Plan 3}'!CI$15)),"",'III_Plan comp 438.68 {Plan 3}'!CI$15&amp;analysismethod6)</f>
        <v xml:space="preserve">Review of Grievances Related to Access; 
</v>
      </c>
      <c r="EQ45" s="251" t="str">
        <f>IF(ISNUMBER(FIND(analysismethod6,'III_Plan comp 438.68 {Plan 3}'!CJ$15)),"",'III_Plan comp 438.68 {Plan 3}'!CJ$15&amp;analysismethod6)</f>
        <v xml:space="preserve">Review of Grievances Related to Access; 
</v>
      </c>
      <c r="ER45" s="251" t="str">
        <f>IF(ISNUMBER(FIND(analysismethod6,'III_Plan comp 438.68 {Plan 3}'!CK$15)),"",'III_Plan comp 438.68 {Plan 3}'!CK$15&amp;analysismethod6)</f>
        <v xml:space="preserve">Review of Grievances Related to Access; 
</v>
      </c>
      <c r="ES45" s="251" t="str">
        <f>IF(ISNUMBER(FIND(analysismethod6,'III_Plan comp 438.68 {Plan 3}'!CL$15)),"",'III_Plan comp 438.68 {Plan 3}'!CL$15&amp;analysismethod6)</f>
        <v xml:space="preserve">Review of Grievances Related to Access; 
</v>
      </c>
      <c r="ET45" s="251" t="str">
        <f>IF(ISNUMBER(FIND(analysismethod6,'III_Plan comp 438.68 {Plan 3}'!CM$15)),"",'III_Plan comp 438.68 {Plan 3}'!CM$15&amp;analysismethod6)</f>
        <v xml:space="preserve">Review of Grievances Related to Access; 
</v>
      </c>
      <c r="EU45" s="251" t="str">
        <f>IF(ISNUMBER(FIND(analysismethod6,'III_Plan comp 438.68 {Plan 3}'!CN$15)),"",'III_Plan comp 438.68 {Plan 3}'!CN$15&amp;analysismethod6)</f>
        <v xml:space="preserve">Review of Grievances Related to Access; 
</v>
      </c>
      <c r="EV45" s="251" t="str">
        <f>IF(ISNUMBER(FIND(analysismethod6,'III_Plan comp 438.68 {Plan 3}'!CO$15)),"",'III_Plan comp 438.68 {Plan 3}'!CO$15&amp;analysismethod6)</f>
        <v xml:space="preserve">Review of Grievances Related to Access; 
</v>
      </c>
      <c r="EW45" s="251" t="str">
        <f>IF(ISNUMBER(FIND(analysismethod6,'III_Plan comp 438.68 {Plan 3}'!CP$15)),"",'III_Plan comp 438.68 {Plan 3}'!CP$15&amp;analysismethod6)</f>
        <v xml:space="preserve">Review of Grievances Related to Access; 
</v>
      </c>
      <c r="EX45" s="251" t="str">
        <f>IF(ISNUMBER(FIND(analysismethod6,'III_Plan comp 438.68 {Plan 3}'!CQ$15)),"",'III_Plan comp 438.68 {Plan 3}'!CQ$15&amp;analysismethod6)</f>
        <v xml:space="preserve">Review of Grievances Related to Access; 
</v>
      </c>
      <c r="EY45" s="251" t="str">
        <f>IF(ISNUMBER(FIND(analysismethod6,'III_Plan comp 438.68 {Plan 3}'!CR$15)),"",'III_Plan comp 438.68 {Plan 3}'!CR$15&amp;analysismethod6)</f>
        <v xml:space="preserve">Review of Grievances Related to Access; 
</v>
      </c>
      <c r="EZ45" s="251" t="str">
        <f>IF(ISNUMBER(FIND(analysismethod6,'III_Plan comp 438.68 {Plan 3}'!CS$15)),"",'III_Plan comp 438.68 {Plan 3}'!CS$15&amp;analysismethod6)</f>
        <v xml:space="preserve">Review of Grievances Related to Access; 
</v>
      </c>
      <c r="FA45" s="251" t="str">
        <f>IF(ISNUMBER(FIND(analysismethod6,'III_Plan comp 438.68 {Plan 3}'!CT$15)),"",'III_Plan comp 438.68 {Plan 3}'!CT$15&amp;analysismethod6)</f>
        <v xml:space="preserve">Review of Grievances Related to Access; 
</v>
      </c>
      <c r="FB45" s="251" t="str">
        <f>IF(ISNUMBER(FIND(analysismethod6,'III_Plan comp 438.68 {Plan 3}'!CU$15)),"",'III_Plan comp 438.68 {Plan 3}'!CU$15&amp;analysismethod6)</f>
        <v xml:space="preserve">Review of Grievances Related to Access; 
</v>
      </c>
      <c r="FC45" s="251" t="str">
        <f>IF(ISNUMBER(FIND(analysismethod6,'III_Plan comp 438.68 {Plan 3}'!CV$15)),"",'III_Plan comp 438.68 {Plan 3}'!CV$15&amp;analysismethod6)</f>
        <v xml:space="preserve">Review of Grievances Related to Access; 
</v>
      </c>
      <c r="FD45" s="251" t="str">
        <f>IF(ISNUMBER(FIND(analysismethod6,'III_Plan comp 438.68 {Plan 3}'!CW$15)),"",'III_Plan comp 438.68 {Plan 3}'!CW$15&amp;analysismethod6)</f>
        <v xml:space="preserve">Review of Grievances Related to Access; 
</v>
      </c>
      <c r="FE45" s="251" t="str">
        <f>IF(ISNUMBER(FIND(analysismethod6,'III_Plan comp 438.68 {Plan 3}'!CX$15)),"",'III_Plan comp 438.68 {Plan 3}'!CX$15&amp;analysismethod6)</f>
        <v xml:space="preserve">Review of Grievances Related to Access; 
</v>
      </c>
      <c r="FF45" s="251" t="str">
        <f>IF(ISNUMBER(FIND(analysismethod6,'III_Plan comp 438.68 {Plan 3}'!CY$15)),"",'III_Plan comp 438.68 {Plan 3}'!CY$15&amp;analysismethod6)</f>
        <v xml:space="preserve">Review of Grievances Related to Access; 
</v>
      </c>
      <c r="FG45" s="251" t="str">
        <f>IF(ISNUMBER(FIND(analysismethod6,'III_Plan comp 438.68 {Plan 3}'!CZ$15)),"",'III_Plan comp 438.68 {Plan 3}'!CZ$15&amp;analysismethod6)</f>
        <v xml:space="preserve">Review of Grievances Related to Access; 
</v>
      </c>
    </row>
    <row r="46" spans="2:163" x14ac:dyDescent="0.2">
      <c r="B46" s="12" t="s">
        <v>698</v>
      </c>
      <c r="C46" s="12"/>
      <c r="D46" s="12"/>
      <c r="E46" s="12"/>
      <c r="F46" s="12"/>
      <c r="G46" s="12"/>
      <c r="J46" s="12"/>
      <c r="K46" s="12"/>
      <c r="L46" s="12"/>
      <c r="M46" s="12"/>
      <c r="N46" s="12"/>
      <c r="O46" s="12"/>
      <c r="P46" s="12"/>
      <c r="Q46" s="12"/>
      <c r="R46" s="12"/>
      <c r="S46" s="12"/>
      <c r="T46" s="12"/>
      <c r="BK46" s="250" t="str">
        <f>IF('I_State and program information'!$E$74="Yes","Encounter Data Analysis"&amp;"; "&amp;CHAR(10)&amp;CHAR(10),"")</f>
        <v xml:space="preserve">Encounter Data Analysis; 
</v>
      </c>
      <c r="BL46" s="251" t="str">
        <f>IF(ISNUMBER(FIND(analysismethod7,'III_Plan comp 438.68 {Plan 3}'!E$15)),"",'III_Plan comp 438.68 {Plan 3}'!E$15&amp;analysismethod7)</f>
        <v xml:space="preserve">Encounter Data Analysis; 
</v>
      </c>
      <c r="BM46" s="251" t="str">
        <f>IF(ISNUMBER(FIND(analysismethod7,'III_Plan comp 438.68 {Plan 3}'!F$15)),"",'III_Plan comp 438.68 {Plan 3}'!F$15&amp;analysismethod7)</f>
        <v xml:space="preserve">Encounter Data Analysis; 
</v>
      </c>
      <c r="BN46" s="251" t="str">
        <f>IF(ISNUMBER(FIND(analysismethod7,'III_Plan comp 438.68 {Plan 3}'!G$15)),"",'III_Plan comp 438.68 {Plan 3}'!G$15&amp;analysismethod7)</f>
        <v xml:space="preserve">Encounter Data Analysis; 
</v>
      </c>
      <c r="BO46" s="251" t="str">
        <f>IF(ISNUMBER(FIND(analysismethod7,'III_Plan comp 438.68 {Plan 3}'!H$15)),"",'III_Plan comp 438.68 {Plan 3}'!H$15&amp;analysismethod7)</f>
        <v xml:space="preserve">Encounter Data Analysis; 
</v>
      </c>
      <c r="BP46" s="251" t="str">
        <f>IF(ISNUMBER(FIND(analysismethod7,'III_Plan comp 438.68 {Plan 3}'!I$15)),"",'III_Plan comp 438.68 {Plan 3}'!I$15&amp;analysismethod7)</f>
        <v xml:space="preserve">Encounter Data Analysis; 
</v>
      </c>
      <c r="BQ46" s="251" t="str">
        <f>IF(ISNUMBER(FIND(analysismethod7,'III_Plan comp 438.68 {Plan 3}'!J$15)),"",'III_Plan comp 438.68 {Plan 3}'!J$15&amp;analysismethod7)</f>
        <v xml:space="preserve">Encounter Data Analysis; 
</v>
      </c>
      <c r="BR46" s="251" t="str">
        <f>IF(ISNUMBER(FIND(analysismethod7,'III_Plan comp 438.68 {Plan 3}'!K$15)),"",'III_Plan comp 438.68 {Plan 3}'!K$15&amp;analysismethod7)</f>
        <v xml:space="preserve">Encounter Data Analysis; 
</v>
      </c>
      <c r="BS46" s="251" t="str">
        <f>IF(ISNUMBER(FIND(analysismethod7,'III_Plan comp 438.68 {Plan 3}'!L$15)),"",'III_Plan comp 438.68 {Plan 3}'!L$15&amp;analysismethod7)</f>
        <v xml:space="preserve">Encounter Data Analysis; 
</v>
      </c>
      <c r="BT46" s="251" t="str">
        <f>IF(ISNUMBER(FIND(analysismethod7,'III_Plan comp 438.68 {Plan 3}'!M$15)),"",'III_Plan comp 438.68 {Plan 3}'!M$15&amp;analysismethod7)</f>
        <v xml:space="preserve">Encounter Data Analysis; 
</v>
      </c>
      <c r="BU46" s="251" t="str">
        <f>IF(ISNUMBER(FIND(analysismethod7,'III_Plan comp 438.68 {Plan 3}'!N$15)),"",'III_Plan comp 438.68 {Plan 3}'!N$15&amp;analysismethod7)</f>
        <v xml:space="preserve">Encounter Data Analysis; 
</v>
      </c>
      <c r="BV46" s="251" t="str">
        <f>IF(ISNUMBER(FIND(analysismethod7,'III_Plan comp 438.68 {Plan 3}'!O$15)),"",'III_Plan comp 438.68 {Plan 3}'!O$15&amp;analysismethod7)</f>
        <v xml:space="preserve">Encounter Data Analysis; 
</v>
      </c>
      <c r="BW46" s="251" t="str">
        <f>IF(ISNUMBER(FIND(analysismethod7,'III_Plan comp 438.68 {Plan 3}'!P$15)),"",'III_Plan comp 438.68 {Plan 3}'!P$15&amp;analysismethod7)</f>
        <v xml:space="preserve">Encounter Data Analysis; 
</v>
      </c>
      <c r="BX46" s="251" t="str">
        <f>IF(ISNUMBER(FIND(analysismethod7,'III_Plan comp 438.68 {Plan 3}'!Q$15)),"",'III_Plan comp 438.68 {Plan 3}'!Q$15&amp;analysismethod7)</f>
        <v xml:space="preserve">Encounter Data Analysis; 
</v>
      </c>
      <c r="BY46" s="251" t="str">
        <f>IF(ISNUMBER(FIND(analysismethod7,'III_Plan comp 438.68 {Plan 3}'!R$15)),"",'III_Plan comp 438.68 {Plan 3}'!R$15&amp;analysismethod7)</f>
        <v xml:space="preserve">Encounter Data Analysis; 
</v>
      </c>
      <c r="BZ46" s="251" t="str">
        <f>IF(ISNUMBER(FIND(analysismethod7,'III_Plan comp 438.68 {Plan 3}'!S$15)),"",'III_Plan comp 438.68 {Plan 3}'!S$15&amp;analysismethod7)</f>
        <v xml:space="preserve">Encounter Data Analysis; 
</v>
      </c>
      <c r="CA46" s="251" t="str">
        <f>IF(ISNUMBER(FIND(analysismethod7,'III_Plan comp 438.68 {Plan 3}'!T$15)),"",'III_Plan comp 438.68 {Plan 3}'!T$15&amp;analysismethod7)</f>
        <v xml:space="preserve">Encounter Data Analysis; 
</v>
      </c>
      <c r="CB46" s="251" t="str">
        <f>IF(ISNUMBER(FIND(analysismethod7,'III_Plan comp 438.68 {Plan 3}'!U$15)),"",'III_Plan comp 438.68 {Plan 3}'!U$15&amp;analysismethod7)</f>
        <v xml:space="preserve">Encounter Data Analysis; 
</v>
      </c>
      <c r="CC46" s="251" t="str">
        <f>IF(ISNUMBER(FIND(analysismethod7,'III_Plan comp 438.68 {Plan 3}'!V$15)),"",'III_Plan comp 438.68 {Plan 3}'!V$15&amp;analysismethod7)</f>
        <v xml:space="preserve">Encounter Data Analysis; 
</v>
      </c>
      <c r="CD46" s="251" t="str">
        <f>IF(ISNUMBER(FIND(analysismethod7,'III_Plan comp 438.68 {Plan 3}'!W$15)),"",'III_Plan comp 438.68 {Plan 3}'!W$15&amp;analysismethod7)</f>
        <v xml:space="preserve">Encounter Data Analysis; 
</v>
      </c>
      <c r="CE46" s="251" t="str">
        <f>IF(ISNUMBER(FIND(analysismethod7,'III_Plan comp 438.68 {Plan 3}'!X$15)),"",'III_Plan comp 438.68 {Plan 3}'!X$15&amp;analysismethod7)</f>
        <v xml:space="preserve">Encounter Data Analysis; 
</v>
      </c>
      <c r="CF46" s="251" t="str">
        <f>IF(ISNUMBER(FIND(analysismethod7,'III_Plan comp 438.68 {Plan 3}'!Y$15)),"",'III_Plan comp 438.68 {Plan 3}'!Y$15&amp;analysismethod7)</f>
        <v xml:space="preserve">Encounter Data Analysis; 
</v>
      </c>
      <c r="CG46" s="251" t="str">
        <f>IF(ISNUMBER(FIND(analysismethod7,'III_Plan comp 438.68 {Plan 3}'!Z$15)),"",'III_Plan comp 438.68 {Plan 3}'!Z$15&amp;analysismethod7)</f>
        <v xml:space="preserve">Encounter Data Analysis; 
</v>
      </c>
      <c r="CH46" s="251" t="str">
        <f>IF(ISNUMBER(FIND(analysismethod7,'III_Plan comp 438.68 {Plan 3}'!AA$15)),"",'III_Plan comp 438.68 {Plan 3}'!AA$15&amp;analysismethod7)</f>
        <v xml:space="preserve">Encounter Data Analysis; 
</v>
      </c>
      <c r="CI46" s="251" t="str">
        <f>IF(ISNUMBER(FIND(analysismethod7,'III_Plan comp 438.68 {Plan 3}'!AB$15)),"",'III_Plan comp 438.68 {Plan 3}'!AB$15&amp;analysismethod7)</f>
        <v xml:space="preserve">Encounter Data Analysis; 
</v>
      </c>
      <c r="CJ46" s="251" t="str">
        <f>IF(ISNUMBER(FIND(analysismethod7,'III_Plan comp 438.68 {Plan 3}'!AC$15)),"",'III_Plan comp 438.68 {Plan 3}'!AC$15&amp;analysismethod7)</f>
        <v xml:space="preserve">Encounter Data Analysis; 
</v>
      </c>
      <c r="CK46" s="251" t="str">
        <f>IF(ISNUMBER(FIND(analysismethod7,'III_Plan comp 438.68 {Plan 3}'!AD$15)),"",'III_Plan comp 438.68 {Plan 3}'!AD$15&amp;analysismethod7)</f>
        <v xml:space="preserve">Encounter Data Analysis; 
</v>
      </c>
      <c r="CL46" s="251" t="str">
        <f>IF(ISNUMBER(FIND(analysismethod7,'III_Plan comp 438.68 {Plan 3}'!AE$15)),"",'III_Plan comp 438.68 {Plan 3}'!AE$15&amp;analysismethod7)</f>
        <v xml:space="preserve">Encounter Data Analysis; 
</v>
      </c>
      <c r="CM46" s="251" t="str">
        <f>IF(ISNUMBER(FIND(analysismethod7,'III_Plan comp 438.68 {Plan 3}'!AF$15)),"",'III_Plan comp 438.68 {Plan 3}'!AF$15&amp;analysismethod7)</f>
        <v xml:space="preserve">Encounter Data Analysis; 
</v>
      </c>
      <c r="CN46" s="251" t="str">
        <f>IF(ISNUMBER(FIND(analysismethod7,'III_Plan comp 438.68 {Plan 3}'!AG$15)),"",'III_Plan comp 438.68 {Plan 3}'!AG$15&amp;analysismethod7)</f>
        <v xml:space="preserve">Encounter Data Analysis; 
</v>
      </c>
      <c r="CO46" s="251" t="str">
        <f>IF(ISNUMBER(FIND(analysismethod7,'III_Plan comp 438.68 {Plan 3}'!AH$15)),"",'III_Plan comp 438.68 {Plan 3}'!AH$15&amp;analysismethod7)</f>
        <v xml:space="preserve">Encounter Data Analysis; 
</v>
      </c>
      <c r="CP46" s="251" t="str">
        <f>IF(ISNUMBER(FIND(analysismethod7,'III_Plan comp 438.68 {Plan 3}'!AI$15)),"",'III_Plan comp 438.68 {Plan 3}'!AI$15&amp;analysismethod7)</f>
        <v xml:space="preserve">Encounter Data Analysis; 
</v>
      </c>
      <c r="CQ46" s="251" t="str">
        <f>IF(ISNUMBER(FIND(analysismethod7,'III_Plan comp 438.68 {Plan 3}'!AJ$15)),"",'III_Plan comp 438.68 {Plan 3}'!AJ$15&amp;analysismethod7)</f>
        <v xml:space="preserve">Encounter Data Analysis; 
</v>
      </c>
      <c r="CR46" s="251" t="str">
        <f>IF(ISNUMBER(FIND(analysismethod7,'III_Plan comp 438.68 {Plan 3}'!AK$15)),"",'III_Plan comp 438.68 {Plan 3}'!AK$15&amp;analysismethod7)</f>
        <v xml:space="preserve">Encounter Data Analysis; 
</v>
      </c>
      <c r="CS46" s="251" t="str">
        <f>IF(ISNUMBER(FIND(analysismethod7,'III_Plan comp 438.68 {Plan 3}'!AL$15)),"",'III_Plan comp 438.68 {Plan 3}'!AL$15&amp;analysismethod7)</f>
        <v xml:space="preserve">Encounter Data Analysis; 
</v>
      </c>
      <c r="CT46" s="251" t="str">
        <f>IF(ISNUMBER(FIND(analysismethod7,'III_Plan comp 438.68 {Plan 3}'!AM$15)),"",'III_Plan comp 438.68 {Plan 3}'!AM$15&amp;analysismethod7)</f>
        <v xml:space="preserve">Encounter Data Analysis; 
</v>
      </c>
      <c r="CU46" s="251" t="str">
        <f>IF(ISNUMBER(FIND(analysismethod7,'III_Plan comp 438.68 {Plan 3}'!AN$15)),"",'III_Plan comp 438.68 {Plan 3}'!AN$15&amp;analysismethod7)</f>
        <v xml:space="preserve">Encounter Data Analysis; 
</v>
      </c>
      <c r="CV46" s="251" t="str">
        <f>IF(ISNUMBER(FIND(analysismethod7,'III_Plan comp 438.68 {Plan 3}'!AO$15)),"",'III_Plan comp 438.68 {Plan 3}'!AO$15&amp;analysismethod7)</f>
        <v xml:space="preserve">Encounter Data Analysis; 
</v>
      </c>
      <c r="CW46" s="251" t="str">
        <f>IF(ISNUMBER(FIND(analysismethod7,'III_Plan comp 438.68 {Plan 3}'!AP$15)),"",'III_Plan comp 438.68 {Plan 3}'!AP$15&amp;analysismethod7)</f>
        <v xml:space="preserve">Encounter Data Analysis; 
</v>
      </c>
      <c r="CX46" s="251" t="str">
        <f>IF(ISNUMBER(FIND(analysismethod7,'III_Plan comp 438.68 {Plan 3}'!AQ$15)),"",'III_Plan comp 438.68 {Plan 3}'!AQ$15&amp;analysismethod7)</f>
        <v xml:space="preserve">Encounter Data Analysis; 
</v>
      </c>
      <c r="CY46" s="251" t="str">
        <f>IF(ISNUMBER(FIND(analysismethod7,'III_Plan comp 438.68 {Plan 3}'!AR$15)),"",'III_Plan comp 438.68 {Plan 3}'!AR$15&amp;analysismethod7)</f>
        <v xml:space="preserve">Encounter Data Analysis; 
</v>
      </c>
      <c r="CZ46" s="251" t="str">
        <f>IF(ISNUMBER(FIND(analysismethod7,'III_Plan comp 438.68 {Plan 3}'!AS$15)),"",'III_Plan comp 438.68 {Plan 3}'!AS$15&amp;analysismethod7)</f>
        <v xml:space="preserve">Encounter Data Analysis; 
</v>
      </c>
      <c r="DA46" s="251" t="str">
        <f>IF(ISNUMBER(FIND(analysismethod7,'III_Plan comp 438.68 {Plan 3}'!AT$15)),"",'III_Plan comp 438.68 {Plan 3}'!AT$15&amp;analysismethod7)</f>
        <v xml:space="preserve">Encounter Data Analysis; 
</v>
      </c>
      <c r="DB46" s="251" t="str">
        <f>IF(ISNUMBER(FIND(analysismethod7,'III_Plan comp 438.68 {Plan 3}'!AU$15)),"",'III_Plan comp 438.68 {Plan 3}'!AU$15&amp;analysismethod7)</f>
        <v xml:space="preserve">Encounter Data Analysis; 
</v>
      </c>
      <c r="DC46" s="251" t="str">
        <f>IF(ISNUMBER(FIND(analysismethod7,'III_Plan comp 438.68 {Plan 3}'!AV$15)),"",'III_Plan comp 438.68 {Plan 3}'!AV$15&amp;analysismethod7)</f>
        <v xml:space="preserve">Encounter Data Analysis; 
</v>
      </c>
      <c r="DD46" s="251" t="str">
        <f>IF(ISNUMBER(FIND(analysismethod7,'III_Plan comp 438.68 {Plan 3}'!AW$15)),"",'III_Plan comp 438.68 {Plan 3}'!AW$15&amp;analysismethod7)</f>
        <v xml:space="preserve">Encounter Data Analysis; 
</v>
      </c>
      <c r="DE46" s="251" t="str">
        <f>IF(ISNUMBER(FIND(analysismethod7,'III_Plan comp 438.68 {Plan 3}'!AX$15)),"",'III_Plan comp 438.68 {Plan 3}'!AX$15&amp;analysismethod7)</f>
        <v xml:space="preserve">Encounter Data Analysis; 
</v>
      </c>
      <c r="DF46" s="251" t="str">
        <f>IF(ISNUMBER(FIND(analysismethod7,'III_Plan comp 438.68 {Plan 3}'!AY$15)),"",'III_Plan comp 438.68 {Plan 3}'!AY$15&amp;analysismethod7)</f>
        <v xml:space="preserve">Encounter Data Analysis; 
</v>
      </c>
      <c r="DG46" s="251" t="str">
        <f>IF(ISNUMBER(FIND(analysismethod7,'III_Plan comp 438.68 {Plan 3}'!AZ$15)),"",'III_Plan comp 438.68 {Plan 3}'!AZ$15&amp;analysismethod7)</f>
        <v xml:space="preserve">Encounter Data Analysis; 
</v>
      </c>
      <c r="DH46" s="251" t="str">
        <f>IF(ISNUMBER(FIND(analysismethod7,'III_Plan comp 438.68 {Plan 3}'!BA$15)),"",'III_Plan comp 438.68 {Plan 3}'!BA$15&amp;analysismethod7)</f>
        <v xml:space="preserve">Encounter Data Analysis; 
</v>
      </c>
      <c r="DI46" s="251" t="str">
        <f>IF(ISNUMBER(FIND(analysismethod7,'III_Plan comp 438.68 {Plan 3}'!BB$15)),"",'III_Plan comp 438.68 {Plan 3}'!BB$15&amp;analysismethod7)</f>
        <v xml:space="preserve">Encounter Data Analysis; 
</v>
      </c>
      <c r="DJ46" s="251" t="str">
        <f>IF(ISNUMBER(FIND(analysismethod7,'III_Plan comp 438.68 {Plan 3}'!BC$15)),"",'III_Plan comp 438.68 {Plan 3}'!BC$15&amp;analysismethod7)</f>
        <v xml:space="preserve">Encounter Data Analysis; 
</v>
      </c>
      <c r="DK46" s="251" t="str">
        <f>IF(ISNUMBER(FIND(analysismethod7,'III_Plan comp 438.68 {Plan 3}'!BD$15)),"",'III_Plan comp 438.68 {Plan 3}'!BD$15&amp;analysismethod7)</f>
        <v xml:space="preserve">Encounter Data Analysis; 
</v>
      </c>
      <c r="DL46" s="251" t="str">
        <f>IF(ISNUMBER(FIND(analysismethod7,'III_Plan comp 438.68 {Plan 3}'!BE$15)),"",'III_Plan comp 438.68 {Plan 3}'!BE$15&amp;analysismethod7)</f>
        <v xml:space="preserve">Encounter Data Analysis; 
</v>
      </c>
      <c r="DM46" s="251" t="str">
        <f>IF(ISNUMBER(FIND(analysismethod7,'III_Plan comp 438.68 {Plan 3}'!BF$15)),"",'III_Plan comp 438.68 {Plan 3}'!BF$15&amp;analysismethod7)</f>
        <v xml:space="preserve">Encounter Data Analysis; 
</v>
      </c>
      <c r="DN46" s="251" t="str">
        <f>IF(ISNUMBER(FIND(analysismethod7,'III_Plan comp 438.68 {Plan 3}'!BG$15)),"",'III_Plan comp 438.68 {Plan 3}'!BG$15&amp;analysismethod7)</f>
        <v xml:space="preserve">Encounter Data Analysis; 
</v>
      </c>
      <c r="DO46" s="251" t="str">
        <f>IF(ISNUMBER(FIND(analysismethod7,'III_Plan comp 438.68 {Plan 3}'!BH$15)),"",'III_Plan comp 438.68 {Plan 3}'!BH$15&amp;analysismethod7)</f>
        <v xml:space="preserve">Encounter Data Analysis; 
</v>
      </c>
      <c r="DP46" s="251" t="str">
        <f>IF(ISNUMBER(FIND(analysismethod7,'III_Plan comp 438.68 {Plan 3}'!BI$15)),"",'III_Plan comp 438.68 {Plan 3}'!BI$15&amp;analysismethod7)</f>
        <v xml:space="preserve">Encounter Data Analysis; 
</v>
      </c>
      <c r="DQ46" s="251" t="str">
        <f>IF(ISNUMBER(FIND(analysismethod7,'III_Plan comp 438.68 {Plan 3}'!BJ$15)),"",'III_Plan comp 438.68 {Plan 3}'!BJ$15&amp;analysismethod7)</f>
        <v xml:space="preserve">Encounter Data Analysis; 
</v>
      </c>
      <c r="DR46" s="251" t="str">
        <f>IF(ISNUMBER(FIND(analysismethod7,'III_Plan comp 438.68 {Plan 3}'!BK$15)),"",'III_Plan comp 438.68 {Plan 3}'!BK$15&amp;analysismethod7)</f>
        <v xml:space="preserve">Encounter Data Analysis; 
</v>
      </c>
      <c r="DS46" s="251" t="str">
        <f>IF(ISNUMBER(FIND(analysismethod7,'III_Plan comp 438.68 {Plan 3}'!BL$15)),"",'III_Plan comp 438.68 {Plan 3}'!BL$15&amp;analysismethod7)</f>
        <v xml:space="preserve">Encounter Data Analysis; 
</v>
      </c>
      <c r="DT46" s="251" t="str">
        <f>IF(ISNUMBER(FIND(analysismethod7,'III_Plan comp 438.68 {Plan 3}'!BM$15)),"",'III_Plan comp 438.68 {Plan 3}'!BM$15&amp;analysismethod7)</f>
        <v xml:space="preserve">Encounter Data Analysis; 
</v>
      </c>
      <c r="DU46" s="251" t="str">
        <f>IF(ISNUMBER(FIND(analysismethod7,'III_Plan comp 438.68 {Plan 3}'!BN$15)),"",'III_Plan comp 438.68 {Plan 3}'!BN$15&amp;analysismethod7)</f>
        <v xml:space="preserve">Encounter Data Analysis; 
</v>
      </c>
      <c r="DV46" s="251" t="str">
        <f>IF(ISNUMBER(FIND(analysismethod7,'III_Plan comp 438.68 {Plan 3}'!BO$15)),"",'III_Plan comp 438.68 {Plan 3}'!BO$15&amp;analysismethod7)</f>
        <v xml:space="preserve">Encounter Data Analysis; 
</v>
      </c>
      <c r="DW46" s="251" t="str">
        <f>IF(ISNUMBER(FIND(analysismethod7,'III_Plan comp 438.68 {Plan 3}'!BP$15)),"",'III_Plan comp 438.68 {Plan 3}'!BP$15&amp;analysismethod7)</f>
        <v xml:space="preserve">Encounter Data Analysis; 
</v>
      </c>
      <c r="DX46" s="251" t="str">
        <f>IF(ISNUMBER(FIND(analysismethod7,'III_Plan comp 438.68 {Plan 3}'!BQ$15)),"",'III_Plan comp 438.68 {Plan 3}'!BQ$15&amp;analysismethod7)</f>
        <v xml:space="preserve">Encounter Data Analysis; 
</v>
      </c>
      <c r="DY46" s="251" t="str">
        <f>IF(ISNUMBER(FIND(analysismethod7,'III_Plan comp 438.68 {Plan 3}'!BR$15)),"",'III_Plan comp 438.68 {Plan 3}'!BR$15&amp;analysismethod7)</f>
        <v xml:space="preserve">Encounter Data Analysis; 
</v>
      </c>
      <c r="DZ46" s="251" t="str">
        <f>IF(ISNUMBER(FIND(analysismethod7,'III_Plan comp 438.68 {Plan 3}'!BS$15)),"",'III_Plan comp 438.68 {Plan 3}'!BS$15&amp;analysismethod7)</f>
        <v xml:space="preserve">Encounter Data Analysis; 
</v>
      </c>
      <c r="EA46" s="251" t="str">
        <f>IF(ISNUMBER(FIND(analysismethod7,'III_Plan comp 438.68 {Plan 3}'!BT$15)),"",'III_Plan comp 438.68 {Plan 3}'!BT$15&amp;analysismethod7)</f>
        <v xml:space="preserve">Encounter Data Analysis; 
</v>
      </c>
      <c r="EB46" s="251" t="str">
        <f>IF(ISNUMBER(FIND(analysismethod7,'III_Plan comp 438.68 {Plan 3}'!BU$15)),"",'III_Plan comp 438.68 {Plan 3}'!BU$15&amp;analysismethod7)</f>
        <v xml:space="preserve">Encounter Data Analysis; 
</v>
      </c>
      <c r="EC46" s="251" t="str">
        <f>IF(ISNUMBER(FIND(analysismethod7,'III_Plan comp 438.68 {Plan 3}'!BV$15)),"",'III_Plan comp 438.68 {Plan 3}'!BV$15&amp;analysismethod7)</f>
        <v xml:space="preserve">Encounter Data Analysis; 
</v>
      </c>
      <c r="ED46" s="251" t="str">
        <f>IF(ISNUMBER(FIND(analysismethod7,'III_Plan comp 438.68 {Plan 3}'!BW$15)),"",'III_Plan comp 438.68 {Plan 3}'!BW$15&amp;analysismethod7)</f>
        <v xml:space="preserve">Encounter Data Analysis; 
</v>
      </c>
      <c r="EE46" s="251" t="str">
        <f>IF(ISNUMBER(FIND(analysismethod7,'III_Plan comp 438.68 {Plan 3}'!BX$15)),"",'III_Plan comp 438.68 {Plan 3}'!BX$15&amp;analysismethod7)</f>
        <v xml:space="preserve">Encounter Data Analysis; 
</v>
      </c>
      <c r="EF46" s="251" t="str">
        <f>IF(ISNUMBER(FIND(analysismethod7,'III_Plan comp 438.68 {Plan 3}'!BY$15)),"",'III_Plan comp 438.68 {Plan 3}'!BY$15&amp;analysismethod7)</f>
        <v xml:space="preserve">Encounter Data Analysis; 
</v>
      </c>
      <c r="EG46" s="251" t="str">
        <f>IF(ISNUMBER(FIND(analysismethod7,'III_Plan comp 438.68 {Plan 3}'!BZ$15)),"",'III_Plan comp 438.68 {Plan 3}'!BZ$15&amp;analysismethod7)</f>
        <v xml:space="preserve">Encounter Data Analysis; 
</v>
      </c>
      <c r="EH46" s="251" t="str">
        <f>IF(ISNUMBER(FIND(analysismethod7,'III_Plan comp 438.68 {Plan 3}'!CA$15)),"",'III_Plan comp 438.68 {Plan 3}'!CA$15&amp;analysismethod7)</f>
        <v xml:space="preserve">Encounter Data Analysis; 
</v>
      </c>
      <c r="EI46" s="251" t="str">
        <f>IF(ISNUMBER(FIND(analysismethod7,'III_Plan comp 438.68 {Plan 3}'!CB$15)),"",'III_Plan comp 438.68 {Plan 3}'!CB$15&amp;analysismethod7)</f>
        <v xml:space="preserve">Encounter Data Analysis; 
</v>
      </c>
      <c r="EJ46" s="251" t="str">
        <f>IF(ISNUMBER(FIND(analysismethod7,'III_Plan comp 438.68 {Plan 3}'!CC$15)),"",'III_Plan comp 438.68 {Plan 3}'!CC$15&amp;analysismethod7)</f>
        <v xml:space="preserve">Encounter Data Analysis; 
</v>
      </c>
      <c r="EK46" s="251" t="str">
        <f>IF(ISNUMBER(FIND(analysismethod7,'III_Plan comp 438.68 {Plan 3}'!CD$15)),"",'III_Plan comp 438.68 {Plan 3}'!CD$15&amp;analysismethod7)</f>
        <v xml:space="preserve">Encounter Data Analysis; 
</v>
      </c>
      <c r="EL46" s="251" t="str">
        <f>IF(ISNUMBER(FIND(analysismethod7,'III_Plan comp 438.68 {Plan 3}'!CE$15)),"",'III_Plan comp 438.68 {Plan 3}'!CE$15&amp;analysismethod7)</f>
        <v xml:space="preserve">Encounter Data Analysis; 
</v>
      </c>
      <c r="EM46" s="251" t="str">
        <f>IF(ISNUMBER(FIND(analysismethod7,'III_Plan comp 438.68 {Plan 3}'!CF$15)),"",'III_Plan comp 438.68 {Plan 3}'!CF$15&amp;analysismethod7)</f>
        <v xml:space="preserve">Encounter Data Analysis; 
</v>
      </c>
      <c r="EN46" s="251" t="str">
        <f>IF(ISNUMBER(FIND(analysismethod7,'III_Plan comp 438.68 {Plan 3}'!CG$15)),"",'III_Plan comp 438.68 {Plan 3}'!CG$15&amp;analysismethod7)</f>
        <v xml:space="preserve">Encounter Data Analysis; 
</v>
      </c>
      <c r="EO46" s="251" t="str">
        <f>IF(ISNUMBER(FIND(analysismethod7,'III_Plan comp 438.68 {Plan 3}'!CH$15)),"",'III_Plan comp 438.68 {Plan 3}'!CH$15&amp;analysismethod7)</f>
        <v xml:space="preserve">Encounter Data Analysis; 
</v>
      </c>
      <c r="EP46" s="251" t="str">
        <f>IF(ISNUMBER(FIND(analysismethod7,'III_Plan comp 438.68 {Plan 3}'!CI$15)),"",'III_Plan comp 438.68 {Plan 3}'!CI$15&amp;analysismethod7)</f>
        <v xml:space="preserve">Encounter Data Analysis; 
</v>
      </c>
      <c r="EQ46" s="251" t="str">
        <f>IF(ISNUMBER(FIND(analysismethod7,'III_Plan comp 438.68 {Plan 3}'!CJ$15)),"",'III_Plan comp 438.68 {Plan 3}'!CJ$15&amp;analysismethod7)</f>
        <v xml:space="preserve">Encounter Data Analysis; 
</v>
      </c>
      <c r="ER46" s="251" t="str">
        <f>IF(ISNUMBER(FIND(analysismethod7,'III_Plan comp 438.68 {Plan 3}'!CK$15)),"",'III_Plan comp 438.68 {Plan 3}'!CK$15&amp;analysismethod7)</f>
        <v xml:space="preserve">Encounter Data Analysis; 
</v>
      </c>
      <c r="ES46" s="251" t="str">
        <f>IF(ISNUMBER(FIND(analysismethod7,'III_Plan comp 438.68 {Plan 3}'!CL$15)),"",'III_Plan comp 438.68 {Plan 3}'!CL$15&amp;analysismethod7)</f>
        <v xml:space="preserve">Encounter Data Analysis; 
</v>
      </c>
      <c r="ET46" s="251" t="str">
        <f>IF(ISNUMBER(FIND(analysismethod7,'III_Plan comp 438.68 {Plan 3}'!CM$15)),"",'III_Plan comp 438.68 {Plan 3}'!CM$15&amp;analysismethod7)</f>
        <v xml:space="preserve">Encounter Data Analysis; 
</v>
      </c>
      <c r="EU46" s="251" t="str">
        <f>IF(ISNUMBER(FIND(analysismethod7,'III_Plan comp 438.68 {Plan 3}'!CN$15)),"",'III_Plan comp 438.68 {Plan 3}'!CN$15&amp;analysismethod7)</f>
        <v xml:space="preserve">Encounter Data Analysis; 
</v>
      </c>
      <c r="EV46" s="251" t="str">
        <f>IF(ISNUMBER(FIND(analysismethod7,'III_Plan comp 438.68 {Plan 3}'!CO$15)),"",'III_Plan comp 438.68 {Plan 3}'!CO$15&amp;analysismethod7)</f>
        <v xml:space="preserve">Encounter Data Analysis; 
</v>
      </c>
      <c r="EW46" s="251" t="str">
        <f>IF(ISNUMBER(FIND(analysismethod7,'III_Plan comp 438.68 {Plan 3}'!CP$15)),"",'III_Plan comp 438.68 {Plan 3}'!CP$15&amp;analysismethod7)</f>
        <v xml:space="preserve">Encounter Data Analysis; 
</v>
      </c>
      <c r="EX46" s="251" t="str">
        <f>IF(ISNUMBER(FIND(analysismethod7,'III_Plan comp 438.68 {Plan 3}'!CQ$15)),"",'III_Plan comp 438.68 {Plan 3}'!CQ$15&amp;analysismethod7)</f>
        <v xml:space="preserve">Encounter Data Analysis; 
</v>
      </c>
      <c r="EY46" s="251" t="str">
        <f>IF(ISNUMBER(FIND(analysismethod7,'III_Plan comp 438.68 {Plan 3}'!CR$15)),"",'III_Plan comp 438.68 {Plan 3}'!CR$15&amp;analysismethod7)</f>
        <v xml:space="preserve">Encounter Data Analysis; 
</v>
      </c>
      <c r="EZ46" s="251" t="str">
        <f>IF(ISNUMBER(FIND(analysismethod7,'III_Plan comp 438.68 {Plan 3}'!CS$15)),"",'III_Plan comp 438.68 {Plan 3}'!CS$15&amp;analysismethod7)</f>
        <v xml:space="preserve">Encounter Data Analysis; 
</v>
      </c>
      <c r="FA46" s="251" t="str">
        <f>IF(ISNUMBER(FIND(analysismethod7,'III_Plan comp 438.68 {Plan 3}'!CT$15)),"",'III_Plan comp 438.68 {Plan 3}'!CT$15&amp;analysismethod7)</f>
        <v xml:space="preserve">Encounter Data Analysis; 
</v>
      </c>
      <c r="FB46" s="251" t="str">
        <f>IF(ISNUMBER(FIND(analysismethod7,'III_Plan comp 438.68 {Plan 3}'!CU$15)),"",'III_Plan comp 438.68 {Plan 3}'!CU$15&amp;analysismethod7)</f>
        <v xml:space="preserve">Encounter Data Analysis; 
</v>
      </c>
      <c r="FC46" s="251" t="str">
        <f>IF(ISNUMBER(FIND(analysismethod7,'III_Plan comp 438.68 {Plan 3}'!CV$15)),"",'III_Plan comp 438.68 {Plan 3}'!CV$15&amp;analysismethod7)</f>
        <v xml:space="preserve">Encounter Data Analysis; 
</v>
      </c>
      <c r="FD46" s="251" t="str">
        <f>IF(ISNUMBER(FIND(analysismethod7,'III_Plan comp 438.68 {Plan 3}'!CW$15)),"",'III_Plan comp 438.68 {Plan 3}'!CW$15&amp;analysismethod7)</f>
        <v xml:space="preserve">Encounter Data Analysis; 
</v>
      </c>
      <c r="FE46" s="251" t="str">
        <f>IF(ISNUMBER(FIND(analysismethod7,'III_Plan comp 438.68 {Plan 3}'!CX$15)),"",'III_Plan comp 438.68 {Plan 3}'!CX$15&amp;analysismethod7)</f>
        <v xml:space="preserve">Encounter Data Analysis; 
</v>
      </c>
      <c r="FF46" s="251" t="str">
        <f>IF(ISNUMBER(FIND(analysismethod7,'III_Plan comp 438.68 {Plan 3}'!CY$15)),"",'III_Plan comp 438.68 {Plan 3}'!CY$15&amp;analysismethod7)</f>
        <v xml:space="preserve">Encounter Data Analysis; 
</v>
      </c>
      <c r="FG46" s="251" t="str">
        <f>IF(ISNUMBER(FIND(analysismethod7,'III_Plan comp 438.68 {Plan 3}'!CZ$15)),"",'III_Plan comp 438.68 {Plan 3}'!CZ$15&amp;analysismethod7)</f>
        <v xml:space="preserve">Encounter Data Analysis; 
</v>
      </c>
    </row>
    <row r="47" spans="2:163" x14ac:dyDescent="0.2">
      <c r="B47" s="11" t="s">
        <v>699</v>
      </c>
      <c r="C47" s="11"/>
      <c r="D47" s="11"/>
      <c r="E47" s="11"/>
      <c r="F47" s="11"/>
      <c r="G47" s="11"/>
      <c r="J47" s="11"/>
      <c r="K47" s="11"/>
      <c r="L47" s="11"/>
      <c r="M47" s="11"/>
      <c r="N47" s="11"/>
      <c r="O47" s="11"/>
      <c r="P47" s="11"/>
      <c r="Q47" s="11"/>
      <c r="R47" s="11"/>
      <c r="S47" s="11"/>
      <c r="T47" s="11"/>
      <c r="BK47" s="250" t="str">
        <f>IF('I_State and program information'!$E$79&lt;&gt;"",'I_State and program information'!E116&amp;"; "&amp;CHAR(10)&amp;CHAR(10),"")</f>
        <v/>
      </c>
      <c r="BL47" s="251" t="str">
        <f>IF(ISNUMBER(FIND(analysismethod8,'III_Plan comp 438.68 {Plan 3}'!E$15)),"",'III_Plan comp 438.68 {Plan 3}'!E$15&amp;analysismethod8)</f>
        <v/>
      </c>
      <c r="BM47" s="251" t="str">
        <f>IF(ISNUMBER(FIND(analysismethod8,'III_Plan comp 438.68 {Plan 3}'!F$15)),"",'III_Plan comp 438.68 {Plan 3}'!F$15&amp;analysismethod8)</f>
        <v/>
      </c>
      <c r="BN47" s="251" t="str">
        <f>IF(ISNUMBER(FIND(analysismethod8,'III_Plan comp 438.68 {Plan 3}'!G$15)),"",'III_Plan comp 438.68 {Plan 3}'!G$15&amp;analysismethod8)</f>
        <v/>
      </c>
      <c r="BO47" s="251" t="str">
        <f>IF(ISNUMBER(FIND(analysismethod8,'III_Plan comp 438.68 {Plan 3}'!H$15)),"",'III_Plan comp 438.68 {Plan 3}'!H$15&amp;analysismethod8)</f>
        <v/>
      </c>
      <c r="BP47" s="251" t="str">
        <f>IF(ISNUMBER(FIND(analysismethod8,'III_Plan comp 438.68 {Plan 3}'!I$15)),"",'III_Plan comp 438.68 {Plan 3}'!I$15&amp;analysismethod8)</f>
        <v/>
      </c>
      <c r="BQ47" s="251" t="str">
        <f>IF(ISNUMBER(FIND(analysismethod8,'III_Plan comp 438.68 {Plan 3}'!J$15)),"",'III_Plan comp 438.68 {Plan 3}'!J$15&amp;analysismethod8)</f>
        <v/>
      </c>
      <c r="BR47" s="251" t="str">
        <f>IF(ISNUMBER(FIND(analysismethod8,'III_Plan comp 438.68 {Plan 3}'!K$15)),"",'III_Plan comp 438.68 {Plan 3}'!K$15&amp;analysismethod8)</f>
        <v/>
      </c>
      <c r="BS47" s="251" t="str">
        <f>IF(ISNUMBER(FIND(analysismethod8,'III_Plan comp 438.68 {Plan 3}'!L$15)),"",'III_Plan comp 438.68 {Plan 3}'!L$15&amp;analysismethod8)</f>
        <v/>
      </c>
      <c r="BT47" s="251" t="str">
        <f>IF(ISNUMBER(FIND(analysismethod8,'III_Plan comp 438.68 {Plan 3}'!M$15)),"",'III_Plan comp 438.68 {Plan 3}'!M$15&amp;analysismethod8)</f>
        <v/>
      </c>
      <c r="BU47" s="251" t="str">
        <f>IF(ISNUMBER(FIND(analysismethod8,'III_Plan comp 438.68 {Plan 3}'!N$15)),"",'III_Plan comp 438.68 {Plan 3}'!N$15&amp;analysismethod8)</f>
        <v/>
      </c>
      <c r="BV47" s="251" t="str">
        <f>IF(ISNUMBER(FIND(analysismethod8,'III_Plan comp 438.68 {Plan 3}'!O$15)),"",'III_Plan comp 438.68 {Plan 3}'!O$15&amp;analysismethod8)</f>
        <v/>
      </c>
      <c r="BW47" s="251" t="str">
        <f>IF(ISNUMBER(FIND(analysismethod8,'III_Plan comp 438.68 {Plan 3}'!P$15)),"",'III_Plan comp 438.68 {Plan 3}'!P$15&amp;analysismethod8)</f>
        <v/>
      </c>
      <c r="BX47" s="251" t="str">
        <f>IF(ISNUMBER(FIND(analysismethod8,'III_Plan comp 438.68 {Plan 3}'!Q$15)),"",'III_Plan comp 438.68 {Plan 3}'!Q$15&amp;analysismethod8)</f>
        <v/>
      </c>
      <c r="BY47" s="251" t="str">
        <f>IF(ISNUMBER(FIND(analysismethod8,'III_Plan comp 438.68 {Plan 3}'!R$15)),"",'III_Plan comp 438.68 {Plan 3}'!R$15&amp;analysismethod8)</f>
        <v/>
      </c>
      <c r="BZ47" s="251" t="str">
        <f>IF(ISNUMBER(FIND(analysismethod8,'III_Plan comp 438.68 {Plan 3}'!S$15)),"",'III_Plan comp 438.68 {Plan 3}'!S$15&amp;analysismethod8)</f>
        <v/>
      </c>
      <c r="CA47" s="251" t="str">
        <f>IF(ISNUMBER(FIND(analysismethod8,'III_Plan comp 438.68 {Plan 3}'!T$15)),"",'III_Plan comp 438.68 {Plan 3}'!T$15&amp;analysismethod8)</f>
        <v/>
      </c>
      <c r="CB47" s="251" t="str">
        <f>IF(ISNUMBER(FIND(analysismethod8,'III_Plan comp 438.68 {Plan 3}'!U$15)),"",'III_Plan comp 438.68 {Plan 3}'!U$15&amp;analysismethod8)</f>
        <v/>
      </c>
      <c r="CC47" s="251" t="str">
        <f>IF(ISNUMBER(FIND(analysismethod8,'III_Plan comp 438.68 {Plan 3}'!V$15)),"",'III_Plan comp 438.68 {Plan 3}'!V$15&amp;analysismethod8)</f>
        <v/>
      </c>
      <c r="CD47" s="251" t="str">
        <f>IF(ISNUMBER(FIND(analysismethod8,'III_Plan comp 438.68 {Plan 3}'!W$15)),"",'III_Plan comp 438.68 {Plan 3}'!W$15&amp;analysismethod8)</f>
        <v/>
      </c>
      <c r="CE47" s="251" t="str">
        <f>IF(ISNUMBER(FIND(analysismethod8,'III_Plan comp 438.68 {Plan 3}'!X$15)),"",'III_Plan comp 438.68 {Plan 3}'!X$15&amp;analysismethod8)</f>
        <v/>
      </c>
      <c r="CF47" s="251" t="str">
        <f>IF(ISNUMBER(FIND(analysismethod8,'III_Plan comp 438.68 {Plan 3}'!Y$15)),"",'III_Plan comp 438.68 {Plan 3}'!Y$15&amp;analysismethod8)</f>
        <v/>
      </c>
      <c r="CG47" s="251" t="str">
        <f>IF(ISNUMBER(FIND(analysismethod8,'III_Plan comp 438.68 {Plan 3}'!Z$15)),"",'III_Plan comp 438.68 {Plan 3}'!Z$15&amp;analysismethod8)</f>
        <v/>
      </c>
      <c r="CH47" s="251" t="str">
        <f>IF(ISNUMBER(FIND(analysismethod8,'III_Plan comp 438.68 {Plan 3}'!AA$15)),"",'III_Plan comp 438.68 {Plan 3}'!AA$15&amp;analysismethod8)</f>
        <v/>
      </c>
      <c r="CI47" s="251" t="str">
        <f>IF(ISNUMBER(FIND(analysismethod8,'III_Plan comp 438.68 {Plan 3}'!AB$15)),"",'III_Plan comp 438.68 {Plan 3}'!AB$15&amp;analysismethod8)</f>
        <v/>
      </c>
      <c r="CJ47" s="251" t="str">
        <f>IF(ISNUMBER(FIND(analysismethod8,'III_Plan comp 438.68 {Plan 3}'!AC$15)),"",'III_Plan comp 438.68 {Plan 3}'!AC$15&amp;analysismethod8)</f>
        <v/>
      </c>
      <c r="CK47" s="251" t="str">
        <f>IF(ISNUMBER(FIND(analysismethod8,'III_Plan comp 438.68 {Plan 3}'!AD$15)),"",'III_Plan comp 438.68 {Plan 3}'!AD$15&amp;analysismethod8)</f>
        <v/>
      </c>
      <c r="CL47" s="251" t="str">
        <f>IF(ISNUMBER(FIND(analysismethod8,'III_Plan comp 438.68 {Plan 3}'!AE$15)),"",'III_Plan comp 438.68 {Plan 3}'!AE$15&amp;analysismethod8)</f>
        <v/>
      </c>
      <c r="CM47" s="251" t="str">
        <f>IF(ISNUMBER(FIND(analysismethod8,'III_Plan comp 438.68 {Plan 3}'!AF$15)),"",'III_Plan comp 438.68 {Plan 3}'!AF$15&amp;analysismethod8)</f>
        <v/>
      </c>
      <c r="CN47" s="251" t="str">
        <f>IF(ISNUMBER(FIND(analysismethod8,'III_Plan comp 438.68 {Plan 3}'!AG$15)),"",'III_Plan comp 438.68 {Plan 3}'!AG$15&amp;analysismethod8)</f>
        <v/>
      </c>
      <c r="CO47" s="251" t="str">
        <f>IF(ISNUMBER(FIND(analysismethod8,'III_Plan comp 438.68 {Plan 3}'!AH$15)),"",'III_Plan comp 438.68 {Plan 3}'!AH$15&amp;analysismethod8)</f>
        <v/>
      </c>
      <c r="CP47" s="251" t="str">
        <f>IF(ISNUMBER(FIND(analysismethod8,'III_Plan comp 438.68 {Plan 3}'!AI$15)),"",'III_Plan comp 438.68 {Plan 3}'!AI$15&amp;analysismethod8)</f>
        <v/>
      </c>
      <c r="CQ47" s="251" t="str">
        <f>IF(ISNUMBER(FIND(analysismethod8,'III_Plan comp 438.68 {Plan 3}'!AJ$15)),"",'III_Plan comp 438.68 {Plan 3}'!AJ$15&amp;analysismethod8)</f>
        <v/>
      </c>
      <c r="CR47" s="251" t="str">
        <f>IF(ISNUMBER(FIND(analysismethod8,'III_Plan comp 438.68 {Plan 3}'!AK$15)),"",'III_Plan comp 438.68 {Plan 3}'!AK$15&amp;analysismethod8)</f>
        <v/>
      </c>
      <c r="CS47" s="251" t="str">
        <f>IF(ISNUMBER(FIND(analysismethod8,'III_Plan comp 438.68 {Plan 3}'!AL$15)),"",'III_Plan comp 438.68 {Plan 3}'!AL$15&amp;analysismethod8)</f>
        <v/>
      </c>
      <c r="CT47" s="251" t="str">
        <f>IF(ISNUMBER(FIND(analysismethod8,'III_Plan comp 438.68 {Plan 3}'!AM$15)),"",'III_Plan comp 438.68 {Plan 3}'!AM$15&amp;analysismethod8)</f>
        <v/>
      </c>
      <c r="CU47" s="251" t="str">
        <f>IF(ISNUMBER(FIND(analysismethod8,'III_Plan comp 438.68 {Plan 3}'!AN$15)),"",'III_Plan comp 438.68 {Plan 3}'!AN$15&amp;analysismethod8)</f>
        <v/>
      </c>
      <c r="CV47" s="251" t="str">
        <f>IF(ISNUMBER(FIND(analysismethod8,'III_Plan comp 438.68 {Plan 3}'!AO$15)),"",'III_Plan comp 438.68 {Plan 3}'!AO$15&amp;analysismethod8)</f>
        <v/>
      </c>
      <c r="CW47" s="251" t="str">
        <f>IF(ISNUMBER(FIND(analysismethod8,'III_Plan comp 438.68 {Plan 3}'!AP$15)),"",'III_Plan comp 438.68 {Plan 3}'!AP$15&amp;analysismethod8)</f>
        <v/>
      </c>
      <c r="CX47" s="251" t="str">
        <f>IF(ISNUMBER(FIND(analysismethod8,'III_Plan comp 438.68 {Plan 3}'!AQ$15)),"",'III_Plan comp 438.68 {Plan 3}'!AQ$15&amp;analysismethod8)</f>
        <v/>
      </c>
      <c r="CY47" s="251" t="str">
        <f>IF(ISNUMBER(FIND(analysismethod8,'III_Plan comp 438.68 {Plan 3}'!AR$15)),"",'III_Plan comp 438.68 {Plan 3}'!AR$15&amp;analysismethod8)</f>
        <v/>
      </c>
      <c r="CZ47" s="251" t="str">
        <f>IF(ISNUMBER(FIND(analysismethod8,'III_Plan comp 438.68 {Plan 3}'!AS$15)),"",'III_Plan comp 438.68 {Plan 3}'!AS$15&amp;analysismethod8)</f>
        <v/>
      </c>
      <c r="DA47" s="251" t="str">
        <f>IF(ISNUMBER(FIND(analysismethod8,'III_Plan comp 438.68 {Plan 3}'!AT$15)),"",'III_Plan comp 438.68 {Plan 3}'!AT$15&amp;analysismethod8)</f>
        <v/>
      </c>
      <c r="DB47" s="251" t="str">
        <f>IF(ISNUMBER(FIND(analysismethod8,'III_Plan comp 438.68 {Plan 3}'!AU$15)),"",'III_Plan comp 438.68 {Plan 3}'!AU$15&amp;analysismethod8)</f>
        <v/>
      </c>
      <c r="DC47" s="251" t="str">
        <f>IF(ISNUMBER(FIND(analysismethod8,'III_Plan comp 438.68 {Plan 3}'!AV$15)),"",'III_Plan comp 438.68 {Plan 3}'!AV$15&amp;analysismethod8)</f>
        <v/>
      </c>
      <c r="DD47" s="251" t="str">
        <f>IF(ISNUMBER(FIND(analysismethod8,'III_Plan comp 438.68 {Plan 3}'!AW$15)),"",'III_Plan comp 438.68 {Plan 3}'!AW$15&amp;analysismethod8)</f>
        <v/>
      </c>
      <c r="DE47" s="251" t="str">
        <f>IF(ISNUMBER(FIND(analysismethod8,'III_Plan comp 438.68 {Plan 3}'!AX$15)),"",'III_Plan comp 438.68 {Plan 3}'!AX$15&amp;analysismethod8)</f>
        <v/>
      </c>
      <c r="DF47" s="251" t="str">
        <f>IF(ISNUMBER(FIND(analysismethod8,'III_Plan comp 438.68 {Plan 3}'!AY$15)),"",'III_Plan comp 438.68 {Plan 3}'!AY$15&amp;analysismethod8)</f>
        <v/>
      </c>
      <c r="DG47" s="251" t="str">
        <f>IF(ISNUMBER(FIND(analysismethod8,'III_Plan comp 438.68 {Plan 3}'!AZ$15)),"",'III_Plan comp 438.68 {Plan 3}'!AZ$15&amp;analysismethod8)</f>
        <v/>
      </c>
      <c r="DH47" s="251" t="str">
        <f>IF(ISNUMBER(FIND(analysismethod8,'III_Plan comp 438.68 {Plan 3}'!BA$15)),"",'III_Plan comp 438.68 {Plan 3}'!BA$15&amp;analysismethod8)</f>
        <v/>
      </c>
      <c r="DI47" s="251" t="str">
        <f>IF(ISNUMBER(FIND(analysismethod8,'III_Plan comp 438.68 {Plan 3}'!BB$15)),"",'III_Plan comp 438.68 {Plan 3}'!BB$15&amp;analysismethod8)</f>
        <v/>
      </c>
      <c r="DJ47" s="251" t="str">
        <f>IF(ISNUMBER(FIND(analysismethod8,'III_Plan comp 438.68 {Plan 3}'!BC$15)),"",'III_Plan comp 438.68 {Plan 3}'!BC$15&amp;analysismethod8)</f>
        <v/>
      </c>
      <c r="DK47" s="251" t="str">
        <f>IF(ISNUMBER(FIND(analysismethod8,'III_Plan comp 438.68 {Plan 3}'!BD$15)),"",'III_Plan comp 438.68 {Plan 3}'!BD$15&amp;analysismethod8)</f>
        <v/>
      </c>
      <c r="DL47" s="251" t="str">
        <f>IF(ISNUMBER(FIND(analysismethod8,'III_Plan comp 438.68 {Plan 3}'!BE$15)),"",'III_Plan comp 438.68 {Plan 3}'!BE$15&amp;analysismethod8)</f>
        <v/>
      </c>
      <c r="DM47" s="251" t="str">
        <f>IF(ISNUMBER(FIND(analysismethod8,'III_Plan comp 438.68 {Plan 3}'!BF$15)),"",'III_Plan comp 438.68 {Plan 3}'!BF$15&amp;analysismethod8)</f>
        <v/>
      </c>
      <c r="DN47" s="251" t="str">
        <f>IF(ISNUMBER(FIND(analysismethod8,'III_Plan comp 438.68 {Plan 3}'!BG$15)),"",'III_Plan comp 438.68 {Plan 3}'!BG$15&amp;analysismethod8)</f>
        <v/>
      </c>
      <c r="DO47" s="251" t="str">
        <f>IF(ISNUMBER(FIND(analysismethod8,'III_Plan comp 438.68 {Plan 3}'!BH$15)),"",'III_Plan comp 438.68 {Plan 3}'!BH$15&amp;analysismethod8)</f>
        <v/>
      </c>
      <c r="DP47" s="251" t="str">
        <f>IF(ISNUMBER(FIND(analysismethod8,'III_Plan comp 438.68 {Plan 3}'!BI$15)),"",'III_Plan comp 438.68 {Plan 3}'!BI$15&amp;analysismethod8)</f>
        <v/>
      </c>
      <c r="DQ47" s="251" t="str">
        <f>IF(ISNUMBER(FIND(analysismethod8,'III_Plan comp 438.68 {Plan 3}'!BJ$15)),"",'III_Plan comp 438.68 {Plan 3}'!BJ$15&amp;analysismethod8)</f>
        <v/>
      </c>
      <c r="DR47" s="251" t="str">
        <f>IF(ISNUMBER(FIND(analysismethod8,'III_Plan comp 438.68 {Plan 3}'!BK$15)),"",'III_Plan comp 438.68 {Plan 3}'!BK$15&amp;analysismethod8)</f>
        <v/>
      </c>
      <c r="DS47" s="251" t="str">
        <f>IF(ISNUMBER(FIND(analysismethod8,'III_Plan comp 438.68 {Plan 3}'!BL$15)),"",'III_Plan comp 438.68 {Plan 3}'!BL$15&amp;analysismethod8)</f>
        <v/>
      </c>
      <c r="DT47" s="251" t="str">
        <f>IF(ISNUMBER(FIND(analysismethod8,'III_Plan comp 438.68 {Plan 3}'!BM$15)),"",'III_Plan comp 438.68 {Plan 3}'!BM$15&amp;analysismethod8)</f>
        <v/>
      </c>
      <c r="DU47" s="251" t="str">
        <f>IF(ISNUMBER(FIND(analysismethod8,'III_Plan comp 438.68 {Plan 3}'!BN$15)),"",'III_Plan comp 438.68 {Plan 3}'!BN$15&amp;analysismethod8)</f>
        <v/>
      </c>
      <c r="DV47" s="251" t="str">
        <f>IF(ISNUMBER(FIND(analysismethod8,'III_Plan comp 438.68 {Plan 3}'!BO$15)),"",'III_Plan comp 438.68 {Plan 3}'!BO$15&amp;analysismethod8)</f>
        <v/>
      </c>
      <c r="DW47" s="251" t="str">
        <f>IF(ISNUMBER(FIND(analysismethod8,'III_Plan comp 438.68 {Plan 3}'!BP$15)),"",'III_Plan comp 438.68 {Plan 3}'!BP$15&amp;analysismethod8)</f>
        <v/>
      </c>
      <c r="DX47" s="251" t="str">
        <f>IF(ISNUMBER(FIND(analysismethod8,'III_Plan comp 438.68 {Plan 3}'!BQ$15)),"",'III_Plan comp 438.68 {Plan 3}'!BQ$15&amp;analysismethod8)</f>
        <v/>
      </c>
      <c r="DY47" s="251" t="str">
        <f>IF(ISNUMBER(FIND(analysismethod8,'III_Plan comp 438.68 {Plan 3}'!BR$15)),"",'III_Plan comp 438.68 {Plan 3}'!BR$15&amp;analysismethod8)</f>
        <v/>
      </c>
      <c r="DZ47" s="251" t="str">
        <f>IF(ISNUMBER(FIND(analysismethod8,'III_Plan comp 438.68 {Plan 3}'!BS$15)),"",'III_Plan comp 438.68 {Plan 3}'!BS$15&amp;analysismethod8)</f>
        <v/>
      </c>
      <c r="EA47" s="251" t="str">
        <f>IF(ISNUMBER(FIND(analysismethod8,'III_Plan comp 438.68 {Plan 3}'!BT$15)),"",'III_Plan comp 438.68 {Plan 3}'!BT$15&amp;analysismethod8)</f>
        <v/>
      </c>
      <c r="EB47" s="251" t="str">
        <f>IF(ISNUMBER(FIND(analysismethod8,'III_Plan comp 438.68 {Plan 3}'!BU$15)),"",'III_Plan comp 438.68 {Plan 3}'!BU$15&amp;analysismethod8)</f>
        <v/>
      </c>
      <c r="EC47" s="251" t="str">
        <f>IF(ISNUMBER(FIND(analysismethod8,'III_Plan comp 438.68 {Plan 3}'!BV$15)),"",'III_Plan comp 438.68 {Plan 3}'!BV$15&amp;analysismethod8)</f>
        <v/>
      </c>
      <c r="ED47" s="251" t="str">
        <f>IF(ISNUMBER(FIND(analysismethod8,'III_Plan comp 438.68 {Plan 3}'!BW$15)),"",'III_Plan comp 438.68 {Plan 3}'!BW$15&amp;analysismethod8)</f>
        <v/>
      </c>
      <c r="EE47" s="251" t="str">
        <f>IF(ISNUMBER(FIND(analysismethod8,'III_Plan comp 438.68 {Plan 3}'!BX$15)),"",'III_Plan comp 438.68 {Plan 3}'!BX$15&amp;analysismethod8)</f>
        <v/>
      </c>
      <c r="EF47" s="251" t="str">
        <f>IF(ISNUMBER(FIND(analysismethod8,'III_Plan comp 438.68 {Plan 3}'!BY$15)),"",'III_Plan comp 438.68 {Plan 3}'!BY$15&amp;analysismethod8)</f>
        <v/>
      </c>
      <c r="EG47" s="251" t="str">
        <f>IF(ISNUMBER(FIND(analysismethod8,'III_Plan comp 438.68 {Plan 3}'!BZ$15)),"",'III_Plan comp 438.68 {Plan 3}'!BZ$15&amp;analysismethod8)</f>
        <v/>
      </c>
      <c r="EH47" s="251" t="str">
        <f>IF(ISNUMBER(FIND(analysismethod8,'III_Plan comp 438.68 {Plan 3}'!CA$15)),"",'III_Plan comp 438.68 {Plan 3}'!CA$15&amp;analysismethod8)</f>
        <v/>
      </c>
      <c r="EI47" s="251" t="str">
        <f>IF(ISNUMBER(FIND(analysismethod8,'III_Plan comp 438.68 {Plan 3}'!CB$15)),"",'III_Plan comp 438.68 {Plan 3}'!CB$15&amp;analysismethod8)</f>
        <v/>
      </c>
      <c r="EJ47" s="251" t="str">
        <f>IF(ISNUMBER(FIND(analysismethod8,'III_Plan comp 438.68 {Plan 3}'!CC$15)),"",'III_Plan comp 438.68 {Plan 3}'!CC$15&amp;analysismethod8)</f>
        <v/>
      </c>
      <c r="EK47" s="251" t="str">
        <f>IF(ISNUMBER(FIND(analysismethod8,'III_Plan comp 438.68 {Plan 3}'!CD$15)),"",'III_Plan comp 438.68 {Plan 3}'!CD$15&amp;analysismethod8)</f>
        <v/>
      </c>
      <c r="EL47" s="251" t="str">
        <f>IF(ISNUMBER(FIND(analysismethod8,'III_Plan comp 438.68 {Plan 3}'!CE$15)),"",'III_Plan comp 438.68 {Plan 3}'!CE$15&amp;analysismethod8)</f>
        <v/>
      </c>
      <c r="EM47" s="251" t="str">
        <f>IF(ISNUMBER(FIND(analysismethod8,'III_Plan comp 438.68 {Plan 3}'!CF$15)),"",'III_Plan comp 438.68 {Plan 3}'!CF$15&amp;analysismethod8)</f>
        <v/>
      </c>
      <c r="EN47" s="251" t="str">
        <f>IF(ISNUMBER(FIND(analysismethod8,'III_Plan comp 438.68 {Plan 3}'!CG$15)),"",'III_Plan comp 438.68 {Plan 3}'!CG$15&amp;analysismethod8)</f>
        <v/>
      </c>
      <c r="EO47" s="251" t="str">
        <f>IF(ISNUMBER(FIND(analysismethod8,'III_Plan comp 438.68 {Plan 3}'!CH$15)),"",'III_Plan comp 438.68 {Plan 3}'!CH$15&amp;analysismethod8)</f>
        <v/>
      </c>
      <c r="EP47" s="251" t="str">
        <f>IF(ISNUMBER(FIND(analysismethod8,'III_Plan comp 438.68 {Plan 3}'!CI$15)),"",'III_Plan comp 438.68 {Plan 3}'!CI$15&amp;analysismethod8)</f>
        <v/>
      </c>
      <c r="EQ47" s="251" t="str">
        <f>IF(ISNUMBER(FIND(analysismethod8,'III_Plan comp 438.68 {Plan 3}'!CJ$15)),"",'III_Plan comp 438.68 {Plan 3}'!CJ$15&amp;analysismethod8)</f>
        <v/>
      </c>
      <c r="ER47" s="251" t="str">
        <f>IF(ISNUMBER(FIND(analysismethod8,'III_Plan comp 438.68 {Plan 3}'!CK$15)),"",'III_Plan comp 438.68 {Plan 3}'!CK$15&amp;analysismethod8)</f>
        <v/>
      </c>
      <c r="ES47" s="251" t="str">
        <f>IF(ISNUMBER(FIND(analysismethod8,'III_Plan comp 438.68 {Plan 3}'!CL$15)),"",'III_Plan comp 438.68 {Plan 3}'!CL$15&amp;analysismethod8)</f>
        <v/>
      </c>
      <c r="ET47" s="251" t="str">
        <f>IF(ISNUMBER(FIND(analysismethod8,'III_Plan comp 438.68 {Plan 3}'!CM$15)),"",'III_Plan comp 438.68 {Plan 3}'!CM$15&amp;analysismethod8)</f>
        <v/>
      </c>
      <c r="EU47" s="251" t="str">
        <f>IF(ISNUMBER(FIND(analysismethod8,'III_Plan comp 438.68 {Plan 3}'!CN$15)),"",'III_Plan comp 438.68 {Plan 3}'!CN$15&amp;analysismethod8)</f>
        <v/>
      </c>
      <c r="EV47" s="251" t="str">
        <f>IF(ISNUMBER(FIND(analysismethod8,'III_Plan comp 438.68 {Plan 3}'!CO$15)),"",'III_Plan comp 438.68 {Plan 3}'!CO$15&amp;analysismethod8)</f>
        <v/>
      </c>
      <c r="EW47" s="251" t="str">
        <f>IF(ISNUMBER(FIND(analysismethod8,'III_Plan comp 438.68 {Plan 3}'!CP$15)),"",'III_Plan comp 438.68 {Plan 3}'!CP$15&amp;analysismethod8)</f>
        <v/>
      </c>
      <c r="EX47" s="251" t="str">
        <f>IF(ISNUMBER(FIND(analysismethod8,'III_Plan comp 438.68 {Plan 3}'!CQ$15)),"",'III_Plan comp 438.68 {Plan 3}'!CQ$15&amp;analysismethod8)</f>
        <v/>
      </c>
      <c r="EY47" s="251" t="str">
        <f>IF(ISNUMBER(FIND(analysismethod8,'III_Plan comp 438.68 {Plan 3}'!CR$15)),"",'III_Plan comp 438.68 {Plan 3}'!CR$15&amp;analysismethod8)</f>
        <v/>
      </c>
      <c r="EZ47" s="251" t="str">
        <f>IF(ISNUMBER(FIND(analysismethod8,'III_Plan comp 438.68 {Plan 3}'!CS$15)),"",'III_Plan comp 438.68 {Plan 3}'!CS$15&amp;analysismethod8)</f>
        <v/>
      </c>
      <c r="FA47" s="251" t="str">
        <f>IF(ISNUMBER(FIND(analysismethod8,'III_Plan comp 438.68 {Plan 3}'!CT$15)),"",'III_Plan comp 438.68 {Plan 3}'!CT$15&amp;analysismethod8)</f>
        <v/>
      </c>
      <c r="FB47" s="251" t="str">
        <f>IF(ISNUMBER(FIND(analysismethod8,'III_Plan comp 438.68 {Plan 3}'!CU$15)),"",'III_Plan comp 438.68 {Plan 3}'!CU$15&amp;analysismethod8)</f>
        <v/>
      </c>
      <c r="FC47" s="251" t="str">
        <f>IF(ISNUMBER(FIND(analysismethod8,'III_Plan comp 438.68 {Plan 3}'!CV$15)),"",'III_Plan comp 438.68 {Plan 3}'!CV$15&amp;analysismethod8)</f>
        <v/>
      </c>
      <c r="FD47" s="251" t="str">
        <f>IF(ISNUMBER(FIND(analysismethod8,'III_Plan comp 438.68 {Plan 3}'!CW$15)),"",'III_Plan comp 438.68 {Plan 3}'!CW$15&amp;analysismethod8)</f>
        <v/>
      </c>
      <c r="FE47" s="251" t="str">
        <f>IF(ISNUMBER(FIND(analysismethod8,'III_Plan comp 438.68 {Plan 3}'!CX$15)),"",'III_Plan comp 438.68 {Plan 3}'!CX$15&amp;analysismethod8)</f>
        <v/>
      </c>
      <c r="FF47" s="251" t="str">
        <f>IF(ISNUMBER(FIND(analysismethod8,'III_Plan comp 438.68 {Plan 3}'!CY$15)),"",'III_Plan comp 438.68 {Plan 3}'!CY$15&amp;analysismethod8)</f>
        <v/>
      </c>
      <c r="FG47" s="251" t="str">
        <f>IF(ISNUMBER(FIND(analysismethod8,'III_Plan comp 438.68 {Plan 3}'!CZ$15)),"",'III_Plan comp 438.68 {Plan 3}'!CZ$15&amp;analysismethod8)</f>
        <v/>
      </c>
    </row>
    <row r="48" spans="2:163" x14ac:dyDescent="0.2">
      <c r="B48" s="11" t="s">
        <v>700</v>
      </c>
      <c r="C48" s="11"/>
      <c r="D48" s="11"/>
      <c r="E48" s="11"/>
      <c r="F48" s="11"/>
      <c r="G48" s="11"/>
      <c r="J48" s="11"/>
      <c r="K48" s="11"/>
      <c r="L48" s="11"/>
      <c r="M48" s="11"/>
      <c r="N48" s="11"/>
      <c r="O48" s="11"/>
      <c r="P48" s="11"/>
      <c r="Q48" s="11"/>
      <c r="R48" s="11"/>
      <c r="S48" s="11"/>
      <c r="T48" s="11"/>
      <c r="BK48" s="250" t="str">
        <f>IF('I_State and program information'!$E$85&lt;&gt;"",'I_State and program information'!E122&amp;"; "&amp;CHAR(10)&amp;CHAR(10),"")</f>
        <v/>
      </c>
      <c r="BL48" s="251" t="str">
        <f>IF(ISNUMBER(FIND(analysismethod9,'III_Plan comp 438.68 {Plan 3}'!E$15)),"",'III_Plan comp 438.68 {Plan 3}'!E$15&amp;analysismethod9)</f>
        <v/>
      </c>
      <c r="BM48" s="251" t="str">
        <f>IF(ISNUMBER(FIND(analysismethod9,'III_Plan comp 438.68 {Plan 3}'!F$15)),"",'III_Plan comp 438.68 {Plan 3}'!F$15&amp;analysismethod9)</f>
        <v/>
      </c>
      <c r="BN48" s="251" t="str">
        <f>IF(ISNUMBER(FIND(analysismethod9,'III_Plan comp 438.68 {Plan 3}'!G$15)),"",'III_Plan comp 438.68 {Plan 3}'!G$15&amp;analysismethod9)</f>
        <v/>
      </c>
      <c r="BO48" s="251" t="str">
        <f>IF(ISNUMBER(FIND(analysismethod9,'III_Plan comp 438.68 {Plan 3}'!H$15)),"",'III_Plan comp 438.68 {Plan 3}'!H$15&amp;analysismethod9)</f>
        <v/>
      </c>
      <c r="BP48" s="251" t="str">
        <f>IF(ISNUMBER(FIND(analysismethod9,'III_Plan comp 438.68 {Plan 3}'!I$15)),"",'III_Plan comp 438.68 {Plan 3}'!I$15&amp;analysismethod9)</f>
        <v/>
      </c>
      <c r="BQ48" s="251" t="str">
        <f>IF(ISNUMBER(FIND(analysismethod9,'III_Plan comp 438.68 {Plan 3}'!J$15)),"",'III_Plan comp 438.68 {Plan 3}'!J$15&amp;analysismethod9)</f>
        <v/>
      </c>
      <c r="BR48" s="251" t="str">
        <f>IF(ISNUMBER(FIND(analysismethod9,'III_Plan comp 438.68 {Plan 3}'!K$15)),"",'III_Plan comp 438.68 {Plan 3}'!K$15&amp;analysismethod9)</f>
        <v/>
      </c>
      <c r="BS48" s="251" t="str">
        <f>IF(ISNUMBER(FIND(analysismethod9,'III_Plan comp 438.68 {Plan 3}'!L$15)),"",'III_Plan comp 438.68 {Plan 3}'!L$15&amp;analysismethod9)</f>
        <v/>
      </c>
      <c r="BT48" s="251" t="str">
        <f>IF(ISNUMBER(FIND(analysismethod9,'III_Plan comp 438.68 {Plan 3}'!M$15)),"",'III_Plan comp 438.68 {Plan 3}'!M$15&amp;analysismethod9)</f>
        <v/>
      </c>
      <c r="BU48" s="251" t="str">
        <f>IF(ISNUMBER(FIND(analysismethod9,'III_Plan comp 438.68 {Plan 3}'!N$15)),"",'III_Plan comp 438.68 {Plan 3}'!N$15&amp;analysismethod9)</f>
        <v/>
      </c>
      <c r="BV48" s="251" t="str">
        <f>IF(ISNUMBER(FIND(analysismethod9,'III_Plan comp 438.68 {Plan 3}'!O$15)),"",'III_Plan comp 438.68 {Plan 3}'!O$15&amp;analysismethod9)</f>
        <v/>
      </c>
      <c r="BW48" s="251" t="str">
        <f>IF(ISNUMBER(FIND(analysismethod9,'III_Plan comp 438.68 {Plan 3}'!P$15)),"",'III_Plan comp 438.68 {Plan 3}'!P$15&amp;analysismethod9)</f>
        <v/>
      </c>
      <c r="BX48" s="251" t="str">
        <f>IF(ISNUMBER(FIND(analysismethod9,'III_Plan comp 438.68 {Plan 3}'!Q$15)),"",'III_Plan comp 438.68 {Plan 3}'!Q$15&amp;analysismethod9)</f>
        <v/>
      </c>
      <c r="BY48" s="251" t="str">
        <f>IF(ISNUMBER(FIND(analysismethod9,'III_Plan comp 438.68 {Plan 3}'!R$15)),"",'III_Plan comp 438.68 {Plan 3}'!R$15&amp;analysismethod9)</f>
        <v/>
      </c>
      <c r="BZ48" s="251" t="str">
        <f>IF(ISNUMBER(FIND(analysismethod9,'III_Plan comp 438.68 {Plan 3}'!S$15)),"",'III_Plan comp 438.68 {Plan 3}'!S$15&amp;analysismethod9)</f>
        <v/>
      </c>
      <c r="CA48" s="251" t="str">
        <f>IF(ISNUMBER(FIND(analysismethod9,'III_Plan comp 438.68 {Plan 3}'!T$15)),"",'III_Plan comp 438.68 {Plan 3}'!T$15&amp;analysismethod9)</f>
        <v/>
      </c>
      <c r="CB48" s="251" t="str">
        <f>IF(ISNUMBER(FIND(analysismethod9,'III_Plan comp 438.68 {Plan 3}'!U$15)),"",'III_Plan comp 438.68 {Plan 3}'!U$15&amp;analysismethod9)</f>
        <v/>
      </c>
      <c r="CC48" s="251" t="str">
        <f>IF(ISNUMBER(FIND(analysismethod9,'III_Plan comp 438.68 {Plan 3}'!V$15)),"",'III_Plan comp 438.68 {Plan 3}'!V$15&amp;analysismethod9)</f>
        <v/>
      </c>
      <c r="CD48" s="251" t="str">
        <f>IF(ISNUMBER(FIND(analysismethod9,'III_Plan comp 438.68 {Plan 3}'!W$15)),"",'III_Plan comp 438.68 {Plan 3}'!W$15&amp;analysismethod9)</f>
        <v/>
      </c>
      <c r="CE48" s="251" t="str">
        <f>IF(ISNUMBER(FIND(analysismethod9,'III_Plan comp 438.68 {Plan 3}'!X$15)),"",'III_Plan comp 438.68 {Plan 3}'!X$15&amp;analysismethod9)</f>
        <v/>
      </c>
      <c r="CF48" s="251" t="str">
        <f>IF(ISNUMBER(FIND(analysismethod9,'III_Plan comp 438.68 {Plan 3}'!Y$15)),"",'III_Plan comp 438.68 {Plan 3}'!Y$15&amp;analysismethod9)</f>
        <v/>
      </c>
      <c r="CG48" s="251" t="str">
        <f>IF(ISNUMBER(FIND(analysismethod9,'III_Plan comp 438.68 {Plan 3}'!Z$15)),"",'III_Plan comp 438.68 {Plan 3}'!Z$15&amp;analysismethod9)</f>
        <v/>
      </c>
      <c r="CH48" s="251" t="str">
        <f>IF(ISNUMBER(FIND(analysismethod9,'III_Plan comp 438.68 {Plan 3}'!AA$15)),"",'III_Plan comp 438.68 {Plan 3}'!AA$15&amp;analysismethod9)</f>
        <v/>
      </c>
      <c r="CI48" s="251" t="str">
        <f>IF(ISNUMBER(FIND(analysismethod9,'III_Plan comp 438.68 {Plan 3}'!AB$15)),"",'III_Plan comp 438.68 {Plan 3}'!AB$15&amp;analysismethod9)</f>
        <v/>
      </c>
      <c r="CJ48" s="251" t="str">
        <f>IF(ISNUMBER(FIND(analysismethod9,'III_Plan comp 438.68 {Plan 3}'!AC$15)),"",'III_Plan comp 438.68 {Plan 3}'!AC$15&amp;analysismethod9)</f>
        <v/>
      </c>
      <c r="CK48" s="251" t="str">
        <f>IF(ISNUMBER(FIND(analysismethod9,'III_Plan comp 438.68 {Plan 3}'!AD$15)),"",'III_Plan comp 438.68 {Plan 3}'!AD$15&amp;analysismethod9)</f>
        <v/>
      </c>
      <c r="CL48" s="251" t="str">
        <f>IF(ISNUMBER(FIND(analysismethod9,'III_Plan comp 438.68 {Plan 3}'!AE$15)),"",'III_Plan comp 438.68 {Plan 3}'!AE$15&amp;analysismethod9)</f>
        <v/>
      </c>
      <c r="CM48" s="251" t="str">
        <f>IF(ISNUMBER(FIND(analysismethod9,'III_Plan comp 438.68 {Plan 3}'!AF$15)),"",'III_Plan comp 438.68 {Plan 3}'!AF$15&amp;analysismethod9)</f>
        <v/>
      </c>
      <c r="CN48" s="251" t="str">
        <f>IF(ISNUMBER(FIND(analysismethod9,'III_Plan comp 438.68 {Plan 3}'!AG$15)),"",'III_Plan comp 438.68 {Plan 3}'!AG$15&amp;analysismethod9)</f>
        <v/>
      </c>
      <c r="CO48" s="251" t="str">
        <f>IF(ISNUMBER(FIND(analysismethod9,'III_Plan comp 438.68 {Plan 3}'!AH$15)),"",'III_Plan comp 438.68 {Plan 3}'!AH$15&amp;analysismethod9)</f>
        <v/>
      </c>
      <c r="CP48" s="251" t="str">
        <f>IF(ISNUMBER(FIND(analysismethod9,'III_Plan comp 438.68 {Plan 3}'!AI$15)),"",'III_Plan comp 438.68 {Plan 3}'!AI$15&amp;analysismethod9)</f>
        <v/>
      </c>
      <c r="CQ48" s="251" t="str">
        <f>IF(ISNUMBER(FIND(analysismethod9,'III_Plan comp 438.68 {Plan 3}'!AJ$15)),"",'III_Plan comp 438.68 {Plan 3}'!AJ$15&amp;analysismethod9)</f>
        <v/>
      </c>
      <c r="CR48" s="251" t="str">
        <f>IF(ISNUMBER(FIND(analysismethod9,'III_Plan comp 438.68 {Plan 3}'!AK$15)),"",'III_Plan comp 438.68 {Plan 3}'!AK$15&amp;analysismethod9)</f>
        <v/>
      </c>
      <c r="CS48" s="251" t="str">
        <f>IF(ISNUMBER(FIND(analysismethod9,'III_Plan comp 438.68 {Plan 3}'!AL$15)),"",'III_Plan comp 438.68 {Plan 3}'!AL$15&amp;analysismethod9)</f>
        <v/>
      </c>
      <c r="CT48" s="251" t="str">
        <f>IF(ISNUMBER(FIND(analysismethod9,'III_Plan comp 438.68 {Plan 3}'!AM$15)),"",'III_Plan comp 438.68 {Plan 3}'!AM$15&amp;analysismethod9)</f>
        <v/>
      </c>
      <c r="CU48" s="251" t="str">
        <f>IF(ISNUMBER(FIND(analysismethod9,'III_Plan comp 438.68 {Plan 3}'!AN$15)),"",'III_Plan comp 438.68 {Plan 3}'!AN$15&amp;analysismethod9)</f>
        <v/>
      </c>
      <c r="CV48" s="251" t="str">
        <f>IF(ISNUMBER(FIND(analysismethod9,'III_Plan comp 438.68 {Plan 3}'!AO$15)),"",'III_Plan comp 438.68 {Plan 3}'!AO$15&amp;analysismethod9)</f>
        <v/>
      </c>
      <c r="CW48" s="251" t="str">
        <f>IF(ISNUMBER(FIND(analysismethod9,'III_Plan comp 438.68 {Plan 3}'!AP$15)),"",'III_Plan comp 438.68 {Plan 3}'!AP$15&amp;analysismethod9)</f>
        <v/>
      </c>
      <c r="CX48" s="251" t="str">
        <f>IF(ISNUMBER(FIND(analysismethod9,'III_Plan comp 438.68 {Plan 3}'!AQ$15)),"",'III_Plan comp 438.68 {Plan 3}'!AQ$15&amp;analysismethod9)</f>
        <v/>
      </c>
      <c r="CY48" s="251" t="str">
        <f>IF(ISNUMBER(FIND(analysismethod9,'III_Plan comp 438.68 {Plan 3}'!AR$15)),"",'III_Plan comp 438.68 {Plan 3}'!AR$15&amp;analysismethod9)</f>
        <v/>
      </c>
      <c r="CZ48" s="251" t="str">
        <f>IF(ISNUMBER(FIND(analysismethod9,'III_Plan comp 438.68 {Plan 3}'!AS$15)),"",'III_Plan comp 438.68 {Plan 3}'!AS$15&amp;analysismethod9)</f>
        <v/>
      </c>
      <c r="DA48" s="251" t="str">
        <f>IF(ISNUMBER(FIND(analysismethod9,'III_Plan comp 438.68 {Plan 3}'!AT$15)),"",'III_Plan comp 438.68 {Plan 3}'!AT$15&amp;analysismethod9)</f>
        <v/>
      </c>
      <c r="DB48" s="251" t="str">
        <f>IF(ISNUMBER(FIND(analysismethod9,'III_Plan comp 438.68 {Plan 3}'!AU$15)),"",'III_Plan comp 438.68 {Plan 3}'!AU$15&amp;analysismethod9)</f>
        <v/>
      </c>
      <c r="DC48" s="251" t="str">
        <f>IF(ISNUMBER(FIND(analysismethod9,'III_Plan comp 438.68 {Plan 3}'!AV$15)),"",'III_Plan comp 438.68 {Plan 3}'!AV$15&amp;analysismethod9)</f>
        <v/>
      </c>
      <c r="DD48" s="251" t="str">
        <f>IF(ISNUMBER(FIND(analysismethod9,'III_Plan comp 438.68 {Plan 3}'!AW$15)),"",'III_Plan comp 438.68 {Plan 3}'!AW$15&amp;analysismethod9)</f>
        <v/>
      </c>
      <c r="DE48" s="251" t="str">
        <f>IF(ISNUMBER(FIND(analysismethod9,'III_Plan comp 438.68 {Plan 3}'!AX$15)),"",'III_Plan comp 438.68 {Plan 3}'!AX$15&amp;analysismethod9)</f>
        <v/>
      </c>
      <c r="DF48" s="251" t="str">
        <f>IF(ISNUMBER(FIND(analysismethod9,'III_Plan comp 438.68 {Plan 3}'!AY$15)),"",'III_Plan comp 438.68 {Plan 3}'!AY$15&amp;analysismethod9)</f>
        <v/>
      </c>
      <c r="DG48" s="251" t="str">
        <f>IF(ISNUMBER(FIND(analysismethod9,'III_Plan comp 438.68 {Plan 3}'!AZ$15)),"",'III_Plan comp 438.68 {Plan 3}'!AZ$15&amp;analysismethod9)</f>
        <v/>
      </c>
      <c r="DH48" s="251" t="str">
        <f>IF(ISNUMBER(FIND(analysismethod9,'III_Plan comp 438.68 {Plan 3}'!BA$15)),"",'III_Plan comp 438.68 {Plan 3}'!BA$15&amp;analysismethod9)</f>
        <v/>
      </c>
      <c r="DI48" s="251" t="str">
        <f>IF(ISNUMBER(FIND(analysismethod9,'III_Plan comp 438.68 {Plan 3}'!BB$15)),"",'III_Plan comp 438.68 {Plan 3}'!BB$15&amp;analysismethod9)</f>
        <v/>
      </c>
      <c r="DJ48" s="251" t="str">
        <f>IF(ISNUMBER(FIND(analysismethod9,'III_Plan comp 438.68 {Plan 3}'!BC$15)),"",'III_Plan comp 438.68 {Plan 3}'!BC$15&amp;analysismethod9)</f>
        <v/>
      </c>
      <c r="DK48" s="251" t="str">
        <f>IF(ISNUMBER(FIND(analysismethod9,'III_Plan comp 438.68 {Plan 3}'!BD$15)),"",'III_Plan comp 438.68 {Plan 3}'!BD$15&amp;analysismethod9)</f>
        <v/>
      </c>
      <c r="DL48" s="251" t="str">
        <f>IF(ISNUMBER(FIND(analysismethod9,'III_Plan comp 438.68 {Plan 3}'!BE$15)),"",'III_Plan comp 438.68 {Plan 3}'!BE$15&amp;analysismethod9)</f>
        <v/>
      </c>
      <c r="DM48" s="251" t="str">
        <f>IF(ISNUMBER(FIND(analysismethod9,'III_Plan comp 438.68 {Plan 3}'!BF$15)),"",'III_Plan comp 438.68 {Plan 3}'!BF$15&amp;analysismethod9)</f>
        <v/>
      </c>
      <c r="DN48" s="251" t="str">
        <f>IF(ISNUMBER(FIND(analysismethod9,'III_Plan comp 438.68 {Plan 3}'!BG$15)),"",'III_Plan comp 438.68 {Plan 3}'!BG$15&amp;analysismethod9)</f>
        <v/>
      </c>
      <c r="DO48" s="251" t="str">
        <f>IF(ISNUMBER(FIND(analysismethod9,'III_Plan comp 438.68 {Plan 3}'!BH$15)),"",'III_Plan comp 438.68 {Plan 3}'!BH$15&amp;analysismethod9)</f>
        <v/>
      </c>
      <c r="DP48" s="251" t="str">
        <f>IF(ISNUMBER(FIND(analysismethod9,'III_Plan comp 438.68 {Plan 3}'!BI$15)),"",'III_Plan comp 438.68 {Plan 3}'!BI$15&amp;analysismethod9)</f>
        <v/>
      </c>
      <c r="DQ48" s="251" t="str">
        <f>IF(ISNUMBER(FIND(analysismethod9,'III_Plan comp 438.68 {Plan 3}'!BJ$15)),"",'III_Plan comp 438.68 {Plan 3}'!BJ$15&amp;analysismethod9)</f>
        <v/>
      </c>
      <c r="DR48" s="251" t="str">
        <f>IF(ISNUMBER(FIND(analysismethod9,'III_Plan comp 438.68 {Plan 3}'!BK$15)),"",'III_Plan comp 438.68 {Plan 3}'!BK$15&amp;analysismethod9)</f>
        <v/>
      </c>
      <c r="DS48" s="251" t="str">
        <f>IF(ISNUMBER(FIND(analysismethod9,'III_Plan comp 438.68 {Plan 3}'!BL$15)),"",'III_Plan comp 438.68 {Plan 3}'!BL$15&amp;analysismethod9)</f>
        <v/>
      </c>
      <c r="DT48" s="251" t="str">
        <f>IF(ISNUMBER(FIND(analysismethod9,'III_Plan comp 438.68 {Plan 3}'!BM$15)),"",'III_Plan comp 438.68 {Plan 3}'!BM$15&amp;analysismethod9)</f>
        <v/>
      </c>
      <c r="DU48" s="251" t="str">
        <f>IF(ISNUMBER(FIND(analysismethod9,'III_Plan comp 438.68 {Plan 3}'!BN$15)),"",'III_Plan comp 438.68 {Plan 3}'!BN$15&amp;analysismethod9)</f>
        <v/>
      </c>
      <c r="DV48" s="251" t="str">
        <f>IF(ISNUMBER(FIND(analysismethod9,'III_Plan comp 438.68 {Plan 3}'!BO$15)),"",'III_Plan comp 438.68 {Plan 3}'!BO$15&amp;analysismethod9)</f>
        <v/>
      </c>
      <c r="DW48" s="251" t="str">
        <f>IF(ISNUMBER(FIND(analysismethod9,'III_Plan comp 438.68 {Plan 3}'!BP$15)),"",'III_Plan comp 438.68 {Plan 3}'!BP$15&amp;analysismethod9)</f>
        <v/>
      </c>
      <c r="DX48" s="251" t="str">
        <f>IF(ISNUMBER(FIND(analysismethod9,'III_Plan comp 438.68 {Plan 3}'!BQ$15)),"",'III_Plan comp 438.68 {Plan 3}'!BQ$15&amp;analysismethod9)</f>
        <v/>
      </c>
      <c r="DY48" s="251" t="str">
        <f>IF(ISNUMBER(FIND(analysismethod9,'III_Plan comp 438.68 {Plan 3}'!BR$15)),"",'III_Plan comp 438.68 {Plan 3}'!BR$15&amp;analysismethod9)</f>
        <v/>
      </c>
      <c r="DZ48" s="251" t="str">
        <f>IF(ISNUMBER(FIND(analysismethod9,'III_Plan comp 438.68 {Plan 3}'!BS$15)),"",'III_Plan comp 438.68 {Plan 3}'!BS$15&amp;analysismethod9)</f>
        <v/>
      </c>
      <c r="EA48" s="251" t="str">
        <f>IF(ISNUMBER(FIND(analysismethod9,'III_Plan comp 438.68 {Plan 3}'!BT$15)),"",'III_Plan comp 438.68 {Plan 3}'!BT$15&amp;analysismethod9)</f>
        <v/>
      </c>
      <c r="EB48" s="251" t="str">
        <f>IF(ISNUMBER(FIND(analysismethod9,'III_Plan comp 438.68 {Plan 3}'!BU$15)),"",'III_Plan comp 438.68 {Plan 3}'!BU$15&amp;analysismethod9)</f>
        <v/>
      </c>
      <c r="EC48" s="251" t="str">
        <f>IF(ISNUMBER(FIND(analysismethod9,'III_Plan comp 438.68 {Plan 3}'!BV$15)),"",'III_Plan comp 438.68 {Plan 3}'!BV$15&amp;analysismethod9)</f>
        <v/>
      </c>
      <c r="ED48" s="251" t="str">
        <f>IF(ISNUMBER(FIND(analysismethod9,'III_Plan comp 438.68 {Plan 3}'!BW$15)),"",'III_Plan comp 438.68 {Plan 3}'!BW$15&amp;analysismethod9)</f>
        <v/>
      </c>
      <c r="EE48" s="251" t="str">
        <f>IF(ISNUMBER(FIND(analysismethod9,'III_Plan comp 438.68 {Plan 3}'!BX$15)),"",'III_Plan comp 438.68 {Plan 3}'!BX$15&amp;analysismethod9)</f>
        <v/>
      </c>
      <c r="EF48" s="251" t="str">
        <f>IF(ISNUMBER(FIND(analysismethod9,'III_Plan comp 438.68 {Plan 3}'!BY$15)),"",'III_Plan comp 438.68 {Plan 3}'!BY$15&amp;analysismethod9)</f>
        <v/>
      </c>
      <c r="EG48" s="251" t="str">
        <f>IF(ISNUMBER(FIND(analysismethod9,'III_Plan comp 438.68 {Plan 3}'!BZ$15)),"",'III_Plan comp 438.68 {Plan 3}'!BZ$15&amp;analysismethod9)</f>
        <v/>
      </c>
      <c r="EH48" s="251" t="str">
        <f>IF(ISNUMBER(FIND(analysismethod9,'III_Plan comp 438.68 {Plan 3}'!CA$15)),"",'III_Plan comp 438.68 {Plan 3}'!CA$15&amp;analysismethod9)</f>
        <v/>
      </c>
      <c r="EI48" s="251" t="str">
        <f>IF(ISNUMBER(FIND(analysismethod9,'III_Plan comp 438.68 {Plan 3}'!CB$15)),"",'III_Plan comp 438.68 {Plan 3}'!CB$15&amp;analysismethod9)</f>
        <v/>
      </c>
      <c r="EJ48" s="251" t="str">
        <f>IF(ISNUMBER(FIND(analysismethod9,'III_Plan comp 438.68 {Plan 3}'!CC$15)),"",'III_Plan comp 438.68 {Plan 3}'!CC$15&amp;analysismethod9)</f>
        <v/>
      </c>
      <c r="EK48" s="251" t="str">
        <f>IF(ISNUMBER(FIND(analysismethod9,'III_Plan comp 438.68 {Plan 3}'!CD$15)),"",'III_Plan comp 438.68 {Plan 3}'!CD$15&amp;analysismethod9)</f>
        <v/>
      </c>
      <c r="EL48" s="251" t="str">
        <f>IF(ISNUMBER(FIND(analysismethod9,'III_Plan comp 438.68 {Plan 3}'!CE$15)),"",'III_Plan comp 438.68 {Plan 3}'!CE$15&amp;analysismethod9)</f>
        <v/>
      </c>
      <c r="EM48" s="251" t="str">
        <f>IF(ISNUMBER(FIND(analysismethod9,'III_Plan comp 438.68 {Plan 3}'!CF$15)),"",'III_Plan comp 438.68 {Plan 3}'!CF$15&amp;analysismethod9)</f>
        <v/>
      </c>
      <c r="EN48" s="251" t="str">
        <f>IF(ISNUMBER(FIND(analysismethod9,'III_Plan comp 438.68 {Plan 3}'!CG$15)),"",'III_Plan comp 438.68 {Plan 3}'!CG$15&amp;analysismethod9)</f>
        <v/>
      </c>
      <c r="EO48" s="251" t="str">
        <f>IF(ISNUMBER(FIND(analysismethod9,'III_Plan comp 438.68 {Plan 3}'!CH$15)),"",'III_Plan comp 438.68 {Plan 3}'!CH$15&amp;analysismethod9)</f>
        <v/>
      </c>
      <c r="EP48" s="251" t="str">
        <f>IF(ISNUMBER(FIND(analysismethod9,'III_Plan comp 438.68 {Plan 3}'!CI$15)),"",'III_Plan comp 438.68 {Plan 3}'!CI$15&amp;analysismethod9)</f>
        <v/>
      </c>
      <c r="EQ48" s="251" t="str">
        <f>IF(ISNUMBER(FIND(analysismethod9,'III_Plan comp 438.68 {Plan 3}'!CJ$15)),"",'III_Plan comp 438.68 {Plan 3}'!CJ$15&amp;analysismethod9)</f>
        <v/>
      </c>
      <c r="ER48" s="251" t="str">
        <f>IF(ISNUMBER(FIND(analysismethod9,'III_Plan comp 438.68 {Plan 3}'!CK$15)),"",'III_Plan comp 438.68 {Plan 3}'!CK$15&amp;analysismethod9)</f>
        <v/>
      </c>
      <c r="ES48" s="251" t="str">
        <f>IF(ISNUMBER(FIND(analysismethod9,'III_Plan comp 438.68 {Plan 3}'!CL$15)),"",'III_Plan comp 438.68 {Plan 3}'!CL$15&amp;analysismethod9)</f>
        <v/>
      </c>
      <c r="ET48" s="251" t="str">
        <f>IF(ISNUMBER(FIND(analysismethod9,'III_Plan comp 438.68 {Plan 3}'!CM$15)),"",'III_Plan comp 438.68 {Plan 3}'!CM$15&amp;analysismethod9)</f>
        <v/>
      </c>
      <c r="EU48" s="251" t="str">
        <f>IF(ISNUMBER(FIND(analysismethod9,'III_Plan comp 438.68 {Plan 3}'!CN$15)),"",'III_Plan comp 438.68 {Plan 3}'!CN$15&amp;analysismethod9)</f>
        <v/>
      </c>
      <c r="EV48" s="251" t="str">
        <f>IF(ISNUMBER(FIND(analysismethod9,'III_Plan comp 438.68 {Plan 3}'!CO$15)),"",'III_Plan comp 438.68 {Plan 3}'!CO$15&amp;analysismethod9)</f>
        <v/>
      </c>
      <c r="EW48" s="251" t="str">
        <f>IF(ISNUMBER(FIND(analysismethod9,'III_Plan comp 438.68 {Plan 3}'!CP$15)),"",'III_Plan comp 438.68 {Plan 3}'!CP$15&amp;analysismethod9)</f>
        <v/>
      </c>
      <c r="EX48" s="251" t="str">
        <f>IF(ISNUMBER(FIND(analysismethod9,'III_Plan comp 438.68 {Plan 3}'!CQ$15)),"",'III_Plan comp 438.68 {Plan 3}'!CQ$15&amp;analysismethod9)</f>
        <v/>
      </c>
      <c r="EY48" s="251" t="str">
        <f>IF(ISNUMBER(FIND(analysismethod9,'III_Plan comp 438.68 {Plan 3}'!CR$15)),"",'III_Plan comp 438.68 {Plan 3}'!CR$15&amp;analysismethod9)</f>
        <v/>
      </c>
      <c r="EZ48" s="251" t="str">
        <f>IF(ISNUMBER(FIND(analysismethod9,'III_Plan comp 438.68 {Plan 3}'!CS$15)),"",'III_Plan comp 438.68 {Plan 3}'!CS$15&amp;analysismethod9)</f>
        <v/>
      </c>
      <c r="FA48" s="251" t="str">
        <f>IF(ISNUMBER(FIND(analysismethod9,'III_Plan comp 438.68 {Plan 3}'!CT$15)),"",'III_Plan comp 438.68 {Plan 3}'!CT$15&amp;analysismethod9)</f>
        <v/>
      </c>
      <c r="FB48" s="251" t="str">
        <f>IF(ISNUMBER(FIND(analysismethod9,'III_Plan comp 438.68 {Plan 3}'!CU$15)),"",'III_Plan comp 438.68 {Plan 3}'!CU$15&amp;analysismethod9)</f>
        <v/>
      </c>
      <c r="FC48" s="251" t="str">
        <f>IF(ISNUMBER(FIND(analysismethod9,'III_Plan comp 438.68 {Plan 3}'!CV$15)),"",'III_Plan comp 438.68 {Plan 3}'!CV$15&amp;analysismethod9)</f>
        <v/>
      </c>
      <c r="FD48" s="251" t="str">
        <f>IF(ISNUMBER(FIND(analysismethod9,'III_Plan comp 438.68 {Plan 3}'!CW$15)),"",'III_Plan comp 438.68 {Plan 3}'!CW$15&amp;analysismethod9)</f>
        <v/>
      </c>
      <c r="FE48" s="251" t="str">
        <f>IF(ISNUMBER(FIND(analysismethod9,'III_Plan comp 438.68 {Plan 3}'!CX$15)),"",'III_Plan comp 438.68 {Plan 3}'!CX$15&amp;analysismethod9)</f>
        <v/>
      </c>
      <c r="FF48" s="251" t="str">
        <f>IF(ISNUMBER(FIND(analysismethod9,'III_Plan comp 438.68 {Plan 3}'!CY$15)),"",'III_Plan comp 438.68 {Plan 3}'!CY$15&amp;analysismethod9)</f>
        <v/>
      </c>
      <c r="FG48" s="251" t="str">
        <f>IF(ISNUMBER(FIND(analysismethod9,'III_Plan comp 438.68 {Plan 3}'!CZ$15)),"",'III_Plan comp 438.68 {Plan 3}'!CZ$15&amp;analysismethod9)</f>
        <v/>
      </c>
    </row>
    <row r="49" spans="2:163" ht="15" thickBot="1" x14ac:dyDescent="0.25">
      <c r="B49" s="11" t="s">
        <v>701</v>
      </c>
      <c r="C49" s="11"/>
      <c r="D49" s="11"/>
      <c r="E49" s="11"/>
      <c r="F49" s="11"/>
      <c r="G49" s="11"/>
      <c r="J49" s="11"/>
      <c r="K49" s="11"/>
      <c r="L49" s="11"/>
      <c r="M49" s="11"/>
      <c r="N49" s="11"/>
      <c r="O49" s="11"/>
      <c r="P49" s="11"/>
      <c r="Q49" s="11"/>
      <c r="R49" s="11"/>
      <c r="S49" s="11"/>
      <c r="T49" s="11"/>
      <c r="BK49" s="253" t="str">
        <f>IF('I_State and program information'!$E$91&lt;&gt;"",'I_State and program information'!E128&amp;"; "&amp;CHAR(10)&amp;CHAR(10),"")</f>
        <v/>
      </c>
      <c r="BL49" s="254" t="str">
        <f>IF(ISNUMBER(FIND(analysismethod10,'III_Plan comp 438.68 {Plan 1}'!E$15)),"",'III_Plan comp 438.68 {Plan 1}'!E$15&amp;analysismethod10)</f>
        <v/>
      </c>
      <c r="BM49" s="254" t="str">
        <f>IF(ISNUMBER(FIND(analysismethod10,'III_Plan comp 438.68 {Plan 1}'!F$15)),"",'III_Plan comp 438.68 {Plan 1}'!F$15&amp;analysismethod10)</f>
        <v/>
      </c>
      <c r="BN49" s="254" t="str">
        <f>IF(ISNUMBER(FIND(analysismethod10,'III_Plan comp 438.68 {Plan 1}'!G$15)),"",'III_Plan comp 438.68 {Plan 1}'!G$15&amp;analysismethod10)</f>
        <v/>
      </c>
      <c r="BO49" s="254" t="str">
        <f>IF(ISNUMBER(FIND(analysismethod10,'III_Plan comp 438.68 {Plan 1}'!H$15)),"",'III_Plan comp 438.68 {Plan 1}'!H$15&amp;analysismethod10)</f>
        <v/>
      </c>
      <c r="BP49" s="254" t="str">
        <f>IF(ISNUMBER(FIND(analysismethod10,'III_Plan comp 438.68 {Plan 1}'!I$15)),"",'III_Plan comp 438.68 {Plan 1}'!I$15&amp;analysismethod10)</f>
        <v/>
      </c>
      <c r="BQ49" s="254" t="str">
        <f>IF(ISNUMBER(FIND(analysismethod10,'III_Plan comp 438.68 {Plan 1}'!J$15)),"",'III_Plan comp 438.68 {Plan 1}'!J$15&amp;analysismethod10)</f>
        <v/>
      </c>
      <c r="BR49" s="254" t="str">
        <f>IF(ISNUMBER(FIND(analysismethod10,'III_Plan comp 438.68 {Plan 1}'!K$15)),"",'III_Plan comp 438.68 {Plan 1}'!K$15&amp;analysismethod10)</f>
        <v/>
      </c>
      <c r="BS49" s="254" t="str">
        <f>IF(ISNUMBER(FIND(analysismethod10,'III_Plan comp 438.68 {Plan 1}'!L$15)),"",'III_Plan comp 438.68 {Plan 1}'!L$15&amp;analysismethod10)</f>
        <v/>
      </c>
      <c r="BT49" s="254" t="str">
        <f>IF(ISNUMBER(FIND(analysismethod10,'III_Plan comp 438.68 {Plan 1}'!M$15)),"",'III_Plan comp 438.68 {Plan 1}'!M$15&amp;analysismethod10)</f>
        <v/>
      </c>
      <c r="BU49" s="254" t="str">
        <f>IF(ISNUMBER(FIND(analysismethod10,'III_Plan comp 438.68 {Plan 1}'!N$15)),"",'III_Plan comp 438.68 {Plan 1}'!N$15&amp;analysismethod10)</f>
        <v/>
      </c>
      <c r="BV49" s="254" t="str">
        <f>IF(ISNUMBER(FIND(analysismethod10,'III_Plan comp 438.68 {Plan 1}'!O$15)),"",'III_Plan comp 438.68 {Plan 1}'!O$15&amp;analysismethod10)</f>
        <v/>
      </c>
      <c r="BW49" s="254" t="str">
        <f>IF(ISNUMBER(FIND(analysismethod10,'III_Plan comp 438.68 {Plan 1}'!P$15)),"",'III_Plan comp 438.68 {Plan 1}'!P$15&amp;analysismethod10)</f>
        <v/>
      </c>
      <c r="BX49" s="254" t="str">
        <f>IF(ISNUMBER(FIND(analysismethod10,'III_Plan comp 438.68 {Plan 1}'!Q$15)),"",'III_Plan comp 438.68 {Plan 1}'!Q$15&amp;analysismethod10)</f>
        <v/>
      </c>
      <c r="BY49" s="254" t="str">
        <f>IF(ISNUMBER(FIND(analysismethod10,'III_Plan comp 438.68 {Plan 1}'!R$15)),"",'III_Plan comp 438.68 {Plan 1}'!R$15&amp;analysismethod10)</f>
        <v/>
      </c>
      <c r="BZ49" s="254" t="str">
        <f>IF(ISNUMBER(FIND(analysismethod10,'III_Plan comp 438.68 {Plan 1}'!S$15)),"",'III_Plan comp 438.68 {Plan 1}'!S$15&amp;analysismethod10)</f>
        <v/>
      </c>
      <c r="CA49" s="254" t="str">
        <f>IF(ISNUMBER(FIND(analysismethod10,'III_Plan comp 438.68 {Plan 1}'!T$15)),"",'III_Plan comp 438.68 {Plan 1}'!T$15&amp;analysismethod10)</f>
        <v/>
      </c>
      <c r="CB49" s="254" t="str">
        <f>IF(ISNUMBER(FIND(analysismethod10,'III_Plan comp 438.68 {Plan 1}'!U$15)),"",'III_Plan comp 438.68 {Plan 1}'!U$15&amp;analysismethod10)</f>
        <v/>
      </c>
      <c r="CC49" s="254" t="str">
        <f>IF(ISNUMBER(FIND(analysismethod10,'III_Plan comp 438.68 {Plan 1}'!V$15)),"",'III_Plan comp 438.68 {Plan 1}'!V$15&amp;analysismethod10)</f>
        <v/>
      </c>
      <c r="CD49" s="254" t="str">
        <f>IF(ISNUMBER(FIND(analysismethod10,'III_Plan comp 438.68 {Plan 1}'!W$15)),"",'III_Plan comp 438.68 {Plan 1}'!W$15&amp;analysismethod10)</f>
        <v/>
      </c>
      <c r="CE49" s="254" t="str">
        <f>IF(ISNUMBER(FIND(analysismethod10,'III_Plan comp 438.68 {Plan 1}'!X$15)),"",'III_Plan comp 438.68 {Plan 1}'!X$15&amp;analysismethod10)</f>
        <v/>
      </c>
      <c r="CF49" s="254" t="str">
        <f>IF(ISNUMBER(FIND(analysismethod10,'III_Plan comp 438.68 {Plan 1}'!Y$15)),"",'III_Plan comp 438.68 {Plan 1}'!Y$15&amp;analysismethod10)</f>
        <v/>
      </c>
      <c r="CG49" s="254" t="str">
        <f>IF(ISNUMBER(FIND(analysismethod10,'III_Plan comp 438.68 {Plan 1}'!Z$15)),"",'III_Plan comp 438.68 {Plan 1}'!Z$15&amp;analysismethod10)</f>
        <v/>
      </c>
      <c r="CH49" s="254" t="str">
        <f>IF(ISNUMBER(FIND(analysismethod10,'III_Plan comp 438.68 {Plan 1}'!AA$15)),"",'III_Plan comp 438.68 {Plan 1}'!AA$15&amp;analysismethod10)</f>
        <v/>
      </c>
      <c r="CI49" s="254" t="str">
        <f>IF(ISNUMBER(FIND(analysismethod10,'III_Plan comp 438.68 {Plan 1}'!AB$15)),"",'III_Plan comp 438.68 {Plan 1}'!AB$15&amp;analysismethod10)</f>
        <v/>
      </c>
      <c r="CJ49" s="254" t="str">
        <f>IF(ISNUMBER(FIND(analysismethod10,'III_Plan comp 438.68 {Plan 1}'!AC$15)),"",'III_Plan comp 438.68 {Plan 1}'!AC$15&amp;analysismethod10)</f>
        <v/>
      </c>
      <c r="CK49" s="254" t="str">
        <f>IF(ISNUMBER(FIND(analysismethod10,'III_Plan comp 438.68 {Plan 1}'!AD$15)),"",'III_Plan comp 438.68 {Plan 1}'!AD$15&amp;analysismethod10)</f>
        <v/>
      </c>
      <c r="CL49" s="254" t="str">
        <f>IF(ISNUMBER(FIND(analysismethod10,'III_Plan comp 438.68 {Plan 1}'!AE$15)),"",'III_Plan comp 438.68 {Plan 1}'!AE$15&amp;analysismethod10)</f>
        <v/>
      </c>
      <c r="CM49" s="254" t="str">
        <f>IF(ISNUMBER(FIND(analysismethod10,'III_Plan comp 438.68 {Plan 1}'!AF$15)),"",'III_Plan comp 438.68 {Plan 1}'!AF$15&amp;analysismethod10)</f>
        <v/>
      </c>
      <c r="CN49" s="254" t="str">
        <f>IF(ISNUMBER(FIND(analysismethod10,'III_Plan comp 438.68 {Plan 1}'!AG$15)),"",'III_Plan comp 438.68 {Plan 1}'!AG$15&amp;analysismethod10)</f>
        <v/>
      </c>
      <c r="CO49" s="254" t="str">
        <f>IF(ISNUMBER(FIND(analysismethod10,'III_Plan comp 438.68 {Plan 1}'!AH$15)),"",'III_Plan comp 438.68 {Plan 1}'!AH$15&amp;analysismethod10)</f>
        <v/>
      </c>
      <c r="CP49" s="254" t="str">
        <f>IF(ISNUMBER(FIND(analysismethod10,'III_Plan comp 438.68 {Plan 1}'!AI$15)),"",'III_Plan comp 438.68 {Plan 1}'!AI$15&amp;analysismethod10)</f>
        <v/>
      </c>
      <c r="CQ49" s="254" t="str">
        <f>IF(ISNUMBER(FIND(analysismethod10,'III_Plan comp 438.68 {Plan 1}'!AJ$15)),"",'III_Plan comp 438.68 {Plan 1}'!AJ$15&amp;analysismethod10)</f>
        <v/>
      </c>
      <c r="CR49" s="254" t="str">
        <f>IF(ISNUMBER(FIND(analysismethod10,'III_Plan comp 438.68 {Plan 1}'!AK$15)),"",'III_Plan comp 438.68 {Plan 1}'!AK$15&amp;analysismethod10)</f>
        <v/>
      </c>
      <c r="CS49" s="254" t="str">
        <f>IF(ISNUMBER(FIND(analysismethod10,'III_Plan comp 438.68 {Plan 1}'!AL$15)),"",'III_Plan comp 438.68 {Plan 1}'!AL$15&amp;analysismethod10)</f>
        <v/>
      </c>
      <c r="CT49" s="254" t="str">
        <f>IF(ISNUMBER(FIND(analysismethod10,'III_Plan comp 438.68 {Plan 1}'!AM$15)),"",'III_Plan comp 438.68 {Plan 1}'!AM$15&amp;analysismethod10)</f>
        <v/>
      </c>
      <c r="CU49" s="254" t="str">
        <f>IF(ISNUMBER(FIND(analysismethod10,'III_Plan comp 438.68 {Plan 1}'!AN$15)),"",'III_Plan comp 438.68 {Plan 1}'!AN$15&amp;analysismethod10)</f>
        <v/>
      </c>
      <c r="CV49" s="254" t="str">
        <f>IF(ISNUMBER(FIND(analysismethod10,'III_Plan comp 438.68 {Plan 1}'!AO$15)),"",'III_Plan comp 438.68 {Plan 1}'!AO$15&amp;analysismethod10)</f>
        <v/>
      </c>
      <c r="CW49" s="254" t="str">
        <f>IF(ISNUMBER(FIND(analysismethod10,'III_Plan comp 438.68 {Plan 1}'!AP$15)),"",'III_Plan comp 438.68 {Plan 1}'!AP$15&amp;analysismethod10)</f>
        <v/>
      </c>
      <c r="CX49" s="254" t="str">
        <f>IF(ISNUMBER(FIND(analysismethod10,'III_Plan comp 438.68 {Plan 1}'!AQ$15)),"",'III_Plan comp 438.68 {Plan 1}'!AQ$15&amp;analysismethod10)</f>
        <v/>
      </c>
      <c r="CY49" s="254" t="str">
        <f>IF(ISNUMBER(FIND(analysismethod10,'III_Plan comp 438.68 {Plan 1}'!AR$15)),"",'III_Plan comp 438.68 {Plan 1}'!AR$15&amp;analysismethod10)</f>
        <v/>
      </c>
      <c r="CZ49" s="254" t="str">
        <f>IF(ISNUMBER(FIND(analysismethod10,'III_Plan comp 438.68 {Plan 1}'!AS$15)),"",'III_Plan comp 438.68 {Plan 1}'!AS$15&amp;analysismethod10)</f>
        <v/>
      </c>
      <c r="DA49" s="254" t="str">
        <f>IF(ISNUMBER(FIND(analysismethod10,'III_Plan comp 438.68 {Plan 1}'!AT$15)),"",'III_Plan comp 438.68 {Plan 1}'!AT$15&amp;analysismethod10)</f>
        <v/>
      </c>
      <c r="DB49" s="254" t="str">
        <f>IF(ISNUMBER(FIND(analysismethod10,'III_Plan comp 438.68 {Plan 1}'!AU$15)),"",'III_Plan comp 438.68 {Plan 1}'!AU$15&amp;analysismethod10)</f>
        <v/>
      </c>
      <c r="DC49" s="254" t="str">
        <f>IF(ISNUMBER(FIND(analysismethod10,'III_Plan comp 438.68 {Plan 1}'!AV$15)),"",'III_Plan comp 438.68 {Plan 1}'!AV$15&amp;analysismethod10)</f>
        <v/>
      </c>
      <c r="DD49" s="254" t="str">
        <f>IF(ISNUMBER(FIND(analysismethod10,'III_Plan comp 438.68 {Plan 1}'!AW$15)),"",'III_Plan comp 438.68 {Plan 1}'!AW$15&amp;analysismethod10)</f>
        <v/>
      </c>
      <c r="DE49" s="254" t="str">
        <f>IF(ISNUMBER(FIND(analysismethod10,'III_Plan comp 438.68 {Plan 1}'!AX$15)),"",'III_Plan comp 438.68 {Plan 1}'!AX$15&amp;analysismethod10)</f>
        <v/>
      </c>
      <c r="DF49" s="254" t="str">
        <f>IF(ISNUMBER(FIND(analysismethod10,'III_Plan comp 438.68 {Plan 1}'!AY$15)),"",'III_Plan comp 438.68 {Plan 1}'!AY$15&amp;analysismethod10)</f>
        <v/>
      </c>
      <c r="DG49" s="254" t="str">
        <f>IF(ISNUMBER(FIND(analysismethod10,'III_Plan comp 438.68 {Plan 1}'!AZ$15)),"",'III_Plan comp 438.68 {Plan 1}'!AZ$15&amp;analysismethod10)</f>
        <v/>
      </c>
      <c r="DH49" s="254" t="str">
        <f>IF(ISNUMBER(FIND(analysismethod10,'III_Plan comp 438.68 {Plan 1}'!BA$15)),"",'III_Plan comp 438.68 {Plan 1}'!BA$15&amp;analysismethod10)</f>
        <v/>
      </c>
      <c r="DI49" s="254" t="str">
        <f>IF(ISNUMBER(FIND(analysismethod10,'III_Plan comp 438.68 {Plan 1}'!BB$15)),"",'III_Plan comp 438.68 {Plan 1}'!BB$15&amp;analysismethod10)</f>
        <v/>
      </c>
      <c r="DJ49" s="254" t="str">
        <f>IF(ISNUMBER(FIND(analysismethod10,'III_Plan comp 438.68 {Plan 1}'!BC$15)),"",'III_Plan comp 438.68 {Plan 1}'!BC$15&amp;analysismethod10)</f>
        <v/>
      </c>
      <c r="DK49" s="254" t="str">
        <f>IF(ISNUMBER(FIND(analysismethod10,'III_Plan comp 438.68 {Plan 1}'!BD$15)),"",'III_Plan comp 438.68 {Plan 1}'!BD$15&amp;analysismethod10)</f>
        <v/>
      </c>
      <c r="DL49" s="254" t="str">
        <f>IF(ISNUMBER(FIND(analysismethod10,'III_Plan comp 438.68 {Plan 1}'!BE$15)),"",'III_Plan comp 438.68 {Plan 1}'!BE$15&amp;analysismethod10)</f>
        <v/>
      </c>
      <c r="DM49" s="254" t="str">
        <f>IF(ISNUMBER(FIND(analysismethod10,'III_Plan comp 438.68 {Plan 1}'!BF$15)),"",'III_Plan comp 438.68 {Plan 1}'!BF$15&amp;analysismethod10)</f>
        <v/>
      </c>
      <c r="DN49" s="254" t="str">
        <f>IF(ISNUMBER(FIND(analysismethod10,'III_Plan comp 438.68 {Plan 1}'!BG$15)),"",'III_Plan comp 438.68 {Plan 1}'!BG$15&amp;analysismethod10)</f>
        <v/>
      </c>
      <c r="DO49" s="254" t="str">
        <f>IF(ISNUMBER(FIND(analysismethod10,'III_Plan comp 438.68 {Plan 1}'!BH$15)),"",'III_Plan comp 438.68 {Plan 1}'!BH$15&amp;analysismethod10)</f>
        <v/>
      </c>
      <c r="DP49" s="254" t="str">
        <f>IF(ISNUMBER(FIND(analysismethod10,'III_Plan comp 438.68 {Plan 1}'!BI$15)),"",'III_Plan comp 438.68 {Plan 1}'!BI$15&amp;analysismethod10)</f>
        <v/>
      </c>
      <c r="DQ49" s="254" t="str">
        <f>IF(ISNUMBER(FIND(analysismethod10,'III_Plan comp 438.68 {Plan 1}'!BJ$15)),"",'III_Plan comp 438.68 {Plan 1}'!BJ$15&amp;analysismethod10)</f>
        <v/>
      </c>
      <c r="DR49" s="254" t="str">
        <f>IF(ISNUMBER(FIND(analysismethod10,'III_Plan comp 438.68 {Plan 1}'!BK$15)),"",'III_Plan comp 438.68 {Plan 1}'!BK$15&amp;analysismethod10)</f>
        <v/>
      </c>
      <c r="DS49" s="254" t="str">
        <f>IF(ISNUMBER(FIND(analysismethod10,'III_Plan comp 438.68 {Plan 1}'!BL$15)),"",'III_Plan comp 438.68 {Plan 1}'!BL$15&amp;analysismethod10)</f>
        <v/>
      </c>
      <c r="DT49" s="254" t="str">
        <f>IF(ISNUMBER(FIND(analysismethod10,'III_Plan comp 438.68 {Plan 1}'!BM$15)),"",'III_Plan comp 438.68 {Plan 1}'!BM$15&amp;analysismethod10)</f>
        <v/>
      </c>
      <c r="DU49" s="254" t="str">
        <f>IF(ISNUMBER(FIND(analysismethod10,'III_Plan comp 438.68 {Plan 1}'!BN$15)),"",'III_Plan comp 438.68 {Plan 1}'!BN$15&amp;analysismethod10)</f>
        <v/>
      </c>
      <c r="DV49" s="254" t="str">
        <f>IF(ISNUMBER(FIND(analysismethod10,'III_Plan comp 438.68 {Plan 1}'!BO$15)),"",'III_Plan comp 438.68 {Plan 1}'!BO$15&amp;analysismethod10)</f>
        <v/>
      </c>
      <c r="DW49" s="254" t="str">
        <f>IF(ISNUMBER(FIND(analysismethod10,'III_Plan comp 438.68 {Plan 1}'!BP$15)),"",'III_Plan comp 438.68 {Plan 1}'!BP$15&amp;analysismethod10)</f>
        <v/>
      </c>
      <c r="DX49" s="254" t="str">
        <f>IF(ISNUMBER(FIND(analysismethod10,'III_Plan comp 438.68 {Plan 1}'!BQ$15)),"",'III_Plan comp 438.68 {Plan 1}'!BQ$15&amp;analysismethod10)</f>
        <v/>
      </c>
      <c r="DY49" s="254" t="str">
        <f>IF(ISNUMBER(FIND(analysismethod10,'III_Plan comp 438.68 {Plan 1}'!BR$15)),"",'III_Plan comp 438.68 {Plan 1}'!BR$15&amp;analysismethod10)</f>
        <v/>
      </c>
      <c r="DZ49" s="254" t="str">
        <f>IF(ISNUMBER(FIND(analysismethod10,'III_Plan comp 438.68 {Plan 1}'!BS$15)),"",'III_Plan comp 438.68 {Plan 1}'!BS$15&amp;analysismethod10)</f>
        <v/>
      </c>
      <c r="EA49" s="254" t="str">
        <f>IF(ISNUMBER(FIND(analysismethod10,'III_Plan comp 438.68 {Plan 1}'!BT$15)),"",'III_Plan comp 438.68 {Plan 1}'!BT$15&amp;analysismethod10)</f>
        <v/>
      </c>
      <c r="EB49" s="254" t="str">
        <f>IF(ISNUMBER(FIND(analysismethod10,'III_Plan comp 438.68 {Plan 1}'!BU$15)),"",'III_Plan comp 438.68 {Plan 1}'!BU$15&amp;analysismethod10)</f>
        <v/>
      </c>
      <c r="EC49" s="254" t="str">
        <f>IF(ISNUMBER(FIND(analysismethod10,'III_Plan comp 438.68 {Plan 1}'!BV$15)),"",'III_Plan comp 438.68 {Plan 1}'!BV$15&amp;analysismethod10)</f>
        <v/>
      </c>
      <c r="ED49" s="254" t="str">
        <f>IF(ISNUMBER(FIND(analysismethod10,'III_Plan comp 438.68 {Plan 1}'!BW$15)),"",'III_Plan comp 438.68 {Plan 1}'!BW$15&amp;analysismethod10)</f>
        <v/>
      </c>
      <c r="EE49" s="254" t="str">
        <f>IF(ISNUMBER(FIND(analysismethod10,'III_Plan comp 438.68 {Plan 1}'!BX$15)),"",'III_Plan comp 438.68 {Plan 1}'!BX$15&amp;analysismethod10)</f>
        <v/>
      </c>
      <c r="EF49" s="254" t="str">
        <f>IF(ISNUMBER(FIND(analysismethod10,'III_Plan comp 438.68 {Plan 1}'!BY$15)),"",'III_Plan comp 438.68 {Plan 1}'!BY$15&amp;analysismethod10)</f>
        <v/>
      </c>
      <c r="EG49" s="254" t="str">
        <f>IF(ISNUMBER(FIND(analysismethod10,'III_Plan comp 438.68 {Plan 1}'!BZ$15)),"",'III_Plan comp 438.68 {Plan 1}'!BZ$15&amp;analysismethod10)</f>
        <v/>
      </c>
      <c r="EH49" s="254" t="str">
        <f>IF(ISNUMBER(FIND(analysismethod10,'III_Plan comp 438.68 {Plan 1}'!CA$15)),"",'III_Plan comp 438.68 {Plan 1}'!CA$15&amp;analysismethod10)</f>
        <v/>
      </c>
      <c r="EI49" s="254" t="str">
        <f>IF(ISNUMBER(FIND(analysismethod10,'III_Plan comp 438.68 {Plan 1}'!CB$15)),"",'III_Plan comp 438.68 {Plan 1}'!CB$15&amp;analysismethod10)</f>
        <v/>
      </c>
      <c r="EJ49" s="254" t="str">
        <f>IF(ISNUMBER(FIND(analysismethod10,'III_Plan comp 438.68 {Plan 1}'!CC$15)),"",'III_Plan comp 438.68 {Plan 1}'!CC$15&amp;analysismethod10)</f>
        <v/>
      </c>
      <c r="EK49" s="254" t="str">
        <f>IF(ISNUMBER(FIND(analysismethod10,'III_Plan comp 438.68 {Plan 1}'!CD$15)),"",'III_Plan comp 438.68 {Plan 1}'!CD$15&amp;analysismethod10)</f>
        <v/>
      </c>
      <c r="EL49" s="254" t="str">
        <f>IF(ISNUMBER(FIND(analysismethod10,'III_Plan comp 438.68 {Plan 1}'!CE$15)),"",'III_Plan comp 438.68 {Plan 1}'!CE$15&amp;analysismethod10)</f>
        <v/>
      </c>
      <c r="EM49" s="254" t="str">
        <f>IF(ISNUMBER(FIND(analysismethod10,'III_Plan comp 438.68 {Plan 1}'!CF$15)),"",'III_Plan comp 438.68 {Plan 1}'!CF$15&amp;analysismethod10)</f>
        <v/>
      </c>
      <c r="EN49" s="254" t="str">
        <f>IF(ISNUMBER(FIND(analysismethod10,'III_Plan comp 438.68 {Plan 1}'!CG$15)),"",'III_Plan comp 438.68 {Plan 1}'!CG$15&amp;analysismethod10)</f>
        <v/>
      </c>
      <c r="EO49" s="254" t="str">
        <f>IF(ISNUMBER(FIND(analysismethod10,'III_Plan comp 438.68 {Plan 1}'!CH$15)),"",'III_Plan comp 438.68 {Plan 1}'!CH$15&amp;analysismethod10)</f>
        <v/>
      </c>
      <c r="EP49" s="254" t="str">
        <f>IF(ISNUMBER(FIND(analysismethod10,'III_Plan comp 438.68 {Plan 1}'!CI$15)),"",'III_Plan comp 438.68 {Plan 1}'!CI$15&amp;analysismethod10)</f>
        <v/>
      </c>
      <c r="EQ49" s="254" t="str">
        <f>IF(ISNUMBER(FIND(analysismethod10,'III_Plan comp 438.68 {Plan 1}'!CJ$15)),"",'III_Plan comp 438.68 {Plan 1}'!CJ$15&amp;analysismethod10)</f>
        <v/>
      </c>
      <c r="ER49" s="254" t="str">
        <f>IF(ISNUMBER(FIND(analysismethod10,'III_Plan comp 438.68 {Plan 1}'!CK$15)),"",'III_Plan comp 438.68 {Plan 1}'!CK$15&amp;analysismethod10)</f>
        <v/>
      </c>
      <c r="ES49" s="254" t="str">
        <f>IF(ISNUMBER(FIND(analysismethod10,'III_Plan comp 438.68 {Plan 1}'!CL$15)),"",'III_Plan comp 438.68 {Plan 1}'!CL$15&amp;analysismethod10)</f>
        <v/>
      </c>
      <c r="ET49" s="254" t="str">
        <f>IF(ISNUMBER(FIND(analysismethod10,'III_Plan comp 438.68 {Plan 1}'!CM$15)),"",'III_Plan comp 438.68 {Plan 1}'!CM$15&amp;analysismethod10)</f>
        <v/>
      </c>
      <c r="EU49" s="254" t="str">
        <f>IF(ISNUMBER(FIND(analysismethod10,'III_Plan comp 438.68 {Plan 1}'!CN$15)),"",'III_Plan comp 438.68 {Plan 1}'!CN$15&amp;analysismethod10)</f>
        <v/>
      </c>
      <c r="EV49" s="254" t="str">
        <f>IF(ISNUMBER(FIND(analysismethod10,'III_Plan comp 438.68 {Plan 1}'!CO$15)),"",'III_Plan comp 438.68 {Plan 1}'!CO$15&amp;analysismethod10)</f>
        <v/>
      </c>
      <c r="EW49" s="254" t="str">
        <f>IF(ISNUMBER(FIND(analysismethod10,'III_Plan comp 438.68 {Plan 1}'!CP$15)),"",'III_Plan comp 438.68 {Plan 1}'!CP$15&amp;analysismethod10)</f>
        <v/>
      </c>
      <c r="EX49" s="254" t="str">
        <f>IF(ISNUMBER(FIND(analysismethod10,'III_Plan comp 438.68 {Plan 1}'!CQ$15)),"",'III_Plan comp 438.68 {Plan 1}'!CQ$15&amp;analysismethod10)</f>
        <v/>
      </c>
      <c r="EY49" s="254" t="str">
        <f>IF(ISNUMBER(FIND(analysismethod10,'III_Plan comp 438.68 {Plan 1}'!CR$15)),"",'III_Plan comp 438.68 {Plan 1}'!CR$15&amp;analysismethod10)</f>
        <v/>
      </c>
      <c r="EZ49" s="254" t="str">
        <f>IF(ISNUMBER(FIND(analysismethod10,'III_Plan comp 438.68 {Plan 1}'!CS$15)),"",'III_Plan comp 438.68 {Plan 1}'!CS$15&amp;analysismethod10)</f>
        <v/>
      </c>
      <c r="FA49" s="254" t="str">
        <f>IF(ISNUMBER(FIND(analysismethod10,'III_Plan comp 438.68 {Plan 1}'!CT$15)),"",'III_Plan comp 438.68 {Plan 1}'!CT$15&amp;analysismethod10)</f>
        <v/>
      </c>
      <c r="FB49" s="254" t="str">
        <f>IF(ISNUMBER(FIND(analysismethod10,'III_Plan comp 438.68 {Plan 1}'!CU$15)),"",'III_Plan comp 438.68 {Plan 1}'!CU$15&amp;analysismethod10)</f>
        <v/>
      </c>
      <c r="FC49" s="254" t="str">
        <f>IF(ISNUMBER(FIND(analysismethod10,'III_Plan comp 438.68 {Plan 1}'!CV$15)),"",'III_Plan comp 438.68 {Plan 1}'!CV$15&amp;analysismethod10)</f>
        <v/>
      </c>
      <c r="FD49" s="254" t="str">
        <f>IF(ISNUMBER(FIND(analysismethod10,'III_Plan comp 438.68 {Plan 1}'!CW$15)),"",'III_Plan comp 438.68 {Plan 1}'!CW$15&amp;analysismethod10)</f>
        <v/>
      </c>
      <c r="FE49" s="254" t="str">
        <f>IF(ISNUMBER(FIND(analysismethod10,'III_Plan comp 438.68 {Plan 1}'!CX$15)),"",'III_Plan comp 438.68 {Plan 1}'!CX$15&amp;analysismethod10)</f>
        <v/>
      </c>
      <c r="FF49" s="254" t="str">
        <f>IF(ISNUMBER(FIND(analysismethod10,'III_Plan comp 438.68 {Plan 1}'!CY$15)),"",'III_Plan comp 438.68 {Plan 1}'!CY$15&amp;analysismethod10)</f>
        <v/>
      </c>
      <c r="FG49" s="254" t="str">
        <f>IF(ISNUMBER(FIND(analysismethod10,'III_Plan comp 438.68 {Plan 1}'!CZ$15)),"",'III_Plan comp 438.68 {Plan 1}'!CZ$15&amp;analysismethod10)</f>
        <v/>
      </c>
    </row>
    <row r="50" spans="2:163" ht="15" thickTop="1" x14ac:dyDescent="0.2">
      <c r="B50" s="11" t="s">
        <v>702</v>
      </c>
      <c r="C50" s="11"/>
      <c r="D50" s="11"/>
      <c r="E50" s="11"/>
      <c r="F50" s="11"/>
      <c r="G50" s="11"/>
      <c r="J50" s="11"/>
      <c r="K50" s="11"/>
      <c r="L50" s="11"/>
      <c r="M50" s="11"/>
      <c r="N50" s="11"/>
      <c r="O50" s="11"/>
      <c r="P50" s="11"/>
      <c r="Q50" s="11"/>
      <c r="R50" s="11"/>
      <c r="S50" s="11"/>
      <c r="T50" s="11"/>
      <c r="BK50" s="11"/>
      <c r="BL50" s="11"/>
    </row>
    <row r="51" spans="2:163" ht="15" thickBot="1" x14ac:dyDescent="0.25">
      <c r="B51" s="11" t="s">
        <v>703</v>
      </c>
      <c r="C51" s="11"/>
      <c r="D51" s="11"/>
      <c r="E51" s="11"/>
      <c r="F51" s="11"/>
      <c r="G51" s="11"/>
      <c r="J51" s="11"/>
      <c r="K51" s="11"/>
      <c r="L51" s="11"/>
      <c r="M51" s="11"/>
      <c r="N51" s="11"/>
      <c r="O51" s="11"/>
      <c r="P51" s="11"/>
      <c r="Q51" s="11"/>
      <c r="R51" s="11"/>
      <c r="S51" s="11"/>
      <c r="T51" s="11"/>
      <c r="BK51" s="11"/>
      <c r="BL51" s="11"/>
    </row>
    <row r="52" spans="2:163" ht="15.75" thickTop="1" x14ac:dyDescent="0.25">
      <c r="B52" s="11" t="s">
        <v>704</v>
      </c>
      <c r="C52" s="11"/>
      <c r="D52" s="11"/>
      <c r="E52" s="11"/>
      <c r="F52" s="11"/>
      <c r="G52" s="11"/>
      <c r="J52" s="11"/>
      <c r="K52" s="11"/>
      <c r="L52" s="11"/>
      <c r="M52" s="11"/>
      <c r="N52" s="11"/>
      <c r="O52" s="11"/>
      <c r="P52" s="11"/>
      <c r="Q52" s="11"/>
      <c r="R52" s="11"/>
      <c r="S52" s="11"/>
      <c r="T52" s="11"/>
      <c r="BJ52" s="268" t="s">
        <v>108</v>
      </c>
      <c r="BK52" s="247" t="str">
        <f>IF('I_State and program information'!$E$50="Yes","Geomapping"&amp;"; "&amp;CHAR(10)&amp;CHAR(10),"")</f>
        <v xml:space="preserve">Geomapping; 
</v>
      </c>
      <c r="BL52" s="248" t="str">
        <f>IF(ISNUMBER(FIND(analysismethod1,'III_Plan comp 438.68 {Plan 4}'!E$15)),"",'III_Plan comp 438.68 {Plan 4}'!E$15&amp;analysismethod1)</f>
        <v xml:space="preserve">Geomapping; 
</v>
      </c>
      <c r="BM52" s="248" t="str">
        <f>IF(ISNUMBER(FIND(analysismethod1,'III_Plan comp 438.68 {Plan 4}'!F$15)),"",'III_Plan comp 438.68 {Plan 4}'!F$15&amp;analysismethod1)</f>
        <v xml:space="preserve">Geomapping; 
</v>
      </c>
      <c r="BN52" s="248" t="str">
        <f>IF(ISNUMBER(FIND(analysismethod1,'III_Plan comp 438.68 {Plan 4}'!G$15)),"",'III_Plan comp 438.68 {Plan 4}'!G$15&amp;analysismethod1)</f>
        <v xml:space="preserve">Geomapping; 
</v>
      </c>
      <c r="BO52" s="248" t="str">
        <f>IF(ISNUMBER(FIND(analysismethod1,'III_Plan comp 438.68 {Plan 4}'!H$15)),"",'III_Plan comp 438.68 {Plan 4}'!H$15&amp;analysismethod1)</f>
        <v xml:space="preserve">Geomapping; 
</v>
      </c>
      <c r="BP52" s="248" t="str">
        <f>IF(ISNUMBER(FIND(analysismethod1,'III_Plan comp 438.68 {Plan 4}'!I$15)),"",'III_Plan comp 438.68 {Plan 4}'!I$15&amp;analysismethod1)</f>
        <v xml:space="preserve">Geomapping; 
</v>
      </c>
      <c r="BQ52" s="248" t="str">
        <f>IF(ISNUMBER(FIND(analysismethod1,'III_Plan comp 438.68 {Plan 4}'!J$15)),"",'III_Plan comp 438.68 {Plan 4}'!J$15&amp;analysismethod1)</f>
        <v xml:space="preserve">Geomapping; 
</v>
      </c>
      <c r="BR52" s="248" t="str">
        <f>IF(ISNUMBER(FIND(analysismethod1,'III_Plan comp 438.68 {Plan 4}'!K$15)),"",'III_Plan comp 438.68 {Plan 4}'!K$15&amp;analysismethod1)</f>
        <v xml:space="preserve">Geomapping; 
</v>
      </c>
      <c r="BS52" s="248" t="str">
        <f>IF(ISNUMBER(FIND(analysismethod1,'III_Plan comp 438.68 {Plan 4}'!L$15)),"",'III_Plan comp 438.68 {Plan 4}'!L$15&amp;analysismethod1)</f>
        <v xml:space="preserve">Geomapping; 
</v>
      </c>
      <c r="BT52" s="248" t="str">
        <f>IF(ISNUMBER(FIND(analysismethod1,'III_Plan comp 438.68 {Plan 4}'!M$15)),"",'III_Plan comp 438.68 {Plan 4}'!M$15&amp;analysismethod1)</f>
        <v xml:space="preserve">Geomapping; 
</v>
      </c>
      <c r="BU52" s="248" t="str">
        <f>IF(ISNUMBER(FIND(analysismethod1,'III_Plan comp 438.68 {Plan 4}'!N$15)),"",'III_Plan comp 438.68 {Plan 4}'!N$15&amp;analysismethod1)</f>
        <v xml:space="preserve">Geomapping; 
</v>
      </c>
      <c r="BV52" s="248" t="str">
        <f>IF(ISNUMBER(FIND(analysismethod1,'III_Plan comp 438.68 {Plan 4}'!O$15)),"",'III_Plan comp 438.68 {Plan 4}'!O$15&amp;analysismethod1)</f>
        <v xml:space="preserve">Geomapping; 
</v>
      </c>
      <c r="BW52" s="248" t="str">
        <f>IF(ISNUMBER(FIND(analysismethod1,'III_Plan comp 438.68 {Plan 4}'!P$15)),"",'III_Plan comp 438.68 {Plan 4}'!P$15&amp;analysismethod1)</f>
        <v xml:space="preserve">Geomapping; 
</v>
      </c>
      <c r="BX52" s="248" t="str">
        <f>IF(ISNUMBER(FIND(analysismethod1,'III_Plan comp 438.68 {Plan 4}'!Q$15)),"",'III_Plan comp 438.68 {Plan 4}'!Q$15&amp;analysismethod1)</f>
        <v xml:space="preserve">Geomapping; 
</v>
      </c>
      <c r="BY52" s="248" t="str">
        <f>IF(ISNUMBER(FIND(analysismethod1,'III_Plan comp 438.68 {Plan 4}'!R$15)),"",'III_Plan comp 438.68 {Plan 4}'!R$15&amp;analysismethod1)</f>
        <v xml:space="preserve">Geomapping; 
</v>
      </c>
      <c r="BZ52" s="248" t="str">
        <f>IF(ISNUMBER(FIND(analysismethod1,'III_Plan comp 438.68 {Plan 4}'!S$15)),"",'III_Plan comp 438.68 {Plan 4}'!S$15&amp;analysismethod1)</f>
        <v xml:space="preserve">Geomapping; 
</v>
      </c>
      <c r="CA52" s="248" t="str">
        <f>IF(ISNUMBER(FIND(analysismethod1,'III_Plan comp 438.68 {Plan 4}'!T$15)),"",'III_Plan comp 438.68 {Plan 4}'!T$15&amp;analysismethod1)</f>
        <v xml:space="preserve">Geomapping; 
</v>
      </c>
      <c r="CB52" s="248" t="str">
        <f>IF(ISNUMBER(FIND(analysismethod1,'III_Plan comp 438.68 {Plan 4}'!U$15)),"",'III_Plan comp 438.68 {Plan 4}'!U$15&amp;analysismethod1)</f>
        <v xml:space="preserve">Geomapping; 
</v>
      </c>
      <c r="CC52" s="248" t="str">
        <f>IF(ISNUMBER(FIND(analysismethod1,'III_Plan comp 438.68 {Plan 4}'!V$15)),"",'III_Plan comp 438.68 {Plan 4}'!V$15&amp;analysismethod1)</f>
        <v xml:space="preserve">Geomapping; 
</v>
      </c>
      <c r="CD52" s="248" t="str">
        <f>IF(ISNUMBER(FIND(analysismethod1,'III_Plan comp 438.68 {Plan 4}'!W$15)),"",'III_Plan comp 438.68 {Plan 4}'!W$15&amp;analysismethod1)</f>
        <v xml:space="preserve">Geomapping; 
</v>
      </c>
      <c r="CE52" s="248" t="str">
        <f>IF(ISNUMBER(FIND(analysismethod1,'III_Plan comp 438.68 {Plan 4}'!X$15)),"",'III_Plan comp 438.68 {Plan 4}'!X$15&amp;analysismethod1)</f>
        <v xml:space="preserve">Geomapping; 
</v>
      </c>
      <c r="CF52" s="248" t="str">
        <f>IF(ISNUMBER(FIND(analysismethod1,'III_Plan comp 438.68 {Plan 4}'!Y$15)),"",'III_Plan comp 438.68 {Plan 4}'!Y$15&amp;analysismethod1)</f>
        <v xml:space="preserve">Geomapping; 
</v>
      </c>
      <c r="CG52" s="248" t="str">
        <f>IF(ISNUMBER(FIND(analysismethod1,'III_Plan comp 438.68 {Plan 4}'!Z$15)),"",'III_Plan comp 438.68 {Plan 4}'!Z$15&amp;analysismethod1)</f>
        <v xml:space="preserve">Geomapping; 
</v>
      </c>
      <c r="CH52" s="248" t="str">
        <f>IF(ISNUMBER(FIND(analysismethod1,'III_Plan comp 438.68 {Plan 4}'!AA$15)),"",'III_Plan comp 438.68 {Plan 4}'!AA$15&amp;analysismethod1)</f>
        <v xml:space="preserve">Geomapping; 
</v>
      </c>
      <c r="CI52" s="248" t="str">
        <f>IF(ISNUMBER(FIND(analysismethod1,'III_Plan comp 438.68 {Plan 4}'!AB$15)),"",'III_Plan comp 438.68 {Plan 4}'!AB$15&amp;analysismethod1)</f>
        <v xml:space="preserve">Geomapping; 
</v>
      </c>
      <c r="CJ52" s="248" t="str">
        <f>IF(ISNUMBER(FIND(analysismethod1,'III_Plan comp 438.68 {Plan 4}'!AC$15)),"",'III_Plan comp 438.68 {Plan 4}'!AC$15&amp;analysismethod1)</f>
        <v xml:space="preserve">Geomapping; 
</v>
      </c>
      <c r="CK52" s="248" t="str">
        <f>IF(ISNUMBER(FIND(analysismethod1,'III_Plan comp 438.68 {Plan 4}'!AD$15)),"",'III_Plan comp 438.68 {Plan 4}'!AD$15&amp;analysismethod1)</f>
        <v xml:space="preserve">Geomapping; 
</v>
      </c>
      <c r="CL52" s="248" t="str">
        <f>IF(ISNUMBER(FIND(analysismethod1,'III_Plan comp 438.68 {Plan 4}'!AE$15)),"",'III_Plan comp 438.68 {Plan 4}'!AE$15&amp;analysismethod1)</f>
        <v xml:space="preserve">Geomapping; 
</v>
      </c>
      <c r="CM52" s="248" t="str">
        <f>IF(ISNUMBER(FIND(analysismethod1,'III_Plan comp 438.68 {Plan 4}'!AF$15)),"",'III_Plan comp 438.68 {Plan 4}'!AF$15&amp;analysismethod1)</f>
        <v xml:space="preserve">Geomapping; 
</v>
      </c>
      <c r="CN52" s="248" t="str">
        <f>IF(ISNUMBER(FIND(analysismethod1,'III_Plan comp 438.68 {Plan 4}'!AG$15)),"",'III_Plan comp 438.68 {Plan 4}'!AG$15&amp;analysismethod1)</f>
        <v xml:space="preserve">Geomapping; 
</v>
      </c>
      <c r="CO52" s="248" t="str">
        <f>IF(ISNUMBER(FIND(analysismethod1,'III_Plan comp 438.68 {Plan 4}'!AH$15)),"",'III_Plan comp 438.68 {Plan 4}'!AH$15&amp;analysismethod1)</f>
        <v xml:space="preserve">Geomapping; 
</v>
      </c>
      <c r="CP52" s="248" t="str">
        <f>IF(ISNUMBER(FIND(analysismethod1,'III_Plan comp 438.68 {Plan 4}'!AI$15)),"",'III_Plan comp 438.68 {Plan 4}'!AI$15&amp;analysismethod1)</f>
        <v xml:space="preserve">Geomapping; 
</v>
      </c>
      <c r="CQ52" s="248" t="str">
        <f>IF(ISNUMBER(FIND(analysismethod1,'III_Plan comp 438.68 {Plan 4}'!AJ$15)),"",'III_Plan comp 438.68 {Plan 4}'!AJ$15&amp;analysismethod1)</f>
        <v xml:space="preserve">Geomapping; 
</v>
      </c>
      <c r="CR52" s="248" t="str">
        <f>IF(ISNUMBER(FIND(analysismethod1,'III_Plan comp 438.68 {Plan 4}'!AK$15)),"",'III_Plan comp 438.68 {Plan 4}'!AK$15&amp;analysismethod1)</f>
        <v xml:space="preserve">Geomapping; 
</v>
      </c>
      <c r="CS52" s="248" t="str">
        <f>IF(ISNUMBER(FIND(analysismethod1,'III_Plan comp 438.68 {Plan 4}'!AL$15)),"",'III_Plan comp 438.68 {Plan 4}'!AL$15&amp;analysismethod1)</f>
        <v xml:space="preserve">Geomapping; 
</v>
      </c>
      <c r="CT52" s="248" t="str">
        <f>IF(ISNUMBER(FIND(analysismethod1,'III_Plan comp 438.68 {Plan 4}'!AM$15)),"",'III_Plan comp 438.68 {Plan 4}'!AM$15&amp;analysismethod1)</f>
        <v xml:space="preserve">Geomapping; 
</v>
      </c>
      <c r="CU52" s="248" t="str">
        <f>IF(ISNUMBER(FIND(analysismethod1,'III_Plan comp 438.68 {Plan 4}'!AN$15)),"",'III_Plan comp 438.68 {Plan 4}'!AN$15&amp;analysismethod1)</f>
        <v xml:space="preserve">Geomapping; 
</v>
      </c>
      <c r="CV52" s="248" t="str">
        <f>IF(ISNUMBER(FIND(analysismethod1,'III_Plan comp 438.68 {Plan 4}'!AO$15)),"",'III_Plan comp 438.68 {Plan 4}'!AO$15&amp;analysismethod1)</f>
        <v xml:space="preserve">Geomapping; 
</v>
      </c>
      <c r="CW52" s="248" t="str">
        <f>IF(ISNUMBER(FIND(analysismethod1,'III_Plan comp 438.68 {Plan 4}'!AP$15)),"",'III_Plan comp 438.68 {Plan 4}'!AP$15&amp;analysismethod1)</f>
        <v xml:space="preserve">Geomapping; 
</v>
      </c>
      <c r="CX52" s="248" t="str">
        <f>IF(ISNUMBER(FIND(analysismethod1,'III_Plan comp 438.68 {Plan 4}'!AQ$15)),"",'III_Plan comp 438.68 {Plan 4}'!AQ$15&amp;analysismethod1)</f>
        <v xml:space="preserve">Geomapping; 
</v>
      </c>
      <c r="CY52" s="248" t="str">
        <f>IF(ISNUMBER(FIND(analysismethod1,'III_Plan comp 438.68 {Plan 4}'!AR$15)),"",'III_Plan comp 438.68 {Plan 4}'!AR$15&amp;analysismethod1)</f>
        <v xml:space="preserve">Geomapping; 
</v>
      </c>
      <c r="CZ52" s="248" t="str">
        <f>IF(ISNUMBER(FIND(analysismethod1,'III_Plan comp 438.68 {Plan 4}'!AS$15)),"",'III_Plan comp 438.68 {Plan 4}'!AS$15&amp;analysismethod1)</f>
        <v xml:space="preserve">Geomapping; 
</v>
      </c>
      <c r="DA52" s="248" t="str">
        <f>IF(ISNUMBER(FIND(analysismethod1,'III_Plan comp 438.68 {Plan 4}'!AT$15)),"",'III_Plan comp 438.68 {Plan 4}'!AT$15&amp;analysismethod1)</f>
        <v xml:space="preserve">Geomapping; 
</v>
      </c>
      <c r="DB52" s="248" t="str">
        <f>IF(ISNUMBER(FIND(analysismethod1,'III_Plan comp 438.68 {Plan 4}'!AU$15)),"",'III_Plan comp 438.68 {Plan 4}'!AU$15&amp;analysismethod1)</f>
        <v xml:space="preserve">Geomapping; 
</v>
      </c>
      <c r="DC52" s="248" t="str">
        <f>IF(ISNUMBER(FIND(analysismethod1,'III_Plan comp 438.68 {Plan 4}'!AV$15)),"",'III_Plan comp 438.68 {Plan 4}'!AV$15&amp;analysismethod1)</f>
        <v xml:space="preserve">Geomapping; 
</v>
      </c>
      <c r="DD52" s="248" t="str">
        <f>IF(ISNUMBER(FIND(analysismethod1,'III_Plan comp 438.68 {Plan 4}'!AW$15)),"",'III_Plan comp 438.68 {Plan 4}'!AW$15&amp;analysismethod1)</f>
        <v xml:space="preserve">Geomapping; 
</v>
      </c>
      <c r="DE52" s="248" t="str">
        <f>IF(ISNUMBER(FIND(analysismethod1,'III_Plan comp 438.68 {Plan 4}'!AX$15)),"",'III_Plan comp 438.68 {Plan 4}'!AX$15&amp;analysismethod1)</f>
        <v xml:space="preserve">Geomapping; 
</v>
      </c>
      <c r="DF52" s="248" t="str">
        <f>IF(ISNUMBER(FIND(analysismethod1,'III_Plan comp 438.68 {Plan 4}'!AY$15)),"",'III_Plan comp 438.68 {Plan 4}'!AY$15&amp;analysismethod1)</f>
        <v xml:space="preserve">Geomapping; 
</v>
      </c>
      <c r="DG52" s="248" t="str">
        <f>IF(ISNUMBER(FIND(analysismethod1,'III_Plan comp 438.68 {Plan 4}'!AZ$15)),"",'III_Plan comp 438.68 {Plan 4}'!AZ$15&amp;analysismethod1)</f>
        <v xml:space="preserve">Geomapping; 
</v>
      </c>
      <c r="DH52" s="248" t="str">
        <f>IF(ISNUMBER(FIND(analysismethod1,'III_Plan comp 438.68 {Plan 4}'!BA$15)),"",'III_Plan comp 438.68 {Plan 4}'!BA$15&amp;analysismethod1)</f>
        <v xml:space="preserve">Geomapping; 
</v>
      </c>
      <c r="DI52" s="248" t="str">
        <f>IF(ISNUMBER(FIND(analysismethod1,'III_Plan comp 438.68 {Plan 4}'!BB$15)),"",'III_Plan comp 438.68 {Plan 4}'!BB$15&amp;analysismethod1)</f>
        <v xml:space="preserve">Geomapping; 
</v>
      </c>
      <c r="DJ52" s="248" t="str">
        <f>IF(ISNUMBER(FIND(analysismethod1,'III_Plan comp 438.68 {Plan 4}'!BC$15)),"",'III_Plan comp 438.68 {Plan 4}'!BC$15&amp;analysismethod1)</f>
        <v xml:space="preserve">Geomapping; 
</v>
      </c>
      <c r="DK52" s="248" t="str">
        <f>IF(ISNUMBER(FIND(analysismethod1,'III_Plan comp 438.68 {Plan 4}'!BD$15)),"",'III_Plan comp 438.68 {Plan 4}'!BD$15&amp;analysismethod1)</f>
        <v xml:space="preserve">Geomapping; 
</v>
      </c>
      <c r="DL52" s="248" t="str">
        <f>IF(ISNUMBER(FIND(analysismethod1,'III_Plan comp 438.68 {Plan 4}'!BE$15)),"",'III_Plan comp 438.68 {Plan 4}'!BE$15&amp;analysismethod1)</f>
        <v xml:space="preserve">Geomapping; 
</v>
      </c>
      <c r="DM52" s="248" t="str">
        <f>IF(ISNUMBER(FIND(analysismethod1,'III_Plan comp 438.68 {Plan 4}'!BF$15)),"",'III_Plan comp 438.68 {Plan 4}'!BF$15&amp;analysismethod1)</f>
        <v xml:space="preserve">Geomapping; 
</v>
      </c>
      <c r="DN52" s="248" t="str">
        <f>IF(ISNUMBER(FIND(analysismethod1,'III_Plan comp 438.68 {Plan 4}'!BG$15)),"",'III_Plan comp 438.68 {Plan 4}'!BG$15&amp;analysismethod1)</f>
        <v xml:space="preserve">Geomapping; 
</v>
      </c>
      <c r="DO52" s="248" t="str">
        <f>IF(ISNUMBER(FIND(analysismethod1,'III_Plan comp 438.68 {Plan 4}'!BH$15)),"",'III_Plan comp 438.68 {Plan 4}'!BH$15&amp;analysismethod1)</f>
        <v xml:space="preserve">Geomapping; 
</v>
      </c>
      <c r="DP52" s="248" t="str">
        <f>IF(ISNUMBER(FIND(analysismethod1,'III_Plan comp 438.68 {Plan 4}'!BI$15)),"",'III_Plan comp 438.68 {Plan 4}'!BI$15&amp;analysismethod1)</f>
        <v xml:space="preserve">Geomapping; 
</v>
      </c>
      <c r="DQ52" s="248" t="str">
        <f>IF(ISNUMBER(FIND(analysismethod1,'III_Plan comp 438.68 {Plan 4}'!BJ$15)),"",'III_Plan comp 438.68 {Plan 4}'!BJ$15&amp;analysismethod1)</f>
        <v xml:space="preserve">Geomapping; 
</v>
      </c>
      <c r="DR52" s="248" t="str">
        <f>IF(ISNUMBER(FIND(analysismethod1,'III_Plan comp 438.68 {Plan 4}'!BK$15)),"",'III_Plan comp 438.68 {Plan 4}'!BK$15&amp;analysismethod1)</f>
        <v xml:space="preserve">Geomapping; 
</v>
      </c>
      <c r="DS52" s="248" t="str">
        <f>IF(ISNUMBER(FIND(analysismethod1,'III_Plan comp 438.68 {Plan 4}'!BL$15)),"",'III_Plan comp 438.68 {Plan 4}'!BL$15&amp;analysismethod1)</f>
        <v xml:space="preserve">Geomapping; 
</v>
      </c>
      <c r="DT52" s="248" t="str">
        <f>IF(ISNUMBER(FIND(analysismethod1,'III_Plan comp 438.68 {Plan 4}'!BM$15)),"",'III_Plan comp 438.68 {Plan 4}'!BM$15&amp;analysismethod1)</f>
        <v xml:space="preserve">Geomapping; 
</v>
      </c>
      <c r="DU52" s="248" t="str">
        <f>IF(ISNUMBER(FIND(analysismethod1,'III_Plan comp 438.68 {Plan 4}'!BN$15)),"",'III_Plan comp 438.68 {Plan 4}'!BN$15&amp;analysismethod1)</f>
        <v xml:space="preserve">Geomapping; 
</v>
      </c>
      <c r="DV52" s="248" t="str">
        <f>IF(ISNUMBER(FIND(analysismethod1,'III_Plan comp 438.68 {Plan 4}'!BO$15)),"",'III_Plan comp 438.68 {Plan 4}'!BO$15&amp;analysismethod1)</f>
        <v xml:space="preserve">Geomapping; 
</v>
      </c>
      <c r="DW52" s="248" t="str">
        <f>IF(ISNUMBER(FIND(analysismethod1,'III_Plan comp 438.68 {Plan 4}'!BP$15)),"",'III_Plan comp 438.68 {Plan 4}'!BP$15&amp;analysismethod1)</f>
        <v xml:space="preserve">Geomapping; 
</v>
      </c>
      <c r="DX52" s="248" t="str">
        <f>IF(ISNUMBER(FIND(analysismethod1,'III_Plan comp 438.68 {Plan 4}'!BQ$15)),"",'III_Plan comp 438.68 {Plan 4}'!BQ$15&amp;analysismethod1)</f>
        <v xml:space="preserve">Geomapping; 
</v>
      </c>
      <c r="DY52" s="248" t="str">
        <f>IF(ISNUMBER(FIND(analysismethod1,'III_Plan comp 438.68 {Plan 4}'!BR$15)),"",'III_Plan comp 438.68 {Plan 4}'!BR$15&amp;analysismethod1)</f>
        <v xml:space="preserve">Geomapping; 
</v>
      </c>
      <c r="DZ52" s="248" t="str">
        <f>IF(ISNUMBER(FIND(analysismethod1,'III_Plan comp 438.68 {Plan 4}'!BS$15)),"",'III_Plan comp 438.68 {Plan 4}'!BS$15&amp;analysismethod1)</f>
        <v xml:space="preserve">Geomapping; 
</v>
      </c>
      <c r="EA52" s="248" t="str">
        <f>IF(ISNUMBER(FIND(analysismethod1,'III_Plan comp 438.68 {Plan 4}'!BT$15)),"",'III_Plan comp 438.68 {Plan 4}'!BT$15&amp;analysismethod1)</f>
        <v xml:space="preserve">Geomapping; 
</v>
      </c>
      <c r="EB52" s="248" t="str">
        <f>IF(ISNUMBER(FIND(analysismethod1,'III_Plan comp 438.68 {Plan 4}'!BU$15)),"",'III_Plan comp 438.68 {Plan 4}'!BU$15&amp;analysismethod1)</f>
        <v xml:space="preserve">Geomapping; 
</v>
      </c>
      <c r="EC52" s="248" t="str">
        <f>IF(ISNUMBER(FIND(analysismethod1,'III_Plan comp 438.68 {Plan 4}'!BV$15)),"",'III_Plan comp 438.68 {Plan 4}'!BV$15&amp;analysismethod1)</f>
        <v xml:space="preserve">Geomapping; 
</v>
      </c>
      <c r="ED52" s="248" t="str">
        <f>IF(ISNUMBER(FIND(analysismethod1,'III_Plan comp 438.68 {Plan 4}'!BW$15)),"",'III_Plan comp 438.68 {Plan 4}'!BW$15&amp;analysismethod1)</f>
        <v xml:space="preserve">Geomapping; 
</v>
      </c>
      <c r="EE52" s="248" t="str">
        <f>IF(ISNUMBER(FIND(analysismethod1,'III_Plan comp 438.68 {Plan 4}'!BX$15)),"",'III_Plan comp 438.68 {Plan 4}'!BX$15&amp;analysismethod1)</f>
        <v xml:space="preserve">Geomapping; 
</v>
      </c>
      <c r="EF52" s="248" t="str">
        <f>IF(ISNUMBER(FIND(analysismethod1,'III_Plan comp 438.68 {Plan 4}'!BY$15)),"",'III_Plan comp 438.68 {Plan 4}'!BY$15&amp;analysismethod1)</f>
        <v xml:space="preserve">Geomapping; 
</v>
      </c>
      <c r="EG52" s="248" t="str">
        <f>IF(ISNUMBER(FIND(analysismethod1,'III_Plan comp 438.68 {Plan 4}'!BZ$15)),"",'III_Plan comp 438.68 {Plan 4}'!BZ$15&amp;analysismethod1)</f>
        <v xml:space="preserve">Geomapping; 
</v>
      </c>
      <c r="EH52" s="248" t="str">
        <f>IF(ISNUMBER(FIND(analysismethod1,'III_Plan comp 438.68 {Plan 4}'!CA$15)),"",'III_Plan comp 438.68 {Plan 4}'!CA$15&amp;analysismethod1)</f>
        <v xml:space="preserve">Geomapping; 
</v>
      </c>
      <c r="EI52" s="248" t="str">
        <f>IF(ISNUMBER(FIND(analysismethod1,'III_Plan comp 438.68 {Plan 4}'!CB$15)),"",'III_Plan comp 438.68 {Plan 4}'!CB$15&amp;analysismethod1)</f>
        <v xml:space="preserve">Geomapping; 
</v>
      </c>
      <c r="EJ52" s="248" t="str">
        <f>IF(ISNUMBER(FIND(analysismethod1,'III_Plan comp 438.68 {Plan 4}'!CC$15)),"",'III_Plan comp 438.68 {Plan 4}'!CC$15&amp;analysismethod1)</f>
        <v xml:space="preserve">Geomapping; 
</v>
      </c>
      <c r="EK52" s="248" t="str">
        <f>IF(ISNUMBER(FIND(analysismethod1,'III_Plan comp 438.68 {Plan 4}'!CD$15)),"",'III_Plan comp 438.68 {Plan 4}'!CD$15&amp;analysismethod1)</f>
        <v xml:space="preserve">Geomapping; 
</v>
      </c>
      <c r="EL52" s="248" t="str">
        <f>IF(ISNUMBER(FIND(analysismethod1,'III_Plan comp 438.68 {Plan 4}'!CE$15)),"",'III_Plan comp 438.68 {Plan 4}'!CE$15&amp;analysismethod1)</f>
        <v xml:space="preserve">Geomapping; 
</v>
      </c>
      <c r="EM52" s="248" t="str">
        <f>IF(ISNUMBER(FIND(analysismethod1,'III_Plan comp 438.68 {Plan 4}'!CF$15)),"",'III_Plan comp 438.68 {Plan 4}'!CF$15&amp;analysismethod1)</f>
        <v xml:space="preserve">Geomapping; 
</v>
      </c>
      <c r="EN52" s="248" t="str">
        <f>IF(ISNUMBER(FIND(analysismethod1,'III_Plan comp 438.68 {Plan 4}'!CG$15)),"",'III_Plan comp 438.68 {Plan 4}'!CG$15&amp;analysismethod1)</f>
        <v xml:space="preserve">Geomapping; 
</v>
      </c>
      <c r="EO52" s="248" t="str">
        <f>IF(ISNUMBER(FIND(analysismethod1,'III_Plan comp 438.68 {Plan 4}'!CH$15)),"",'III_Plan comp 438.68 {Plan 4}'!CH$15&amp;analysismethod1)</f>
        <v xml:space="preserve">Geomapping; 
</v>
      </c>
      <c r="EP52" s="248" t="str">
        <f>IF(ISNUMBER(FIND(analysismethod1,'III_Plan comp 438.68 {Plan 4}'!CI$15)),"",'III_Plan comp 438.68 {Plan 4}'!CI$15&amp;analysismethod1)</f>
        <v xml:space="preserve">Geomapping; 
</v>
      </c>
      <c r="EQ52" s="248" t="str">
        <f>IF(ISNUMBER(FIND(analysismethod1,'III_Plan comp 438.68 {Plan 4}'!CJ$15)),"",'III_Plan comp 438.68 {Plan 4}'!CJ$15&amp;analysismethod1)</f>
        <v xml:space="preserve">Geomapping; 
</v>
      </c>
      <c r="ER52" s="248" t="str">
        <f>IF(ISNUMBER(FIND(analysismethod1,'III_Plan comp 438.68 {Plan 4}'!CK$15)),"",'III_Plan comp 438.68 {Plan 4}'!CK$15&amp;analysismethod1)</f>
        <v xml:space="preserve">Geomapping; 
</v>
      </c>
      <c r="ES52" s="248" t="str">
        <f>IF(ISNUMBER(FIND(analysismethod1,'III_Plan comp 438.68 {Plan 4}'!CL$15)),"",'III_Plan comp 438.68 {Plan 4}'!CL$15&amp;analysismethod1)</f>
        <v xml:space="preserve">Geomapping; 
</v>
      </c>
      <c r="ET52" s="248" t="str">
        <f>IF(ISNUMBER(FIND(analysismethod1,'III_Plan comp 438.68 {Plan 4}'!CM$15)),"",'III_Plan comp 438.68 {Plan 4}'!CM$15&amp;analysismethod1)</f>
        <v xml:space="preserve">Geomapping; 
</v>
      </c>
      <c r="EU52" s="248" t="str">
        <f>IF(ISNUMBER(FIND(analysismethod1,'III_Plan comp 438.68 {Plan 4}'!CN$15)),"",'III_Plan comp 438.68 {Plan 4}'!CN$15&amp;analysismethod1)</f>
        <v xml:space="preserve">Geomapping; 
</v>
      </c>
      <c r="EV52" s="248" t="str">
        <f>IF(ISNUMBER(FIND(analysismethod1,'III_Plan comp 438.68 {Plan 4}'!CO$15)),"",'III_Plan comp 438.68 {Plan 4}'!CO$15&amp;analysismethod1)</f>
        <v xml:space="preserve">Geomapping; 
</v>
      </c>
      <c r="EW52" s="248" t="str">
        <f>IF(ISNUMBER(FIND(analysismethod1,'III_Plan comp 438.68 {Plan 4}'!CP$15)),"",'III_Plan comp 438.68 {Plan 4}'!CP$15&amp;analysismethod1)</f>
        <v xml:space="preserve">Geomapping; 
</v>
      </c>
      <c r="EX52" s="248" t="str">
        <f>IF(ISNUMBER(FIND(analysismethod1,'III_Plan comp 438.68 {Plan 4}'!CQ$15)),"",'III_Plan comp 438.68 {Plan 4}'!CQ$15&amp;analysismethod1)</f>
        <v xml:space="preserve">Geomapping; 
</v>
      </c>
      <c r="EY52" s="248" t="str">
        <f>IF(ISNUMBER(FIND(analysismethod1,'III_Plan comp 438.68 {Plan 4}'!CR$15)),"",'III_Plan comp 438.68 {Plan 4}'!CR$15&amp;analysismethod1)</f>
        <v xml:space="preserve">Geomapping; 
</v>
      </c>
      <c r="EZ52" s="248" t="str">
        <f>IF(ISNUMBER(FIND(analysismethod1,'III_Plan comp 438.68 {Plan 4}'!CS$15)),"",'III_Plan comp 438.68 {Plan 4}'!CS$15&amp;analysismethod1)</f>
        <v xml:space="preserve">Geomapping; 
</v>
      </c>
      <c r="FA52" s="248" t="str">
        <f>IF(ISNUMBER(FIND(analysismethod1,'III_Plan comp 438.68 {Plan 4}'!CT$15)),"",'III_Plan comp 438.68 {Plan 4}'!CT$15&amp;analysismethod1)</f>
        <v xml:space="preserve">Geomapping; 
</v>
      </c>
      <c r="FB52" s="248" t="str">
        <f>IF(ISNUMBER(FIND(analysismethod1,'III_Plan comp 438.68 {Plan 4}'!CU$15)),"",'III_Plan comp 438.68 {Plan 4}'!CU$15&amp;analysismethod1)</f>
        <v xml:space="preserve">Geomapping; 
</v>
      </c>
      <c r="FC52" s="248" t="str">
        <f>IF(ISNUMBER(FIND(analysismethod1,'III_Plan comp 438.68 {Plan 4}'!CV$15)),"",'III_Plan comp 438.68 {Plan 4}'!CV$15&amp;analysismethod1)</f>
        <v xml:space="preserve">Geomapping; 
</v>
      </c>
      <c r="FD52" s="248" t="str">
        <f>IF(ISNUMBER(FIND(analysismethod1,'III_Plan comp 438.68 {Plan 4}'!CW$15)),"",'III_Plan comp 438.68 {Plan 4}'!CW$15&amp;analysismethod1)</f>
        <v xml:space="preserve">Geomapping; 
</v>
      </c>
      <c r="FE52" s="248" t="str">
        <f>IF(ISNUMBER(FIND(analysismethod1,'III_Plan comp 438.68 {Plan 4}'!CX$15)),"",'III_Plan comp 438.68 {Plan 4}'!CX$15&amp;analysismethod1)</f>
        <v xml:space="preserve">Geomapping; 
</v>
      </c>
      <c r="FF52" s="248" t="str">
        <f>IF(ISNUMBER(FIND(analysismethod1,'III_Plan comp 438.68 {Plan 4}'!CY$15)),"",'III_Plan comp 438.68 {Plan 4}'!CY$15&amp;analysismethod1)</f>
        <v xml:space="preserve">Geomapping; 
</v>
      </c>
      <c r="FG52" s="248" t="str">
        <f>IF(ISNUMBER(FIND(analysismethod1,'III_Plan comp 438.68 {Plan 4}'!CZ$15)),"",'III_Plan comp 438.68 {Plan 4}'!CZ$15&amp;analysismethod1)</f>
        <v xml:space="preserve">Geomapping; 
</v>
      </c>
    </row>
    <row r="53" spans="2:163" x14ac:dyDescent="0.2">
      <c r="B53" s="11" t="s">
        <v>705</v>
      </c>
      <c r="C53" s="11"/>
      <c r="D53" s="11"/>
      <c r="E53" s="11"/>
      <c r="F53" s="11"/>
      <c r="G53" s="11"/>
      <c r="J53" s="11"/>
      <c r="K53" s="11"/>
      <c r="L53" s="11"/>
      <c r="M53" s="11"/>
      <c r="N53" s="11"/>
      <c r="O53" s="11"/>
      <c r="P53" s="11"/>
      <c r="Q53" s="11"/>
      <c r="R53" s="11"/>
      <c r="S53" s="11"/>
      <c r="T53" s="11"/>
      <c r="BK53" s="250" t="str">
        <f>IF('I_State and program information'!$E$54="Yes","Plan Provider Directory Review"&amp;"; "&amp;CHAR(10)&amp;CHAR(10),"")</f>
        <v xml:space="preserve">Plan Provider Directory Review; 
</v>
      </c>
      <c r="BL53" s="251" t="str">
        <f>IF(ISNUMBER(FIND(analysismethod2,'III_Plan comp 438.68 {Plan 4}'!E$15)),"",'III_Plan comp 438.68 {Plan 4}'!E$15&amp;analysismethod2)</f>
        <v xml:space="preserve">Plan Provider Directory Review; 
</v>
      </c>
      <c r="BM53" s="251" t="str">
        <f>IF(ISNUMBER(FIND(analysismethod2,'III_Plan comp 438.68 {Plan 4}'!F$15)),"",'III_Plan comp 438.68 {Plan 4}'!F$15&amp;analysismethod2)</f>
        <v xml:space="preserve">Plan Provider Directory Review; 
</v>
      </c>
      <c r="BN53" s="251" t="str">
        <f>IF(ISNUMBER(FIND(analysismethod2,'III_Plan comp 438.68 {Plan 4}'!G$15)),"",'III_Plan comp 438.68 {Plan 4}'!G$15&amp;analysismethod2)</f>
        <v xml:space="preserve">Plan Provider Directory Review; 
</v>
      </c>
      <c r="BO53" s="251" t="str">
        <f>IF(ISNUMBER(FIND(analysismethod2,'III_Plan comp 438.68 {Plan 4}'!H$15)),"",'III_Plan comp 438.68 {Plan 4}'!H$15&amp;analysismethod2)</f>
        <v xml:space="preserve">Plan Provider Directory Review; 
</v>
      </c>
      <c r="BP53" s="251" t="str">
        <f>IF(ISNUMBER(FIND(analysismethod2,'III_Plan comp 438.68 {Plan 4}'!I$15)),"",'III_Plan comp 438.68 {Plan 4}'!I$15&amp;analysismethod2)</f>
        <v xml:space="preserve">Plan Provider Directory Review; 
</v>
      </c>
      <c r="BQ53" s="251" t="str">
        <f>IF(ISNUMBER(FIND(analysismethod2,'III_Plan comp 438.68 {Plan 4}'!J$15)),"",'III_Plan comp 438.68 {Plan 4}'!J$15&amp;analysismethod2)</f>
        <v xml:space="preserve">Plan Provider Directory Review; 
</v>
      </c>
      <c r="BR53" s="251" t="str">
        <f>IF(ISNUMBER(FIND(analysismethod2,'III_Plan comp 438.68 {Plan 4}'!K$15)),"",'III_Plan comp 438.68 {Plan 4}'!K$15&amp;analysismethod2)</f>
        <v xml:space="preserve">Plan Provider Directory Review; 
</v>
      </c>
      <c r="BS53" s="251" t="str">
        <f>IF(ISNUMBER(FIND(analysismethod2,'III_Plan comp 438.68 {Plan 4}'!L$15)),"",'III_Plan comp 438.68 {Plan 4}'!L$15&amp;analysismethod2)</f>
        <v xml:space="preserve">Plan Provider Directory Review; 
</v>
      </c>
      <c r="BT53" s="251" t="str">
        <f>IF(ISNUMBER(FIND(analysismethod2,'III_Plan comp 438.68 {Plan 4}'!M$15)),"",'III_Plan comp 438.68 {Plan 4}'!M$15&amp;analysismethod2)</f>
        <v xml:space="preserve">Plan Provider Directory Review; 
</v>
      </c>
      <c r="BU53" s="251" t="str">
        <f>IF(ISNUMBER(FIND(analysismethod2,'III_Plan comp 438.68 {Plan 4}'!N$15)),"",'III_Plan comp 438.68 {Plan 4}'!N$15&amp;analysismethod2)</f>
        <v xml:space="preserve">Plan Provider Directory Review; 
</v>
      </c>
      <c r="BV53" s="251" t="str">
        <f>IF(ISNUMBER(FIND(analysismethod2,'III_Plan comp 438.68 {Plan 4}'!O$15)),"",'III_Plan comp 438.68 {Plan 4}'!O$15&amp;analysismethod2)</f>
        <v xml:space="preserve">Plan Provider Directory Review; 
</v>
      </c>
      <c r="BW53" s="251" t="str">
        <f>IF(ISNUMBER(FIND(analysismethod2,'III_Plan comp 438.68 {Plan 4}'!P$15)),"",'III_Plan comp 438.68 {Plan 4}'!P$15&amp;analysismethod2)</f>
        <v xml:space="preserve">Plan Provider Directory Review; 
</v>
      </c>
      <c r="BX53" s="251" t="str">
        <f>IF(ISNUMBER(FIND(analysismethod2,'III_Plan comp 438.68 {Plan 4}'!Q$15)),"",'III_Plan comp 438.68 {Plan 4}'!Q$15&amp;analysismethod2)</f>
        <v xml:space="preserve">Plan Provider Directory Review; 
</v>
      </c>
      <c r="BY53" s="251" t="str">
        <f>IF(ISNUMBER(FIND(analysismethod2,'III_Plan comp 438.68 {Plan 4}'!R$15)),"",'III_Plan comp 438.68 {Plan 4}'!R$15&amp;analysismethod2)</f>
        <v xml:space="preserve">Plan Provider Directory Review; 
</v>
      </c>
      <c r="BZ53" s="251" t="str">
        <f>IF(ISNUMBER(FIND(analysismethod2,'III_Plan comp 438.68 {Plan 4}'!S$15)),"",'III_Plan comp 438.68 {Plan 4}'!S$15&amp;analysismethod2)</f>
        <v xml:space="preserve">Plan Provider Directory Review; 
</v>
      </c>
      <c r="CA53" s="251" t="str">
        <f>IF(ISNUMBER(FIND(analysismethod2,'III_Plan comp 438.68 {Plan 4}'!T$15)),"",'III_Plan comp 438.68 {Plan 4}'!T$15&amp;analysismethod2)</f>
        <v xml:space="preserve">Plan Provider Directory Review; 
</v>
      </c>
      <c r="CB53" s="251" t="str">
        <f>IF(ISNUMBER(FIND(analysismethod2,'III_Plan comp 438.68 {Plan 4}'!U$15)),"",'III_Plan comp 438.68 {Plan 4}'!U$15&amp;analysismethod2)</f>
        <v xml:space="preserve">Plan Provider Directory Review; 
</v>
      </c>
      <c r="CC53" s="251" t="str">
        <f>IF(ISNUMBER(FIND(analysismethod2,'III_Plan comp 438.68 {Plan 4}'!V$15)),"",'III_Plan comp 438.68 {Plan 4}'!V$15&amp;analysismethod2)</f>
        <v xml:space="preserve">Plan Provider Directory Review; 
</v>
      </c>
      <c r="CD53" s="251" t="str">
        <f>IF(ISNUMBER(FIND(analysismethod2,'III_Plan comp 438.68 {Plan 4}'!W$15)),"",'III_Plan comp 438.68 {Plan 4}'!W$15&amp;analysismethod2)</f>
        <v xml:space="preserve">Plan Provider Directory Review; 
</v>
      </c>
      <c r="CE53" s="251" t="str">
        <f>IF(ISNUMBER(FIND(analysismethod2,'III_Plan comp 438.68 {Plan 4}'!X$15)),"",'III_Plan comp 438.68 {Plan 4}'!X$15&amp;analysismethod2)</f>
        <v xml:space="preserve">Plan Provider Directory Review; 
</v>
      </c>
      <c r="CF53" s="251" t="str">
        <f>IF(ISNUMBER(FIND(analysismethod2,'III_Plan comp 438.68 {Plan 4}'!Y$15)),"",'III_Plan comp 438.68 {Plan 4}'!Y$15&amp;analysismethod2)</f>
        <v xml:space="preserve">Plan Provider Directory Review; 
</v>
      </c>
      <c r="CG53" s="251" t="str">
        <f>IF(ISNUMBER(FIND(analysismethod2,'III_Plan comp 438.68 {Plan 4}'!Z$15)),"",'III_Plan comp 438.68 {Plan 4}'!Z$15&amp;analysismethod2)</f>
        <v xml:space="preserve">Plan Provider Directory Review; 
</v>
      </c>
      <c r="CH53" s="251" t="str">
        <f>IF(ISNUMBER(FIND(analysismethod2,'III_Plan comp 438.68 {Plan 4}'!AA$15)),"",'III_Plan comp 438.68 {Plan 4}'!AA$15&amp;analysismethod2)</f>
        <v xml:space="preserve">Plan Provider Directory Review; 
</v>
      </c>
      <c r="CI53" s="251" t="str">
        <f>IF(ISNUMBER(FIND(analysismethod2,'III_Plan comp 438.68 {Plan 4}'!AB$15)),"",'III_Plan comp 438.68 {Plan 4}'!AB$15&amp;analysismethod2)</f>
        <v xml:space="preserve">Plan Provider Directory Review; 
</v>
      </c>
      <c r="CJ53" s="251" t="str">
        <f>IF(ISNUMBER(FIND(analysismethod2,'III_Plan comp 438.68 {Plan 4}'!AC$15)),"",'III_Plan comp 438.68 {Plan 4}'!AC$15&amp;analysismethod2)</f>
        <v xml:space="preserve">Plan Provider Directory Review; 
</v>
      </c>
      <c r="CK53" s="251" t="str">
        <f>IF(ISNUMBER(FIND(analysismethod2,'III_Plan comp 438.68 {Plan 4}'!AD$15)),"",'III_Plan comp 438.68 {Plan 4}'!AD$15&amp;analysismethod2)</f>
        <v xml:space="preserve">Plan Provider Directory Review; 
</v>
      </c>
      <c r="CL53" s="251" t="str">
        <f>IF(ISNUMBER(FIND(analysismethod2,'III_Plan comp 438.68 {Plan 4}'!AE$15)),"",'III_Plan comp 438.68 {Plan 4}'!AE$15&amp;analysismethod2)</f>
        <v xml:space="preserve">Plan Provider Directory Review; 
</v>
      </c>
      <c r="CM53" s="251" t="str">
        <f>IF(ISNUMBER(FIND(analysismethod2,'III_Plan comp 438.68 {Plan 4}'!AF$15)),"",'III_Plan comp 438.68 {Plan 4}'!AF$15&amp;analysismethod2)</f>
        <v xml:space="preserve">Plan Provider Directory Review; 
</v>
      </c>
      <c r="CN53" s="251" t="str">
        <f>IF(ISNUMBER(FIND(analysismethod2,'III_Plan comp 438.68 {Plan 4}'!AG$15)),"",'III_Plan comp 438.68 {Plan 4}'!AG$15&amp;analysismethod2)</f>
        <v xml:space="preserve">Plan Provider Directory Review; 
</v>
      </c>
      <c r="CO53" s="251" t="str">
        <f>IF(ISNUMBER(FIND(analysismethod2,'III_Plan comp 438.68 {Plan 4}'!AH$15)),"",'III_Plan comp 438.68 {Plan 4}'!AH$15&amp;analysismethod2)</f>
        <v xml:space="preserve">Plan Provider Directory Review; 
</v>
      </c>
      <c r="CP53" s="251" t="str">
        <f>IF(ISNUMBER(FIND(analysismethod2,'III_Plan comp 438.68 {Plan 4}'!AI$15)),"",'III_Plan comp 438.68 {Plan 4}'!AI$15&amp;analysismethod2)</f>
        <v xml:space="preserve">Plan Provider Directory Review; 
</v>
      </c>
      <c r="CQ53" s="251" t="str">
        <f>IF(ISNUMBER(FIND(analysismethod2,'III_Plan comp 438.68 {Plan 4}'!AJ$15)),"",'III_Plan comp 438.68 {Plan 4}'!AJ$15&amp;analysismethod2)</f>
        <v xml:space="preserve">Plan Provider Directory Review; 
</v>
      </c>
      <c r="CR53" s="251" t="str">
        <f>IF(ISNUMBER(FIND(analysismethod2,'III_Plan comp 438.68 {Plan 4}'!AK$15)),"",'III_Plan comp 438.68 {Plan 4}'!AK$15&amp;analysismethod2)</f>
        <v xml:space="preserve">Plan Provider Directory Review; 
</v>
      </c>
      <c r="CS53" s="251" t="str">
        <f>IF(ISNUMBER(FIND(analysismethod2,'III_Plan comp 438.68 {Plan 4}'!AL$15)),"",'III_Plan comp 438.68 {Plan 4}'!AL$15&amp;analysismethod2)</f>
        <v xml:space="preserve">Plan Provider Directory Review; 
</v>
      </c>
      <c r="CT53" s="251" t="str">
        <f>IF(ISNUMBER(FIND(analysismethod2,'III_Plan comp 438.68 {Plan 4}'!AM$15)),"",'III_Plan comp 438.68 {Plan 4}'!AM$15&amp;analysismethod2)</f>
        <v xml:space="preserve">Plan Provider Directory Review; 
</v>
      </c>
      <c r="CU53" s="251" t="str">
        <f>IF(ISNUMBER(FIND(analysismethod2,'III_Plan comp 438.68 {Plan 4}'!AN$15)),"",'III_Plan comp 438.68 {Plan 4}'!AN$15&amp;analysismethod2)</f>
        <v xml:space="preserve">Plan Provider Directory Review; 
</v>
      </c>
      <c r="CV53" s="251" t="str">
        <f>IF(ISNUMBER(FIND(analysismethod2,'III_Plan comp 438.68 {Plan 4}'!AO$15)),"",'III_Plan comp 438.68 {Plan 4}'!AO$15&amp;analysismethod2)</f>
        <v xml:space="preserve">Plan Provider Directory Review; 
</v>
      </c>
      <c r="CW53" s="251" t="str">
        <f>IF(ISNUMBER(FIND(analysismethod2,'III_Plan comp 438.68 {Plan 4}'!AP$15)),"",'III_Plan comp 438.68 {Plan 4}'!AP$15&amp;analysismethod2)</f>
        <v xml:space="preserve">Plan Provider Directory Review; 
</v>
      </c>
      <c r="CX53" s="251" t="str">
        <f>IF(ISNUMBER(FIND(analysismethod2,'III_Plan comp 438.68 {Plan 4}'!AQ$15)),"",'III_Plan comp 438.68 {Plan 4}'!AQ$15&amp;analysismethod2)</f>
        <v xml:space="preserve">Plan Provider Directory Review; 
</v>
      </c>
      <c r="CY53" s="251" t="str">
        <f>IF(ISNUMBER(FIND(analysismethod2,'III_Plan comp 438.68 {Plan 4}'!AR$15)),"",'III_Plan comp 438.68 {Plan 4}'!AR$15&amp;analysismethod2)</f>
        <v xml:space="preserve">Plan Provider Directory Review; 
</v>
      </c>
      <c r="CZ53" s="251" t="str">
        <f>IF(ISNUMBER(FIND(analysismethod2,'III_Plan comp 438.68 {Plan 4}'!AS$15)),"",'III_Plan comp 438.68 {Plan 4}'!AS$15&amp;analysismethod2)</f>
        <v xml:space="preserve">Plan Provider Directory Review; 
</v>
      </c>
      <c r="DA53" s="251" t="str">
        <f>IF(ISNUMBER(FIND(analysismethod2,'III_Plan comp 438.68 {Plan 4}'!AT$15)),"",'III_Plan comp 438.68 {Plan 4}'!AT$15&amp;analysismethod2)</f>
        <v xml:space="preserve">Plan Provider Directory Review; 
</v>
      </c>
      <c r="DB53" s="251" t="str">
        <f>IF(ISNUMBER(FIND(analysismethod2,'III_Plan comp 438.68 {Plan 4}'!AU$15)),"",'III_Plan comp 438.68 {Plan 4}'!AU$15&amp;analysismethod2)</f>
        <v xml:space="preserve">Plan Provider Directory Review; 
</v>
      </c>
      <c r="DC53" s="251" t="str">
        <f>IF(ISNUMBER(FIND(analysismethod2,'III_Plan comp 438.68 {Plan 4}'!AV$15)),"",'III_Plan comp 438.68 {Plan 4}'!AV$15&amp;analysismethod2)</f>
        <v xml:space="preserve">Plan Provider Directory Review; 
</v>
      </c>
      <c r="DD53" s="251" t="str">
        <f>IF(ISNUMBER(FIND(analysismethod2,'III_Plan comp 438.68 {Plan 4}'!AW$15)),"",'III_Plan comp 438.68 {Plan 4}'!AW$15&amp;analysismethod2)</f>
        <v xml:space="preserve">Plan Provider Directory Review; 
</v>
      </c>
      <c r="DE53" s="251" t="str">
        <f>IF(ISNUMBER(FIND(analysismethod2,'III_Plan comp 438.68 {Plan 4}'!AX$15)),"",'III_Plan comp 438.68 {Plan 4}'!AX$15&amp;analysismethod2)</f>
        <v xml:space="preserve">Plan Provider Directory Review; 
</v>
      </c>
      <c r="DF53" s="251" t="str">
        <f>IF(ISNUMBER(FIND(analysismethod2,'III_Plan comp 438.68 {Plan 4}'!AY$15)),"",'III_Plan comp 438.68 {Plan 4}'!AY$15&amp;analysismethod2)</f>
        <v xml:space="preserve">Plan Provider Directory Review; 
</v>
      </c>
      <c r="DG53" s="251" t="str">
        <f>IF(ISNUMBER(FIND(analysismethod2,'III_Plan comp 438.68 {Plan 4}'!AZ$15)),"",'III_Plan comp 438.68 {Plan 4}'!AZ$15&amp;analysismethod2)</f>
        <v xml:space="preserve">Plan Provider Directory Review; 
</v>
      </c>
      <c r="DH53" s="251" t="str">
        <f>IF(ISNUMBER(FIND(analysismethod2,'III_Plan comp 438.68 {Plan 4}'!BA$15)),"",'III_Plan comp 438.68 {Plan 4}'!BA$15&amp;analysismethod2)</f>
        <v xml:space="preserve">Plan Provider Directory Review; 
</v>
      </c>
      <c r="DI53" s="251" t="str">
        <f>IF(ISNUMBER(FIND(analysismethod2,'III_Plan comp 438.68 {Plan 4}'!BB$15)),"",'III_Plan comp 438.68 {Plan 4}'!BB$15&amp;analysismethod2)</f>
        <v xml:space="preserve">Plan Provider Directory Review; 
</v>
      </c>
      <c r="DJ53" s="251" t="str">
        <f>IF(ISNUMBER(FIND(analysismethod2,'III_Plan comp 438.68 {Plan 4}'!BC$15)),"",'III_Plan comp 438.68 {Plan 4}'!BC$15&amp;analysismethod2)</f>
        <v xml:space="preserve">Plan Provider Directory Review; 
</v>
      </c>
      <c r="DK53" s="251" t="str">
        <f>IF(ISNUMBER(FIND(analysismethod2,'III_Plan comp 438.68 {Plan 4}'!BD$15)),"",'III_Plan comp 438.68 {Plan 4}'!BD$15&amp;analysismethod2)</f>
        <v xml:space="preserve">Plan Provider Directory Review; 
</v>
      </c>
      <c r="DL53" s="251" t="str">
        <f>IF(ISNUMBER(FIND(analysismethod2,'III_Plan comp 438.68 {Plan 4}'!BE$15)),"",'III_Plan comp 438.68 {Plan 4}'!BE$15&amp;analysismethod2)</f>
        <v xml:space="preserve">Plan Provider Directory Review; 
</v>
      </c>
      <c r="DM53" s="251" t="str">
        <f>IF(ISNUMBER(FIND(analysismethod2,'III_Plan comp 438.68 {Plan 4}'!BF$15)),"",'III_Plan comp 438.68 {Plan 4}'!BF$15&amp;analysismethod2)</f>
        <v xml:space="preserve">Plan Provider Directory Review; 
</v>
      </c>
      <c r="DN53" s="251" t="str">
        <f>IF(ISNUMBER(FIND(analysismethod2,'III_Plan comp 438.68 {Plan 4}'!BG$15)),"",'III_Plan comp 438.68 {Plan 4}'!BG$15&amp;analysismethod2)</f>
        <v xml:space="preserve">Plan Provider Directory Review; 
</v>
      </c>
      <c r="DO53" s="251" t="str">
        <f>IF(ISNUMBER(FIND(analysismethod2,'III_Plan comp 438.68 {Plan 4}'!BH$15)),"",'III_Plan comp 438.68 {Plan 4}'!BH$15&amp;analysismethod2)</f>
        <v xml:space="preserve">Plan Provider Directory Review; 
</v>
      </c>
      <c r="DP53" s="251" t="str">
        <f>IF(ISNUMBER(FIND(analysismethod2,'III_Plan comp 438.68 {Plan 4}'!BI$15)),"",'III_Plan comp 438.68 {Plan 4}'!BI$15&amp;analysismethod2)</f>
        <v xml:space="preserve">Plan Provider Directory Review; 
</v>
      </c>
      <c r="DQ53" s="251" t="str">
        <f>IF(ISNUMBER(FIND(analysismethod2,'III_Plan comp 438.68 {Plan 4}'!BJ$15)),"",'III_Plan comp 438.68 {Plan 4}'!BJ$15&amp;analysismethod2)</f>
        <v xml:space="preserve">Plan Provider Directory Review; 
</v>
      </c>
      <c r="DR53" s="251" t="str">
        <f>IF(ISNUMBER(FIND(analysismethod2,'III_Plan comp 438.68 {Plan 4}'!BK$15)),"",'III_Plan comp 438.68 {Plan 4}'!BK$15&amp;analysismethod2)</f>
        <v xml:space="preserve">Plan Provider Directory Review; 
</v>
      </c>
      <c r="DS53" s="251" t="str">
        <f>IF(ISNUMBER(FIND(analysismethod2,'III_Plan comp 438.68 {Plan 4}'!BL$15)),"",'III_Plan comp 438.68 {Plan 4}'!BL$15&amp;analysismethod2)</f>
        <v xml:space="preserve">Plan Provider Directory Review; 
</v>
      </c>
      <c r="DT53" s="251" t="str">
        <f>IF(ISNUMBER(FIND(analysismethod2,'III_Plan comp 438.68 {Plan 4}'!BM$15)),"",'III_Plan comp 438.68 {Plan 4}'!BM$15&amp;analysismethod2)</f>
        <v xml:space="preserve">Plan Provider Directory Review; 
</v>
      </c>
      <c r="DU53" s="251" t="str">
        <f>IF(ISNUMBER(FIND(analysismethod2,'III_Plan comp 438.68 {Plan 4}'!BN$15)),"",'III_Plan comp 438.68 {Plan 4}'!BN$15&amp;analysismethod2)</f>
        <v xml:space="preserve">Plan Provider Directory Review; 
</v>
      </c>
      <c r="DV53" s="251" t="str">
        <f>IF(ISNUMBER(FIND(analysismethod2,'III_Plan comp 438.68 {Plan 4}'!BO$15)),"",'III_Plan comp 438.68 {Plan 4}'!BO$15&amp;analysismethod2)</f>
        <v xml:space="preserve">Plan Provider Directory Review; 
</v>
      </c>
      <c r="DW53" s="251" t="str">
        <f>IF(ISNUMBER(FIND(analysismethod2,'III_Plan comp 438.68 {Plan 4}'!BP$15)),"",'III_Plan comp 438.68 {Plan 4}'!BP$15&amp;analysismethod2)</f>
        <v xml:space="preserve">Plan Provider Directory Review; 
</v>
      </c>
      <c r="DX53" s="251" t="str">
        <f>IF(ISNUMBER(FIND(analysismethod2,'III_Plan comp 438.68 {Plan 4}'!BQ$15)),"",'III_Plan comp 438.68 {Plan 4}'!BQ$15&amp;analysismethod2)</f>
        <v xml:space="preserve">Plan Provider Directory Review; 
</v>
      </c>
      <c r="DY53" s="251" t="str">
        <f>IF(ISNUMBER(FIND(analysismethod2,'III_Plan comp 438.68 {Plan 4}'!BR$15)),"",'III_Plan comp 438.68 {Plan 4}'!BR$15&amp;analysismethod2)</f>
        <v xml:space="preserve">Plan Provider Directory Review; 
</v>
      </c>
      <c r="DZ53" s="251" t="str">
        <f>IF(ISNUMBER(FIND(analysismethod2,'III_Plan comp 438.68 {Plan 4}'!BS$15)),"",'III_Plan comp 438.68 {Plan 4}'!BS$15&amp;analysismethod2)</f>
        <v xml:space="preserve">Plan Provider Directory Review; 
</v>
      </c>
      <c r="EA53" s="251" t="str">
        <f>IF(ISNUMBER(FIND(analysismethod2,'III_Plan comp 438.68 {Plan 4}'!BT$15)),"",'III_Plan comp 438.68 {Plan 4}'!BT$15&amp;analysismethod2)</f>
        <v xml:space="preserve">Plan Provider Directory Review; 
</v>
      </c>
      <c r="EB53" s="251" t="str">
        <f>IF(ISNUMBER(FIND(analysismethod2,'III_Plan comp 438.68 {Plan 4}'!BU$15)),"",'III_Plan comp 438.68 {Plan 4}'!BU$15&amp;analysismethod2)</f>
        <v xml:space="preserve">Plan Provider Directory Review; 
</v>
      </c>
      <c r="EC53" s="251" t="str">
        <f>IF(ISNUMBER(FIND(analysismethod2,'III_Plan comp 438.68 {Plan 4}'!BV$15)),"",'III_Plan comp 438.68 {Plan 4}'!BV$15&amp;analysismethod2)</f>
        <v xml:space="preserve">Plan Provider Directory Review; 
</v>
      </c>
      <c r="ED53" s="251" t="str">
        <f>IF(ISNUMBER(FIND(analysismethod2,'III_Plan comp 438.68 {Plan 4}'!BW$15)),"",'III_Plan comp 438.68 {Plan 4}'!BW$15&amp;analysismethod2)</f>
        <v xml:space="preserve">Plan Provider Directory Review; 
</v>
      </c>
      <c r="EE53" s="251" t="str">
        <f>IF(ISNUMBER(FIND(analysismethod2,'III_Plan comp 438.68 {Plan 4}'!BX$15)),"",'III_Plan comp 438.68 {Plan 4}'!BX$15&amp;analysismethod2)</f>
        <v xml:space="preserve">Plan Provider Directory Review; 
</v>
      </c>
      <c r="EF53" s="251" t="str">
        <f>IF(ISNUMBER(FIND(analysismethod2,'III_Plan comp 438.68 {Plan 4}'!BY$15)),"",'III_Plan comp 438.68 {Plan 4}'!BY$15&amp;analysismethod2)</f>
        <v xml:space="preserve">Plan Provider Directory Review; 
</v>
      </c>
      <c r="EG53" s="251" t="str">
        <f>IF(ISNUMBER(FIND(analysismethod2,'III_Plan comp 438.68 {Plan 4}'!BZ$15)),"",'III_Plan comp 438.68 {Plan 4}'!BZ$15&amp;analysismethod2)</f>
        <v xml:space="preserve">Plan Provider Directory Review; 
</v>
      </c>
      <c r="EH53" s="251" t="str">
        <f>IF(ISNUMBER(FIND(analysismethod2,'III_Plan comp 438.68 {Plan 4}'!CA$15)),"",'III_Plan comp 438.68 {Plan 4}'!CA$15&amp;analysismethod2)</f>
        <v xml:space="preserve">Plan Provider Directory Review; 
</v>
      </c>
      <c r="EI53" s="251" t="str">
        <f>IF(ISNUMBER(FIND(analysismethod2,'III_Plan comp 438.68 {Plan 4}'!CB$15)),"",'III_Plan comp 438.68 {Plan 4}'!CB$15&amp;analysismethod2)</f>
        <v xml:space="preserve">Plan Provider Directory Review; 
</v>
      </c>
      <c r="EJ53" s="251" t="str">
        <f>IF(ISNUMBER(FIND(analysismethod2,'III_Plan comp 438.68 {Plan 4}'!CC$15)),"",'III_Plan comp 438.68 {Plan 4}'!CC$15&amp;analysismethod2)</f>
        <v xml:space="preserve">Plan Provider Directory Review; 
</v>
      </c>
      <c r="EK53" s="251" t="str">
        <f>IF(ISNUMBER(FIND(analysismethod2,'III_Plan comp 438.68 {Plan 4}'!CD$15)),"",'III_Plan comp 438.68 {Plan 4}'!CD$15&amp;analysismethod2)</f>
        <v xml:space="preserve">Plan Provider Directory Review; 
</v>
      </c>
      <c r="EL53" s="251" t="str">
        <f>IF(ISNUMBER(FIND(analysismethod2,'III_Plan comp 438.68 {Plan 4}'!CE$15)),"",'III_Plan comp 438.68 {Plan 4}'!CE$15&amp;analysismethod2)</f>
        <v xml:space="preserve">Plan Provider Directory Review; 
</v>
      </c>
      <c r="EM53" s="251" t="str">
        <f>IF(ISNUMBER(FIND(analysismethod2,'III_Plan comp 438.68 {Plan 4}'!CF$15)),"",'III_Plan comp 438.68 {Plan 4}'!CF$15&amp;analysismethod2)</f>
        <v xml:space="preserve">Plan Provider Directory Review; 
</v>
      </c>
      <c r="EN53" s="251" t="str">
        <f>IF(ISNUMBER(FIND(analysismethod2,'III_Plan comp 438.68 {Plan 4}'!CG$15)),"",'III_Plan comp 438.68 {Plan 4}'!CG$15&amp;analysismethod2)</f>
        <v xml:space="preserve">Plan Provider Directory Review; 
</v>
      </c>
      <c r="EO53" s="251" t="str">
        <f>IF(ISNUMBER(FIND(analysismethod2,'III_Plan comp 438.68 {Plan 4}'!CH$15)),"",'III_Plan comp 438.68 {Plan 4}'!CH$15&amp;analysismethod2)</f>
        <v xml:space="preserve">Plan Provider Directory Review; 
</v>
      </c>
      <c r="EP53" s="251" t="str">
        <f>IF(ISNUMBER(FIND(analysismethod2,'III_Plan comp 438.68 {Plan 4}'!CI$15)),"",'III_Plan comp 438.68 {Plan 4}'!CI$15&amp;analysismethod2)</f>
        <v xml:space="preserve">Plan Provider Directory Review; 
</v>
      </c>
      <c r="EQ53" s="251" t="str">
        <f>IF(ISNUMBER(FIND(analysismethod2,'III_Plan comp 438.68 {Plan 4}'!CJ$15)),"",'III_Plan comp 438.68 {Plan 4}'!CJ$15&amp;analysismethod2)</f>
        <v xml:space="preserve">Plan Provider Directory Review; 
</v>
      </c>
      <c r="ER53" s="251" t="str">
        <f>IF(ISNUMBER(FIND(analysismethod2,'III_Plan comp 438.68 {Plan 4}'!CK$15)),"",'III_Plan comp 438.68 {Plan 4}'!CK$15&amp;analysismethod2)</f>
        <v xml:space="preserve">Plan Provider Directory Review; 
</v>
      </c>
      <c r="ES53" s="251" t="str">
        <f>IF(ISNUMBER(FIND(analysismethod2,'III_Plan comp 438.68 {Plan 4}'!CL$15)),"",'III_Plan comp 438.68 {Plan 4}'!CL$15&amp;analysismethod2)</f>
        <v xml:space="preserve">Plan Provider Directory Review; 
</v>
      </c>
      <c r="ET53" s="251" t="str">
        <f>IF(ISNUMBER(FIND(analysismethod2,'III_Plan comp 438.68 {Plan 4}'!CM$15)),"",'III_Plan comp 438.68 {Plan 4}'!CM$15&amp;analysismethod2)</f>
        <v xml:space="preserve">Plan Provider Directory Review; 
</v>
      </c>
      <c r="EU53" s="251" t="str">
        <f>IF(ISNUMBER(FIND(analysismethod2,'III_Plan comp 438.68 {Plan 4}'!CN$15)),"",'III_Plan comp 438.68 {Plan 4}'!CN$15&amp;analysismethod2)</f>
        <v xml:space="preserve">Plan Provider Directory Review; 
</v>
      </c>
      <c r="EV53" s="251" t="str">
        <f>IF(ISNUMBER(FIND(analysismethod2,'III_Plan comp 438.68 {Plan 4}'!CO$15)),"",'III_Plan comp 438.68 {Plan 4}'!CO$15&amp;analysismethod2)</f>
        <v xml:space="preserve">Plan Provider Directory Review; 
</v>
      </c>
      <c r="EW53" s="251" t="str">
        <f>IF(ISNUMBER(FIND(analysismethod2,'III_Plan comp 438.68 {Plan 4}'!CP$15)),"",'III_Plan comp 438.68 {Plan 4}'!CP$15&amp;analysismethod2)</f>
        <v xml:space="preserve">Plan Provider Directory Review; 
</v>
      </c>
      <c r="EX53" s="251" t="str">
        <f>IF(ISNUMBER(FIND(analysismethod2,'III_Plan comp 438.68 {Plan 4}'!CQ$15)),"",'III_Plan comp 438.68 {Plan 4}'!CQ$15&amp;analysismethod2)</f>
        <v xml:space="preserve">Plan Provider Directory Review; 
</v>
      </c>
      <c r="EY53" s="251" t="str">
        <f>IF(ISNUMBER(FIND(analysismethod2,'III_Plan comp 438.68 {Plan 4}'!CR$15)),"",'III_Plan comp 438.68 {Plan 4}'!CR$15&amp;analysismethod2)</f>
        <v xml:space="preserve">Plan Provider Directory Review; 
</v>
      </c>
      <c r="EZ53" s="251" t="str">
        <f>IF(ISNUMBER(FIND(analysismethod2,'III_Plan comp 438.68 {Plan 4}'!CS$15)),"",'III_Plan comp 438.68 {Plan 4}'!CS$15&amp;analysismethod2)</f>
        <v xml:space="preserve">Plan Provider Directory Review; 
</v>
      </c>
      <c r="FA53" s="251" t="str">
        <f>IF(ISNUMBER(FIND(analysismethod2,'III_Plan comp 438.68 {Plan 4}'!CT$15)),"",'III_Plan comp 438.68 {Plan 4}'!CT$15&amp;analysismethod2)</f>
        <v xml:space="preserve">Plan Provider Directory Review; 
</v>
      </c>
      <c r="FB53" s="251" t="str">
        <f>IF(ISNUMBER(FIND(analysismethod2,'III_Plan comp 438.68 {Plan 4}'!CU$15)),"",'III_Plan comp 438.68 {Plan 4}'!CU$15&amp;analysismethod2)</f>
        <v xml:space="preserve">Plan Provider Directory Review; 
</v>
      </c>
      <c r="FC53" s="251" t="str">
        <f>IF(ISNUMBER(FIND(analysismethod2,'III_Plan comp 438.68 {Plan 4}'!CV$15)),"",'III_Plan comp 438.68 {Plan 4}'!CV$15&amp;analysismethod2)</f>
        <v xml:space="preserve">Plan Provider Directory Review; 
</v>
      </c>
      <c r="FD53" s="251" t="str">
        <f>IF(ISNUMBER(FIND(analysismethod2,'III_Plan comp 438.68 {Plan 4}'!CW$15)),"",'III_Plan comp 438.68 {Plan 4}'!CW$15&amp;analysismethod2)</f>
        <v xml:space="preserve">Plan Provider Directory Review; 
</v>
      </c>
      <c r="FE53" s="251" t="str">
        <f>IF(ISNUMBER(FIND(analysismethod2,'III_Plan comp 438.68 {Plan 4}'!CX$15)),"",'III_Plan comp 438.68 {Plan 4}'!CX$15&amp;analysismethod2)</f>
        <v xml:space="preserve">Plan Provider Directory Review; 
</v>
      </c>
      <c r="FF53" s="251" t="str">
        <f>IF(ISNUMBER(FIND(analysismethod2,'III_Plan comp 438.68 {Plan 4}'!CY$15)),"",'III_Plan comp 438.68 {Plan 4}'!CY$15&amp;analysismethod2)</f>
        <v xml:space="preserve">Plan Provider Directory Review; 
</v>
      </c>
      <c r="FG53" s="251" t="str">
        <f>IF(ISNUMBER(FIND(analysismethod2,'III_Plan comp 438.68 {Plan 4}'!CZ$15)),"",'III_Plan comp 438.68 {Plan 4}'!CZ$15&amp;analysismethod2)</f>
        <v xml:space="preserve">Plan Provider Directory Review; 
</v>
      </c>
    </row>
    <row r="54" spans="2:163" x14ac:dyDescent="0.2">
      <c r="BK54" s="250" t="str">
        <f>IF('I_State and program information'!$E$58="Yes","Secret Shopper: Network Participation"&amp;"; "&amp;CHAR(10)&amp;CHAR(10),"")</f>
        <v xml:space="preserve">Secret Shopper: Network Participation; 
</v>
      </c>
      <c r="BL54" s="251" t="str">
        <f>IF(ISNUMBER(FIND(analysismethod3,'III_Plan comp 438.68 {Plan 4}'!E$15)),"",'III_Plan comp 438.68 {Plan 4}'!E$15&amp;analysismethod3)</f>
        <v xml:space="preserve">Secret Shopper: Network Participation; 
</v>
      </c>
      <c r="BM54" s="251" t="str">
        <f>IF(ISNUMBER(FIND(analysismethod3,'III_Plan comp 438.68 {Plan 4}'!F$15)),"",'III_Plan comp 438.68 {Plan 4}'!F$15&amp;analysismethod3)</f>
        <v xml:space="preserve">Secret Shopper: Network Participation; 
</v>
      </c>
      <c r="BN54" s="251" t="str">
        <f>IF(ISNUMBER(FIND(analysismethod3,'III_Plan comp 438.68 {Plan 4}'!G$15)),"",'III_Plan comp 438.68 {Plan 4}'!G$15&amp;analysismethod3)</f>
        <v xml:space="preserve">Secret Shopper: Network Participation; 
</v>
      </c>
      <c r="BO54" s="251" t="str">
        <f>IF(ISNUMBER(FIND(analysismethod3,'III_Plan comp 438.68 {Plan 4}'!H$15)),"",'III_Plan comp 438.68 {Plan 4}'!H$15&amp;analysismethod3)</f>
        <v xml:space="preserve">Secret Shopper: Network Participation; 
</v>
      </c>
      <c r="BP54" s="251" t="str">
        <f>IF(ISNUMBER(FIND(analysismethod3,'III_Plan comp 438.68 {Plan 4}'!I$15)),"",'III_Plan comp 438.68 {Plan 4}'!I$15&amp;analysismethod3)</f>
        <v xml:space="preserve">Secret Shopper: Network Participation; 
</v>
      </c>
      <c r="BQ54" s="251" t="str">
        <f>IF(ISNUMBER(FIND(analysismethod3,'III_Plan comp 438.68 {Plan 4}'!J$15)),"",'III_Plan comp 438.68 {Plan 4}'!J$15&amp;analysismethod3)</f>
        <v xml:space="preserve">Secret Shopper: Network Participation; 
</v>
      </c>
      <c r="BR54" s="251" t="str">
        <f>IF(ISNUMBER(FIND(analysismethod3,'III_Plan comp 438.68 {Plan 4}'!K$15)),"",'III_Plan comp 438.68 {Plan 4}'!K$15&amp;analysismethod3)</f>
        <v xml:space="preserve">Secret Shopper: Network Participation; 
</v>
      </c>
      <c r="BS54" s="251" t="str">
        <f>IF(ISNUMBER(FIND(analysismethod3,'III_Plan comp 438.68 {Plan 4}'!L$15)),"",'III_Plan comp 438.68 {Plan 4}'!L$15&amp;analysismethod3)</f>
        <v xml:space="preserve">Secret Shopper: Network Participation; 
</v>
      </c>
      <c r="BT54" s="251" t="str">
        <f>IF(ISNUMBER(FIND(analysismethod3,'III_Plan comp 438.68 {Plan 4}'!M$15)),"",'III_Plan comp 438.68 {Plan 4}'!M$15&amp;analysismethod3)</f>
        <v xml:space="preserve">Secret Shopper: Network Participation; 
</v>
      </c>
      <c r="BU54" s="251" t="str">
        <f>IF(ISNUMBER(FIND(analysismethod3,'III_Plan comp 438.68 {Plan 4}'!N$15)),"",'III_Plan comp 438.68 {Plan 4}'!N$15&amp;analysismethod3)</f>
        <v xml:space="preserve">Secret Shopper: Network Participation; 
</v>
      </c>
      <c r="BV54" s="251" t="str">
        <f>IF(ISNUMBER(FIND(analysismethod3,'III_Plan comp 438.68 {Plan 4}'!O$15)),"",'III_Plan comp 438.68 {Plan 4}'!O$15&amp;analysismethod3)</f>
        <v xml:space="preserve">Secret Shopper: Network Participation; 
</v>
      </c>
      <c r="BW54" s="251" t="str">
        <f>IF(ISNUMBER(FIND(analysismethod3,'III_Plan comp 438.68 {Plan 4}'!P$15)),"",'III_Plan comp 438.68 {Plan 4}'!P$15&amp;analysismethod3)</f>
        <v xml:space="preserve">Secret Shopper: Network Participation; 
</v>
      </c>
      <c r="BX54" s="251" t="str">
        <f>IF(ISNUMBER(FIND(analysismethod3,'III_Plan comp 438.68 {Plan 4}'!Q$15)),"",'III_Plan comp 438.68 {Plan 4}'!Q$15&amp;analysismethod3)</f>
        <v xml:space="preserve">Secret Shopper: Network Participation; 
</v>
      </c>
      <c r="BY54" s="251" t="str">
        <f>IF(ISNUMBER(FIND(analysismethod3,'III_Plan comp 438.68 {Plan 4}'!R$15)),"",'III_Plan comp 438.68 {Plan 4}'!R$15&amp;analysismethod3)</f>
        <v xml:space="preserve">Secret Shopper: Network Participation; 
</v>
      </c>
      <c r="BZ54" s="251" t="str">
        <f>IF(ISNUMBER(FIND(analysismethod3,'III_Plan comp 438.68 {Plan 4}'!S$15)),"",'III_Plan comp 438.68 {Plan 4}'!S$15&amp;analysismethod3)</f>
        <v xml:space="preserve">Secret Shopper: Network Participation; 
</v>
      </c>
      <c r="CA54" s="251" t="str">
        <f>IF(ISNUMBER(FIND(analysismethod3,'III_Plan comp 438.68 {Plan 4}'!T$15)),"",'III_Plan comp 438.68 {Plan 4}'!T$15&amp;analysismethod3)</f>
        <v xml:space="preserve">Secret Shopper: Network Participation; 
</v>
      </c>
      <c r="CB54" s="251" t="str">
        <f>IF(ISNUMBER(FIND(analysismethod3,'III_Plan comp 438.68 {Plan 4}'!U$15)),"",'III_Plan comp 438.68 {Plan 4}'!U$15&amp;analysismethod3)</f>
        <v xml:space="preserve">Secret Shopper: Network Participation; 
</v>
      </c>
      <c r="CC54" s="251" t="str">
        <f>IF(ISNUMBER(FIND(analysismethod3,'III_Plan comp 438.68 {Plan 4}'!V$15)),"",'III_Plan comp 438.68 {Plan 4}'!V$15&amp;analysismethod3)</f>
        <v xml:space="preserve">Secret Shopper: Network Participation; 
</v>
      </c>
      <c r="CD54" s="251" t="str">
        <f>IF(ISNUMBER(FIND(analysismethod3,'III_Plan comp 438.68 {Plan 4}'!W$15)),"",'III_Plan comp 438.68 {Plan 4}'!W$15&amp;analysismethod3)</f>
        <v xml:space="preserve">Secret Shopper: Network Participation; 
</v>
      </c>
      <c r="CE54" s="251" t="str">
        <f>IF(ISNUMBER(FIND(analysismethod3,'III_Plan comp 438.68 {Plan 4}'!X$15)),"",'III_Plan comp 438.68 {Plan 4}'!X$15&amp;analysismethod3)</f>
        <v xml:space="preserve">Secret Shopper: Network Participation; 
</v>
      </c>
      <c r="CF54" s="251" t="str">
        <f>IF(ISNUMBER(FIND(analysismethod3,'III_Plan comp 438.68 {Plan 4}'!Y$15)),"",'III_Plan comp 438.68 {Plan 4}'!Y$15&amp;analysismethod3)</f>
        <v xml:space="preserve">Secret Shopper: Network Participation; 
</v>
      </c>
      <c r="CG54" s="251" t="str">
        <f>IF(ISNUMBER(FIND(analysismethod3,'III_Plan comp 438.68 {Plan 4}'!Z$15)),"",'III_Plan comp 438.68 {Plan 4}'!Z$15&amp;analysismethod3)</f>
        <v xml:space="preserve">Secret Shopper: Network Participation; 
</v>
      </c>
      <c r="CH54" s="251" t="str">
        <f>IF(ISNUMBER(FIND(analysismethod3,'III_Plan comp 438.68 {Plan 4}'!AA$15)),"",'III_Plan comp 438.68 {Plan 4}'!AA$15&amp;analysismethod3)</f>
        <v xml:space="preserve">Secret Shopper: Network Participation; 
</v>
      </c>
      <c r="CI54" s="251" t="str">
        <f>IF(ISNUMBER(FIND(analysismethod3,'III_Plan comp 438.68 {Plan 4}'!AB$15)),"",'III_Plan comp 438.68 {Plan 4}'!AB$15&amp;analysismethod3)</f>
        <v xml:space="preserve">Secret Shopper: Network Participation; 
</v>
      </c>
      <c r="CJ54" s="251" t="str">
        <f>IF(ISNUMBER(FIND(analysismethod3,'III_Plan comp 438.68 {Plan 4}'!AC$15)),"",'III_Plan comp 438.68 {Plan 4}'!AC$15&amp;analysismethod3)</f>
        <v xml:space="preserve">Secret Shopper: Network Participation; 
</v>
      </c>
      <c r="CK54" s="251" t="str">
        <f>IF(ISNUMBER(FIND(analysismethod3,'III_Plan comp 438.68 {Plan 4}'!AD$15)),"",'III_Plan comp 438.68 {Plan 4}'!AD$15&amp;analysismethod3)</f>
        <v xml:space="preserve">Secret Shopper: Network Participation; 
</v>
      </c>
      <c r="CL54" s="251" t="str">
        <f>IF(ISNUMBER(FIND(analysismethod3,'III_Plan comp 438.68 {Plan 4}'!AE$15)),"",'III_Plan comp 438.68 {Plan 4}'!AE$15&amp;analysismethod3)</f>
        <v xml:space="preserve">Secret Shopper: Network Participation; 
</v>
      </c>
      <c r="CM54" s="251" t="str">
        <f>IF(ISNUMBER(FIND(analysismethod3,'III_Plan comp 438.68 {Plan 4}'!AF$15)),"",'III_Plan comp 438.68 {Plan 4}'!AF$15&amp;analysismethod3)</f>
        <v xml:space="preserve">Secret Shopper: Network Participation; 
</v>
      </c>
      <c r="CN54" s="251" t="str">
        <f>IF(ISNUMBER(FIND(analysismethod3,'III_Plan comp 438.68 {Plan 4}'!AG$15)),"",'III_Plan comp 438.68 {Plan 4}'!AG$15&amp;analysismethod3)</f>
        <v xml:space="preserve">Secret Shopper: Network Participation; 
</v>
      </c>
      <c r="CO54" s="251" t="str">
        <f>IF(ISNUMBER(FIND(analysismethod3,'III_Plan comp 438.68 {Plan 4}'!AH$15)),"",'III_Plan comp 438.68 {Plan 4}'!AH$15&amp;analysismethod3)</f>
        <v xml:space="preserve">Secret Shopper: Network Participation; 
</v>
      </c>
      <c r="CP54" s="251" t="str">
        <f>IF(ISNUMBER(FIND(analysismethod3,'III_Plan comp 438.68 {Plan 4}'!AI$15)),"",'III_Plan comp 438.68 {Plan 4}'!AI$15&amp;analysismethod3)</f>
        <v xml:space="preserve">Secret Shopper: Network Participation; 
</v>
      </c>
      <c r="CQ54" s="251" t="str">
        <f>IF(ISNUMBER(FIND(analysismethod3,'III_Plan comp 438.68 {Plan 4}'!AJ$15)),"",'III_Plan comp 438.68 {Plan 4}'!AJ$15&amp;analysismethod3)</f>
        <v xml:space="preserve">Secret Shopper: Network Participation; 
</v>
      </c>
      <c r="CR54" s="251" t="str">
        <f>IF(ISNUMBER(FIND(analysismethod3,'III_Plan comp 438.68 {Plan 4}'!AK$15)),"",'III_Plan comp 438.68 {Plan 4}'!AK$15&amp;analysismethod3)</f>
        <v xml:space="preserve">Secret Shopper: Network Participation; 
</v>
      </c>
      <c r="CS54" s="251" t="str">
        <f>IF(ISNUMBER(FIND(analysismethod3,'III_Plan comp 438.68 {Plan 4}'!AL$15)),"",'III_Plan comp 438.68 {Plan 4}'!AL$15&amp;analysismethod3)</f>
        <v xml:space="preserve">Secret Shopper: Network Participation; 
</v>
      </c>
      <c r="CT54" s="251" t="str">
        <f>IF(ISNUMBER(FIND(analysismethod3,'III_Plan comp 438.68 {Plan 4}'!AM$15)),"",'III_Plan comp 438.68 {Plan 4}'!AM$15&amp;analysismethod3)</f>
        <v xml:space="preserve">Secret Shopper: Network Participation; 
</v>
      </c>
      <c r="CU54" s="251" t="str">
        <f>IF(ISNUMBER(FIND(analysismethod3,'III_Plan comp 438.68 {Plan 4}'!AN$15)),"",'III_Plan comp 438.68 {Plan 4}'!AN$15&amp;analysismethod3)</f>
        <v xml:space="preserve">Secret Shopper: Network Participation; 
</v>
      </c>
      <c r="CV54" s="251" t="str">
        <f>IF(ISNUMBER(FIND(analysismethod3,'III_Plan comp 438.68 {Plan 4}'!AO$15)),"",'III_Plan comp 438.68 {Plan 4}'!AO$15&amp;analysismethod3)</f>
        <v xml:space="preserve">Secret Shopper: Network Participation; 
</v>
      </c>
      <c r="CW54" s="251" t="str">
        <f>IF(ISNUMBER(FIND(analysismethod3,'III_Plan comp 438.68 {Plan 4}'!AP$15)),"",'III_Plan comp 438.68 {Plan 4}'!AP$15&amp;analysismethod3)</f>
        <v xml:space="preserve">Secret Shopper: Network Participation; 
</v>
      </c>
      <c r="CX54" s="251" t="str">
        <f>IF(ISNUMBER(FIND(analysismethod3,'III_Plan comp 438.68 {Plan 4}'!AQ$15)),"",'III_Plan comp 438.68 {Plan 4}'!AQ$15&amp;analysismethod3)</f>
        <v xml:space="preserve">Secret Shopper: Network Participation; 
</v>
      </c>
      <c r="CY54" s="251" t="str">
        <f>IF(ISNUMBER(FIND(analysismethod3,'III_Plan comp 438.68 {Plan 4}'!AR$15)),"",'III_Plan comp 438.68 {Plan 4}'!AR$15&amp;analysismethod3)</f>
        <v xml:space="preserve">Secret Shopper: Network Participation; 
</v>
      </c>
      <c r="CZ54" s="251" t="str">
        <f>IF(ISNUMBER(FIND(analysismethod3,'III_Plan comp 438.68 {Plan 4}'!AS$15)),"",'III_Plan comp 438.68 {Plan 4}'!AS$15&amp;analysismethod3)</f>
        <v xml:space="preserve">Secret Shopper: Network Participation; 
</v>
      </c>
      <c r="DA54" s="251" t="str">
        <f>IF(ISNUMBER(FIND(analysismethod3,'III_Plan comp 438.68 {Plan 4}'!AT$15)),"",'III_Plan comp 438.68 {Plan 4}'!AT$15&amp;analysismethod3)</f>
        <v xml:space="preserve">Secret Shopper: Network Participation; 
</v>
      </c>
      <c r="DB54" s="251" t="str">
        <f>IF(ISNUMBER(FIND(analysismethod3,'III_Plan comp 438.68 {Plan 4}'!AU$15)),"",'III_Plan comp 438.68 {Plan 4}'!AU$15&amp;analysismethod3)</f>
        <v xml:space="preserve">Secret Shopper: Network Participation; 
</v>
      </c>
      <c r="DC54" s="251" t="str">
        <f>IF(ISNUMBER(FIND(analysismethod3,'III_Plan comp 438.68 {Plan 4}'!AV$15)),"",'III_Plan comp 438.68 {Plan 4}'!AV$15&amp;analysismethod3)</f>
        <v xml:space="preserve">Secret Shopper: Network Participation; 
</v>
      </c>
      <c r="DD54" s="251" t="str">
        <f>IF(ISNUMBER(FIND(analysismethod3,'III_Plan comp 438.68 {Plan 4}'!AW$15)),"",'III_Plan comp 438.68 {Plan 4}'!AW$15&amp;analysismethod3)</f>
        <v xml:space="preserve">Secret Shopper: Network Participation; 
</v>
      </c>
      <c r="DE54" s="251" t="str">
        <f>IF(ISNUMBER(FIND(analysismethod3,'III_Plan comp 438.68 {Plan 4}'!AX$15)),"",'III_Plan comp 438.68 {Plan 4}'!AX$15&amp;analysismethod3)</f>
        <v xml:space="preserve">Secret Shopper: Network Participation; 
</v>
      </c>
      <c r="DF54" s="251" t="str">
        <f>IF(ISNUMBER(FIND(analysismethod3,'III_Plan comp 438.68 {Plan 4}'!AY$15)),"",'III_Plan comp 438.68 {Plan 4}'!AY$15&amp;analysismethod3)</f>
        <v xml:space="preserve">Secret Shopper: Network Participation; 
</v>
      </c>
      <c r="DG54" s="251" t="str">
        <f>IF(ISNUMBER(FIND(analysismethod3,'III_Plan comp 438.68 {Plan 4}'!AZ$15)),"",'III_Plan comp 438.68 {Plan 4}'!AZ$15&amp;analysismethod3)</f>
        <v xml:space="preserve">Secret Shopper: Network Participation; 
</v>
      </c>
      <c r="DH54" s="251" t="str">
        <f>IF(ISNUMBER(FIND(analysismethod3,'III_Plan comp 438.68 {Plan 4}'!BA$15)),"",'III_Plan comp 438.68 {Plan 4}'!BA$15&amp;analysismethod3)</f>
        <v xml:space="preserve">Secret Shopper: Network Participation; 
</v>
      </c>
      <c r="DI54" s="251" t="str">
        <f>IF(ISNUMBER(FIND(analysismethod3,'III_Plan comp 438.68 {Plan 4}'!BB$15)),"",'III_Plan comp 438.68 {Plan 4}'!BB$15&amp;analysismethod3)</f>
        <v xml:space="preserve">Secret Shopper: Network Participation; 
</v>
      </c>
      <c r="DJ54" s="251" t="str">
        <f>IF(ISNUMBER(FIND(analysismethod3,'III_Plan comp 438.68 {Plan 4}'!BC$15)),"",'III_Plan comp 438.68 {Plan 4}'!BC$15&amp;analysismethod3)</f>
        <v xml:space="preserve">Secret Shopper: Network Participation; 
</v>
      </c>
      <c r="DK54" s="251" t="str">
        <f>IF(ISNUMBER(FIND(analysismethod3,'III_Plan comp 438.68 {Plan 4}'!BD$15)),"",'III_Plan comp 438.68 {Plan 4}'!BD$15&amp;analysismethod3)</f>
        <v xml:space="preserve">Secret Shopper: Network Participation; 
</v>
      </c>
      <c r="DL54" s="251" t="str">
        <f>IF(ISNUMBER(FIND(analysismethod3,'III_Plan comp 438.68 {Plan 4}'!BE$15)),"",'III_Plan comp 438.68 {Plan 4}'!BE$15&amp;analysismethod3)</f>
        <v xml:space="preserve">Secret Shopper: Network Participation; 
</v>
      </c>
      <c r="DM54" s="251" t="str">
        <f>IF(ISNUMBER(FIND(analysismethod3,'III_Plan comp 438.68 {Plan 4}'!BF$15)),"",'III_Plan comp 438.68 {Plan 4}'!BF$15&amp;analysismethod3)</f>
        <v xml:space="preserve">Secret Shopper: Network Participation; 
</v>
      </c>
      <c r="DN54" s="251" t="str">
        <f>IF(ISNUMBER(FIND(analysismethod3,'III_Plan comp 438.68 {Plan 4}'!BG$15)),"",'III_Plan comp 438.68 {Plan 4}'!BG$15&amp;analysismethod3)</f>
        <v xml:space="preserve">Secret Shopper: Network Participation; 
</v>
      </c>
      <c r="DO54" s="251" t="str">
        <f>IF(ISNUMBER(FIND(analysismethod3,'III_Plan comp 438.68 {Plan 4}'!BH$15)),"",'III_Plan comp 438.68 {Plan 4}'!BH$15&amp;analysismethod3)</f>
        <v xml:space="preserve">Secret Shopper: Network Participation; 
</v>
      </c>
      <c r="DP54" s="251" t="str">
        <f>IF(ISNUMBER(FIND(analysismethod3,'III_Plan comp 438.68 {Plan 4}'!BI$15)),"",'III_Plan comp 438.68 {Plan 4}'!BI$15&amp;analysismethod3)</f>
        <v xml:space="preserve">Secret Shopper: Network Participation; 
</v>
      </c>
      <c r="DQ54" s="251" t="str">
        <f>IF(ISNUMBER(FIND(analysismethod3,'III_Plan comp 438.68 {Plan 4}'!BJ$15)),"",'III_Plan comp 438.68 {Plan 4}'!BJ$15&amp;analysismethod3)</f>
        <v xml:space="preserve">Secret Shopper: Network Participation; 
</v>
      </c>
      <c r="DR54" s="251" t="str">
        <f>IF(ISNUMBER(FIND(analysismethod3,'III_Plan comp 438.68 {Plan 4}'!BK$15)),"",'III_Plan comp 438.68 {Plan 4}'!BK$15&amp;analysismethod3)</f>
        <v xml:space="preserve">Secret Shopper: Network Participation; 
</v>
      </c>
      <c r="DS54" s="251" t="str">
        <f>IF(ISNUMBER(FIND(analysismethod3,'III_Plan comp 438.68 {Plan 4}'!BL$15)),"",'III_Plan comp 438.68 {Plan 4}'!BL$15&amp;analysismethod3)</f>
        <v xml:space="preserve">Secret Shopper: Network Participation; 
</v>
      </c>
      <c r="DT54" s="251" t="str">
        <f>IF(ISNUMBER(FIND(analysismethod3,'III_Plan comp 438.68 {Plan 4}'!BM$15)),"",'III_Plan comp 438.68 {Plan 4}'!BM$15&amp;analysismethod3)</f>
        <v xml:space="preserve">Secret Shopper: Network Participation; 
</v>
      </c>
      <c r="DU54" s="251" t="str">
        <f>IF(ISNUMBER(FIND(analysismethod3,'III_Plan comp 438.68 {Plan 4}'!BN$15)),"",'III_Plan comp 438.68 {Plan 4}'!BN$15&amp;analysismethod3)</f>
        <v xml:space="preserve">Secret Shopper: Network Participation; 
</v>
      </c>
      <c r="DV54" s="251" t="str">
        <f>IF(ISNUMBER(FIND(analysismethod3,'III_Plan comp 438.68 {Plan 4}'!BO$15)),"",'III_Plan comp 438.68 {Plan 4}'!BO$15&amp;analysismethod3)</f>
        <v xml:space="preserve">Secret Shopper: Network Participation; 
</v>
      </c>
      <c r="DW54" s="251" t="str">
        <f>IF(ISNUMBER(FIND(analysismethod3,'III_Plan comp 438.68 {Plan 4}'!BP$15)),"",'III_Plan comp 438.68 {Plan 4}'!BP$15&amp;analysismethod3)</f>
        <v xml:space="preserve">Secret Shopper: Network Participation; 
</v>
      </c>
      <c r="DX54" s="251" t="str">
        <f>IF(ISNUMBER(FIND(analysismethod3,'III_Plan comp 438.68 {Plan 4}'!BQ$15)),"",'III_Plan comp 438.68 {Plan 4}'!BQ$15&amp;analysismethod3)</f>
        <v xml:space="preserve">Secret Shopper: Network Participation; 
</v>
      </c>
      <c r="DY54" s="251" t="str">
        <f>IF(ISNUMBER(FIND(analysismethod3,'III_Plan comp 438.68 {Plan 4}'!BR$15)),"",'III_Plan comp 438.68 {Plan 4}'!BR$15&amp;analysismethod3)</f>
        <v xml:space="preserve">Secret Shopper: Network Participation; 
</v>
      </c>
      <c r="DZ54" s="251" t="str">
        <f>IF(ISNUMBER(FIND(analysismethod3,'III_Plan comp 438.68 {Plan 4}'!BS$15)),"",'III_Plan comp 438.68 {Plan 4}'!BS$15&amp;analysismethod3)</f>
        <v xml:space="preserve">Secret Shopper: Network Participation; 
</v>
      </c>
      <c r="EA54" s="251" t="str">
        <f>IF(ISNUMBER(FIND(analysismethod3,'III_Plan comp 438.68 {Plan 4}'!BT$15)),"",'III_Plan comp 438.68 {Plan 4}'!BT$15&amp;analysismethod3)</f>
        <v xml:space="preserve">Secret Shopper: Network Participation; 
</v>
      </c>
      <c r="EB54" s="251" t="str">
        <f>IF(ISNUMBER(FIND(analysismethod3,'III_Plan comp 438.68 {Plan 4}'!BU$15)),"",'III_Plan comp 438.68 {Plan 4}'!BU$15&amp;analysismethod3)</f>
        <v xml:space="preserve">Secret Shopper: Network Participation; 
</v>
      </c>
      <c r="EC54" s="251" t="str">
        <f>IF(ISNUMBER(FIND(analysismethod3,'III_Plan comp 438.68 {Plan 4}'!BV$15)),"",'III_Plan comp 438.68 {Plan 4}'!BV$15&amp;analysismethod3)</f>
        <v xml:space="preserve">Secret Shopper: Network Participation; 
</v>
      </c>
      <c r="ED54" s="251" t="str">
        <f>IF(ISNUMBER(FIND(analysismethod3,'III_Plan comp 438.68 {Plan 4}'!BW$15)),"",'III_Plan comp 438.68 {Plan 4}'!BW$15&amp;analysismethod3)</f>
        <v xml:space="preserve">Secret Shopper: Network Participation; 
</v>
      </c>
      <c r="EE54" s="251" t="str">
        <f>IF(ISNUMBER(FIND(analysismethod3,'III_Plan comp 438.68 {Plan 4}'!BX$15)),"",'III_Plan comp 438.68 {Plan 4}'!BX$15&amp;analysismethod3)</f>
        <v xml:space="preserve">Secret Shopper: Network Participation; 
</v>
      </c>
      <c r="EF54" s="251" t="str">
        <f>IF(ISNUMBER(FIND(analysismethod3,'III_Plan comp 438.68 {Plan 4}'!BY$15)),"",'III_Plan comp 438.68 {Plan 4}'!BY$15&amp;analysismethod3)</f>
        <v xml:space="preserve">Secret Shopper: Network Participation; 
</v>
      </c>
      <c r="EG54" s="251" t="str">
        <f>IF(ISNUMBER(FIND(analysismethod3,'III_Plan comp 438.68 {Plan 4}'!BZ$15)),"",'III_Plan comp 438.68 {Plan 4}'!BZ$15&amp;analysismethod3)</f>
        <v xml:space="preserve">Secret Shopper: Network Participation; 
</v>
      </c>
      <c r="EH54" s="251" t="str">
        <f>IF(ISNUMBER(FIND(analysismethod3,'III_Plan comp 438.68 {Plan 4}'!CA$15)),"",'III_Plan comp 438.68 {Plan 4}'!CA$15&amp;analysismethod3)</f>
        <v xml:space="preserve">Secret Shopper: Network Participation; 
</v>
      </c>
      <c r="EI54" s="251" t="str">
        <f>IF(ISNUMBER(FIND(analysismethod3,'III_Plan comp 438.68 {Plan 4}'!CB$15)),"",'III_Plan comp 438.68 {Plan 4}'!CB$15&amp;analysismethod3)</f>
        <v xml:space="preserve">Secret Shopper: Network Participation; 
</v>
      </c>
      <c r="EJ54" s="251" t="str">
        <f>IF(ISNUMBER(FIND(analysismethod3,'III_Plan comp 438.68 {Plan 4}'!CC$15)),"",'III_Plan comp 438.68 {Plan 4}'!CC$15&amp;analysismethod3)</f>
        <v xml:space="preserve">Secret Shopper: Network Participation; 
</v>
      </c>
      <c r="EK54" s="251" t="str">
        <f>IF(ISNUMBER(FIND(analysismethod3,'III_Plan comp 438.68 {Plan 4}'!CD$15)),"",'III_Plan comp 438.68 {Plan 4}'!CD$15&amp;analysismethod3)</f>
        <v xml:space="preserve">Secret Shopper: Network Participation; 
</v>
      </c>
      <c r="EL54" s="251" t="str">
        <f>IF(ISNUMBER(FIND(analysismethod3,'III_Plan comp 438.68 {Plan 4}'!CE$15)),"",'III_Plan comp 438.68 {Plan 4}'!CE$15&amp;analysismethod3)</f>
        <v xml:space="preserve">Secret Shopper: Network Participation; 
</v>
      </c>
      <c r="EM54" s="251" t="str">
        <f>IF(ISNUMBER(FIND(analysismethod3,'III_Plan comp 438.68 {Plan 4}'!CF$15)),"",'III_Plan comp 438.68 {Plan 4}'!CF$15&amp;analysismethod3)</f>
        <v xml:space="preserve">Secret Shopper: Network Participation; 
</v>
      </c>
      <c r="EN54" s="251" t="str">
        <f>IF(ISNUMBER(FIND(analysismethod3,'III_Plan comp 438.68 {Plan 4}'!CG$15)),"",'III_Plan comp 438.68 {Plan 4}'!CG$15&amp;analysismethod3)</f>
        <v xml:space="preserve">Secret Shopper: Network Participation; 
</v>
      </c>
      <c r="EO54" s="251" t="str">
        <f>IF(ISNUMBER(FIND(analysismethod3,'III_Plan comp 438.68 {Plan 4}'!CH$15)),"",'III_Plan comp 438.68 {Plan 4}'!CH$15&amp;analysismethod3)</f>
        <v xml:space="preserve">Secret Shopper: Network Participation; 
</v>
      </c>
      <c r="EP54" s="251" t="str">
        <f>IF(ISNUMBER(FIND(analysismethod3,'III_Plan comp 438.68 {Plan 4}'!CI$15)),"",'III_Plan comp 438.68 {Plan 4}'!CI$15&amp;analysismethod3)</f>
        <v xml:space="preserve">Secret Shopper: Network Participation; 
</v>
      </c>
      <c r="EQ54" s="251" t="str">
        <f>IF(ISNUMBER(FIND(analysismethod3,'III_Plan comp 438.68 {Plan 4}'!CJ$15)),"",'III_Plan comp 438.68 {Plan 4}'!CJ$15&amp;analysismethod3)</f>
        <v xml:space="preserve">Secret Shopper: Network Participation; 
</v>
      </c>
      <c r="ER54" s="251" t="str">
        <f>IF(ISNUMBER(FIND(analysismethod3,'III_Plan comp 438.68 {Plan 4}'!CK$15)),"",'III_Plan comp 438.68 {Plan 4}'!CK$15&amp;analysismethod3)</f>
        <v xml:space="preserve">Secret Shopper: Network Participation; 
</v>
      </c>
      <c r="ES54" s="251" t="str">
        <f>IF(ISNUMBER(FIND(analysismethod3,'III_Plan comp 438.68 {Plan 4}'!CL$15)),"",'III_Plan comp 438.68 {Plan 4}'!CL$15&amp;analysismethod3)</f>
        <v xml:space="preserve">Secret Shopper: Network Participation; 
</v>
      </c>
      <c r="ET54" s="251" t="str">
        <f>IF(ISNUMBER(FIND(analysismethod3,'III_Plan comp 438.68 {Plan 4}'!CM$15)),"",'III_Plan comp 438.68 {Plan 4}'!CM$15&amp;analysismethod3)</f>
        <v xml:space="preserve">Secret Shopper: Network Participation; 
</v>
      </c>
      <c r="EU54" s="251" t="str">
        <f>IF(ISNUMBER(FIND(analysismethod3,'III_Plan comp 438.68 {Plan 4}'!CN$15)),"",'III_Plan comp 438.68 {Plan 4}'!CN$15&amp;analysismethod3)</f>
        <v xml:space="preserve">Secret Shopper: Network Participation; 
</v>
      </c>
      <c r="EV54" s="251" t="str">
        <f>IF(ISNUMBER(FIND(analysismethod3,'III_Plan comp 438.68 {Plan 4}'!CO$15)),"",'III_Plan comp 438.68 {Plan 4}'!CO$15&amp;analysismethod3)</f>
        <v xml:space="preserve">Secret Shopper: Network Participation; 
</v>
      </c>
      <c r="EW54" s="251" t="str">
        <f>IF(ISNUMBER(FIND(analysismethod3,'III_Plan comp 438.68 {Plan 4}'!CP$15)),"",'III_Plan comp 438.68 {Plan 4}'!CP$15&amp;analysismethod3)</f>
        <v xml:space="preserve">Secret Shopper: Network Participation; 
</v>
      </c>
      <c r="EX54" s="251" t="str">
        <f>IF(ISNUMBER(FIND(analysismethod3,'III_Plan comp 438.68 {Plan 4}'!CQ$15)),"",'III_Plan comp 438.68 {Plan 4}'!CQ$15&amp;analysismethod3)</f>
        <v xml:space="preserve">Secret Shopper: Network Participation; 
</v>
      </c>
      <c r="EY54" s="251" t="str">
        <f>IF(ISNUMBER(FIND(analysismethod3,'III_Plan comp 438.68 {Plan 4}'!CR$15)),"",'III_Plan comp 438.68 {Plan 4}'!CR$15&amp;analysismethod3)</f>
        <v xml:space="preserve">Secret Shopper: Network Participation; 
</v>
      </c>
      <c r="EZ54" s="251" t="str">
        <f>IF(ISNUMBER(FIND(analysismethod3,'III_Plan comp 438.68 {Plan 4}'!CS$15)),"",'III_Plan comp 438.68 {Plan 4}'!CS$15&amp;analysismethod3)</f>
        <v xml:space="preserve">Secret Shopper: Network Participation; 
</v>
      </c>
      <c r="FA54" s="251" t="str">
        <f>IF(ISNUMBER(FIND(analysismethod3,'III_Plan comp 438.68 {Plan 4}'!CT$15)),"",'III_Plan comp 438.68 {Plan 4}'!CT$15&amp;analysismethod3)</f>
        <v xml:space="preserve">Secret Shopper: Network Participation; 
</v>
      </c>
      <c r="FB54" s="251" t="str">
        <f>IF(ISNUMBER(FIND(analysismethod3,'III_Plan comp 438.68 {Plan 4}'!CU$15)),"",'III_Plan comp 438.68 {Plan 4}'!CU$15&amp;analysismethod3)</f>
        <v xml:space="preserve">Secret Shopper: Network Participation; 
</v>
      </c>
      <c r="FC54" s="251" t="str">
        <f>IF(ISNUMBER(FIND(analysismethod3,'III_Plan comp 438.68 {Plan 4}'!CV$15)),"",'III_Plan comp 438.68 {Plan 4}'!CV$15&amp;analysismethod3)</f>
        <v xml:space="preserve">Secret Shopper: Network Participation; 
</v>
      </c>
      <c r="FD54" s="251" t="str">
        <f>IF(ISNUMBER(FIND(analysismethod3,'III_Plan comp 438.68 {Plan 4}'!CW$15)),"",'III_Plan comp 438.68 {Plan 4}'!CW$15&amp;analysismethod3)</f>
        <v xml:space="preserve">Secret Shopper: Network Participation; 
</v>
      </c>
      <c r="FE54" s="251" t="str">
        <f>IF(ISNUMBER(FIND(analysismethod3,'III_Plan comp 438.68 {Plan 4}'!CX$15)),"",'III_Plan comp 438.68 {Plan 4}'!CX$15&amp;analysismethod3)</f>
        <v xml:space="preserve">Secret Shopper: Network Participation; 
</v>
      </c>
      <c r="FF54" s="251" t="str">
        <f>IF(ISNUMBER(FIND(analysismethod3,'III_Plan comp 438.68 {Plan 4}'!CY$15)),"",'III_Plan comp 438.68 {Plan 4}'!CY$15&amp;analysismethod3)</f>
        <v xml:space="preserve">Secret Shopper: Network Participation; 
</v>
      </c>
      <c r="FG54" s="251" t="str">
        <f>IF(ISNUMBER(FIND(analysismethod3,'III_Plan comp 438.68 {Plan 4}'!CZ$15)),"",'III_Plan comp 438.68 {Plan 4}'!CZ$15&amp;analysismethod3)</f>
        <v xml:space="preserve">Secret Shopper: Network Participation; 
</v>
      </c>
    </row>
    <row r="55" spans="2:163" x14ac:dyDescent="0.2">
      <c r="BK55" s="250" t="str">
        <f>IF('I_State and program information'!$E$62="Yes","Secret Shopper: Appointment Availability"&amp;"; "&amp;CHAR(10)&amp;CHAR(10),"")</f>
        <v xml:space="preserve">Secret Shopper: Appointment Availability; 
</v>
      </c>
      <c r="BL55" s="251" t="str">
        <f>IF(ISNUMBER(FIND(analysismethod4,'III_Plan comp 438.68 {Plan 4}'!E$15)),"",'III_Plan comp 438.68 {Plan 4}'!E$15&amp;analysismethod4)</f>
        <v xml:space="preserve">Secret Shopper: Appointment Availability; 
</v>
      </c>
      <c r="BM55" s="251" t="str">
        <f>IF(ISNUMBER(FIND(analysismethod4,'III_Plan comp 438.68 {Plan 4}'!F$15)),"",'III_Plan comp 438.68 {Plan 4}'!F$15&amp;analysismethod4)</f>
        <v xml:space="preserve">Secret Shopper: Appointment Availability; 
</v>
      </c>
      <c r="BN55" s="251" t="str">
        <f>IF(ISNUMBER(FIND(analysismethod4,'III_Plan comp 438.68 {Plan 4}'!G$15)),"",'III_Plan comp 438.68 {Plan 4}'!G$15&amp;analysismethod4)</f>
        <v xml:space="preserve">Secret Shopper: Appointment Availability; 
</v>
      </c>
      <c r="BO55" s="251" t="str">
        <f>IF(ISNUMBER(FIND(analysismethod4,'III_Plan comp 438.68 {Plan 4}'!H$15)),"",'III_Plan comp 438.68 {Plan 4}'!H$15&amp;analysismethod4)</f>
        <v xml:space="preserve">Secret Shopper: Appointment Availability; 
</v>
      </c>
      <c r="BP55" s="251" t="str">
        <f>IF(ISNUMBER(FIND(analysismethod4,'III_Plan comp 438.68 {Plan 4}'!I$15)),"",'III_Plan comp 438.68 {Plan 4}'!I$15&amp;analysismethod4)</f>
        <v xml:space="preserve">Secret Shopper: Appointment Availability; 
</v>
      </c>
      <c r="BQ55" s="251" t="str">
        <f>IF(ISNUMBER(FIND(analysismethod4,'III_Plan comp 438.68 {Plan 4}'!J$15)),"",'III_Plan comp 438.68 {Plan 4}'!J$15&amp;analysismethod4)</f>
        <v xml:space="preserve">Secret Shopper: Appointment Availability; 
</v>
      </c>
      <c r="BR55" s="251" t="str">
        <f>IF(ISNUMBER(FIND(analysismethod4,'III_Plan comp 438.68 {Plan 4}'!K$15)),"",'III_Plan comp 438.68 {Plan 4}'!K$15&amp;analysismethod4)</f>
        <v xml:space="preserve">Secret Shopper: Appointment Availability; 
</v>
      </c>
      <c r="BS55" s="251" t="str">
        <f>IF(ISNUMBER(FIND(analysismethod4,'III_Plan comp 438.68 {Plan 4}'!L$15)),"",'III_Plan comp 438.68 {Plan 4}'!L$15&amp;analysismethod4)</f>
        <v xml:space="preserve">Secret Shopper: Appointment Availability; 
</v>
      </c>
      <c r="BT55" s="251" t="str">
        <f>IF(ISNUMBER(FIND(analysismethod4,'III_Plan comp 438.68 {Plan 4}'!M$15)),"",'III_Plan comp 438.68 {Plan 4}'!M$15&amp;analysismethod4)</f>
        <v xml:space="preserve">Secret Shopper: Appointment Availability; 
</v>
      </c>
      <c r="BU55" s="251" t="str">
        <f>IF(ISNUMBER(FIND(analysismethod4,'III_Plan comp 438.68 {Plan 4}'!N$15)),"",'III_Plan comp 438.68 {Plan 4}'!N$15&amp;analysismethod4)</f>
        <v xml:space="preserve">Secret Shopper: Appointment Availability; 
</v>
      </c>
      <c r="BV55" s="251" t="str">
        <f>IF(ISNUMBER(FIND(analysismethod4,'III_Plan comp 438.68 {Plan 4}'!O$15)),"",'III_Plan comp 438.68 {Plan 4}'!O$15&amp;analysismethod4)</f>
        <v xml:space="preserve">Secret Shopper: Appointment Availability; 
</v>
      </c>
      <c r="BW55" s="251" t="str">
        <f>IF(ISNUMBER(FIND(analysismethod4,'III_Plan comp 438.68 {Plan 4}'!P$15)),"",'III_Plan comp 438.68 {Plan 4}'!P$15&amp;analysismethod4)</f>
        <v xml:space="preserve">Secret Shopper: Appointment Availability; 
</v>
      </c>
      <c r="BX55" s="251" t="str">
        <f>IF(ISNUMBER(FIND(analysismethod4,'III_Plan comp 438.68 {Plan 4}'!Q$15)),"",'III_Plan comp 438.68 {Plan 4}'!Q$15&amp;analysismethod4)</f>
        <v xml:space="preserve">Secret Shopper: Appointment Availability; 
</v>
      </c>
      <c r="BY55" s="251" t="str">
        <f>IF(ISNUMBER(FIND(analysismethod4,'III_Plan comp 438.68 {Plan 4}'!R$15)),"",'III_Plan comp 438.68 {Plan 4}'!R$15&amp;analysismethod4)</f>
        <v xml:space="preserve">Secret Shopper: Appointment Availability; 
</v>
      </c>
      <c r="BZ55" s="251" t="str">
        <f>IF(ISNUMBER(FIND(analysismethod4,'III_Plan comp 438.68 {Plan 4}'!S$15)),"",'III_Plan comp 438.68 {Plan 4}'!S$15&amp;analysismethod4)</f>
        <v xml:space="preserve">Secret Shopper: Appointment Availability; 
</v>
      </c>
      <c r="CA55" s="251" t="str">
        <f>IF(ISNUMBER(FIND(analysismethod4,'III_Plan comp 438.68 {Plan 4}'!T$15)),"",'III_Plan comp 438.68 {Plan 4}'!T$15&amp;analysismethod4)</f>
        <v xml:space="preserve">Secret Shopper: Appointment Availability; 
</v>
      </c>
      <c r="CB55" s="251" t="str">
        <f>IF(ISNUMBER(FIND(analysismethod4,'III_Plan comp 438.68 {Plan 4}'!U$15)),"",'III_Plan comp 438.68 {Plan 4}'!U$15&amp;analysismethod4)</f>
        <v xml:space="preserve">Secret Shopper: Appointment Availability; 
</v>
      </c>
      <c r="CC55" s="251" t="str">
        <f>IF(ISNUMBER(FIND(analysismethod4,'III_Plan comp 438.68 {Plan 4}'!V$15)),"",'III_Plan comp 438.68 {Plan 4}'!V$15&amp;analysismethod4)</f>
        <v xml:space="preserve">Secret Shopper: Appointment Availability; 
</v>
      </c>
      <c r="CD55" s="251" t="str">
        <f>IF(ISNUMBER(FIND(analysismethod4,'III_Plan comp 438.68 {Plan 4}'!W$15)),"",'III_Plan comp 438.68 {Plan 4}'!W$15&amp;analysismethod4)</f>
        <v xml:space="preserve">Secret Shopper: Appointment Availability; 
</v>
      </c>
      <c r="CE55" s="251" t="str">
        <f>IF(ISNUMBER(FIND(analysismethod4,'III_Plan comp 438.68 {Plan 4}'!X$15)),"",'III_Plan comp 438.68 {Plan 4}'!X$15&amp;analysismethod4)</f>
        <v xml:space="preserve">Secret Shopper: Appointment Availability; 
</v>
      </c>
      <c r="CF55" s="251" t="str">
        <f>IF(ISNUMBER(FIND(analysismethod4,'III_Plan comp 438.68 {Plan 4}'!Y$15)),"",'III_Plan comp 438.68 {Plan 4}'!Y$15&amp;analysismethod4)</f>
        <v xml:space="preserve">Secret Shopper: Appointment Availability; 
</v>
      </c>
      <c r="CG55" s="251" t="str">
        <f>IF(ISNUMBER(FIND(analysismethod4,'III_Plan comp 438.68 {Plan 4}'!Z$15)),"",'III_Plan comp 438.68 {Plan 4}'!Z$15&amp;analysismethod4)</f>
        <v xml:space="preserve">Secret Shopper: Appointment Availability; 
</v>
      </c>
      <c r="CH55" s="251" t="str">
        <f>IF(ISNUMBER(FIND(analysismethod4,'III_Plan comp 438.68 {Plan 4}'!AA$15)),"",'III_Plan comp 438.68 {Plan 4}'!AA$15&amp;analysismethod4)</f>
        <v xml:space="preserve">Secret Shopper: Appointment Availability; 
</v>
      </c>
      <c r="CI55" s="251" t="str">
        <f>IF(ISNUMBER(FIND(analysismethod4,'III_Plan comp 438.68 {Plan 4}'!AB$15)),"",'III_Plan comp 438.68 {Plan 4}'!AB$15&amp;analysismethod4)</f>
        <v xml:space="preserve">Secret Shopper: Appointment Availability; 
</v>
      </c>
      <c r="CJ55" s="251" t="str">
        <f>IF(ISNUMBER(FIND(analysismethod4,'III_Plan comp 438.68 {Plan 4}'!AC$15)),"",'III_Plan comp 438.68 {Plan 4}'!AC$15&amp;analysismethod4)</f>
        <v xml:space="preserve">Secret Shopper: Appointment Availability; 
</v>
      </c>
      <c r="CK55" s="251" t="str">
        <f>IF(ISNUMBER(FIND(analysismethod4,'III_Plan comp 438.68 {Plan 4}'!AD$15)),"",'III_Plan comp 438.68 {Plan 4}'!AD$15&amp;analysismethod4)</f>
        <v xml:space="preserve">Secret Shopper: Appointment Availability; 
</v>
      </c>
      <c r="CL55" s="251" t="str">
        <f>IF(ISNUMBER(FIND(analysismethod4,'III_Plan comp 438.68 {Plan 4}'!AE$15)),"",'III_Plan comp 438.68 {Plan 4}'!AE$15&amp;analysismethod4)</f>
        <v xml:space="preserve">Secret Shopper: Appointment Availability; 
</v>
      </c>
      <c r="CM55" s="251" t="str">
        <f>IF(ISNUMBER(FIND(analysismethod4,'III_Plan comp 438.68 {Plan 4}'!AF$15)),"",'III_Plan comp 438.68 {Plan 4}'!AF$15&amp;analysismethod4)</f>
        <v xml:space="preserve">Secret Shopper: Appointment Availability; 
</v>
      </c>
      <c r="CN55" s="251" t="str">
        <f>IF(ISNUMBER(FIND(analysismethod4,'III_Plan comp 438.68 {Plan 4}'!AG$15)),"",'III_Plan comp 438.68 {Plan 4}'!AG$15&amp;analysismethod4)</f>
        <v xml:space="preserve">Secret Shopper: Appointment Availability; 
</v>
      </c>
      <c r="CO55" s="251" t="str">
        <f>IF(ISNUMBER(FIND(analysismethod4,'III_Plan comp 438.68 {Plan 4}'!AH$15)),"",'III_Plan comp 438.68 {Plan 4}'!AH$15&amp;analysismethod4)</f>
        <v xml:space="preserve">Secret Shopper: Appointment Availability; 
</v>
      </c>
      <c r="CP55" s="251" t="str">
        <f>IF(ISNUMBER(FIND(analysismethod4,'III_Plan comp 438.68 {Plan 4}'!AI$15)),"",'III_Plan comp 438.68 {Plan 4}'!AI$15&amp;analysismethod4)</f>
        <v xml:space="preserve">Secret Shopper: Appointment Availability; 
</v>
      </c>
      <c r="CQ55" s="251" t="str">
        <f>IF(ISNUMBER(FIND(analysismethod4,'III_Plan comp 438.68 {Plan 4}'!AJ$15)),"",'III_Plan comp 438.68 {Plan 4}'!AJ$15&amp;analysismethod4)</f>
        <v xml:space="preserve">Secret Shopper: Appointment Availability; 
</v>
      </c>
      <c r="CR55" s="251" t="str">
        <f>IF(ISNUMBER(FIND(analysismethod4,'III_Plan comp 438.68 {Plan 4}'!AK$15)),"",'III_Plan comp 438.68 {Plan 4}'!AK$15&amp;analysismethod4)</f>
        <v xml:space="preserve">Secret Shopper: Appointment Availability; 
</v>
      </c>
      <c r="CS55" s="251" t="str">
        <f>IF(ISNUMBER(FIND(analysismethod4,'III_Plan comp 438.68 {Plan 4}'!AL$15)),"",'III_Plan comp 438.68 {Plan 4}'!AL$15&amp;analysismethod4)</f>
        <v xml:space="preserve">Secret Shopper: Appointment Availability; 
</v>
      </c>
      <c r="CT55" s="251" t="str">
        <f>IF(ISNUMBER(FIND(analysismethod4,'III_Plan comp 438.68 {Plan 4}'!AM$15)),"",'III_Plan comp 438.68 {Plan 4}'!AM$15&amp;analysismethod4)</f>
        <v xml:space="preserve">Secret Shopper: Appointment Availability; 
</v>
      </c>
      <c r="CU55" s="251" t="str">
        <f>IF(ISNUMBER(FIND(analysismethod4,'III_Plan comp 438.68 {Plan 4}'!AN$15)),"",'III_Plan comp 438.68 {Plan 4}'!AN$15&amp;analysismethod4)</f>
        <v xml:space="preserve">Secret Shopper: Appointment Availability; 
</v>
      </c>
      <c r="CV55" s="251" t="str">
        <f>IF(ISNUMBER(FIND(analysismethod4,'III_Plan comp 438.68 {Plan 4}'!AO$15)),"",'III_Plan comp 438.68 {Plan 4}'!AO$15&amp;analysismethod4)</f>
        <v xml:space="preserve">Secret Shopper: Appointment Availability; 
</v>
      </c>
      <c r="CW55" s="251" t="str">
        <f>IF(ISNUMBER(FIND(analysismethod4,'III_Plan comp 438.68 {Plan 4}'!AP$15)),"",'III_Plan comp 438.68 {Plan 4}'!AP$15&amp;analysismethod4)</f>
        <v xml:space="preserve">Secret Shopper: Appointment Availability; 
</v>
      </c>
      <c r="CX55" s="251" t="str">
        <f>IF(ISNUMBER(FIND(analysismethod4,'III_Plan comp 438.68 {Plan 4}'!AQ$15)),"",'III_Plan comp 438.68 {Plan 4}'!AQ$15&amp;analysismethod4)</f>
        <v xml:space="preserve">Secret Shopper: Appointment Availability; 
</v>
      </c>
      <c r="CY55" s="251" t="str">
        <f>IF(ISNUMBER(FIND(analysismethod4,'III_Plan comp 438.68 {Plan 4}'!AR$15)),"",'III_Plan comp 438.68 {Plan 4}'!AR$15&amp;analysismethod4)</f>
        <v xml:space="preserve">Secret Shopper: Appointment Availability; 
</v>
      </c>
      <c r="CZ55" s="251" t="str">
        <f>IF(ISNUMBER(FIND(analysismethod4,'III_Plan comp 438.68 {Plan 4}'!AS$15)),"",'III_Plan comp 438.68 {Plan 4}'!AS$15&amp;analysismethod4)</f>
        <v xml:space="preserve">Secret Shopper: Appointment Availability; 
</v>
      </c>
      <c r="DA55" s="251" t="str">
        <f>IF(ISNUMBER(FIND(analysismethod4,'III_Plan comp 438.68 {Plan 4}'!AT$15)),"",'III_Plan comp 438.68 {Plan 4}'!AT$15&amp;analysismethod4)</f>
        <v xml:space="preserve">Secret Shopper: Appointment Availability; 
</v>
      </c>
      <c r="DB55" s="251" t="str">
        <f>IF(ISNUMBER(FIND(analysismethod4,'III_Plan comp 438.68 {Plan 4}'!AU$15)),"",'III_Plan comp 438.68 {Plan 4}'!AU$15&amp;analysismethod4)</f>
        <v xml:space="preserve">Secret Shopper: Appointment Availability; 
</v>
      </c>
      <c r="DC55" s="251" t="str">
        <f>IF(ISNUMBER(FIND(analysismethod4,'III_Plan comp 438.68 {Plan 4}'!AV$15)),"",'III_Plan comp 438.68 {Plan 4}'!AV$15&amp;analysismethod4)</f>
        <v xml:space="preserve">Secret Shopper: Appointment Availability; 
</v>
      </c>
      <c r="DD55" s="251" t="str">
        <f>IF(ISNUMBER(FIND(analysismethod4,'III_Plan comp 438.68 {Plan 4}'!AW$15)),"",'III_Plan comp 438.68 {Plan 4}'!AW$15&amp;analysismethod4)</f>
        <v xml:space="preserve">Secret Shopper: Appointment Availability; 
</v>
      </c>
      <c r="DE55" s="251" t="str">
        <f>IF(ISNUMBER(FIND(analysismethod4,'III_Plan comp 438.68 {Plan 4}'!AX$15)),"",'III_Plan comp 438.68 {Plan 4}'!AX$15&amp;analysismethod4)</f>
        <v xml:space="preserve">Secret Shopper: Appointment Availability; 
</v>
      </c>
      <c r="DF55" s="251" t="str">
        <f>IF(ISNUMBER(FIND(analysismethod4,'III_Plan comp 438.68 {Plan 4}'!AY$15)),"",'III_Plan comp 438.68 {Plan 4}'!AY$15&amp;analysismethod4)</f>
        <v xml:space="preserve">Secret Shopper: Appointment Availability; 
</v>
      </c>
      <c r="DG55" s="251" t="str">
        <f>IF(ISNUMBER(FIND(analysismethod4,'III_Plan comp 438.68 {Plan 4}'!AZ$15)),"",'III_Plan comp 438.68 {Plan 4}'!AZ$15&amp;analysismethod4)</f>
        <v xml:space="preserve">Secret Shopper: Appointment Availability; 
</v>
      </c>
      <c r="DH55" s="251" t="str">
        <f>IF(ISNUMBER(FIND(analysismethod4,'III_Plan comp 438.68 {Plan 4}'!BA$15)),"",'III_Plan comp 438.68 {Plan 4}'!BA$15&amp;analysismethod4)</f>
        <v xml:space="preserve">Secret Shopper: Appointment Availability; 
</v>
      </c>
      <c r="DI55" s="251" t="str">
        <f>IF(ISNUMBER(FIND(analysismethod4,'III_Plan comp 438.68 {Plan 4}'!BB$15)),"",'III_Plan comp 438.68 {Plan 4}'!BB$15&amp;analysismethod4)</f>
        <v xml:space="preserve">Secret Shopper: Appointment Availability; 
</v>
      </c>
      <c r="DJ55" s="251" t="str">
        <f>IF(ISNUMBER(FIND(analysismethod4,'III_Plan comp 438.68 {Plan 4}'!BC$15)),"",'III_Plan comp 438.68 {Plan 4}'!BC$15&amp;analysismethod4)</f>
        <v xml:space="preserve">Secret Shopper: Appointment Availability; 
</v>
      </c>
      <c r="DK55" s="251" t="str">
        <f>IF(ISNUMBER(FIND(analysismethod4,'III_Plan comp 438.68 {Plan 4}'!BD$15)),"",'III_Plan comp 438.68 {Plan 4}'!BD$15&amp;analysismethod4)</f>
        <v xml:space="preserve">Secret Shopper: Appointment Availability; 
</v>
      </c>
      <c r="DL55" s="251" t="str">
        <f>IF(ISNUMBER(FIND(analysismethod4,'III_Plan comp 438.68 {Plan 4}'!BE$15)),"",'III_Plan comp 438.68 {Plan 4}'!BE$15&amp;analysismethod4)</f>
        <v xml:space="preserve">Secret Shopper: Appointment Availability; 
</v>
      </c>
      <c r="DM55" s="251" t="str">
        <f>IF(ISNUMBER(FIND(analysismethod4,'III_Plan comp 438.68 {Plan 4}'!BF$15)),"",'III_Plan comp 438.68 {Plan 4}'!BF$15&amp;analysismethod4)</f>
        <v xml:space="preserve">Secret Shopper: Appointment Availability; 
</v>
      </c>
      <c r="DN55" s="251" t="str">
        <f>IF(ISNUMBER(FIND(analysismethod4,'III_Plan comp 438.68 {Plan 4}'!BG$15)),"",'III_Plan comp 438.68 {Plan 4}'!BG$15&amp;analysismethod4)</f>
        <v xml:space="preserve">Secret Shopper: Appointment Availability; 
</v>
      </c>
      <c r="DO55" s="251" t="str">
        <f>IF(ISNUMBER(FIND(analysismethod4,'III_Plan comp 438.68 {Plan 4}'!BH$15)),"",'III_Plan comp 438.68 {Plan 4}'!BH$15&amp;analysismethod4)</f>
        <v xml:space="preserve">Secret Shopper: Appointment Availability; 
</v>
      </c>
      <c r="DP55" s="251" t="str">
        <f>IF(ISNUMBER(FIND(analysismethod4,'III_Plan comp 438.68 {Plan 4}'!BI$15)),"",'III_Plan comp 438.68 {Plan 4}'!BI$15&amp;analysismethod4)</f>
        <v xml:space="preserve">Secret Shopper: Appointment Availability; 
</v>
      </c>
      <c r="DQ55" s="251" t="str">
        <f>IF(ISNUMBER(FIND(analysismethod4,'III_Plan comp 438.68 {Plan 4}'!BJ$15)),"",'III_Plan comp 438.68 {Plan 4}'!BJ$15&amp;analysismethod4)</f>
        <v xml:space="preserve">Secret Shopper: Appointment Availability; 
</v>
      </c>
      <c r="DR55" s="251" t="str">
        <f>IF(ISNUMBER(FIND(analysismethod4,'III_Plan comp 438.68 {Plan 4}'!BK$15)),"",'III_Plan comp 438.68 {Plan 4}'!BK$15&amp;analysismethod4)</f>
        <v xml:space="preserve">Secret Shopper: Appointment Availability; 
</v>
      </c>
      <c r="DS55" s="251" t="str">
        <f>IF(ISNUMBER(FIND(analysismethod4,'III_Plan comp 438.68 {Plan 4}'!BL$15)),"",'III_Plan comp 438.68 {Plan 4}'!BL$15&amp;analysismethod4)</f>
        <v xml:space="preserve">Secret Shopper: Appointment Availability; 
</v>
      </c>
      <c r="DT55" s="251" t="str">
        <f>IF(ISNUMBER(FIND(analysismethod4,'III_Plan comp 438.68 {Plan 4}'!BM$15)),"",'III_Plan comp 438.68 {Plan 4}'!BM$15&amp;analysismethod4)</f>
        <v xml:space="preserve">Secret Shopper: Appointment Availability; 
</v>
      </c>
      <c r="DU55" s="251" t="str">
        <f>IF(ISNUMBER(FIND(analysismethod4,'III_Plan comp 438.68 {Plan 4}'!BN$15)),"",'III_Plan comp 438.68 {Plan 4}'!BN$15&amp;analysismethod4)</f>
        <v xml:space="preserve">Secret Shopper: Appointment Availability; 
</v>
      </c>
      <c r="DV55" s="251" t="str">
        <f>IF(ISNUMBER(FIND(analysismethod4,'III_Plan comp 438.68 {Plan 4}'!BO$15)),"",'III_Plan comp 438.68 {Plan 4}'!BO$15&amp;analysismethod4)</f>
        <v xml:space="preserve">Secret Shopper: Appointment Availability; 
</v>
      </c>
      <c r="DW55" s="251" t="str">
        <f>IF(ISNUMBER(FIND(analysismethod4,'III_Plan comp 438.68 {Plan 4}'!BP$15)),"",'III_Plan comp 438.68 {Plan 4}'!BP$15&amp;analysismethod4)</f>
        <v xml:space="preserve">Secret Shopper: Appointment Availability; 
</v>
      </c>
      <c r="DX55" s="251" t="str">
        <f>IF(ISNUMBER(FIND(analysismethod4,'III_Plan comp 438.68 {Plan 4}'!BQ$15)),"",'III_Plan comp 438.68 {Plan 4}'!BQ$15&amp;analysismethod4)</f>
        <v xml:space="preserve">Secret Shopper: Appointment Availability; 
</v>
      </c>
      <c r="DY55" s="251" t="str">
        <f>IF(ISNUMBER(FIND(analysismethod4,'III_Plan comp 438.68 {Plan 4}'!BR$15)),"",'III_Plan comp 438.68 {Plan 4}'!BR$15&amp;analysismethod4)</f>
        <v xml:space="preserve">Secret Shopper: Appointment Availability; 
</v>
      </c>
      <c r="DZ55" s="251" t="str">
        <f>IF(ISNUMBER(FIND(analysismethod4,'III_Plan comp 438.68 {Plan 4}'!BS$15)),"",'III_Plan comp 438.68 {Plan 4}'!BS$15&amp;analysismethod4)</f>
        <v xml:space="preserve">Secret Shopper: Appointment Availability; 
</v>
      </c>
      <c r="EA55" s="251" t="str">
        <f>IF(ISNUMBER(FIND(analysismethod4,'III_Plan comp 438.68 {Plan 4}'!BT$15)),"",'III_Plan comp 438.68 {Plan 4}'!BT$15&amp;analysismethod4)</f>
        <v xml:space="preserve">Secret Shopper: Appointment Availability; 
</v>
      </c>
      <c r="EB55" s="251" t="str">
        <f>IF(ISNUMBER(FIND(analysismethod4,'III_Plan comp 438.68 {Plan 4}'!BU$15)),"",'III_Plan comp 438.68 {Plan 4}'!BU$15&amp;analysismethod4)</f>
        <v xml:space="preserve">Secret Shopper: Appointment Availability; 
</v>
      </c>
      <c r="EC55" s="251" t="str">
        <f>IF(ISNUMBER(FIND(analysismethod4,'III_Plan comp 438.68 {Plan 4}'!BV$15)),"",'III_Plan comp 438.68 {Plan 4}'!BV$15&amp;analysismethod4)</f>
        <v xml:space="preserve">Secret Shopper: Appointment Availability; 
</v>
      </c>
      <c r="ED55" s="251" t="str">
        <f>IF(ISNUMBER(FIND(analysismethod4,'III_Plan comp 438.68 {Plan 4}'!BW$15)),"",'III_Plan comp 438.68 {Plan 4}'!BW$15&amp;analysismethod4)</f>
        <v xml:space="preserve">Secret Shopper: Appointment Availability; 
</v>
      </c>
      <c r="EE55" s="251" t="str">
        <f>IF(ISNUMBER(FIND(analysismethod4,'III_Plan comp 438.68 {Plan 4}'!BX$15)),"",'III_Plan comp 438.68 {Plan 4}'!BX$15&amp;analysismethod4)</f>
        <v xml:space="preserve">Secret Shopper: Appointment Availability; 
</v>
      </c>
      <c r="EF55" s="251" t="str">
        <f>IF(ISNUMBER(FIND(analysismethod4,'III_Plan comp 438.68 {Plan 4}'!BY$15)),"",'III_Plan comp 438.68 {Plan 4}'!BY$15&amp;analysismethod4)</f>
        <v xml:space="preserve">Secret Shopper: Appointment Availability; 
</v>
      </c>
      <c r="EG55" s="251" t="str">
        <f>IF(ISNUMBER(FIND(analysismethod4,'III_Plan comp 438.68 {Plan 4}'!BZ$15)),"",'III_Plan comp 438.68 {Plan 4}'!BZ$15&amp;analysismethod4)</f>
        <v xml:space="preserve">Secret Shopper: Appointment Availability; 
</v>
      </c>
      <c r="EH55" s="251" t="str">
        <f>IF(ISNUMBER(FIND(analysismethod4,'III_Plan comp 438.68 {Plan 4}'!CA$15)),"",'III_Plan comp 438.68 {Plan 4}'!CA$15&amp;analysismethod4)</f>
        <v xml:space="preserve">Secret Shopper: Appointment Availability; 
</v>
      </c>
      <c r="EI55" s="251" t="str">
        <f>IF(ISNUMBER(FIND(analysismethod4,'III_Plan comp 438.68 {Plan 4}'!CB$15)),"",'III_Plan comp 438.68 {Plan 4}'!CB$15&amp;analysismethod4)</f>
        <v xml:space="preserve">Secret Shopper: Appointment Availability; 
</v>
      </c>
      <c r="EJ55" s="251" t="str">
        <f>IF(ISNUMBER(FIND(analysismethod4,'III_Plan comp 438.68 {Plan 4}'!CC$15)),"",'III_Plan comp 438.68 {Plan 4}'!CC$15&amp;analysismethod4)</f>
        <v xml:space="preserve">Secret Shopper: Appointment Availability; 
</v>
      </c>
      <c r="EK55" s="251" t="str">
        <f>IF(ISNUMBER(FIND(analysismethod4,'III_Plan comp 438.68 {Plan 4}'!CD$15)),"",'III_Plan comp 438.68 {Plan 4}'!CD$15&amp;analysismethod4)</f>
        <v xml:space="preserve">Secret Shopper: Appointment Availability; 
</v>
      </c>
      <c r="EL55" s="251" t="str">
        <f>IF(ISNUMBER(FIND(analysismethod4,'III_Plan comp 438.68 {Plan 4}'!CE$15)),"",'III_Plan comp 438.68 {Plan 4}'!CE$15&amp;analysismethod4)</f>
        <v xml:space="preserve">Secret Shopper: Appointment Availability; 
</v>
      </c>
      <c r="EM55" s="251" t="str">
        <f>IF(ISNUMBER(FIND(analysismethod4,'III_Plan comp 438.68 {Plan 4}'!CF$15)),"",'III_Plan comp 438.68 {Plan 4}'!CF$15&amp;analysismethod4)</f>
        <v xml:space="preserve">Secret Shopper: Appointment Availability; 
</v>
      </c>
      <c r="EN55" s="251" t="str">
        <f>IF(ISNUMBER(FIND(analysismethod4,'III_Plan comp 438.68 {Plan 4}'!CG$15)),"",'III_Plan comp 438.68 {Plan 4}'!CG$15&amp;analysismethod4)</f>
        <v xml:space="preserve">Secret Shopper: Appointment Availability; 
</v>
      </c>
      <c r="EO55" s="251" t="str">
        <f>IF(ISNUMBER(FIND(analysismethod4,'III_Plan comp 438.68 {Plan 4}'!CH$15)),"",'III_Plan comp 438.68 {Plan 4}'!CH$15&amp;analysismethod4)</f>
        <v xml:space="preserve">Secret Shopper: Appointment Availability; 
</v>
      </c>
      <c r="EP55" s="251" t="str">
        <f>IF(ISNUMBER(FIND(analysismethod4,'III_Plan comp 438.68 {Plan 4}'!CI$15)),"",'III_Plan comp 438.68 {Plan 4}'!CI$15&amp;analysismethod4)</f>
        <v xml:space="preserve">Secret Shopper: Appointment Availability; 
</v>
      </c>
      <c r="EQ55" s="251" t="str">
        <f>IF(ISNUMBER(FIND(analysismethod4,'III_Plan comp 438.68 {Plan 4}'!CJ$15)),"",'III_Plan comp 438.68 {Plan 4}'!CJ$15&amp;analysismethod4)</f>
        <v xml:space="preserve">Secret Shopper: Appointment Availability; 
</v>
      </c>
      <c r="ER55" s="251" t="str">
        <f>IF(ISNUMBER(FIND(analysismethod4,'III_Plan comp 438.68 {Plan 4}'!CK$15)),"",'III_Plan comp 438.68 {Plan 4}'!CK$15&amp;analysismethod4)</f>
        <v xml:space="preserve">Secret Shopper: Appointment Availability; 
</v>
      </c>
      <c r="ES55" s="251" t="str">
        <f>IF(ISNUMBER(FIND(analysismethod4,'III_Plan comp 438.68 {Plan 4}'!CL$15)),"",'III_Plan comp 438.68 {Plan 4}'!CL$15&amp;analysismethod4)</f>
        <v xml:space="preserve">Secret Shopper: Appointment Availability; 
</v>
      </c>
      <c r="ET55" s="251" t="str">
        <f>IF(ISNUMBER(FIND(analysismethod4,'III_Plan comp 438.68 {Plan 4}'!CM$15)),"",'III_Plan comp 438.68 {Plan 4}'!CM$15&amp;analysismethod4)</f>
        <v xml:space="preserve">Secret Shopper: Appointment Availability; 
</v>
      </c>
      <c r="EU55" s="251" t="str">
        <f>IF(ISNUMBER(FIND(analysismethod4,'III_Plan comp 438.68 {Plan 4}'!CN$15)),"",'III_Plan comp 438.68 {Plan 4}'!CN$15&amp;analysismethod4)</f>
        <v xml:space="preserve">Secret Shopper: Appointment Availability; 
</v>
      </c>
      <c r="EV55" s="251" t="str">
        <f>IF(ISNUMBER(FIND(analysismethod4,'III_Plan comp 438.68 {Plan 4}'!CO$15)),"",'III_Plan comp 438.68 {Plan 4}'!CO$15&amp;analysismethod4)</f>
        <v xml:space="preserve">Secret Shopper: Appointment Availability; 
</v>
      </c>
      <c r="EW55" s="251" t="str">
        <f>IF(ISNUMBER(FIND(analysismethod4,'III_Plan comp 438.68 {Plan 4}'!CP$15)),"",'III_Plan comp 438.68 {Plan 4}'!CP$15&amp;analysismethod4)</f>
        <v xml:space="preserve">Secret Shopper: Appointment Availability; 
</v>
      </c>
      <c r="EX55" s="251" t="str">
        <f>IF(ISNUMBER(FIND(analysismethod4,'III_Plan comp 438.68 {Plan 4}'!CQ$15)),"",'III_Plan comp 438.68 {Plan 4}'!CQ$15&amp;analysismethod4)</f>
        <v xml:space="preserve">Secret Shopper: Appointment Availability; 
</v>
      </c>
      <c r="EY55" s="251" t="str">
        <f>IF(ISNUMBER(FIND(analysismethod4,'III_Plan comp 438.68 {Plan 4}'!CR$15)),"",'III_Plan comp 438.68 {Plan 4}'!CR$15&amp;analysismethod4)</f>
        <v xml:space="preserve">Secret Shopper: Appointment Availability; 
</v>
      </c>
      <c r="EZ55" s="251" t="str">
        <f>IF(ISNUMBER(FIND(analysismethod4,'III_Plan comp 438.68 {Plan 4}'!CS$15)),"",'III_Plan comp 438.68 {Plan 4}'!CS$15&amp;analysismethod4)</f>
        <v xml:space="preserve">Secret Shopper: Appointment Availability; 
</v>
      </c>
      <c r="FA55" s="251" t="str">
        <f>IF(ISNUMBER(FIND(analysismethod4,'III_Plan comp 438.68 {Plan 4}'!CT$15)),"",'III_Plan comp 438.68 {Plan 4}'!CT$15&amp;analysismethod4)</f>
        <v xml:space="preserve">Secret Shopper: Appointment Availability; 
</v>
      </c>
      <c r="FB55" s="251" t="str">
        <f>IF(ISNUMBER(FIND(analysismethod4,'III_Plan comp 438.68 {Plan 4}'!CU$15)),"",'III_Plan comp 438.68 {Plan 4}'!CU$15&amp;analysismethod4)</f>
        <v xml:space="preserve">Secret Shopper: Appointment Availability; 
</v>
      </c>
      <c r="FC55" s="251" t="str">
        <f>IF(ISNUMBER(FIND(analysismethod4,'III_Plan comp 438.68 {Plan 4}'!CV$15)),"",'III_Plan comp 438.68 {Plan 4}'!CV$15&amp;analysismethod4)</f>
        <v xml:space="preserve">Secret Shopper: Appointment Availability; 
</v>
      </c>
      <c r="FD55" s="251" t="str">
        <f>IF(ISNUMBER(FIND(analysismethod4,'III_Plan comp 438.68 {Plan 4}'!CW$15)),"",'III_Plan comp 438.68 {Plan 4}'!CW$15&amp;analysismethod4)</f>
        <v xml:space="preserve">Secret Shopper: Appointment Availability; 
</v>
      </c>
      <c r="FE55" s="251" t="str">
        <f>IF(ISNUMBER(FIND(analysismethod4,'III_Plan comp 438.68 {Plan 4}'!CX$15)),"",'III_Plan comp 438.68 {Plan 4}'!CX$15&amp;analysismethod4)</f>
        <v xml:space="preserve">Secret Shopper: Appointment Availability; 
</v>
      </c>
      <c r="FF55" s="251" t="str">
        <f>IF(ISNUMBER(FIND(analysismethod4,'III_Plan comp 438.68 {Plan 4}'!CY$15)),"",'III_Plan comp 438.68 {Plan 4}'!CY$15&amp;analysismethod4)</f>
        <v xml:space="preserve">Secret Shopper: Appointment Availability; 
</v>
      </c>
      <c r="FG55" s="251" t="str">
        <f>IF(ISNUMBER(FIND(analysismethod4,'III_Plan comp 438.68 {Plan 4}'!CZ$15)),"",'III_Plan comp 438.68 {Plan 4}'!CZ$15&amp;analysismethod4)</f>
        <v xml:space="preserve">Secret Shopper: Appointment Availability; 
</v>
      </c>
    </row>
    <row r="56" spans="2:163" x14ac:dyDescent="0.2">
      <c r="BK56" s="250" t="str">
        <f>IF('I_State and program information'!$E$66="Yes","EVV Data Analysis"&amp;"; "&amp;CHAR(10)&amp;CHAR(10),"")</f>
        <v/>
      </c>
      <c r="BL56" s="251" t="str">
        <f>IF(ISNUMBER(FIND(analysismethod5,'III_Plan comp 438.68 {Plan 4}'!E$15)),"",'III_Plan comp 438.68 {Plan 4}'!E$15&amp;analysismethod5)</f>
        <v/>
      </c>
      <c r="BM56" s="251" t="str">
        <f>IF(ISNUMBER(FIND(analysismethod5,'III_Plan comp 438.68 {Plan 4}'!F$15)),"",'III_Plan comp 438.68 {Plan 4}'!F$15&amp;analysismethod5)</f>
        <v/>
      </c>
      <c r="BN56" s="251" t="str">
        <f>IF(ISNUMBER(FIND(analysismethod5,'III_Plan comp 438.68 {Plan 4}'!G$15)),"",'III_Plan comp 438.68 {Plan 4}'!G$15&amp;analysismethod5)</f>
        <v/>
      </c>
      <c r="BO56" s="251" t="str">
        <f>IF(ISNUMBER(FIND(analysismethod5,'III_Plan comp 438.68 {Plan 4}'!H$15)),"",'III_Plan comp 438.68 {Plan 4}'!H$15&amp;analysismethod5)</f>
        <v/>
      </c>
      <c r="BP56" s="251" t="str">
        <f>IF(ISNUMBER(FIND(analysismethod5,'III_Plan comp 438.68 {Plan 4}'!I$15)),"",'III_Plan comp 438.68 {Plan 4}'!I$15&amp;analysismethod5)</f>
        <v/>
      </c>
      <c r="BQ56" s="251" t="str">
        <f>IF(ISNUMBER(FIND(analysismethod5,'III_Plan comp 438.68 {Plan 4}'!J$15)),"",'III_Plan comp 438.68 {Plan 4}'!J$15&amp;analysismethod5)</f>
        <v/>
      </c>
      <c r="BR56" s="251" t="str">
        <f>IF(ISNUMBER(FIND(analysismethod5,'III_Plan comp 438.68 {Plan 4}'!K$15)),"",'III_Plan comp 438.68 {Plan 4}'!K$15&amp;analysismethod5)</f>
        <v/>
      </c>
      <c r="BS56" s="251" t="str">
        <f>IF(ISNUMBER(FIND(analysismethod5,'III_Plan comp 438.68 {Plan 4}'!L$15)),"",'III_Plan comp 438.68 {Plan 4}'!L$15&amp;analysismethod5)</f>
        <v/>
      </c>
      <c r="BT56" s="251" t="str">
        <f>IF(ISNUMBER(FIND(analysismethod5,'III_Plan comp 438.68 {Plan 4}'!M$15)),"",'III_Plan comp 438.68 {Plan 4}'!M$15&amp;analysismethod5)</f>
        <v/>
      </c>
      <c r="BU56" s="251" t="str">
        <f>IF(ISNUMBER(FIND(analysismethod5,'III_Plan comp 438.68 {Plan 4}'!N$15)),"",'III_Plan comp 438.68 {Plan 4}'!N$15&amp;analysismethod5)</f>
        <v/>
      </c>
      <c r="BV56" s="251" t="str">
        <f>IF(ISNUMBER(FIND(analysismethod5,'III_Plan comp 438.68 {Plan 4}'!O$15)),"",'III_Plan comp 438.68 {Plan 4}'!O$15&amp;analysismethod5)</f>
        <v/>
      </c>
      <c r="BW56" s="251" t="str">
        <f>IF(ISNUMBER(FIND(analysismethod5,'III_Plan comp 438.68 {Plan 4}'!P$15)),"",'III_Plan comp 438.68 {Plan 4}'!P$15&amp;analysismethod5)</f>
        <v/>
      </c>
      <c r="BX56" s="251" t="str">
        <f>IF(ISNUMBER(FIND(analysismethod5,'III_Plan comp 438.68 {Plan 4}'!Q$15)),"",'III_Plan comp 438.68 {Plan 4}'!Q$15&amp;analysismethod5)</f>
        <v/>
      </c>
      <c r="BY56" s="251" t="str">
        <f>IF(ISNUMBER(FIND(analysismethod5,'III_Plan comp 438.68 {Plan 4}'!R$15)),"",'III_Plan comp 438.68 {Plan 4}'!R$15&amp;analysismethod5)</f>
        <v/>
      </c>
      <c r="BZ56" s="251" t="str">
        <f>IF(ISNUMBER(FIND(analysismethod5,'III_Plan comp 438.68 {Plan 4}'!S$15)),"",'III_Plan comp 438.68 {Plan 4}'!S$15&amp;analysismethod5)</f>
        <v/>
      </c>
      <c r="CA56" s="251" t="str">
        <f>IF(ISNUMBER(FIND(analysismethod5,'III_Plan comp 438.68 {Plan 4}'!T$15)),"",'III_Plan comp 438.68 {Plan 4}'!T$15&amp;analysismethod5)</f>
        <v/>
      </c>
      <c r="CB56" s="251" t="str">
        <f>IF(ISNUMBER(FIND(analysismethod5,'III_Plan comp 438.68 {Plan 4}'!U$15)),"",'III_Plan comp 438.68 {Plan 4}'!U$15&amp;analysismethod5)</f>
        <v/>
      </c>
      <c r="CC56" s="251" t="str">
        <f>IF(ISNUMBER(FIND(analysismethod5,'III_Plan comp 438.68 {Plan 4}'!V$15)),"",'III_Plan comp 438.68 {Plan 4}'!V$15&amp;analysismethod5)</f>
        <v/>
      </c>
      <c r="CD56" s="251" t="str">
        <f>IF(ISNUMBER(FIND(analysismethod5,'III_Plan comp 438.68 {Plan 4}'!W$15)),"",'III_Plan comp 438.68 {Plan 4}'!W$15&amp;analysismethod5)</f>
        <v/>
      </c>
      <c r="CE56" s="251" t="str">
        <f>IF(ISNUMBER(FIND(analysismethod5,'III_Plan comp 438.68 {Plan 4}'!X$15)),"",'III_Plan comp 438.68 {Plan 4}'!X$15&amp;analysismethod5)</f>
        <v/>
      </c>
      <c r="CF56" s="251" t="str">
        <f>IF(ISNUMBER(FIND(analysismethod5,'III_Plan comp 438.68 {Plan 4}'!Y$15)),"",'III_Plan comp 438.68 {Plan 4}'!Y$15&amp;analysismethod5)</f>
        <v/>
      </c>
      <c r="CG56" s="251" t="str">
        <f>IF(ISNUMBER(FIND(analysismethod5,'III_Plan comp 438.68 {Plan 4}'!Z$15)),"",'III_Plan comp 438.68 {Plan 4}'!Z$15&amp;analysismethod5)</f>
        <v/>
      </c>
      <c r="CH56" s="251" t="str">
        <f>IF(ISNUMBER(FIND(analysismethod5,'III_Plan comp 438.68 {Plan 4}'!AA$15)),"",'III_Plan comp 438.68 {Plan 4}'!AA$15&amp;analysismethod5)</f>
        <v/>
      </c>
      <c r="CI56" s="251" t="str">
        <f>IF(ISNUMBER(FIND(analysismethod5,'III_Plan comp 438.68 {Plan 4}'!AB$15)),"",'III_Plan comp 438.68 {Plan 4}'!AB$15&amp;analysismethod5)</f>
        <v/>
      </c>
      <c r="CJ56" s="251" t="str">
        <f>IF(ISNUMBER(FIND(analysismethod5,'III_Plan comp 438.68 {Plan 4}'!AC$15)),"",'III_Plan comp 438.68 {Plan 4}'!AC$15&amp;analysismethod5)</f>
        <v/>
      </c>
      <c r="CK56" s="251" t="str">
        <f>IF(ISNUMBER(FIND(analysismethod5,'III_Plan comp 438.68 {Plan 4}'!AD$15)),"",'III_Plan comp 438.68 {Plan 4}'!AD$15&amp;analysismethod5)</f>
        <v/>
      </c>
      <c r="CL56" s="251" t="str">
        <f>IF(ISNUMBER(FIND(analysismethod5,'III_Plan comp 438.68 {Plan 4}'!AE$15)),"",'III_Plan comp 438.68 {Plan 4}'!AE$15&amp;analysismethod5)</f>
        <v/>
      </c>
      <c r="CM56" s="251" t="str">
        <f>IF(ISNUMBER(FIND(analysismethod5,'III_Plan comp 438.68 {Plan 4}'!AF$15)),"",'III_Plan comp 438.68 {Plan 4}'!AF$15&amp;analysismethod5)</f>
        <v/>
      </c>
      <c r="CN56" s="251" t="str">
        <f>IF(ISNUMBER(FIND(analysismethod5,'III_Plan comp 438.68 {Plan 4}'!AG$15)),"",'III_Plan comp 438.68 {Plan 4}'!AG$15&amp;analysismethod5)</f>
        <v/>
      </c>
      <c r="CO56" s="251" t="str">
        <f>IF(ISNUMBER(FIND(analysismethod5,'III_Plan comp 438.68 {Plan 4}'!AH$15)),"",'III_Plan comp 438.68 {Plan 4}'!AH$15&amp;analysismethod5)</f>
        <v/>
      </c>
      <c r="CP56" s="251" t="str">
        <f>IF(ISNUMBER(FIND(analysismethod5,'III_Plan comp 438.68 {Plan 4}'!AI$15)),"",'III_Plan comp 438.68 {Plan 4}'!AI$15&amp;analysismethod5)</f>
        <v/>
      </c>
      <c r="CQ56" s="251" t="str">
        <f>IF(ISNUMBER(FIND(analysismethod5,'III_Plan comp 438.68 {Plan 4}'!AJ$15)),"",'III_Plan comp 438.68 {Plan 4}'!AJ$15&amp;analysismethod5)</f>
        <v/>
      </c>
      <c r="CR56" s="251" t="str">
        <f>IF(ISNUMBER(FIND(analysismethod5,'III_Plan comp 438.68 {Plan 4}'!AK$15)),"",'III_Plan comp 438.68 {Plan 4}'!AK$15&amp;analysismethod5)</f>
        <v/>
      </c>
      <c r="CS56" s="251" t="str">
        <f>IF(ISNUMBER(FIND(analysismethod5,'III_Plan comp 438.68 {Plan 4}'!AL$15)),"",'III_Plan comp 438.68 {Plan 4}'!AL$15&amp;analysismethod5)</f>
        <v/>
      </c>
      <c r="CT56" s="251" t="str">
        <f>IF(ISNUMBER(FIND(analysismethod5,'III_Plan comp 438.68 {Plan 4}'!AM$15)),"",'III_Plan comp 438.68 {Plan 4}'!AM$15&amp;analysismethod5)</f>
        <v/>
      </c>
      <c r="CU56" s="251" t="str">
        <f>IF(ISNUMBER(FIND(analysismethod5,'III_Plan comp 438.68 {Plan 4}'!AN$15)),"",'III_Plan comp 438.68 {Plan 4}'!AN$15&amp;analysismethod5)</f>
        <v/>
      </c>
      <c r="CV56" s="251" t="str">
        <f>IF(ISNUMBER(FIND(analysismethod5,'III_Plan comp 438.68 {Plan 4}'!AO$15)),"",'III_Plan comp 438.68 {Plan 4}'!AO$15&amp;analysismethod5)</f>
        <v/>
      </c>
      <c r="CW56" s="251" t="str">
        <f>IF(ISNUMBER(FIND(analysismethod5,'III_Plan comp 438.68 {Plan 4}'!AP$15)),"",'III_Plan comp 438.68 {Plan 4}'!AP$15&amp;analysismethod5)</f>
        <v/>
      </c>
      <c r="CX56" s="251" t="str">
        <f>IF(ISNUMBER(FIND(analysismethod5,'III_Plan comp 438.68 {Plan 4}'!AQ$15)),"",'III_Plan comp 438.68 {Plan 4}'!AQ$15&amp;analysismethod5)</f>
        <v/>
      </c>
      <c r="CY56" s="251" t="str">
        <f>IF(ISNUMBER(FIND(analysismethod5,'III_Plan comp 438.68 {Plan 4}'!AR$15)),"",'III_Plan comp 438.68 {Plan 4}'!AR$15&amp;analysismethod5)</f>
        <v/>
      </c>
      <c r="CZ56" s="251" t="str">
        <f>IF(ISNUMBER(FIND(analysismethod5,'III_Plan comp 438.68 {Plan 4}'!AS$15)),"",'III_Plan comp 438.68 {Plan 4}'!AS$15&amp;analysismethod5)</f>
        <v/>
      </c>
      <c r="DA56" s="251" t="str">
        <f>IF(ISNUMBER(FIND(analysismethod5,'III_Plan comp 438.68 {Plan 4}'!AT$15)),"",'III_Plan comp 438.68 {Plan 4}'!AT$15&amp;analysismethod5)</f>
        <v/>
      </c>
      <c r="DB56" s="251" t="str">
        <f>IF(ISNUMBER(FIND(analysismethod5,'III_Plan comp 438.68 {Plan 4}'!AU$15)),"",'III_Plan comp 438.68 {Plan 4}'!AU$15&amp;analysismethod5)</f>
        <v/>
      </c>
      <c r="DC56" s="251" t="str">
        <f>IF(ISNUMBER(FIND(analysismethod5,'III_Plan comp 438.68 {Plan 4}'!AV$15)),"",'III_Plan comp 438.68 {Plan 4}'!AV$15&amp;analysismethod5)</f>
        <v/>
      </c>
      <c r="DD56" s="251" t="str">
        <f>IF(ISNUMBER(FIND(analysismethod5,'III_Plan comp 438.68 {Plan 4}'!AW$15)),"",'III_Plan comp 438.68 {Plan 4}'!AW$15&amp;analysismethod5)</f>
        <v/>
      </c>
      <c r="DE56" s="251" t="str">
        <f>IF(ISNUMBER(FIND(analysismethod5,'III_Plan comp 438.68 {Plan 4}'!AX$15)),"",'III_Plan comp 438.68 {Plan 4}'!AX$15&amp;analysismethod5)</f>
        <v/>
      </c>
      <c r="DF56" s="251" t="str">
        <f>IF(ISNUMBER(FIND(analysismethod5,'III_Plan comp 438.68 {Plan 4}'!AY$15)),"",'III_Plan comp 438.68 {Plan 4}'!AY$15&amp;analysismethod5)</f>
        <v/>
      </c>
      <c r="DG56" s="251" t="str">
        <f>IF(ISNUMBER(FIND(analysismethod5,'III_Plan comp 438.68 {Plan 4}'!AZ$15)),"",'III_Plan comp 438.68 {Plan 4}'!AZ$15&amp;analysismethod5)</f>
        <v/>
      </c>
      <c r="DH56" s="251" t="str">
        <f>IF(ISNUMBER(FIND(analysismethod5,'III_Plan comp 438.68 {Plan 4}'!BA$15)),"",'III_Plan comp 438.68 {Plan 4}'!BA$15&amp;analysismethod5)</f>
        <v/>
      </c>
      <c r="DI56" s="251" t="str">
        <f>IF(ISNUMBER(FIND(analysismethod5,'III_Plan comp 438.68 {Plan 4}'!BB$15)),"",'III_Plan comp 438.68 {Plan 4}'!BB$15&amp;analysismethod5)</f>
        <v/>
      </c>
      <c r="DJ56" s="251" t="str">
        <f>IF(ISNUMBER(FIND(analysismethod5,'III_Plan comp 438.68 {Plan 4}'!BC$15)),"",'III_Plan comp 438.68 {Plan 4}'!BC$15&amp;analysismethod5)</f>
        <v/>
      </c>
      <c r="DK56" s="251" t="str">
        <f>IF(ISNUMBER(FIND(analysismethod5,'III_Plan comp 438.68 {Plan 4}'!BD$15)),"",'III_Plan comp 438.68 {Plan 4}'!BD$15&amp;analysismethod5)</f>
        <v/>
      </c>
      <c r="DL56" s="251" t="str">
        <f>IF(ISNUMBER(FIND(analysismethod5,'III_Plan comp 438.68 {Plan 4}'!BE$15)),"",'III_Plan comp 438.68 {Plan 4}'!BE$15&amp;analysismethod5)</f>
        <v/>
      </c>
      <c r="DM56" s="251" t="str">
        <f>IF(ISNUMBER(FIND(analysismethod5,'III_Plan comp 438.68 {Plan 4}'!BF$15)),"",'III_Plan comp 438.68 {Plan 4}'!BF$15&amp;analysismethod5)</f>
        <v/>
      </c>
      <c r="DN56" s="251" t="str">
        <f>IF(ISNUMBER(FIND(analysismethod5,'III_Plan comp 438.68 {Plan 4}'!BG$15)),"",'III_Plan comp 438.68 {Plan 4}'!BG$15&amp;analysismethod5)</f>
        <v/>
      </c>
      <c r="DO56" s="251" t="str">
        <f>IF(ISNUMBER(FIND(analysismethod5,'III_Plan comp 438.68 {Plan 4}'!BH$15)),"",'III_Plan comp 438.68 {Plan 4}'!BH$15&amp;analysismethod5)</f>
        <v/>
      </c>
      <c r="DP56" s="251" t="str">
        <f>IF(ISNUMBER(FIND(analysismethod5,'III_Plan comp 438.68 {Plan 4}'!BI$15)),"",'III_Plan comp 438.68 {Plan 4}'!BI$15&amp;analysismethod5)</f>
        <v/>
      </c>
      <c r="DQ56" s="251" t="str">
        <f>IF(ISNUMBER(FIND(analysismethod5,'III_Plan comp 438.68 {Plan 4}'!BJ$15)),"",'III_Plan comp 438.68 {Plan 4}'!BJ$15&amp;analysismethod5)</f>
        <v/>
      </c>
      <c r="DR56" s="251" t="str">
        <f>IF(ISNUMBER(FIND(analysismethod5,'III_Plan comp 438.68 {Plan 4}'!BK$15)),"",'III_Plan comp 438.68 {Plan 4}'!BK$15&amp;analysismethod5)</f>
        <v/>
      </c>
      <c r="DS56" s="251" t="str">
        <f>IF(ISNUMBER(FIND(analysismethod5,'III_Plan comp 438.68 {Plan 4}'!BL$15)),"",'III_Plan comp 438.68 {Plan 4}'!BL$15&amp;analysismethod5)</f>
        <v/>
      </c>
      <c r="DT56" s="251" t="str">
        <f>IF(ISNUMBER(FIND(analysismethod5,'III_Plan comp 438.68 {Plan 4}'!BM$15)),"",'III_Plan comp 438.68 {Plan 4}'!BM$15&amp;analysismethod5)</f>
        <v/>
      </c>
      <c r="DU56" s="251" t="str">
        <f>IF(ISNUMBER(FIND(analysismethod5,'III_Plan comp 438.68 {Plan 4}'!BN$15)),"",'III_Plan comp 438.68 {Plan 4}'!BN$15&amp;analysismethod5)</f>
        <v/>
      </c>
      <c r="DV56" s="251" t="str">
        <f>IF(ISNUMBER(FIND(analysismethod5,'III_Plan comp 438.68 {Plan 4}'!BO$15)),"",'III_Plan comp 438.68 {Plan 4}'!BO$15&amp;analysismethod5)</f>
        <v/>
      </c>
      <c r="DW56" s="251" t="str">
        <f>IF(ISNUMBER(FIND(analysismethod5,'III_Plan comp 438.68 {Plan 4}'!BP$15)),"",'III_Plan comp 438.68 {Plan 4}'!BP$15&amp;analysismethod5)</f>
        <v/>
      </c>
      <c r="DX56" s="251" t="str">
        <f>IF(ISNUMBER(FIND(analysismethod5,'III_Plan comp 438.68 {Plan 4}'!BQ$15)),"",'III_Plan comp 438.68 {Plan 4}'!BQ$15&amp;analysismethod5)</f>
        <v/>
      </c>
      <c r="DY56" s="251" t="str">
        <f>IF(ISNUMBER(FIND(analysismethod5,'III_Plan comp 438.68 {Plan 4}'!BR$15)),"",'III_Plan comp 438.68 {Plan 4}'!BR$15&amp;analysismethod5)</f>
        <v/>
      </c>
      <c r="DZ56" s="251" t="str">
        <f>IF(ISNUMBER(FIND(analysismethod5,'III_Plan comp 438.68 {Plan 4}'!BS$15)),"",'III_Plan comp 438.68 {Plan 4}'!BS$15&amp;analysismethod5)</f>
        <v/>
      </c>
      <c r="EA56" s="251" t="str">
        <f>IF(ISNUMBER(FIND(analysismethod5,'III_Plan comp 438.68 {Plan 4}'!BT$15)),"",'III_Plan comp 438.68 {Plan 4}'!BT$15&amp;analysismethod5)</f>
        <v/>
      </c>
      <c r="EB56" s="251" t="str">
        <f>IF(ISNUMBER(FIND(analysismethod5,'III_Plan comp 438.68 {Plan 4}'!BU$15)),"",'III_Plan comp 438.68 {Plan 4}'!BU$15&amp;analysismethod5)</f>
        <v/>
      </c>
      <c r="EC56" s="251" t="str">
        <f>IF(ISNUMBER(FIND(analysismethod5,'III_Plan comp 438.68 {Plan 4}'!BV$15)),"",'III_Plan comp 438.68 {Plan 4}'!BV$15&amp;analysismethod5)</f>
        <v/>
      </c>
      <c r="ED56" s="251" t="str">
        <f>IF(ISNUMBER(FIND(analysismethod5,'III_Plan comp 438.68 {Plan 4}'!BW$15)),"",'III_Plan comp 438.68 {Plan 4}'!BW$15&amp;analysismethod5)</f>
        <v/>
      </c>
      <c r="EE56" s="251" t="str">
        <f>IF(ISNUMBER(FIND(analysismethod5,'III_Plan comp 438.68 {Plan 4}'!BX$15)),"",'III_Plan comp 438.68 {Plan 4}'!BX$15&amp;analysismethod5)</f>
        <v/>
      </c>
      <c r="EF56" s="251" t="str">
        <f>IF(ISNUMBER(FIND(analysismethod5,'III_Plan comp 438.68 {Plan 4}'!BY$15)),"",'III_Plan comp 438.68 {Plan 4}'!BY$15&amp;analysismethod5)</f>
        <v/>
      </c>
      <c r="EG56" s="251" t="str">
        <f>IF(ISNUMBER(FIND(analysismethod5,'III_Plan comp 438.68 {Plan 4}'!BZ$15)),"",'III_Plan comp 438.68 {Plan 4}'!BZ$15&amp;analysismethod5)</f>
        <v/>
      </c>
      <c r="EH56" s="251" t="str">
        <f>IF(ISNUMBER(FIND(analysismethod5,'III_Plan comp 438.68 {Plan 4}'!CA$15)),"",'III_Plan comp 438.68 {Plan 4}'!CA$15&amp;analysismethod5)</f>
        <v/>
      </c>
      <c r="EI56" s="251" t="str">
        <f>IF(ISNUMBER(FIND(analysismethod5,'III_Plan comp 438.68 {Plan 4}'!CB$15)),"",'III_Plan comp 438.68 {Plan 4}'!CB$15&amp;analysismethod5)</f>
        <v/>
      </c>
      <c r="EJ56" s="251" t="str">
        <f>IF(ISNUMBER(FIND(analysismethod5,'III_Plan comp 438.68 {Plan 4}'!CC$15)),"",'III_Plan comp 438.68 {Plan 4}'!CC$15&amp;analysismethod5)</f>
        <v/>
      </c>
      <c r="EK56" s="251" t="str">
        <f>IF(ISNUMBER(FIND(analysismethod5,'III_Plan comp 438.68 {Plan 4}'!CD$15)),"",'III_Plan comp 438.68 {Plan 4}'!CD$15&amp;analysismethod5)</f>
        <v/>
      </c>
      <c r="EL56" s="251" t="str">
        <f>IF(ISNUMBER(FIND(analysismethod5,'III_Plan comp 438.68 {Plan 4}'!CE$15)),"",'III_Plan comp 438.68 {Plan 4}'!CE$15&amp;analysismethod5)</f>
        <v/>
      </c>
      <c r="EM56" s="251" t="str">
        <f>IF(ISNUMBER(FIND(analysismethod5,'III_Plan comp 438.68 {Plan 4}'!CF$15)),"",'III_Plan comp 438.68 {Plan 4}'!CF$15&amp;analysismethod5)</f>
        <v/>
      </c>
      <c r="EN56" s="251" t="str">
        <f>IF(ISNUMBER(FIND(analysismethod5,'III_Plan comp 438.68 {Plan 4}'!CG$15)),"",'III_Plan comp 438.68 {Plan 4}'!CG$15&amp;analysismethod5)</f>
        <v/>
      </c>
      <c r="EO56" s="251" t="str">
        <f>IF(ISNUMBER(FIND(analysismethod5,'III_Plan comp 438.68 {Plan 4}'!CH$15)),"",'III_Plan comp 438.68 {Plan 4}'!CH$15&amp;analysismethod5)</f>
        <v/>
      </c>
      <c r="EP56" s="251" t="str">
        <f>IF(ISNUMBER(FIND(analysismethod5,'III_Plan comp 438.68 {Plan 4}'!CI$15)),"",'III_Plan comp 438.68 {Plan 4}'!CI$15&amp;analysismethod5)</f>
        <v/>
      </c>
      <c r="EQ56" s="251" t="str">
        <f>IF(ISNUMBER(FIND(analysismethod5,'III_Plan comp 438.68 {Plan 4}'!CJ$15)),"",'III_Plan comp 438.68 {Plan 4}'!CJ$15&amp;analysismethod5)</f>
        <v/>
      </c>
      <c r="ER56" s="251" t="str">
        <f>IF(ISNUMBER(FIND(analysismethod5,'III_Plan comp 438.68 {Plan 4}'!CK$15)),"",'III_Plan comp 438.68 {Plan 4}'!CK$15&amp;analysismethod5)</f>
        <v/>
      </c>
      <c r="ES56" s="251" t="str">
        <f>IF(ISNUMBER(FIND(analysismethod5,'III_Plan comp 438.68 {Plan 4}'!CL$15)),"",'III_Plan comp 438.68 {Plan 4}'!CL$15&amp;analysismethod5)</f>
        <v/>
      </c>
      <c r="ET56" s="251" t="str">
        <f>IF(ISNUMBER(FIND(analysismethod5,'III_Plan comp 438.68 {Plan 4}'!CM$15)),"",'III_Plan comp 438.68 {Plan 4}'!CM$15&amp;analysismethod5)</f>
        <v/>
      </c>
      <c r="EU56" s="251" t="str">
        <f>IF(ISNUMBER(FIND(analysismethod5,'III_Plan comp 438.68 {Plan 4}'!CN$15)),"",'III_Plan comp 438.68 {Plan 4}'!CN$15&amp;analysismethod5)</f>
        <v/>
      </c>
      <c r="EV56" s="251" t="str">
        <f>IF(ISNUMBER(FIND(analysismethod5,'III_Plan comp 438.68 {Plan 4}'!CO$15)),"",'III_Plan comp 438.68 {Plan 4}'!CO$15&amp;analysismethod5)</f>
        <v/>
      </c>
      <c r="EW56" s="251" t="str">
        <f>IF(ISNUMBER(FIND(analysismethod5,'III_Plan comp 438.68 {Plan 4}'!CP$15)),"",'III_Plan comp 438.68 {Plan 4}'!CP$15&amp;analysismethod5)</f>
        <v/>
      </c>
      <c r="EX56" s="251" t="str">
        <f>IF(ISNUMBER(FIND(analysismethod5,'III_Plan comp 438.68 {Plan 4}'!CQ$15)),"",'III_Plan comp 438.68 {Plan 4}'!CQ$15&amp;analysismethod5)</f>
        <v/>
      </c>
      <c r="EY56" s="251" t="str">
        <f>IF(ISNUMBER(FIND(analysismethod5,'III_Plan comp 438.68 {Plan 4}'!CR$15)),"",'III_Plan comp 438.68 {Plan 4}'!CR$15&amp;analysismethod5)</f>
        <v/>
      </c>
      <c r="EZ56" s="251" t="str">
        <f>IF(ISNUMBER(FIND(analysismethod5,'III_Plan comp 438.68 {Plan 4}'!CS$15)),"",'III_Plan comp 438.68 {Plan 4}'!CS$15&amp;analysismethod5)</f>
        <v/>
      </c>
      <c r="FA56" s="251" t="str">
        <f>IF(ISNUMBER(FIND(analysismethod5,'III_Plan comp 438.68 {Plan 4}'!CT$15)),"",'III_Plan comp 438.68 {Plan 4}'!CT$15&amp;analysismethod5)</f>
        <v/>
      </c>
      <c r="FB56" s="251" t="str">
        <f>IF(ISNUMBER(FIND(analysismethod5,'III_Plan comp 438.68 {Plan 4}'!CU$15)),"",'III_Plan comp 438.68 {Plan 4}'!CU$15&amp;analysismethod5)</f>
        <v/>
      </c>
      <c r="FC56" s="251" t="str">
        <f>IF(ISNUMBER(FIND(analysismethod5,'III_Plan comp 438.68 {Plan 4}'!CV$15)),"",'III_Plan comp 438.68 {Plan 4}'!CV$15&amp;analysismethod5)</f>
        <v/>
      </c>
      <c r="FD56" s="251" t="str">
        <f>IF(ISNUMBER(FIND(analysismethod5,'III_Plan comp 438.68 {Plan 4}'!CW$15)),"",'III_Plan comp 438.68 {Plan 4}'!CW$15&amp;analysismethod5)</f>
        <v/>
      </c>
      <c r="FE56" s="251" t="str">
        <f>IF(ISNUMBER(FIND(analysismethod5,'III_Plan comp 438.68 {Plan 4}'!CX$15)),"",'III_Plan comp 438.68 {Plan 4}'!CX$15&amp;analysismethod5)</f>
        <v/>
      </c>
      <c r="FF56" s="251" t="str">
        <f>IF(ISNUMBER(FIND(analysismethod5,'III_Plan comp 438.68 {Plan 4}'!CY$15)),"",'III_Plan comp 438.68 {Plan 4}'!CY$15&amp;analysismethod5)</f>
        <v/>
      </c>
      <c r="FG56" s="251" t="str">
        <f>IF(ISNUMBER(FIND(analysismethod5,'III_Plan comp 438.68 {Plan 4}'!CZ$15)),"",'III_Plan comp 438.68 {Plan 4}'!CZ$15&amp;analysismethod5)</f>
        <v/>
      </c>
    </row>
    <row r="57" spans="2:163" x14ac:dyDescent="0.2">
      <c r="BK57" s="250" t="str">
        <f>IF('I_State and program information'!$E$70="Yes","Review of Grievances Related to Access"&amp;"; "&amp;CHAR(10)&amp;CHAR(10),"")</f>
        <v xml:space="preserve">Review of Grievances Related to Access; 
</v>
      </c>
      <c r="BL57" s="251" t="str">
        <f>IF(ISNUMBER(FIND(analysismethod6,'III_Plan comp 438.68 {Plan 4}'!E$15)),"",'III_Plan comp 438.68 {Plan 4}'!E$15&amp;analysismethod6)</f>
        <v xml:space="preserve">Review of Grievances Related to Access; 
</v>
      </c>
      <c r="BM57" s="251" t="str">
        <f>IF(ISNUMBER(FIND(analysismethod6,'III_Plan comp 438.68 {Plan 4}'!F$15)),"",'III_Plan comp 438.68 {Plan 4}'!F$15&amp;analysismethod6)</f>
        <v xml:space="preserve">Review of Grievances Related to Access; 
</v>
      </c>
      <c r="BN57" s="251" t="str">
        <f>IF(ISNUMBER(FIND(analysismethod6,'III_Plan comp 438.68 {Plan 4}'!G$15)),"",'III_Plan comp 438.68 {Plan 4}'!G$15&amp;analysismethod6)</f>
        <v xml:space="preserve">Review of Grievances Related to Access; 
</v>
      </c>
      <c r="BO57" s="251" t="str">
        <f>IF(ISNUMBER(FIND(analysismethod6,'III_Plan comp 438.68 {Plan 4}'!H$15)),"",'III_Plan comp 438.68 {Plan 4}'!H$15&amp;analysismethod6)</f>
        <v xml:space="preserve">Review of Grievances Related to Access; 
</v>
      </c>
      <c r="BP57" s="251" t="str">
        <f>IF(ISNUMBER(FIND(analysismethod6,'III_Plan comp 438.68 {Plan 4}'!I$15)),"",'III_Plan comp 438.68 {Plan 4}'!I$15&amp;analysismethod6)</f>
        <v xml:space="preserve">Review of Grievances Related to Access; 
</v>
      </c>
      <c r="BQ57" s="251" t="str">
        <f>IF(ISNUMBER(FIND(analysismethod6,'III_Plan comp 438.68 {Plan 4}'!J$15)),"",'III_Plan comp 438.68 {Plan 4}'!J$15&amp;analysismethod6)</f>
        <v xml:space="preserve">Review of Grievances Related to Access; 
</v>
      </c>
      <c r="BR57" s="251" t="str">
        <f>IF(ISNUMBER(FIND(analysismethod6,'III_Plan comp 438.68 {Plan 4}'!K$15)),"",'III_Plan comp 438.68 {Plan 4}'!K$15&amp;analysismethod6)</f>
        <v xml:space="preserve">Review of Grievances Related to Access; 
</v>
      </c>
      <c r="BS57" s="251" t="str">
        <f>IF(ISNUMBER(FIND(analysismethod6,'III_Plan comp 438.68 {Plan 4}'!L$15)),"",'III_Plan comp 438.68 {Plan 4}'!L$15&amp;analysismethod6)</f>
        <v xml:space="preserve">Review of Grievances Related to Access; 
</v>
      </c>
      <c r="BT57" s="251" t="str">
        <f>IF(ISNUMBER(FIND(analysismethod6,'III_Plan comp 438.68 {Plan 4}'!M$15)),"",'III_Plan comp 438.68 {Plan 4}'!M$15&amp;analysismethod6)</f>
        <v xml:space="preserve">Review of Grievances Related to Access; 
</v>
      </c>
      <c r="BU57" s="251" t="str">
        <f>IF(ISNUMBER(FIND(analysismethod6,'III_Plan comp 438.68 {Plan 4}'!N$15)),"",'III_Plan comp 438.68 {Plan 4}'!N$15&amp;analysismethod6)</f>
        <v xml:space="preserve">Review of Grievances Related to Access; 
</v>
      </c>
      <c r="BV57" s="251" t="str">
        <f>IF(ISNUMBER(FIND(analysismethod6,'III_Plan comp 438.68 {Plan 4}'!O$15)),"",'III_Plan comp 438.68 {Plan 4}'!O$15&amp;analysismethod6)</f>
        <v xml:space="preserve">Review of Grievances Related to Access; 
</v>
      </c>
      <c r="BW57" s="251" t="str">
        <f>IF(ISNUMBER(FIND(analysismethod6,'III_Plan comp 438.68 {Plan 4}'!P$15)),"",'III_Plan comp 438.68 {Plan 4}'!P$15&amp;analysismethod6)</f>
        <v xml:space="preserve">Review of Grievances Related to Access; 
</v>
      </c>
      <c r="BX57" s="251" t="str">
        <f>IF(ISNUMBER(FIND(analysismethod6,'III_Plan comp 438.68 {Plan 4}'!Q$15)),"",'III_Plan comp 438.68 {Plan 4}'!Q$15&amp;analysismethod6)</f>
        <v xml:space="preserve">Review of Grievances Related to Access; 
</v>
      </c>
      <c r="BY57" s="251" t="str">
        <f>IF(ISNUMBER(FIND(analysismethod6,'III_Plan comp 438.68 {Plan 4}'!R$15)),"",'III_Plan comp 438.68 {Plan 4}'!R$15&amp;analysismethod6)</f>
        <v xml:space="preserve">Review of Grievances Related to Access; 
</v>
      </c>
      <c r="BZ57" s="251" t="str">
        <f>IF(ISNUMBER(FIND(analysismethod6,'III_Plan comp 438.68 {Plan 4}'!S$15)),"",'III_Plan comp 438.68 {Plan 4}'!S$15&amp;analysismethod6)</f>
        <v xml:space="preserve">Review of Grievances Related to Access; 
</v>
      </c>
      <c r="CA57" s="251" t="str">
        <f>IF(ISNUMBER(FIND(analysismethod6,'III_Plan comp 438.68 {Plan 4}'!T$15)),"",'III_Plan comp 438.68 {Plan 4}'!T$15&amp;analysismethod6)</f>
        <v xml:space="preserve">Review of Grievances Related to Access; 
</v>
      </c>
      <c r="CB57" s="251" t="str">
        <f>IF(ISNUMBER(FIND(analysismethod6,'III_Plan comp 438.68 {Plan 4}'!U$15)),"",'III_Plan comp 438.68 {Plan 4}'!U$15&amp;analysismethod6)</f>
        <v xml:space="preserve">Review of Grievances Related to Access; 
</v>
      </c>
      <c r="CC57" s="251" t="str">
        <f>IF(ISNUMBER(FIND(analysismethod6,'III_Plan comp 438.68 {Plan 4}'!V$15)),"",'III_Plan comp 438.68 {Plan 4}'!V$15&amp;analysismethod6)</f>
        <v xml:space="preserve">Review of Grievances Related to Access; 
</v>
      </c>
      <c r="CD57" s="251" t="str">
        <f>IF(ISNUMBER(FIND(analysismethod6,'III_Plan comp 438.68 {Plan 4}'!W$15)),"",'III_Plan comp 438.68 {Plan 4}'!W$15&amp;analysismethod6)</f>
        <v xml:space="preserve">Review of Grievances Related to Access; 
</v>
      </c>
      <c r="CE57" s="251" t="str">
        <f>IF(ISNUMBER(FIND(analysismethod6,'III_Plan comp 438.68 {Plan 4}'!X$15)),"",'III_Plan comp 438.68 {Plan 4}'!X$15&amp;analysismethod6)</f>
        <v xml:space="preserve">Review of Grievances Related to Access; 
</v>
      </c>
      <c r="CF57" s="251" t="str">
        <f>IF(ISNUMBER(FIND(analysismethod6,'III_Plan comp 438.68 {Plan 4}'!Y$15)),"",'III_Plan comp 438.68 {Plan 4}'!Y$15&amp;analysismethod6)</f>
        <v xml:space="preserve">Review of Grievances Related to Access; 
</v>
      </c>
      <c r="CG57" s="251" t="str">
        <f>IF(ISNUMBER(FIND(analysismethod6,'III_Plan comp 438.68 {Plan 4}'!Z$15)),"",'III_Plan comp 438.68 {Plan 4}'!Z$15&amp;analysismethod6)</f>
        <v xml:space="preserve">Review of Grievances Related to Access; 
</v>
      </c>
      <c r="CH57" s="251" t="str">
        <f>IF(ISNUMBER(FIND(analysismethod6,'III_Plan comp 438.68 {Plan 4}'!AA$15)),"",'III_Plan comp 438.68 {Plan 4}'!AA$15&amp;analysismethod6)</f>
        <v xml:space="preserve">Review of Grievances Related to Access; 
</v>
      </c>
      <c r="CI57" s="251" t="str">
        <f>IF(ISNUMBER(FIND(analysismethod6,'III_Plan comp 438.68 {Plan 4}'!AB$15)),"",'III_Plan comp 438.68 {Plan 4}'!AB$15&amp;analysismethod6)</f>
        <v xml:space="preserve">Review of Grievances Related to Access; 
</v>
      </c>
      <c r="CJ57" s="251" t="str">
        <f>IF(ISNUMBER(FIND(analysismethod6,'III_Plan comp 438.68 {Plan 4}'!AC$15)),"",'III_Plan comp 438.68 {Plan 4}'!AC$15&amp;analysismethod6)</f>
        <v xml:space="preserve">Review of Grievances Related to Access; 
</v>
      </c>
      <c r="CK57" s="251" t="str">
        <f>IF(ISNUMBER(FIND(analysismethod6,'III_Plan comp 438.68 {Plan 4}'!AD$15)),"",'III_Plan comp 438.68 {Plan 4}'!AD$15&amp;analysismethod6)</f>
        <v xml:space="preserve">Review of Grievances Related to Access; 
</v>
      </c>
      <c r="CL57" s="251" t="str">
        <f>IF(ISNUMBER(FIND(analysismethod6,'III_Plan comp 438.68 {Plan 4}'!AE$15)),"",'III_Plan comp 438.68 {Plan 4}'!AE$15&amp;analysismethod6)</f>
        <v xml:space="preserve">Review of Grievances Related to Access; 
</v>
      </c>
      <c r="CM57" s="251" t="str">
        <f>IF(ISNUMBER(FIND(analysismethod6,'III_Plan comp 438.68 {Plan 4}'!AF$15)),"",'III_Plan comp 438.68 {Plan 4}'!AF$15&amp;analysismethod6)</f>
        <v xml:space="preserve">Review of Grievances Related to Access; 
</v>
      </c>
      <c r="CN57" s="251" t="str">
        <f>IF(ISNUMBER(FIND(analysismethod6,'III_Plan comp 438.68 {Plan 4}'!AG$15)),"",'III_Plan comp 438.68 {Plan 4}'!AG$15&amp;analysismethod6)</f>
        <v xml:space="preserve">Review of Grievances Related to Access; 
</v>
      </c>
      <c r="CO57" s="251" t="str">
        <f>IF(ISNUMBER(FIND(analysismethod6,'III_Plan comp 438.68 {Plan 4}'!AH$15)),"",'III_Plan comp 438.68 {Plan 4}'!AH$15&amp;analysismethod6)</f>
        <v xml:space="preserve">Review of Grievances Related to Access; 
</v>
      </c>
      <c r="CP57" s="251" t="str">
        <f>IF(ISNUMBER(FIND(analysismethod6,'III_Plan comp 438.68 {Plan 4}'!AI$15)),"",'III_Plan comp 438.68 {Plan 4}'!AI$15&amp;analysismethod6)</f>
        <v xml:space="preserve">Review of Grievances Related to Access; 
</v>
      </c>
      <c r="CQ57" s="251" t="str">
        <f>IF(ISNUMBER(FIND(analysismethod6,'III_Plan comp 438.68 {Plan 4}'!AJ$15)),"",'III_Plan comp 438.68 {Plan 4}'!AJ$15&amp;analysismethod6)</f>
        <v xml:space="preserve">Review of Grievances Related to Access; 
</v>
      </c>
      <c r="CR57" s="251" t="str">
        <f>IF(ISNUMBER(FIND(analysismethod6,'III_Plan comp 438.68 {Plan 4}'!AK$15)),"",'III_Plan comp 438.68 {Plan 4}'!AK$15&amp;analysismethod6)</f>
        <v xml:space="preserve">Review of Grievances Related to Access; 
</v>
      </c>
      <c r="CS57" s="251" t="str">
        <f>IF(ISNUMBER(FIND(analysismethod6,'III_Plan comp 438.68 {Plan 4}'!AL$15)),"",'III_Plan comp 438.68 {Plan 4}'!AL$15&amp;analysismethod6)</f>
        <v xml:space="preserve">Review of Grievances Related to Access; 
</v>
      </c>
      <c r="CT57" s="251" t="str">
        <f>IF(ISNUMBER(FIND(analysismethod6,'III_Plan comp 438.68 {Plan 4}'!AM$15)),"",'III_Plan comp 438.68 {Plan 4}'!AM$15&amp;analysismethod6)</f>
        <v xml:space="preserve">Review of Grievances Related to Access; 
</v>
      </c>
      <c r="CU57" s="251" t="str">
        <f>IF(ISNUMBER(FIND(analysismethod6,'III_Plan comp 438.68 {Plan 4}'!AN$15)),"",'III_Plan comp 438.68 {Plan 4}'!AN$15&amp;analysismethod6)</f>
        <v xml:space="preserve">Review of Grievances Related to Access; 
</v>
      </c>
      <c r="CV57" s="251" t="str">
        <f>IF(ISNUMBER(FIND(analysismethod6,'III_Plan comp 438.68 {Plan 4}'!AO$15)),"",'III_Plan comp 438.68 {Plan 4}'!AO$15&amp;analysismethod6)</f>
        <v xml:space="preserve">Review of Grievances Related to Access; 
</v>
      </c>
      <c r="CW57" s="251" t="str">
        <f>IF(ISNUMBER(FIND(analysismethod6,'III_Plan comp 438.68 {Plan 4}'!AP$15)),"",'III_Plan comp 438.68 {Plan 4}'!AP$15&amp;analysismethod6)</f>
        <v xml:space="preserve">Review of Grievances Related to Access; 
</v>
      </c>
      <c r="CX57" s="251" t="str">
        <f>IF(ISNUMBER(FIND(analysismethod6,'III_Plan comp 438.68 {Plan 4}'!AQ$15)),"",'III_Plan comp 438.68 {Plan 4}'!AQ$15&amp;analysismethod6)</f>
        <v xml:space="preserve">Review of Grievances Related to Access; 
</v>
      </c>
      <c r="CY57" s="251" t="str">
        <f>IF(ISNUMBER(FIND(analysismethod6,'III_Plan comp 438.68 {Plan 4}'!AR$15)),"",'III_Plan comp 438.68 {Plan 4}'!AR$15&amp;analysismethod6)</f>
        <v xml:space="preserve">Review of Grievances Related to Access; 
</v>
      </c>
      <c r="CZ57" s="251" t="str">
        <f>IF(ISNUMBER(FIND(analysismethod6,'III_Plan comp 438.68 {Plan 4}'!AS$15)),"",'III_Plan comp 438.68 {Plan 4}'!AS$15&amp;analysismethod6)</f>
        <v xml:space="preserve">Review of Grievances Related to Access; 
</v>
      </c>
      <c r="DA57" s="251" t="str">
        <f>IF(ISNUMBER(FIND(analysismethod6,'III_Plan comp 438.68 {Plan 4}'!AT$15)),"",'III_Plan comp 438.68 {Plan 4}'!AT$15&amp;analysismethod6)</f>
        <v xml:space="preserve">Review of Grievances Related to Access; 
</v>
      </c>
      <c r="DB57" s="251" t="str">
        <f>IF(ISNUMBER(FIND(analysismethod6,'III_Plan comp 438.68 {Plan 4}'!AU$15)),"",'III_Plan comp 438.68 {Plan 4}'!AU$15&amp;analysismethod6)</f>
        <v xml:space="preserve">Review of Grievances Related to Access; 
</v>
      </c>
      <c r="DC57" s="251" t="str">
        <f>IF(ISNUMBER(FIND(analysismethod6,'III_Plan comp 438.68 {Plan 4}'!AV$15)),"",'III_Plan comp 438.68 {Plan 4}'!AV$15&amp;analysismethod6)</f>
        <v xml:space="preserve">Review of Grievances Related to Access; 
</v>
      </c>
      <c r="DD57" s="251" t="str">
        <f>IF(ISNUMBER(FIND(analysismethod6,'III_Plan comp 438.68 {Plan 4}'!AW$15)),"",'III_Plan comp 438.68 {Plan 4}'!AW$15&amp;analysismethod6)</f>
        <v xml:space="preserve">Review of Grievances Related to Access; 
</v>
      </c>
      <c r="DE57" s="251" t="str">
        <f>IF(ISNUMBER(FIND(analysismethod6,'III_Plan comp 438.68 {Plan 4}'!AX$15)),"",'III_Plan comp 438.68 {Plan 4}'!AX$15&amp;analysismethod6)</f>
        <v xml:space="preserve">Review of Grievances Related to Access; 
</v>
      </c>
      <c r="DF57" s="251" t="str">
        <f>IF(ISNUMBER(FIND(analysismethod6,'III_Plan comp 438.68 {Plan 4}'!AY$15)),"",'III_Plan comp 438.68 {Plan 4}'!AY$15&amp;analysismethod6)</f>
        <v xml:space="preserve">Review of Grievances Related to Access; 
</v>
      </c>
      <c r="DG57" s="251" t="str">
        <f>IF(ISNUMBER(FIND(analysismethod6,'III_Plan comp 438.68 {Plan 4}'!AZ$15)),"",'III_Plan comp 438.68 {Plan 4}'!AZ$15&amp;analysismethod6)</f>
        <v xml:space="preserve">Review of Grievances Related to Access; 
</v>
      </c>
      <c r="DH57" s="251" t="str">
        <f>IF(ISNUMBER(FIND(analysismethod6,'III_Plan comp 438.68 {Plan 4}'!BA$15)),"",'III_Plan comp 438.68 {Plan 4}'!BA$15&amp;analysismethod6)</f>
        <v xml:space="preserve">Review of Grievances Related to Access; 
</v>
      </c>
      <c r="DI57" s="251" t="str">
        <f>IF(ISNUMBER(FIND(analysismethod6,'III_Plan comp 438.68 {Plan 4}'!BB$15)),"",'III_Plan comp 438.68 {Plan 4}'!BB$15&amp;analysismethod6)</f>
        <v xml:space="preserve">Review of Grievances Related to Access; 
</v>
      </c>
      <c r="DJ57" s="251" t="str">
        <f>IF(ISNUMBER(FIND(analysismethod6,'III_Plan comp 438.68 {Plan 4}'!BC$15)),"",'III_Plan comp 438.68 {Plan 4}'!BC$15&amp;analysismethod6)</f>
        <v xml:space="preserve">Review of Grievances Related to Access; 
</v>
      </c>
      <c r="DK57" s="251" t="str">
        <f>IF(ISNUMBER(FIND(analysismethod6,'III_Plan comp 438.68 {Plan 4}'!BD$15)),"",'III_Plan comp 438.68 {Plan 4}'!BD$15&amp;analysismethod6)</f>
        <v xml:space="preserve">Review of Grievances Related to Access; 
</v>
      </c>
      <c r="DL57" s="251" t="str">
        <f>IF(ISNUMBER(FIND(analysismethod6,'III_Plan comp 438.68 {Plan 4}'!BE$15)),"",'III_Plan comp 438.68 {Plan 4}'!BE$15&amp;analysismethod6)</f>
        <v xml:space="preserve">Review of Grievances Related to Access; 
</v>
      </c>
      <c r="DM57" s="251" t="str">
        <f>IF(ISNUMBER(FIND(analysismethod6,'III_Plan comp 438.68 {Plan 4}'!BF$15)),"",'III_Plan comp 438.68 {Plan 4}'!BF$15&amp;analysismethod6)</f>
        <v xml:space="preserve">Review of Grievances Related to Access; 
</v>
      </c>
      <c r="DN57" s="251" t="str">
        <f>IF(ISNUMBER(FIND(analysismethod6,'III_Plan comp 438.68 {Plan 4}'!BG$15)),"",'III_Plan comp 438.68 {Plan 4}'!BG$15&amp;analysismethod6)</f>
        <v xml:space="preserve">Review of Grievances Related to Access; 
</v>
      </c>
      <c r="DO57" s="251" t="str">
        <f>IF(ISNUMBER(FIND(analysismethod6,'III_Plan comp 438.68 {Plan 4}'!BH$15)),"",'III_Plan comp 438.68 {Plan 4}'!BH$15&amp;analysismethod6)</f>
        <v xml:space="preserve">Review of Grievances Related to Access; 
</v>
      </c>
      <c r="DP57" s="251" t="str">
        <f>IF(ISNUMBER(FIND(analysismethod6,'III_Plan comp 438.68 {Plan 4}'!BI$15)),"",'III_Plan comp 438.68 {Plan 4}'!BI$15&amp;analysismethod6)</f>
        <v xml:space="preserve">Review of Grievances Related to Access; 
</v>
      </c>
      <c r="DQ57" s="251" t="str">
        <f>IF(ISNUMBER(FIND(analysismethod6,'III_Plan comp 438.68 {Plan 4}'!BJ$15)),"",'III_Plan comp 438.68 {Plan 4}'!BJ$15&amp;analysismethod6)</f>
        <v xml:space="preserve">Review of Grievances Related to Access; 
</v>
      </c>
      <c r="DR57" s="251" t="str">
        <f>IF(ISNUMBER(FIND(analysismethod6,'III_Plan comp 438.68 {Plan 4}'!BK$15)),"",'III_Plan comp 438.68 {Plan 4}'!BK$15&amp;analysismethod6)</f>
        <v xml:space="preserve">Review of Grievances Related to Access; 
</v>
      </c>
      <c r="DS57" s="251" t="str">
        <f>IF(ISNUMBER(FIND(analysismethod6,'III_Plan comp 438.68 {Plan 4}'!BL$15)),"",'III_Plan comp 438.68 {Plan 4}'!BL$15&amp;analysismethod6)</f>
        <v xml:space="preserve">Review of Grievances Related to Access; 
</v>
      </c>
      <c r="DT57" s="251" t="str">
        <f>IF(ISNUMBER(FIND(analysismethod6,'III_Plan comp 438.68 {Plan 4}'!BM$15)),"",'III_Plan comp 438.68 {Plan 4}'!BM$15&amp;analysismethod6)</f>
        <v xml:space="preserve">Review of Grievances Related to Access; 
</v>
      </c>
      <c r="DU57" s="251" t="str">
        <f>IF(ISNUMBER(FIND(analysismethod6,'III_Plan comp 438.68 {Plan 4}'!BN$15)),"",'III_Plan comp 438.68 {Plan 4}'!BN$15&amp;analysismethod6)</f>
        <v xml:space="preserve">Review of Grievances Related to Access; 
</v>
      </c>
      <c r="DV57" s="251" t="str">
        <f>IF(ISNUMBER(FIND(analysismethod6,'III_Plan comp 438.68 {Plan 4}'!BO$15)),"",'III_Plan comp 438.68 {Plan 4}'!BO$15&amp;analysismethod6)</f>
        <v xml:space="preserve">Review of Grievances Related to Access; 
</v>
      </c>
      <c r="DW57" s="251" t="str">
        <f>IF(ISNUMBER(FIND(analysismethod6,'III_Plan comp 438.68 {Plan 4}'!BP$15)),"",'III_Plan comp 438.68 {Plan 4}'!BP$15&amp;analysismethod6)</f>
        <v xml:space="preserve">Review of Grievances Related to Access; 
</v>
      </c>
      <c r="DX57" s="251" t="str">
        <f>IF(ISNUMBER(FIND(analysismethod6,'III_Plan comp 438.68 {Plan 4}'!BQ$15)),"",'III_Plan comp 438.68 {Plan 4}'!BQ$15&amp;analysismethod6)</f>
        <v xml:space="preserve">Review of Grievances Related to Access; 
</v>
      </c>
      <c r="DY57" s="251" t="str">
        <f>IF(ISNUMBER(FIND(analysismethod6,'III_Plan comp 438.68 {Plan 4}'!BR$15)),"",'III_Plan comp 438.68 {Plan 4}'!BR$15&amp;analysismethod6)</f>
        <v xml:space="preserve">Review of Grievances Related to Access; 
</v>
      </c>
      <c r="DZ57" s="251" t="str">
        <f>IF(ISNUMBER(FIND(analysismethod6,'III_Plan comp 438.68 {Plan 4}'!BS$15)),"",'III_Plan comp 438.68 {Plan 4}'!BS$15&amp;analysismethod6)</f>
        <v xml:space="preserve">Review of Grievances Related to Access; 
</v>
      </c>
      <c r="EA57" s="251" t="str">
        <f>IF(ISNUMBER(FIND(analysismethod6,'III_Plan comp 438.68 {Plan 4}'!BT$15)),"",'III_Plan comp 438.68 {Plan 4}'!BT$15&amp;analysismethod6)</f>
        <v xml:space="preserve">Review of Grievances Related to Access; 
</v>
      </c>
      <c r="EB57" s="251" t="str">
        <f>IF(ISNUMBER(FIND(analysismethod6,'III_Plan comp 438.68 {Plan 4}'!BU$15)),"",'III_Plan comp 438.68 {Plan 4}'!BU$15&amp;analysismethod6)</f>
        <v xml:space="preserve">Review of Grievances Related to Access; 
</v>
      </c>
      <c r="EC57" s="251" t="str">
        <f>IF(ISNUMBER(FIND(analysismethod6,'III_Plan comp 438.68 {Plan 4}'!BV$15)),"",'III_Plan comp 438.68 {Plan 4}'!BV$15&amp;analysismethod6)</f>
        <v xml:space="preserve">Review of Grievances Related to Access; 
</v>
      </c>
      <c r="ED57" s="251" t="str">
        <f>IF(ISNUMBER(FIND(analysismethod6,'III_Plan comp 438.68 {Plan 4}'!BW$15)),"",'III_Plan comp 438.68 {Plan 4}'!BW$15&amp;analysismethod6)</f>
        <v xml:space="preserve">Review of Grievances Related to Access; 
</v>
      </c>
      <c r="EE57" s="251" t="str">
        <f>IF(ISNUMBER(FIND(analysismethod6,'III_Plan comp 438.68 {Plan 4}'!BX$15)),"",'III_Plan comp 438.68 {Plan 4}'!BX$15&amp;analysismethod6)</f>
        <v xml:space="preserve">Review of Grievances Related to Access; 
</v>
      </c>
      <c r="EF57" s="251" t="str">
        <f>IF(ISNUMBER(FIND(analysismethod6,'III_Plan comp 438.68 {Plan 4}'!BY$15)),"",'III_Plan comp 438.68 {Plan 4}'!BY$15&amp;analysismethod6)</f>
        <v xml:space="preserve">Review of Grievances Related to Access; 
</v>
      </c>
      <c r="EG57" s="251" t="str">
        <f>IF(ISNUMBER(FIND(analysismethod6,'III_Plan comp 438.68 {Plan 4}'!BZ$15)),"",'III_Plan comp 438.68 {Plan 4}'!BZ$15&amp;analysismethod6)</f>
        <v xml:space="preserve">Review of Grievances Related to Access; 
</v>
      </c>
      <c r="EH57" s="251" t="str">
        <f>IF(ISNUMBER(FIND(analysismethod6,'III_Plan comp 438.68 {Plan 4}'!CA$15)),"",'III_Plan comp 438.68 {Plan 4}'!CA$15&amp;analysismethod6)</f>
        <v xml:space="preserve">Review of Grievances Related to Access; 
</v>
      </c>
      <c r="EI57" s="251" t="str">
        <f>IF(ISNUMBER(FIND(analysismethod6,'III_Plan comp 438.68 {Plan 4}'!CB$15)),"",'III_Plan comp 438.68 {Plan 4}'!CB$15&amp;analysismethod6)</f>
        <v xml:space="preserve">Review of Grievances Related to Access; 
</v>
      </c>
      <c r="EJ57" s="251" t="str">
        <f>IF(ISNUMBER(FIND(analysismethod6,'III_Plan comp 438.68 {Plan 4}'!CC$15)),"",'III_Plan comp 438.68 {Plan 4}'!CC$15&amp;analysismethod6)</f>
        <v xml:space="preserve">Review of Grievances Related to Access; 
</v>
      </c>
      <c r="EK57" s="251" t="str">
        <f>IF(ISNUMBER(FIND(analysismethod6,'III_Plan comp 438.68 {Plan 4}'!CD$15)),"",'III_Plan comp 438.68 {Plan 4}'!CD$15&amp;analysismethod6)</f>
        <v xml:space="preserve">Review of Grievances Related to Access; 
</v>
      </c>
      <c r="EL57" s="251" t="str">
        <f>IF(ISNUMBER(FIND(analysismethod6,'III_Plan comp 438.68 {Plan 4}'!CE$15)),"",'III_Plan comp 438.68 {Plan 4}'!CE$15&amp;analysismethod6)</f>
        <v xml:space="preserve">Review of Grievances Related to Access; 
</v>
      </c>
      <c r="EM57" s="251" t="str">
        <f>IF(ISNUMBER(FIND(analysismethod6,'III_Plan comp 438.68 {Plan 4}'!CF$15)),"",'III_Plan comp 438.68 {Plan 4}'!CF$15&amp;analysismethod6)</f>
        <v xml:space="preserve">Review of Grievances Related to Access; 
</v>
      </c>
      <c r="EN57" s="251" t="str">
        <f>IF(ISNUMBER(FIND(analysismethod6,'III_Plan comp 438.68 {Plan 4}'!CG$15)),"",'III_Plan comp 438.68 {Plan 4}'!CG$15&amp;analysismethod6)</f>
        <v xml:space="preserve">Review of Grievances Related to Access; 
</v>
      </c>
      <c r="EO57" s="251" t="str">
        <f>IF(ISNUMBER(FIND(analysismethod6,'III_Plan comp 438.68 {Plan 4}'!CH$15)),"",'III_Plan comp 438.68 {Plan 4}'!CH$15&amp;analysismethod6)</f>
        <v xml:space="preserve">Review of Grievances Related to Access; 
</v>
      </c>
      <c r="EP57" s="251" t="str">
        <f>IF(ISNUMBER(FIND(analysismethod6,'III_Plan comp 438.68 {Plan 4}'!CI$15)),"",'III_Plan comp 438.68 {Plan 4}'!CI$15&amp;analysismethod6)</f>
        <v xml:space="preserve">Review of Grievances Related to Access; 
</v>
      </c>
      <c r="EQ57" s="251" t="str">
        <f>IF(ISNUMBER(FIND(analysismethod6,'III_Plan comp 438.68 {Plan 4}'!CJ$15)),"",'III_Plan comp 438.68 {Plan 4}'!CJ$15&amp;analysismethod6)</f>
        <v xml:space="preserve">Review of Grievances Related to Access; 
</v>
      </c>
      <c r="ER57" s="251" t="str">
        <f>IF(ISNUMBER(FIND(analysismethod6,'III_Plan comp 438.68 {Plan 4}'!CK$15)),"",'III_Plan comp 438.68 {Plan 4}'!CK$15&amp;analysismethod6)</f>
        <v xml:space="preserve">Review of Grievances Related to Access; 
</v>
      </c>
      <c r="ES57" s="251" t="str">
        <f>IF(ISNUMBER(FIND(analysismethod6,'III_Plan comp 438.68 {Plan 4}'!CL$15)),"",'III_Plan comp 438.68 {Plan 4}'!CL$15&amp;analysismethod6)</f>
        <v xml:space="preserve">Review of Grievances Related to Access; 
</v>
      </c>
      <c r="ET57" s="251" t="str">
        <f>IF(ISNUMBER(FIND(analysismethod6,'III_Plan comp 438.68 {Plan 4}'!CM$15)),"",'III_Plan comp 438.68 {Plan 4}'!CM$15&amp;analysismethod6)</f>
        <v xml:space="preserve">Review of Grievances Related to Access; 
</v>
      </c>
      <c r="EU57" s="251" t="str">
        <f>IF(ISNUMBER(FIND(analysismethod6,'III_Plan comp 438.68 {Plan 4}'!CN$15)),"",'III_Plan comp 438.68 {Plan 4}'!CN$15&amp;analysismethod6)</f>
        <v xml:space="preserve">Review of Grievances Related to Access; 
</v>
      </c>
      <c r="EV57" s="251" t="str">
        <f>IF(ISNUMBER(FIND(analysismethod6,'III_Plan comp 438.68 {Plan 4}'!CO$15)),"",'III_Plan comp 438.68 {Plan 4}'!CO$15&amp;analysismethod6)</f>
        <v xml:space="preserve">Review of Grievances Related to Access; 
</v>
      </c>
      <c r="EW57" s="251" t="str">
        <f>IF(ISNUMBER(FIND(analysismethod6,'III_Plan comp 438.68 {Plan 4}'!CP$15)),"",'III_Plan comp 438.68 {Plan 4}'!CP$15&amp;analysismethod6)</f>
        <v xml:space="preserve">Review of Grievances Related to Access; 
</v>
      </c>
      <c r="EX57" s="251" t="str">
        <f>IF(ISNUMBER(FIND(analysismethod6,'III_Plan comp 438.68 {Plan 4}'!CQ$15)),"",'III_Plan comp 438.68 {Plan 4}'!CQ$15&amp;analysismethod6)</f>
        <v xml:space="preserve">Review of Grievances Related to Access; 
</v>
      </c>
      <c r="EY57" s="251" t="str">
        <f>IF(ISNUMBER(FIND(analysismethod6,'III_Plan comp 438.68 {Plan 4}'!CR$15)),"",'III_Plan comp 438.68 {Plan 4}'!CR$15&amp;analysismethod6)</f>
        <v xml:space="preserve">Review of Grievances Related to Access; 
</v>
      </c>
      <c r="EZ57" s="251" t="str">
        <f>IF(ISNUMBER(FIND(analysismethod6,'III_Plan comp 438.68 {Plan 4}'!CS$15)),"",'III_Plan comp 438.68 {Plan 4}'!CS$15&amp;analysismethod6)</f>
        <v xml:space="preserve">Review of Grievances Related to Access; 
</v>
      </c>
      <c r="FA57" s="251" t="str">
        <f>IF(ISNUMBER(FIND(analysismethod6,'III_Plan comp 438.68 {Plan 4}'!CT$15)),"",'III_Plan comp 438.68 {Plan 4}'!CT$15&amp;analysismethod6)</f>
        <v xml:space="preserve">Review of Grievances Related to Access; 
</v>
      </c>
      <c r="FB57" s="251" t="str">
        <f>IF(ISNUMBER(FIND(analysismethod6,'III_Plan comp 438.68 {Plan 4}'!CU$15)),"",'III_Plan comp 438.68 {Plan 4}'!CU$15&amp;analysismethod6)</f>
        <v xml:space="preserve">Review of Grievances Related to Access; 
</v>
      </c>
      <c r="FC57" s="251" t="str">
        <f>IF(ISNUMBER(FIND(analysismethod6,'III_Plan comp 438.68 {Plan 4}'!CV$15)),"",'III_Plan comp 438.68 {Plan 4}'!CV$15&amp;analysismethod6)</f>
        <v xml:space="preserve">Review of Grievances Related to Access; 
</v>
      </c>
      <c r="FD57" s="251" t="str">
        <f>IF(ISNUMBER(FIND(analysismethod6,'III_Plan comp 438.68 {Plan 4}'!CW$15)),"",'III_Plan comp 438.68 {Plan 4}'!CW$15&amp;analysismethod6)</f>
        <v xml:space="preserve">Review of Grievances Related to Access; 
</v>
      </c>
      <c r="FE57" s="251" t="str">
        <f>IF(ISNUMBER(FIND(analysismethod6,'III_Plan comp 438.68 {Plan 4}'!CX$15)),"",'III_Plan comp 438.68 {Plan 4}'!CX$15&amp;analysismethod6)</f>
        <v xml:space="preserve">Review of Grievances Related to Access; 
</v>
      </c>
      <c r="FF57" s="251" t="str">
        <f>IF(ISNUMBER(FIND(analysismethod6,'III_Plan comp 438.68 {Plan 4}'!CY$15)),"",'III_Plan comp 438.68 {Plan 4}'!CY$15&amp;analysismethod6)</f>
        <v xml:space="preserve">Review of Grievances Related to Access; 
</v>
      </c>
      <c r="FG57" s="251" t="str">
        <f>IF(ISNUMBER(FIND(analysismethod6,'III_Plan comp 438.68 {Plan 4}'!CZ$15)),"",'III_Plan comp 438.68 {Plan 4}'!CZ$15&amp;analysismethod6)</f>
        <v xml:space="preserve">Review of Grievances Related to Access; 
</v>
      </c>
    </row>
    <row r="58" spans="2:163" x14ac:dyDescent="0.2">
      <c r="BK58" s="250" t="str">
        <f>IF('I_State and program information'!$E$74="Yes","Encounter Data Analysis"&amp;"; "&amp;CHAR(10)&amp;CHAR(10),"")</f>
        <v xml:space="preserve">Encounter Data Analysis; 
</v>
      </c>
      <c r="BL58" s="251" t="str">
        <f>IF(ISNUMBER(FIND(analysismethod7,'III_Plan comp 438.68 {Plan 4}'!E$15)),"",'III_Plan comp 438.68 {Plan 4}'!E$15&amp;analysismethod7)</f>
        <v xml:space="preserve">Encounter Data Analysis; 
</v>
      </c>
      <c r="BM58" s="251" t="str">
        <f>IF(ISNUMBER(FIND(analysismethod7,'III_Plan comp 438.68 {Plan 4}'!F$15)),"",'III_Plan comp 438.68 {Plan 4}'!F$15&amp;analysismethod7)</f>
        <v xml:space="preserve">Encounter Data Analysis; 
</v>
      </c>
      <c r="BN58" s="251" t="str">
        <f>IF(ISNUMBER(FIND(analysismethod7,'III_Plan comp 438.68 {Plan 4}'!G$15)),"",'III_Plan comp 438.68 {Plan 4}'!G$15&amp;analysismethod7)</f>
        <v xml:space="preserve">Encounter Data Analysis; 
</v>
      </c>
      <c r="BO58" s="251" t="str">
        <f>IF(ISNUMBER(FIND(analysismethod7,'III_Plan comp 438.68 {Plan 4}'!H$15)),"",'III_Plan comp 438.68 {Plan 4}'!H$15&amp;analysismethod7)</f>
        <v xml:space="preserve">Encounter Data Analysis; 
</v>
      </c>
      <c r="BP58" s="251" t="str">
        <f>IF(ISNUMBER(FIND(analysismethod7,'III_Plan comp 438.68 {Plan 4}'!I$15)),"",'III_Plan comp 438.68 {Plan 4}'!I$15&amp;analysismethod7)</f>
        <v xml:space="preserve">Encounter Data Analysis; 
</v>
      </c>
      <c r="BQ58" s="251" t="str">
        <f>IF(ISNUMBER(FIND(analysismethod7,'III_Plan comp 438.68 {Plan 4}'!J$15)),"",'III_Plan comp 438.68 {Plan 4}'!J$15&amp;analysismethod7)</f>
        <v xml:space="preserve">Encounter Data Analysis; 
</v>
      </c>
      <c r="BR58" s="251" t="str">
        <f>IF(ISNUMBER(FIND(analysismethod7,'III_Plan comp 438.68 {Plan 4}'!K$15)),"",'III_Plan comp 438.68 {Plan 4}'!K$15&amp;analysismethod7)</f>
        <v xml:space="preserve">Encounter Data Analysis; 
</v>
      </c>
      <c r="BS58" s="251" t="str">
        <f>IF(ISNUMBER(FIND(analysismethod7,'III_Plan comp 438.68 {Plan 4}'!L$15)),"",'III_Plan comp 438.68 {Plan 4}'!L$15&amp;analysismethod7)</f>
        <v xml:space="preserve">Encounter Data Analysis; 
</v>
      </c>
      <c r="BT58" s="251" t="str">
        <f>IF(ISNUMBER(FIND(analysismethod7,'III_Plan comp 438.68 {Plan 4}'!M$15)),"",'III_Plan comp 438.68 {Plan 4}'!M$15&amp;analysismethod7)</f>
        <v xml:space="preserve">Encounter Data Analysis; 
</v>
      </c>
      <c r="BU58" s="251" t="str">
        <f>IF(ISNUMBER(FIND(analysismethod7,'III_Plan comp 438.68 {Plan 4}'!N$15)),"",'III_Plan comp 438.68 {Plan 4}'!N$15&amp;analysismethod7)</f>
        <v xml:space="preserve">Encounter Data Analysis; 
</v>
      </c>
      <c r="BV58" s="251" t="str">
        <f>IF(ISNUMBER(FIND(analysismethod7,'III_Plan comp 438.68 {Plan 4}'!O$15)),"",'III_Plan comp 438.68 {Plan 4}'!O$15&amp;analysismethod7)</f>
        <v xml:space="preserve">Encounter Data Analysis; 
</v>
      </c>
      <c r="BW58" s="251" t="str">
        <f>IF(ISNUMBER(FIND(analysismethod7,'III_Plan comp 438.68 {Plan 4}'!P$15)),"",'III_Plan comp 438.68 {Plan 4}'!P$15&amp;analysismethod7)</f>
        <v xml:space="preserve">Encounter Data Analysis; 
</v>
      </c>
      <c r="BX58" s="251" t="str">
        <f>IF(ISNUMBER(FIND(analysismethod7,'III_Plan comp 438.68 {Plan 4}'!Q$15)),"",'III_Plan comp 438.68 {Plan 4}'!Q$15&amp;analysismethod7)</f>
        <v xml:space="preserve">Encounter Data Analysis; 
</v>
      </c>
      <c r="BY58" s="251" t="str">
        <f>IF(ISNUMBER(FIND(analysismethod7,'III_Plan comp 438.68 {Plan 4}'!R$15)),"",'III_Plan comp 438.68 {Plan 4}'!R$15&amp;analysismethod7)</f>
        <v xml:space="preserve">Encounter Data Analysis; 
</v>
      </c>
      <c r="BZ58" s="251" t="str">
        <f>IF(ISNUMBER(FIND(analysismethod7,'III_Plan comp 438.68 {Plan 4}'!S$15)),"",'III_Plan comp 438.68 {Plan 4}'!S$15&amp;analysismethod7)</f>
        <v xml:space="preserve">Encounter Data Analysis; 
</v>
      </c>
      <c r="CA58" s="251" t="str">
        <f>IF(ISNUMBER(FIND(analysismethod7,'III_Plan comp 438.68 {Plan 4}'!T$15)),"",'III_Plan comp 438.68 {Plan 4}'!T$15&amp;analysismethod7)</f>
        <v xml:space="preserve">Encounter Data Analysis; 
</v>
      </c>
      <c r="CB58" s="251" t="str">
        <f>IF(ISNUMBER(FIND(analysismethod7,'III_Plan comp 438.68 {Plan 4}'!U$15)),"",'III_Plan comp 438.68 {Plan 4}'!U$15&amp;analysismethod7)</f>
        <v xml:space="preserve">Encounter Data Analysis; 
</v>
      </c>
      <c r="CC58" s="251" t="str">
        <f>IF(ISNUMBER(FIND(analysismethod7,'III_Plan comp 438.68 {Plan 4}'!V$15)),"",'III_Plan comp 438.68 {Plan 4}'!V$15&amp;analysismethod7)</f>
        <v xml:space="preserve">Encounter Data Analysis; 
</v>
      </c>
      <c r="CD58" s="251" t="str">
        <f>IF(ISNUMBER(FIND(analysismethod7,'III_Plan comp 438.68 {Plan 4}'!W$15)),"",'III_Plan comp 438.68 {Plan 4}'!W$15&amp;analysismethod7)</f>
        <v xml:space="preserve">Encounter Data Analysis; 
</v>
      </c>
      <c r="CE58" s="251" t="str">
        <f>IF(ISNUMBER(FIND(analysismethod7,'III_Plan comp 438.68 {Plan 4}'!X$15)),"",'III_Plan comp 438.68 {Plan 4}'!X$15&amp;analysismethod7)</f>
        <v xml:space="preserve">Encounter Data Analysis; 
</v>
      </c>
      <c r="CF58" s="251" t="str">
        <f>IF(ISNUMBER(FIND(analysismethod7,'III_Plan comp 438.68 {Plan 4}'!Y$15)),"",'III_Plan comp 438.68 {Plan 4}'!Y$15&amp;analysismethod7)</f>
        <v xml:space="preserve">Encounter Data Analysis; 
</v>
      </c>
      <c r="CG58" s="251" t="str">
        <f>IF(ISNUMBER(FIND(analysismethod7,'III_Plan comp 438.68 {Plan 4}'!Z$15)),"",'III_Plan comp 438.68 {Plan 4}'!Z$15&amp;analysismethod7)</f>
        <v xml:space="preserve">Encounter Data Analysis; 
</v>
      </c>
      <c r="CH58" s="251" t="str">
        <f>IF(ISNUMBER(FIND(analysismethod7,'III_Plan comp 438.68 {Plan 4}'!AA$15)),"",'III_Plan comp 438.68 {Plan 4}'!AA$15&amp;analysismethod7)</f>
        <v xml:space="preserve">Encounter Data Analysis; 
</v>
      </c>
      <c r="CI58" s="251" t="str">
        <f>IF(ISNUMBER(FIND(analysismethod7,'III_Plan comp 438.68 {Plan 4}'!AB$15)),"",'III_Plan comp 438.68 {Plan 4}'!AB$15&amp;analysismethod7)</f>
        <v xml:space="preserve">Encounter Data Analysis; 
</v>
      </c>
      <c r="CJ58" s="251" t="str">
        <f>IF(ISNUMBER(FIND(analysismethod7,'III_Plan comp 438.68 {Plan 4}'!AC$15)),"",'III_Plan comp 438.68 {Plan 4}'!AC$15&amp;analysismethod7)</f>
        <v xml:space="preserve">Encounter Data Analysis; 
</v>
      </c>
      <c r="CK58" s="251" t="str">
        <f>IF(ISNUMBER(FIND(analysismethod7,'III_Plan comp 438.68 {Plan 4}'!AD$15)),"",'III_Plan comp 438.68 {Plan 4}'!AD$15&amp;analysismethod7)</f>
        <v xml:space="preserve">Encounter Data Analysis; 
</v>
      </c>
      <c r="CL58" s="251" t="str">
        <f>IF(ISNUMBER(FIND(analysismethod7,'III_Plan comp 438.68 {Plan 4}'!AE$15)),"",'III_Plan comp 438.68 {Plan 4}'!AE$15&amp;analysismethod7)</f>
        <v xml:space="preserve">Encounter Data Analysis; 
</v>
      </c>
      <c r="CM58" s="251" t="str">
        <f>IF(ISNUMBER(FIND(analysismethod7,'III_Plan comp 438.68 {Plan 4}'!AF$15)),"",'III_Plan comp 438.68 {Plan 4}'!AF$15&amp;analysismethod7)</f>
        <v xml:space="preserve">Encounter Data Analysis; 
</v>
      </c>
      <c r="CN58" s="251" t="str">
        <f>IF(ISNUMBER(FIND(analysismethod7,'III_Plan comp 438.68 {Plan 4}'!AG$15)),"",'III_Plan comp 438.68 {Plan 4}'!AG$15&amp;analysismethod7)</f>
        <v xml:space="preserve">Encounter Data Analysis; 
</v>
      </c>
      <c r="CO58" s="251" t="str">
        <f>IF(ISNUMBER(FIND(analysismethod7,'III_Plan comp 438.68 {Plan 4}'!AH$15)),"",'III_Plan comp 438.68 {Plan 4}'!AH$15&amp;analysismethod7)</f>
        <v xml:space="preserve">Encounter Data Analysis; 
</v>
      </c>
      <c r="CP58" s="251" t="str">
        <f>IF(ISNUMBER(FIND(analysismethod7,'III_Plan comp 438.68 {Plan 4}'!AI$15)),"",'III_Plan comp 438.68 {Plan 4}'!AI$15&amp;analysismethod7)</f>
        <v xml:space="preserve">Encounter Data Analysis; 
</v>
      </c>
      <c r="CQ58" s="251" t="str">
        <f>IF(ISNUMBER(FIND(analysismethod7,'III_Plan comp 438.68 {Plan 4}'!AJ$15)),"",'III_Plan comp 438.68 {Plan 4}'!AJ$15&amp;analysismethod7)</f>
        <v xml:space="preserve">Encounter Data Analysis; 
</v>
      </c>
      <c r="CR58" s="251" t="str">
        <f>IF(ISNUMBER(FIND(analysismethod7,'III_Plan comp 438.68 {Plan 4}'!AK$15)),"",'III_Plan comp 438.68 {Plan 4}'!AK$15&amp;analysismethod7)</f>
        <v xml:space="preserve">Encounter Data Analysis; 
</v>
      </c>
      <c r="CS58" s="251" t="str">
        <f>IF(ISNUMBER(FIND(analysismethod7,'III_Plan comp 438.68 {Plan 4}'!AL$15)),"",'III_Plan comp 438.68 {Plan 4}'!AL$15&amp;analysismethod7)</f>
        <v xml:space="preserve">Encounter Data Analysis; 
</v>
      </c>
      <c r="CT58" s="251" t="str">
        <f>IF(ISNUMBER(FIND(analysismethod7,'III_Plan comp 438.68 {Plan 4}'!AM$15)),"",'III_Plan comp 438.68 {Plan 4}'!AM$15&amp;analysismethod7)</f>
        <v xml:space="preserve">Encounter Data Analysis; 
</v>
      </c>
      <c r="CU58" s="251" t="str">
        <f>IF(ISNUMBER(FIND(analysismethod7,'III_Plan comp 438.68 {Plan 4}'!AN$15)),"",'III_Plan comp 438.68 {Plan 4}'!AN$15&amp;analysismethod7)</f>
        <v xml:space="preserve">Encounter Data Analysis; 
</v>
      </c>
      <c r="CV58" s="251" t="str">
        <f>IF(ISNUMBER(FIND(analysismethod7,'III_Plan comp 438.68 {Plan 4}'!AO$15)),"",'III_Plan comp 438.68 {Plan 4}'!AO$15&amp;analysismethod7)</f>
        <v xml:space="preserve">Encounter Data Analysis; 
</v>
      </c>
      <c r="CW58" s="251" t="str">
        <f>IF(ISNUMBER(FIND(analysismethod7,'III_Plan comp 438.68 {Plan 4}'!AP$15)),"",'III_Plan comp 438.68 {Plan 4}'!AP$15&amp;analysismethod7)</f>
        <v xml:space="preserve">Encounter Data Analysis; 
</v>
      </c>
      <c r="CX58" s="251" t="str">
        <f>IF(ISNUMBER(FIND(analysismethod7,'III_Plan comp 438.68 {Plan 4}'!AQ$15)),"",'III_Plan comp 438.68 {Plan 4}'!AQ$15&amp;analysismethod7)</f>
        <v xml:space="preserve">Encounter Data Analysis; 
</v>
      </c>
      <c r="CY58" s="251" t="str">
        <f>IF(ISNUMBER(FIND(analysismethod7,'III_Plan comp 438.68 {Plan 4}'!AR$15)),"",'III_Plan comp 438.68 {Plan 4}'!AR$15&amp;analysismethod7)</f>
        <v xml:space="preserve">Encounter Data Analysis; 
</v>
      </c>
      <c r="CZ58" s="251" t="str">
        <f>IF(ISNUMBER(FIND(analysismethod7,'III_Plan comp 438.68 {Plan 4}'!AS$15)),"",'III_Plan comp 438.68 {Plan 4}'!AS$15&amp;analysismethod7)</f>
        <v xml:space="preserve">Encounter Data Analysis; 
</v>
      </c>
      <c r="DA58" s="251" t="str">
        <f>IF(ISNUMBER(FIND(analysismethod7,'III_Plan comp 438.68 {Plan 4}'!AT$15)),"",'III_Plan comp 438.68 {Plan 4}'!AT$15&amp;analysismethod7)</f>
        <v xml:space="preserve">Encounter Data Analysis; 
</v>
      </c>
      <c r="DB58" s="251" t="str">
        <f>IF(ISNUMBER(FIND(analysismethod7,'III_Plan comp 438.68 {Plan 4}'!AU$15)),"",'III_Plan comp 438.68 {Plan 4}'!AU$15&amp;analysismethod7)</f>
        <v xml:space="preserve">Encounter Data Analysis; 
</v>
      </c>
      <c r="DC58" s="251" t="str">
        <f>IF(ISNUMBER(FIND(analysismethod7,'III_Plan comp 438.68 {Plan 4}'!AV$15)),"",'III_Plan comp 438.68 {Plan 4}'!AV$15&amp;analysismethod7)</f>
        <v xml:space="preserve">Encounter Data Analysis; 
</v>
      </c>
      <c r="DD58" s="251" t="str">
        <f>IF(ISNUMBER(FIND(analysismethod7,'III_Plan comp 438.68 {Plan 4}'!AW$15)),"",'III_Plan comp 438.68 {Plan 4}'!AW$15&amp;analysismethod7)</f>
        <v xml:space="preserve">Encounter Data Analysis; 
</v>
      </c>
      <c r="DE58" s="251" t="str">
        <f>IF(ISNUMBER(FIND(analysismethod7,'III_Plan comp 438.68 {Plan 4}'!AX$15)),"",'III_Plan comp 438.68 {Plan 4}'!AX$15&amp;analysismethod7)</f>
        <v xml:space="preserve">Encounter Data Analysis; 
</v>
      </c>
      <c r="DF58" s="251" t="str">
        <f>IF(ISNUMBER(FIND(analysismethod7,'III_Plan comp 438.68 {Plan 4}'!AY$15)),"",'III_Plan comp 438.68 {Plan 4}'!AY$15&amp;analysismethod7)</f>
        <v xml:space="preserve">Encounter Data Analysis; 
</v>
      </c>
      <c r="DG58" s="251" t="str">
        <f>IF(ISNUMBER(FIND(analysismethod7,'III_Plan comp 438.68 {Plan 4}'!AZ$15)),"",'III_Plan comp 438.68 {Plan 4}'!AZ$15&amp;analysismethod7)</f>
        <v xml:space="preserve">Encounter Data Analysis; 
</v>
      </c>
      <c r="DH58" s="251" t="str">
        <f>IF(ISNUMBER(FIND(analysismethod7,'III_Plan comp 438.68 {Plan 4}'!BA$15)),"",'III_Plan comp 438.68 {Plan 4}'!BA$15&amp;analysismethod7)</f>
        <v xml:space="preserve">Encounter Data Analysis; 
</v>
      </c>
      <c r="DI58" s="251" t="str">
        <f>IF(ISNUMBER(FIND(analysismethod7,'III_Plan comp 438.68 {Plan 4}'!BB$15)),"",'III_Plan comp 438.68 {Plan 4}'!BB$15&amp;analysismethod7)</f>
        <v xml:space="preserve">Encounter Data Analysis; 
</v>
      </c>
      <c r="DJ58" s="251" t="str">
        <f>IF(ISNUMBER(FIND(analysismethod7,'III_Plan comp 438.68 {Plan 4}'!BC$15)),"",'III_Plan comp 438.68 {Plan 4}'!BC$15&amp;analysismethod7)</f>
        <v xml:space="preserve">Encounter Data Analysis; 
</v>
      </c>
      <c r="DK58" s="251" t="str">
        <f>IF(ISNUMBER(FIND(analysismethod7,'III_Plan comp 438.68 {Plan 4}'!BD$15)),"",'III_Plan comp 438.68 {Plan 4}'!BD$15&amp;analysismethod7)</f>
        <v xml:space="preserve">Encounter Data Analysis; 
</v>
      </c>
      <c r="DL58" s="251" t="str">
        <f>IF(ISNUMBER(FIND(analysismethod7,'III_Plan comp 438.68 {Plan 4}'!BE$15)),"",'III_Plan comp 438.68 {Plan 4}'!BE$15&amp;analysismethod7)</f>
        <v xml:space="preserve">Encounter Data Analysis; 
</v>
      </c>
      <c r="DM58" s="251" t="str">
        <f>IF(ISNUMBER(FIND(analysismethod7,'III_Plan comp 438.68 {Plan 4}'!BF$15)),"",'III_Plan comp 438.68 {Plan 4}'!BF$15&amp;analysismethod7)</f>
        <v xml:space="preserve">Encounter Data Analysis; 
</v>
      </c>
      <c r="DN58" s="251" t="str">
        <f>IF(ISNUMBER(FIND(analysismethod7,'III_Plan comp 438.68 {Plan 4}'!BG$15)),"",'III_Plan comp 438.68 {Plan 4}'!BG$15&amp;analysismethod7)</f>
        <v xml:space="preserve">Encounter Data Analysis; 
</v>
      </c>
      <c r="DO58" s="251" t="str">
        <f>IF(ISNUMBER(FIND(analysismethod7,'III_Plan comp 438.68 {Plan 4}'!BH$15)),"",'III_Plan comp 438.68 {Plan 4}'!BH$15&amp;analysismethod7)</f>
        <v xml:space="preserve">Encounter Data Analysis; 
</v>
      </c>
      <c r="DP58" s="251" t="str">
        <f>IF(ISNUMBER(FIND(analysismethod7,'III_Plan comp 438.68 {Plan 4}'!BI$15)),"",'III_Plan comp 438.68 {Plan 4}'!BI$15&amp;analysismethod7)</f>
        <v xml:space="preserve">Encounter Data Analysis; 
</v>
      </c>
      <c r="DQ58" s="251" t="str">
        <f>IF(ISNUMBER(FIND(analysismethod7,'III_Plan comp 438.68 {Plan 4}'!BJ$15)),"",'III_Plan comp 438.68 {Plan 4}'!BJ$15&amp;analysismethod7)</f>
        <v xml:space="preserve">Encounter Data Analysis; 
</v>
      </c>
      <c r="DR58" s="251" t="str">
        <f>IF(ISNUMBER(FIND(analysismethod7,'III_Plan comp 438.68 {Plan 4}'!BK$15)),"",'III_Plan comp 438.68 {Plan 4}'!BK$15&amp;analysismethod7)</f>
        <v xml:space="preserve">Encounter Data Analysis; 
</v>
      </c>
      <c r="DS58" s="251" t="str">
        <f>IF(ISNUMBER(FIND(analysismethod7,'III_Plan comp 438.68 {Plan 4}'!BL$15)),"",'III_Plan comp 438.68 {Plan 4}'!BL$15&amp;analysismethod7)</f>
        <v xml:space="preserve">Encounter Data Analysis; 
</v>
      </c>
      <c r="DT58" s="251" t="str">
        <f>IF(ISNUMBER(FIND(analysismethod7,'III_Plan comp 438.68 {Plan 4}'!BM$15)),"",'III_Plan comp 438.68 {Plan 4}'!BM$15&amp;analysismethod7)</f>
        <v xml:space="preserve">Encounter Data Analysis; 
</v>
      </c>
      <c r="DU58" s="251" t="str">
        <f>IF(ISNUMBER(FIND(analysismethod7,'III_Plan comp 438.68 {Plan 4}'!BN$15)),"",'III_Plan comp 438.68 {Plan 4}'!BN$15&amp;analysismethod7)</f>
        <v xml:space="preserve">Encounter Data Analysis; 
</v>
      </c>
      <c r="DV58" s="251" t="str">
        <f>IF(ISNUMBER(FIND(analysismethod7,'III_Plan comp 438.68 {Plan 4}'!BO$15)),"",'III_Plan comp 438.68 {Plan 4}'!BO$15&amp;analysismethod7)</f>
        <v xml:space="preserve">Encounter Data Analysis; 
</v>
      </c>
      <c r="DW58" s="251" t="str">
        <f>IF(ISNUMBER(FIND(analysismethod7,'III_Plan comp 438.68 {Plan 4}'!BP$15)),"",'III_Plan comp 438.68 {Plan 4}'!BP$15&amp;analysismethod7)</f>
        <v xml:space="preserve">Encounter Data Analysis; 
</v>
      </c>
      <c r="DX58" s="251" t="str">
        <f>IF(ISNUMBER(FIND(analysismethod7,'III_Plan comp 438.68 {Plan 4}'!BQ$15)),"",'III_Plan comp 438.68 {Plan 4}'!BQ$15&amp;analysismethod7)</f>
        <v xml:space="preserve">Encounter Data Analysis; 
</v>
      </c>
      <c r="DY58" s="251" t="str">
        <f>IF(ISNUMBER(FIND(analysismethod7,'III_Plan comp 438.68 {Plan 4}'!BR$15)),"",'III_Plan comp 438.68 {Plan 4}'!BR$15&amp;analysismethod7)</f>
        <v xml:space="preserve">Encounter Data Analysis; 
</v>
      </c>
      <c r="DZ58" s="251" t="str">
        <f>IF(ISNUMBER(FIND(analysismethod7,'III_Plan comp 438.68 {Plan 4}'!BS$15)),"",'III_Plan comp 438.68 {Plan 4}'!BS$15&amp;analysismethod7)</f>
        <v xml:space="preserve">Encounter Data Analysis; 
</v>
      </c>
      <c r="EA58" s="251" t="str">
        <f>IF(ISNUMBER(FIND(analysismethod7,'III_Plan comp 438.68 {Plan 4}'!BT$15)),"",'III_Plan comp 438.68 {Plan 4}'!BT$15&amp;analysismethod7)</f>
        <v xml:space="preserve">Encounter Data Analysis; 
</v>
      </c>
      <c r="EB58" s="251" t="str">
        <f>IF(ISNUMBER(FIND(analysismethod7,'III_Plan comp 438.68 {Plan 4}'!BU$15)),"",'III_Plan comp 438.68 {Plan 4}'!BU$15&amp;analysismethod7)</f>
        <v xml:space="preserve">Encounter Data Analysis; 
</v>
      </c>
      <c r="EC58" s="251" t="str">
        <f>IF(ISNUMBER(FIND(analysismethod7,'III_Plan comp 438.68 {Plan 4}'!BV$15)),"",'III_Plan comp 438.68 {Plan 4}'!BV$15&amp;analysismethod7)</f>
        <v xml:space="preserve">Encounter Data Analysis; 
</v>
      </c>
      <c r="ED58" s="251" t="str">
        <f>IF(ISNUMBER(FIND(analysismethod7,'III_Plan comp 438.68 {Plan 4}'!BW$15)),"",'III_Plan comp 438.68 {Plan 4}'!BW$15&amp;analysismethod7)</f>
        <v xml:space="preserve">Encounter Data Analysis; 
</v>
      </c>
      <c r="EE58" s="251" t="str">
        <f>IF(ISNUMBER(FIND(analysismethod7,'III_Plan comp 438.68 {Plan 4}'!BX$15)),"",'III_Plan comp 438.68 {Plan 4}'!BX$15&amp;analysismethod7)</f>
        <v xml:space="preserve">Encounter Data Analysis; 
</v>
      </c>
      <c r="EF58" s="251" t="str">
        <f>IF(ISNUMBER(FIND(analysismethod7,'III_Plan comp 438.68 {Plan 4}'!BY$15)),"",'III_Plan comp 438.68 {Plan 4}'!BY$15&amp;analysismethod7)</f>
        <v xml:space="preserve">Encounter Data Analysis; 
</v>
      </c>
      <c r="EG58" s="251" t="str">
        <f>IF(ISNUMBER(FIND(analysismethod7,'III_Plan comp 438.68 {Plan 4}'!BZ$15)),"",'III_Plan comp 438.68 {Plan 4}'!BZ$15&amp;analysismethod7)</f>
        <v xml:space="preserve">Encounter Data Analysis; 
</v>
      </c>
      <c r="EH58" s="251" t="str">
        <f>IF(ISNUMBER(FIND(analysismethod7,'III_Plan comp 438.68 {Plan 4}'!CA$15)),"",'III_Plan comp 438.68 {Plan 4}'!CA$15&amp;analysismethod7)</f>
        <v xml:space="preserve">Encounter Data Analysis; 
</v>
      </c>
      <c r="EI58" s="251" t="str">
        <f>IF(ISNUMBER(FIND(analysismethod7,'III_Plan comp 438.68 {Plan 4}'!CB$15)),"",'III_Plan comp 438.68 {Plan 4}'!CB$15&amp;analysismethod7)</f>
        <v xml:space="preserve">Encounter Data Analysis; 
</v>
      </c>
      <c r="EJ58" s="251" t="str">
        <f>IF(ISNUMBER(FIND(analysismethod7,'III_Plan comp 438.68 {Plan 4}'!CC$15)),"",'III_Plan comp 438.68 {Plan 4}'!CC$15&amp;analysismethod7)</f>
        <v xml:space="preserve">Encounter Data Analysis; 
</v>
      </c>
      <c r="EK58" s="251" t="str">
        <f>IF(ISNUMBER(FIND(analysismethod7,'III_Plan comp 438.68 {Plan 4}'!CD$15)),"",'III_Plan comp 438.68 {Plan 4}'!CD$15&amp;analysismethod7)</f>
        <v xml:space="preserve">Encounter Data Analysis; 
</v>
      </c>
      <c r="EL58" s="251" t="str">
        <f>IF(ISNUMBER(FIND(analysismethod7,'III_Plan comp 438.68 {Plan 4}'!CE$15)),"",'III_Plan comp 438.68 {Plan 4}'!CE$15&amp;analysismethod7)</f>
        <v xml:space="preserve">Encounter Data Analysis; 
</v>
      </c>
      <c r="EM58" s="251" t="str">
        <f>IF(ISNUMBER(FIND(analysismethod7,'III_Plan comp 438.68 {Plan 4}'!CF$15)),"",'III_Plan comp 438.68 {Plan 4}'!CF$15&amp;analysismethod7)</f>
        <v xml:space="preserve">Encounter Data Analysis; 
</v>
      </c>
      <c r="EN58" s="251" t="str">
        <f>IF(ISNUMBER(FIND(analysismethod7,'III_Plan comp 438.68 {Plan 4}'!CG$15)),"",'III_Plan comp 438.68 {Plan 4}'!CG$15&amp;analysismethod7)</f>
        <v xml:space="preserve">Encounter Data Analysis; 
</v>
      </c>
      <c r="EO58" s="251" t="str">
        <f>IF(ISNUMBER(FIND(analysismethod7,'III_Plan comp 438.68 {Plan 4}'!CH$15)),"",'III_Plan comp 438.68 {Plan 4}'!CH$15&amp;analysismethod7)</f>
        <v xml:space="preserve">Encounter Data Analysis; 
</v>
      </c>
      <c r="EP58" s="251" t="str">
        <f>IF(ISNUMBER(FIND(analysismethod7,'III_Plan comp 438.68 {Plan 4}'!CI$15)),"",'III_Plan comp 438.68 {Plan 4}'!CI$15&amp;analysismethod7)</f>
        <v xml:space="preserve">Encounter Data Analysis; 
</v>
      </c>
      <c r="EQ58" s="251" t="str">
        <f>IF(ISNUMBER(FIND(analysismethod7,'III_Plan comp 438.68 {Plan 4}'!CJ$15)),"",'III_Plan comp 438.68 {Plan 4}'!CJ$15&amp;analysismethod7)</f>
        <v xml:space="preserve">Encounter Data Analysis; 
</v>
      </c>
      <c r="ER58" s="251" t="str">
        <f>IF(ISNUMBER(FIND(analysismethod7,'III_Plan comp 438.68 {Plan 4}'!CK$15)),"",'III_Plan comp 438.68 {Plan 4}'!CK$15&amp;analysismethod7)</f>
        <v xml:space="preserve">Encounter Data Analysis; 
</v>
      </c>
      <c r="ES58" s="251" t="str">
        <f>IF(ISNUMBER(FIND(analysismethod7,'III_Plan comp 438.68 {Plan 4}'!CL$15)),"",'III_Plan comp 438.68 {Plan 4}'!CL$15&amp;analysismethod7)</f>
        <v xml:space="preserve">Encounter Data Analysis; 
</v>
      </c>
      <c r="ET58" s="251" t="str">
        <f>IF(ISNUMBER(FIND(analysismethod7,'III_Plan comp 438.68 {Plan 4}'!CM$15)),"",'III_Plan comp 438.68 {Plan 4}'!CM$15&amp;analysismethod7)</f>
        <v xml:space="preserve">Encounter Data Analysis; 
</v>
      </c>
      <c r="EU58" s="251" t="str">
        <f>IF(ISNUMBER(FIND(analysismethod7,'III_Plan comp 438.68 {Plan 4}'!CN$15)),"",'III_Plan comp 438.68 {Plan 4}'!CN$15&amp;analysismethod7)</f>
        <v xml:space="preserve">Encounter Data Analysis; 
</v>
      </c>
      <c r="EV58" s="251" t="str">
        <f>IF(ISNUMBER(FIND(analysismethod7,'III_Plan comp 438.68 {Plan 4}'!CO$15)),"",'III_Plan comp 438.68 {Plan 4}'!CO$15&amp;analysismethod7)</f>
        <v xml:space="preserve">Encounter Data Analysis; 
</v>
      </c>
      <c r="EW58" s="251" t="str">
        <f>IF(ISNUMBER(FIND(analysismethod7,'III_Plan comp 438.68 {Plan 4}'!CP$15)),"",'III_Plan comp 438.68 {Plan 4}'!CP$15&amp;analysismethod7)</f>
        <v xml:space="preserve">Encounter Data Analysis; 
</v>
      </c>
      <c r="EX58" s="251" t="str">
        <f>IF(ISNUMBER(FIND(analysismethod7,'III_Plan comp 438.68 {Plan 4}'!CQ$15)),"",'III_Plan comp 438.68 {Plan 4}'!CQ$15&amp;analysismethod7)</f>
        <v xml:space="preserve">Encounter Data Analysis; 
</v>
      </c>
      <c r="EY58" s="251" t="str">
        <f>IF(ISNUMBER(FIND(analysismethod7,'III_Plan comp 438.68 {Plan 4}'!CR$15)),"",'III_Plan comp 438.68 {Plan 4}'!CR$15&amp;analysismethod7)</f>
        <v xml:space="preserve">Encounter Data Analysis; 
</v>
      </c>
      <c r="EZ58" s="251" t="str">
        <f>IF(ISNUMBER(FIND(analysismethod7,'III_Plan comp 438.68 {Plan 4}'!CS$15)),"",'III_Plan comp 438.68 {Plan 4}'!CS$15&amp;analysismethod7)</f>
        <v xml:space="preserve">Encounter Data Analysis; 
</v>
      </c>
      <c r="FA58" s="251" t="str">
        <f>IF(ISNUMBER(FIND(analysismethod7,'III_Plan comp 438.68 {Plan 4}'!CT$15)),"",'III_Plan comp 438.68 {Plan 4}'!CT$15&amp;analysismethod7)</f>
        <v xml:space="preserve">Encounter Data Analysis; 
</v>
      </c>
      <c r="FB58" s="251" t="str">
        <f>IF(ISNUMBER(FIND(analysismethod7,'III_Plan comp 438.68 {Plan 4}'!CU$15)),"",'III_Plan comp 438.68 {Plan 4}'!CU$15&amp;analysismethod7)</f>
        <v xml:space="preserve">Encounter Data Analysis; 
</v>
      </c>
      <c r="FC58" s="251" t="str">
        <f>IF(ISNUMBER(FIND(analysismethod7,'III_Plan comp 438.68 {Plan 4}'!CV$15)),"",'III_Plan comp 438.68 {Plan 4}'!CV$15&amp;analysismethod7)</f>
        <v xml:space="preserve">Encounter Data Analysis; 
</v>
      </c>
      <c r="FD58" s="251" t="str">
        <f>IF(ISNUMBER(FIND(analysismethod7,'III_Plan comp 438.68 {Plan 4}'!CW$15)),"",'III_Plan comp 438.68 {Plan 4}'!CW$15&amp;analysismethod7)</f>
        <v xml:space="preserve">Encounter Data Analysis; 
</v>
      </c>
      <c r="FE58" s="251" t="str">
        <f>IF(ISNUMBER(FIND(analysismethod7,'III_Plan comp 438.68 {Plan 4}'!CX$15)),"",'III_Plan comp 438.68 {Plan 4}'!CX$15&amp;analysismethod7)</f>
        <v xml:space="preserve">Encounter Data Analysis; 
</v>
      </c>
      <c r="FF58" s="251" t="str">
        <f>IF(ISNUMBER(FIND(analysismethod7,'III_Plan comp 438.68 {Plan 4}'!CY$15)),"",'III_Plan comp 438.68 {Plan 4}'!CY$15&amp;analysismethod7)</f>
        <v xml:space="preserve">Encounter Data Analysis; 
</v>
      </c>
      <c r="FG58" s="251" t="str">
        <f>IF(ISNUMBER(FIND(analysismethod7,'III_Plan comp 438.68 {Plan 4}'!CZ$15)),"",'III_Plan comp 438.68 {Plan 4}'!CZ$15&amp;analysismethod7)</f>
        <v xml:space="preserve">Encounter Data Analysis; 
</v>
      </c>
    </row>
    <row r="59" spans="2:163" x14ac:dyDescent="0.2">
      <c r="BK59" s="250" t="str">
        <f>IF('I_State and program information'!$E$79&lt;&gt;"",'I_State and program information'!E128&amp;"; "&amp;CHAR(10)&amp;CHAR(10),"")</f>
        <v/>
      </c>
      <c r="BL59" s="251" t="str">
        <f>IF(ISNUMBER(FIND(analysismethod8,'III_Plan comp 438.68 {Plan 4}'!E$15)),"",'III_Plan comp 438.68 {Plan 4}'!E$15&amp;analysismethod8)</f>
        <v/>
      </c>
      <c r="BM59" s="251" t="str">
        <f>IF(ISNUMBER(FIND(analysismethod8,'III_Plan comp 438.68 {Plan 4}'!F$15)),"",'III_Plan comp 438.68 {Plan 4}'!F$15&amp;analysismethod8)</f>
        <v/>
      </c>
      <c r="BN59" s="251" t="str">
        <f>IF(ISNUMBER(FIND(analysismethod8,'III_Plan comp 438.68 {Plan 4}'!G$15)),"",'III_Plan comp 438.68 {Plan 4}'!G$15&amp;analysismethod8)</f>
        <v/>
      </c>
      <c r="BO59" s="251" t="str">
        <f>IF(ISNUMBER(FIND(analysismethod8,'III_Plan comp 438.68 {Plan 4}'!H$15)),"",'III_Plan comp 438.68 {Plan 4}'!H$15&amp;analysismethod8)</f>
        <v/>
      </c>
      <c r="BP59" s="251" t="str">
        <f>IF(ISNUMBER(FIND(analysismethod8,'III_Plan comp 438.68 {Plan 4}'!I$15)),"",'III_Plan comp 438.68 {Plan 4}'!I$15&amp;analysismethod8)</f>
        <v/>
      </c>
      <c r="BQ59" s="251" t="str">
        <f>IF(ISNUMBER(FIND(analysismethod8,'III_Plan comp 438.68 {Plan 4}'!J$15)),"",'III_Plan comp 438.68 {Plan 4}'!J$15&amp;analysismethod8)</f>
        <v/>
      </c>
      <c r="BR59" s="251" t="str">
        <f>IF(ISNUMBER(FIND(analysismethod8,'III_Plan comp 438.68 {Plan 4}'!K$15)),"",'III_Plan comp 438.68 {Plan 4}'!K$15&amp;analysismethod8)</f>
        <v/>
      </c>
      <c r="BS59" s="251" t="str">
        <f>IF(ISNUMBER(FIND(analysismethod8,'III_Plan comp 438.68 {Plan 4}'!L$15)),"",'III_Plan comp 438.68 {Plan 4}'!L$15&amp;analysismethod8)</f>
        <v/>
      </c>
      <c r="BT59" s="251" t="str">
        <f>IF(ISNUMBER(FIND(analysismethod8,'III_Plan comp 438.68 {Plan 4}'!M$15)),"",'III_Plan comp 438.68 {Plan 4}'!M$15&amp;analysismethod8)</f>
        <v/>
      </c>
      <c r="BU59" s="251" t="str">
        <f>IF(ISNUMBER(FIND(analysismethod8,'III_Plan comp 438.68 {Plan 4}'!N$15)),"",'III_Plan comp 438.68 {Plan 4}'!N$15&amp;analysismethod8)</f>
        <v/>
      </c>
      <c r="BV59" s="251" t="str">
        <f>IF(ISNUMBER(FIND(analysismethod8,'III_Plan comp 438.68 {Plan 4}'!O$15)),"",'III_Plan comp 438.68 {Plan 4}'!O$15&amp;analysismethod8)</f>
        <v/>
      </c>
      <c r="BW59" s="251" t="str">
        <f>IF(ISNUMBER(FIND(analysismethod8,'III_Plan comp 438.68 {Plan 4}'!P$15)),"",'III_Plan comp 438.68 {Plan 4}'!P$15&amp;analysismethod8)</f>
        <v/>
      </c>
      <c r="BX59" s="251" t="str">
        <f>IF(ISNUMBER(FIND(analysismethod8,'III_Plan comp 438.68 {Plan 4}'!Q$15)),"",'III_Plan comp 438.68 {Plan 4}'!Q$15&amp;analysismethod8)</f>
        <v/>
      </c>
      <c r="BY59" s="251" t="str">
        <f>IF(ISNUMBER(FIND(analysismethod8,'III_Plan comp 438.68 {Plan 4}'!R$15)),"",'III_Plan comp 438.68 {Plan 4}'!R$15&amp;analysismethod8)</f>
        <v/>
      </c>
      <c r="BZ59" s="251" t="str">
        <f>IF(ISNUMBER(FIND(analysismethod8,'III_Plan comp 438.68 {Plan 4}'!S$15)),"",'III_Plan comp 438.68 {Plan 4}'!S$15&amp;analysismethod8)</f>
        <v/>
      </c>
      <c r="CA59" s="251" t="str">
        <f>IF(ISNUMBER(FIND(analysismethod8,'III_Plan comp 438.68 {Plan 4}'!T$15)),"",'III_Plan comp 438.68 {Plan 4}'!T$15&amp;analysismethod8)</f>
        <v/>
      </c>
      <c r="CB59" s="251" t="str">
        <f>IF(ISNUMBER(FIND(analysismethod8,'III_Plan comp 438.68 {Plan 4}'!U$15)),"",'III_Plan comp 438.68 {Plan 4}'!U$15&amp;analysismethod8)</f>
        <v/>
      </c>
      <c r="CC59" s="251" t="str">
        <f>IF(ISNUMBER(FIND(analysismethod8,'III_Plan comp 438.68 {Plan 4}'!V$15)),"",'III_Plan comp 438.68 {Plan 4}'!V$15&amp;analysismethod8)</f>
        <v/>
      </c>
      <c r="CD59" s="251" t="str">
        <f>IF(ISNUMBER(FIND(analysismethod8,'III_Plan comp 438.68 {Plan 4}'!W$15)),"",'III_Plan comp 438.68 {Plan 4}'!W$15&amp;analysismethod8)</f>
        <v/>
      </c>
      <c r="CE59" s="251" t="str">
        <f>IF(ISNUMBER(FIND(analysismethod8,'III_Plan comp 438.68 {Plan 4}'!X$15)),"",'III_Plan comp 438.68 {Plan 4}'!X$15&amp;analysismethod8)</f>
        <v/>
      </c>
      <c r="CF59" s="251" t="str">
        <f>IF(ISNUMBER(FIND(analysismethod8,'III_Plan comp 438.68 {Plan 4}'!Y$15)),"",'III_Plan comp 438.68 {Plan 4}'!Y$15&amp;analysismethod8)</f>
        <v/>
      </c>
      <c r="CG59" s="251" t="str">
        <f>IF(ISNUMBER(FIND(analysismethod8,'III_Plan comp 438.68 {Plan 4}'!Z$15)),"",'III_Plan comp 438.68 {Plan 4}'!Z$15&amp;analysismethod8)</f>
        <v/>
      </c>
      <c r="CH59" s="251" t="str">
        <f>IF(ISNUMBER(FIND(analysismethod8,'III_Plan comp 438.68 {Plan 4}'!AA$15)),"",'III_Plan comp 438.68 {Plan 4}'!AA$15&amp;analysismethod8)</f>
        <v/>
      </c>
      <c r="CI59" s="251" t="str">
        <f>IF(ISNUMBER(FIND(analysismethod8,'III_Plan comp 438.68 {Plan 4}'!AB$15)),"",'III_Plan comp 438.68 {Plan 4}'!AB$15&amp;analysismethod8)</f>
        <v/>
      </c>
      <c r="CJ59" s="251" t="str">
        <f>IF(ISNUMBER(FIND(analysismethod8,'III_Plan comp 438.68 {Plan 4}'!AC$15)),"",'III_Plan comp 438.68 {Plan 4}'!AC$15&amp;analysismethod8)</f>
        <v/>
      </c>
      <c r="CK59" s="251" t="str">
        <f>IF(ISNUMBER(FIND(analysismethod8,'III_Plan comp 438.68 {Plan 4}'!AD$15)),"",'III_Plan comp 438.68 {Plan 4}'!AD$15&amp;analysismethod8)</f>
        <v/>
      </c>
      <c r="CL59" s="251" t="str">
        <f>IF(ISNUMBER(FIND(analysismethod8,'III_Plan comp 438.68 {Plan 4}'!AE$15)),"",'III_Plan comp 438.68 {Plan 4}'!AE$15&amp;analysismethod8)</f>
        <v/>
      </c>
      <c r="CM59" s="251" t="str">
        <f>IF(ISNUMBER(FIND(analysismethod8,'III_Plan comp 438.68 {Plan 4}'!AF$15)),"",'III_Plan comp 438.68 {Plan 4}'!AF$15&amp;analysismethod8)</f>
        <v/>
      </c>
      <c r="CN59" s="251" t="str">
        <f>IF(ISNUMBER(FIND(analysismethod8,'III_Plan comp 438.68 {Plan 4}'!AG$15)),"",'III_Plan comp 438.68 {Plan 4}'!AG$15&amp;analysismethod8)</f>
        <v/>
      </c>
      <c r="CO59" s="251" t="str">
        <f>IF(ISNUMBER(FIND(analysismethod8,'III_Plan comp 438.68 {Plan 4}'!AH$15)),"",'III_Plan comp 438.68 {Plan 4}'!AH$15&amp;analysismethod8)</f>
        <v/>
      </c>
      <c r="CP59" s="251" t="str">
        <f>IF(ISNUMBER(FIND(analysismethod8,'III_Plan comp 438.68 {Plan 4}'!AI$15)),"",'III_Plan comp 438.68 {Plan 4}'!AI$15&amp;analysismethod8)</f>
        <v/>
      </c>
      <c r="CQ59" s="251" t="str">
        <f>IF(ISNUMBER(FIND(analysismethod8,'III_Plan comp 438.68 {Plan 4}'!AJ$15)),"",'III_Plan comp 438.68 {Plan 4}'!AJ$15&amp;analysismethod8)</f>
        <v/>
      </c>
      <c r="CR59" s="251" t="str">
        <f>IF(ISNUMBER(FIND(analysismethod8,'III_Plan comp 438.68 {Plan 4}'!AK$15)),"",'III_Plan comp 438.68 {Plan 4}'!AK$15&amp;analysismethod8)</f>
        <v/>
      </c>
      <c r="CS59" s="251" t="str">
        <f>IF(ISNUMBER(FIND(analysismethod8,'III_Plan comp 438.68 {Plan 4}'!AL$15)),"",'III_Plan comp 438.68 {Plan 4}'!AL$15&amp;analysismethod8)</f>
        <v/>
      </c>
      <c r="CT59" s="251" t="str">
        <f>IF(ISNUMBER(FIND(analysismethod8,'III_Plan comp 438.68 {Plan 4}'!AM$15)),"",'III_Plan comp 438.68 {Plan 4}'!AM$15&amp;analysismethod8)</f>
        <v/>
      </c>
      <c r="CU59" s="251" t="str">
        <f>IF(ISNUMBER(FIND(analysismethod8,'III_Plan comp 438.68 {Plan 4}'!AN$15)),"",'III_Plan comp 438.68 {Plan 4}'!AN$15&amp;analysismethod8)</f>
        <v/>
      </c>
      <c r="CV59" s="251" t="str">
        <f>IF(ISNUMBER(FIND(analysismethod8,'III_Plan comp 438.68 {Plan 4}'!AO$15)),"",'III_Plan comp 438.68 {Plan 4}'!AO$15&amp;analysismethod8)</f>
        <v/>
      </c>
      <c r="CW59" s="251" t="str">
        <f>IF(ISNUMBER(FIND(analysismethod8,'III_Plan comp 438.68 {Plan 4}'!AP$15)),"",'III_Plan comp 438.68 {Plan 4}'!AP$15&amp;analysismethod8)</f>
        <v/>
      </c>
      <c r="CX59" s="251" t="str">
        <f>IF(ISNUMBER(FIND(analysismethod8,'III_Plan comp 438.68 {Plan 4}'!AQ$15)),"",'III_Plan comp 438.68 {Plan 4}'!AQ$15&amp;analysismethod8)</f>
        <v/>
      </c>
      <c r="CY59" s="251" t="str">
        <f>IF(ISNUMBER(FIND(analysismethod8,'III_Plan comp 438.68 {Plan 4}'!AR$15)),"",'III_Plan comp 438.68 {Plan 4}'!AR$15&amp;analysismethod8)</f>
        <v/>
      </c>
      <c r="CZ59" s="251" t="str">
        <f>IF(ISNUMBER(FIND(analysismethod8,'III_Plan comp 438.68 {Plan 4}'!AS$15)),"",'III_Plan comp 438.68 {Plan 4}'!AS$15&amp;analysismethod8)</f>
        <v/>
      </c>
      <c r="DA59" s="251" t="str">
        <f>IF(ISNUMBER(FIND(analysismethod8,'III_Plan comp 438.68 {Plan 4}'!AT$15)),"",'III_Plan comp 438.68 {Plan 4}'!AT$15&amp;analysismethod8)</f>
        <v/>
      </c>
      <c r="DB59" s="251" t="str">
        <f>IF(ISNUMBER(FIND(analysismethod8,'III_Plan comp 438.68 {Plan 4}'!AU$15)),"",'III_Plan comp 438.68 {Plan 4}'!AU$15&amp;analysismethod8)</f>
        <v/>
      </c>
      <c r="DC59" s="251" t="str">
        <f>IF(ISNUMBER(FIND(analysismethod8,'III_Plan comp 438.68 {Plan 4}'!AV$15)),"",'III_Plan comp 438.68 {Plan 4}'!AV$15&amp;analysismethod8)</f>
        <v/>
      </c>
      <c r="DD59" s="251" t="str">
        <f>IF(ISNUMBER(FIND(analysismethod8,'III_Plan comp 438.68 {Plan 4}'!AW$15)),"",'III_Plan comp 438.68 {Plan 4}'!AW$15&amp;analysismethod8)</f>
        <v/>
      </c>
      <c r="DE59" s="251" t="str">
        <f>IF(ISNUMBER(FIND(analysismethod8,'III_Plan comp 438.68 {Plan 4}'!AX$15)),"",'III_Plan comp 438.68 {Plan 4}'!AX$15&amp;analysismethod8)</f>
        <v/>
      </c>
      <c r="DF59" s="251" t="str">
        <f>IF(ISNUMBER(FIND(analysismethod8,'III_Plan comp 438.68 {Plan 4}'!AY$15)),"",'III_Plan comp 438.68 {Plan 4}'!AY$15&amp;analysismethod8)</f>
        <v/>
      </c>
      <c r="DG59" s="251" t="str">
        <f>IF(ISNUMBER(FIND(analysismethod8,'III_Plan comp 438.68 {Plan 4}'!AZ$15)),"",'III_Plan comp 438.68 {Plan 4}'!AZ$15&amp;analysismethod8)</f>
        <v/>
      </c>
      <c r="DH59" s="251" t="str">
        <f>IF(ISNUMBER(FIND(analysismethod8,'III_Plan comp 438.68 {Plan 4}'!BA$15)),"",'III_Plan comp 438.68 {Plan 4}'!BA$15&amp;analysismethod8)</f>
        <v/>
      </c>
      <c r="DI59" s="251" t="str">
        <f>IF(ISNUMBER(FIND(analysismethod8,'III_Plan comp 438.68 {Plan 4}'!BB$15)),"",'III_Plan comp 438.68 {Plan 4}'!BB$15&amp;analysismethod8)</f>
        <v/>
      </c>
      <c r="DJ59" s="251" t="str">
        <f>IF(ISNUMBER(FIND(analysismethod8,'III_Plan comp 438.68 {Plan 4}'!BC$15)),"",'III_Plan comp 438.68 {Plan 4}'!BC$15&amp;analysismethod8)</f>
        <v/>
      </c>
      <c r="DK59" s="251" t="str">
        <f>IF(ISNUMBER(FIND(analysismethod8,'III_Plan comp 438.68 {Plan 4}'!BD$15)),"",'III_Plan comp 438.68 {Plan 4}'!BD$15&amp;analysismethod8)</f>
        <v/>
      </c>
      <c r="DL59" s="251" t="str">
        <f>IF(ISNUMBER(FIND(analysismethod8,'III_Plan comp 438.68 {Plan 4}'!BE$15)),"",'III_Plan comp 438.68 {Plan 4}'!BE$15&amp;analysismethod8)</f>
        <v/>
      </c>
      <c r="DM59" s="251" t="str">
        <f>IF(ISNUMBER(FIND(analysismethod8,'III_Plan comp 438.68 {Plan 4}'!BF$15)),"",'III_Plan comp 438.68 {Plan 4}'!BF$15&amp;analysismethod8)</f>
        <v/>
      </c>
      <c r="DN59" s="251" t="str">
        <f>IF(ISNUMBER(FIND(analysismethod8,'III_Plan comp 438.68 {Plan 4}'!BG$15)),"",'III_Plan comp 438.68 {Plan 4}'!BG$15&amp;analysismethod8)</f>
        <v/>
      </c>
      <c r="DO59" s="251" t="str">
        <f>IF(ISNUMBER(FIND(analysismethod8,'III_Plan comp 438.68 {Plan 4}'!BH$15)),"",'III_Plan comp 438.68 {Plan 4}'!BH$15&amp;analysismethod8)</f>
        <v/>
      </c>
      <c r="DP59" s="251" t="str">
        <f>IF(ISNUMBER(FIND(analysismethod8,'III_Plan comp 438.68 {Plan 4}'!BI$15)),"",'III_Plan comp 438.68 {Plan 4}'!BI$15&amp;analysismethod8)</f>
        <v/>
      </c>
      <c r="DQ59" s="251" t="str">
        <f>IF(ISNUMBER(FIND(analysismethod8,'III_Plan comp 438.68 {Plan 4}'!BJ$15)),"",'III_Plan comp 438.68 {Plan 4}'!BJ$15&amp;analysismethod8)</f>
        <v/>
      </c>
      <c r="DR59" s="251" t="str">
        <f>IF(ISNUMBER(FIND(analysismethod8,'III_Plan comp 438.68 {Plan 4}'!BK$15)),"",'III_Plan comp 438.68 {Plan 4}'!BK$15&amp;analysismethod8)</f>
        <v/>
      </c>
      <c r="DS59" s="251" t="str">
        <f>IF(ISNUMBER(FIND(analysismethod8,'III_Plan comp 438.68 {Plan 4}'!BL$15)),"",'III_Plan comp 438.68 {Plan 4}'!BL$15&amp;analysismethod8)</f>
        <v/>
      </c>
      <c r="DT59" s="251" t="str">
        <f>IF(ISNUMBER(FIND(analysismethod8,'III_Plan comp 438.68 {Plan 4}'!BM$15)),"",'III_Plan comp 438.68 {Plan 4}'!BM$15&amp;analysismethod8)</f>
        <v/>
      </c>
      <c r="DU59" s="251" t="str">
        <f>IF(ISNUMBER(FIND(analysismethod8,'III_Plan comp 438.68 {Plan 4}'!BN$15)),"",'III_Plan comp 438.68 {Plan 4}'!BN$15&amp;analysismethod8)</f>
        <v/>
      </c>
      <c r="DV59" s="251" t="str">
        <f>IF(ISNUMBER(FIND(analysismethod8,'III_Plan comp 438.68 {Plan 4}'!BO$15)),"",'III_Plan comp 438.68 {Plan 4}'!BO$15&amp;analysismethod8)</f>
        <v/>
      </c>
      <c r="DW59" s="251" t="str">
        <f>IF(ISNUMBER(FIND(analysismethod8,'III_Plan comp 438.68 {Plan 4}'!BP$15)),"",'III_Plan comp 438.68 {Plan 4}'!BP$15&amp;analysismethod8)</f>
        <v/>
      </c>
      <c r="DX59" s="251" t="str">
        <f>IF(ISNUMBER(FIND(analysismethod8,'III_Plan comp 438.68 {Plan 4}'!BQ$15)),"",'III_Plan comp 438.68 {Plan 4}'!BQ$15&amp;analysismethod8)</f>
        <v/>
      </c>
      <c r="DY59" s="251" t="str">
        <f>IF(ISNUMBER(FIND(analysismethod8,'III_Plan comp 438.68 {Plan 4}'!BR$15)),"",'III_Plan comp 438.68 {Plan 4}'!BR$15&amp;analysismethod8)</f>
        <v/>
      </c>
      <c r="DZ59" s="251" t="str">
        <f>IF(ISNUMBER(FIND(analysismethod8,'III_Plan comp 438.68 {Plan 4}'!BS$15)),"",'III_Plan comp 438.68 {Plan 4}'!BS$15&amp;analysismethod8)</f>
        <v/>
      </c>
      <c r="EA59" s="251" t="str">
        <f>IF(ISNUMBER(FIND(analysismethod8,'III_Plan comp 438.68 {Plan 4}'!BT$15)),"",'III_Plan comp 438.68 {Plan 4}'!BT$15&amp;analysismethod8)</f>
        <v/>
      </c>
      <c r="EB59" s="251" t="str">
        <f>IF(ISNUMBER(FIND(analysismethod8,'III_Plan comp 438.68 {Plan 4}'!BU$15)),"",'III_Plan comp 438.68 {Plan 4}'!BU$15&amp;analysismethod8)</f>
        <v/>
      </c>
      <c r="EC59" s="251" t="str">
        <f>IF(ISNUMBER(FIND(analysismethod8,'III_Plan comp 438.68 {Plan 4}'!BV$15)),"",'III_Plan comp 438.68 {Plan 4}'!BV$15&amp;analysismethod8)</f>
        <v/>
      </c>
      <c r="ED59" s="251" t="str">
        <f>IF(ISNUMBER(FIND(analysismethod8,'III_Plan comp 438.68 {Plan 4}'!BW$15)),"",'III_Plan comp 438.68 {Plan 4}'!BW$15&amp;analysismethod8)</f>
        <v/>
      </c>
      <c r="EE59" s="251" t="str">
        <f>IF(ISNUMBER(FIND(analysismethod8,'III_Plan comp 438.68 {Plan 4}'!BX$15)),"",'III_Plan comp 438.68 {Plan 4}'!BX$15&amp;analysismethod8)</f>
        <v/>
      </c>
      <c r="EF59" s="251" t="str">
        <f>IF(ISNUMBER(FIND(analysismethod8,'III_Plan comp 438.68 {Plan 4}'!BY$15)),"",'III_Plan comp 438.68 {Plan 4}'!BY$15&amp;analysismethod8)</f>
        <v/>
      </c>
      <c r="EG59" s="251" t="str">
        <f>IF(ISNUMBER(FIND(analysismethod8,'III_Plan comp 438.68 {Plan 4}'!BZ$15)),"",'III_Plan comp 438.68 {Plan 4}'!BZ$15&amp;analysismethod8)</f>
        <v/>
      </c>
      <c r="EH59" s="251" t="str">
        <f>IF(ISNUMBER(FIND(analysismethod8,'III_Plan comp 438.68 {Plan 4}'!CA$15)),"",'III_Plan comp 438.68 {Plan 4}'!CA$15&amp;analysismethod8)</f>
        <v/>
      </c>
      <c r="EI59" s="251" t="str">
        <f>IF(ISNUMBER(FIND(analysismethod8,'III_Plan comp 438.68 {Plan 4}'!CB$15)),"",'III_Plan comp 438.68 {Plan 4}'!CB$15&amp;analysismethod8)</f>
        <v/>
      </c>
      <c r="EJ59" s="251" t="str">
        <f>IF(ISNUMBER(FIND(analysismethod8,'III_Plan comp 438.68 {Plan 4}'!CC$15)),"",'III_Plan comp 438.68 {Plan 4}'!CC$15&amp;analysismethod8)</f>
        <v/>
      </c>
      <c r="EK59" s="251" t="str">
        <f>IF(ISNUMBER(FIND(analysismethod8,'III_Plan comp 438.68 {Plan 4}'!CD$15)),"",'III_Plan comp 438.68 {Plan 4}'!CD$15&amp;analysismethod8)</f>
        <v/>
      </c>
      <c r="EL59" s="251" t="str">
        <f>IF(ISNUMBER(FIND(analysismethod8,'III_Plan comp 438.68 {Plan 4}'!CE$15)),"",'III_Plan comp 438.68 {Plan 4}'!CE$15&amp;analysismethod8)</f>
        <v/>
      </c>
      <c r="EM59" s="251" t="str">
        <f>IF(ISNUMBER(FIND(analysismethod8,'III_Plan comp 438.68 {Plan 4}'!CF$15)),"",'III_Plan comp 438.68 {Plan 4}'!CF$15&amp;analysismethod8)</f>
        <v/>
      </c>
      <c r="EN59" s="251" t="str">
        <f>IF(ISNUMBER(FIND(analysismethod8,'III_Plan comp 438.68 {Plan 4}'!CG$15)),"",'III_Plan comp 438.68 {Plan 4}'!CG$15&amp;analysismethod8)</f>
        <v/>
      </c>
      <c r="EO59" s="251" t="str">
        <f>IF(ISNUMBER(FIND(analysismethod8,'III_Plan comp 438.68 {Plan 4}'!CH$15)),"",'III_Plan comp 438.68 {Plan 4}'!CH$15&amp;analysismethod8)</f>
        <v/>
      </c>
      <c r="EP59" s="251" t="str">
        <f>IF(ISNUMBER(FIND(analysismethod8,'III_Plan comp 438.68 {Plan 4}'!CI$15)),"",'III_Plan comp 438.68 {Plan 4}'!CI$15&amp;analysismethod8)</f>
        <v/>
      </c>
      <c r="EQ59" s="251" t="str">
        <f>IF(ISNUMBER(FIND(analysismethod8,'III_Plan comp 438.68 {Plan 4}'!CJ$15)),"",'III_Plan comp 438.68 {Plan 4}'!CJ$15&amp;analysismethod8)</f>
        <v/>
      </c>
      <c r="ER59" s="251" t="str">
        <f>IF(ISNUMBER(FIND(analysismethod8,'III_Plan comp 438.68 {Plan 4}'!CK$15)),"",'III_Plan comp 438.68 {Plan 4}'!CK$15&amp;analysismethod8)</f>
        <v/>
      </c>
      <c r="ES59" s="251" t="str">
        <f>IF(ISNUMBER(FIND(analysismethod8,'III_Plan comp 438.68 {Plan 4}'!CL$15)),"",'III_Plan comp 438.68 {Plan 4}'!CL$15&amp;analysismethod8)</f>
        <v/>
      </c>
      <c r="ET59" s="251" t="str">
        <f>IF(ISNUMBER(FIND(analysismethod8,'III_Plan comp 438.68 {Plan 4}'!CM$15)),"",'III_Plan comp 438.68 {Plan 4}'!CM$15&amp;analysismethod8)</f>
        <v/>
      </c>
      <c r="EU59" s="251" t="str">
        <f>IF(ISNUMBER(FIND(analysismethod8,'III_Plan comp 438.68 {Plan 4}'!CN$15)),"",'III_Plan comp 438.68 {Plan 4}'!CN$15&amp;analysismethod8)</f>
        <v/>
      </c>
      <c r="EV59" s="251" t="str">
        <f>IF(ISNUMBER(FIND(analysismethod8,'III_Plan comp 438.68 {Plan 4}'!CO$15)),"",'III_Plan comp 438.68 {Plan 4}'!CO$15&amp;analysismethod8)</f>
        <v/>
      </c>
      <c r="EW59" s="251" t="str">
        <f>IF(ISNUMBER(FIND(analysismethod8,'III_Plan comp 438.68 {Plan 4}'!CP$15)),"",'III_Plan comp 438.68 {Plan 4}'!CP$15&amp;analysismethod8)</f>
        <v/>
      </c>
      <c r="EX59" s="251" t="str">
        <f>IF(ISNUMBER(FIND(analysismethod8,'III_Plan comp 438.68 {Plan 4}'!CQ$15)),"",'III_Plan comp 438.68 {Plan 4}'!CQ$15&amp;analysismethod8)</f>
        <v/>
      </c>
      <c r="EY59" s="251" t="str">
        <f>IF(ISNUMBER(FIND(analysismethod8,'III_Plan comp 438.68 {Plan 4}'!CR$15)),"",'III_Plan comp 438.68 {Plan 4}'!CR$15&amp;analysismethod8)</f>
        <v/>
      </c>
      <c r="EZ59" s="251" t="str">
        <f>IF(ISNUMBER(FIND(analysismethod8,'III_Plan comp 438.68 {Plan 4}'!CS$15)),"",'III_Plan comp 438.68 {Plan 4}'!CS$15&amp;analysismethod8)</f>
        <v/>
      </c>
      <c r="FA59" s="251" t="str">
        <f>IF(ISNUMBER(FIND(analysismethod8,'III_Plan comp 438.68 {Plan 4}'!CT$15)),"",'III_Plan comp 438.68 {Plan 4}'!CT$15&amp;analysismethod8)</f>
        <v/>
      </c>
      <c r="FB59" s="251" t="str">
        <f>IF(ISNUMBER(FIND(analysismethod8,'III_Plan comp 438.68 {Plan 4}'!CU$15)),"",'III_Plan comp 438.68 {Plan 4}'!CU$15&amp;analysismethod8)</f>
        <v/>
      </c>
      <c r="FC59" s="251" t="str">
        <f>IF(ISNUMBER(FIND(analysismethod8,'III_Plan comp 438.68 {Plan 4}'!CV$15)),"",'III_Plan comp 438.68 {Plan 4}'!CV$15&amp;analysismethod8)</f>
        <v/>
      </c>
      <c r="FD59" s="251" t="str">
        <f>IF(ISNUMBER(FIND(analysismethod8,'III_Plan comp 438.68 {Plan 4}'!CW$15)),"",'III_Plan comp 438.68 {Plan 4}'!CW$15&amp;analysismethod8)</f>
        <v/>
      </c>
      <c r="FE59" s="251" t="str">
        <f>IF(ISNUMBER(FIND(analysismethod8,'III_Plan comp 438.68 {Plan 4}'!CX$15)),"",'III_Plan comp 438.68 {Plan 4}'!CX$15&amp;analysismethod8)</f>
        <v/>
      </c>
      <c r="FF59" s="251" t="str">
        <f>IF(ISNUMBER(FIND(analysismethod8,'III_Plan comp 438.68 {Plan 4}'!CY$15)),"",'III_Plan comp 438.68 {Plan 4}'!CY$15&amp;analysismethod8)</f>
        <v/>
      </c>
      <c r="FG59" s="251" t="str">
        <f>IF(ISNUMBER(FIND(analysismethod8,'III_Plan comp 438.68 {Plan 4}'!CZ$15)),"",'III_Plan comp 438.68 {Plan 4}'!CZ$15&amp;analysismethod8)</f>
        <v/>
      </c>
    </row>
    <row r="60" spans="2:163" x14ac:dyDescent="0.2">
      <c r="BK60" s="250" t="str">
        <f>IF('I_State and program information'!$E$85&lt;&gt;"",'I_State and program information'!E134&amp;"; "&amp;CHAR(10)&amp;CHAR(10),"")</f>
        <v/>
      </c>
      <c r="BL60" s="251" t="str">
        <f>IF(ISNUMBER(FIND(analysismethod9,'III_Plan comp 438.68 {Plan 4}'!E$15)),"",'III_Plan comp 438.68 {Plan 4}'!E$15&amp;analysismethod9)</f>
        <v/>
      </c>
      <c r="BM60" s="251" t="str">
        <f>IF(ISNUMBER(FIND(analysismethod9,'III_Plan comp 438.68 {Plan 4}'!F$15)),"",'III_Plan comp 438.68 {Plan 4}'!F$15&amp;analysismethod9)</f>
        <v/>
      </c>
      <c r="BN60" s="251" t="str">
        <f>IF(ISNUMBER(FIND(analysismethod9,'III_Plan comp 438.68 {Plan 4}'!G$15)),"",'III_Plan comp 438.68 {Plan 4}'!G$15&amp;analysismethod9)</f>
        <v/>
      </c>
      <c r="BO60" s="251" t="str">
        <f>IF(ISNUMBER(FIND(analysismethod9,'III_Plan comp 438.68 {Plan 4}'!H$15)),"",'III_Plan comp 438.68 {Plan 4}'!H$15&amp;analysismethod9)</f>
        <v/>
      </c>
      <c r="BP60" s="251" t="str">
        <f>IF(ISNUMBER(FIND(analysismethod9,'III_Plan comp 438.68 {Plan 4}'!I$15)),"",'III_Plan comp 438.68 {Plan 4}'!I$15&amp;analysismethod9)</f>
        <v/>
      </c>
      <c r="BQ60" s="251" t="str">
        <f>IF(ISNUMBER(FIND(analysismethod9,'III_Plan comp 438.68 {Plan 4}'!J$15)),"",'III_Plan comp 438.68 {Plan 4}'!J$15&amp;analysismethod9)</f>
        <v/>
      </c>
      <c r="BR60" s="251" t="str">
        <f>IF(ISNUMBER(FIND(analysismethod9,'III_Plan comp 438.68 {Plan 4}'!K$15)),"",'III_Plan comp 438.68 {Plan 4}'!K$15&amp;analysismethod9)</f>
        <v/>
      </c>
      <c r="BS60" s="251" t="str">
        <f>IF(ISNUMBER(FIND(analysismethod9,'III_Plan comp 438.68 {Plan 4}'!L$15)),"",'III_Plan comp 438.68 {Plan 4}'!L$15&amp;analysismethod9)</f>
        <v/>
      </c>
      <c r="BT60" s="251" t="str">
        <f>IF(ISNUMBER(FIND(analysismethod9,'III_Plan comp 438.68 {Plan 4}'!M$15)),"",'III_Plan comp 438.68 {Plan 4}'!M$15&amp;analysismethod9)</f>
        <v/>
      </c>
      <c r="BU60" s="251" t="str">
        <f>IF(ISNUMBER(FIND(analysismethod9,'III_Plan comp 438.68 {Plan 4}'!N$15)),"",'III_Plan comp 438.68 {Plan 4}'!N$15&amp;analysismethod9)</f>
        <v/>
      </c>
      <c r="BV60" s="251" t="str">
        <f>IF(ISNUMBER(FIND(analysismethod9,'III_Plan comp 438.68 {Plan 4}'!O$15)),"",'III_Plan comp 438.68 {Plan 4}'!O$15&amp;analysismethod9)</f>
        <v/>
      </c>
      <c r="BW60" s="251" t="str">
        <f>IF(ISNUMBER(FIND(analysismethod9,'III_Plan comp 438.68 {Plan 4}'!P$15)),"",'III_Plan comp 438.68 {Plan 4}'!P$15&amp;analysismethod9)</f>
        <v/>
      </c>
      <c r="BX60" s="251" t="str">
        <f>IF(ISNUMBER(FIND(analysismethod9,'III_Plan comp 438.68 {Plan 4}'!Q$15)),"",'III_Plan comp 438.68 {Plan 4}'!Q$15&amp;analysismethod9)</f>
        <v/>
      </c>
      <c r="BY60" s="251" t="str">
        <f>IF(ISNUMBER(FIND(analysismethod9,'III_Plan comp 438.68 {Plan 4}'!R$15)),"",'III_Plan comp 438.68 {Plan 4}'!R$15&amp;analysismethod9)</f>
        <v/>
      </c>
      <c r="BZ60" s="251" t="str">
        <f>IF(ISNUMBER(FIND(analysismethod9,'III_Plan comp 438.68 {Plan 4}'!S$15)),"",'III_Plan comp 438.68 {Plan 4}'!S$15&amp;analysismethod9)</f>
        <v/>
      </c>
      <c r="CA60" s="251" t="str">
        <f>IF(ISNUMBER(FIND(analysismethod9,'III_Plan comp 438.68 {Plan 4}'!T$15)),"",'III_Plan comp 438.68 {Plan 4}'!T$15&amp;analysismethod9)</f>
        <v/>
      </c>
      <c r="CB60" s="251" t="str">
        <f>IF(ISNUMBER(FIND(analysismethod9,'III_Plan comp 438.68 {Plan 4}'!U$15)),"",'III_Plan comp 438.68 {Plan 4}'!U$15&amp;analysismethod9)</f>
        <v/>
      </c>
      <c r="CC60" s="251" t="str">
        <f>IF(ISNUMBER(FIND(analysismethod9,'III_Plan comp 438.68 {Plan 4}'!V$15)),"",'III_Plan comp 438.68 {Plan 4}'!V$15&amp;analysismethod9)</f>
        <v/>
      </c>
      <c r="CD60" s="251" t="str">
        <f>IF(ISNUMBER(FIND(analysismethod9,'III_Plan comp 438.68 {Plan 4}'!W$15)),"",'III_Plan comp 438.68 {Plan 4}'!W$15&amp;analysismethod9)</f>
        <v/>
      </c>
      <c r="CE60" s="251" t="str">
        <f>IF(ISNUMBER(FIND(analysismethod9,'III_Plan comp 438.68 {Plan 4}'!X$15)),"",'III_Plan comp 438.68 {Plan 4}'!X$15&amp;analysismethod9)</f>
        <v/>
      </c>
      <c r="CF60" s="251" t="str">
        <f>IF(ISNUMBER(FIND(analysismethod9,'III_Plan comp 438.68 {Plan 4}'!Y$15)),"",'III_Plan comp 438.68 {Plan 4}'!Y$15&amp;analysismethod9)</f>
        <v/>
      </c>
      <c r="CG60" s="251" t="str">
        <f>IF(ISNUMBER(FIND(analysismethod9,'III_Plan comp 438.68 {Plan 4}'!Z$15)),"",'III_Plan comp 438.68 {Plan 4}'!Z$15&amp;analysismethod9)</f>
        <v/>
      </c>
      <c r="CH60" s="251" t="str">
        <f>IF(ISNUMBER(FIND(analysismethod9,'III_Plan comp 438.68 {Plan 4}'!AA$15)),"",'III_Plan comp 438.68 {Plan 4}'!AA$15&amp;analysismethod9)</f>
        <v/>
      </c>
      <c r="CI60" s="251" t="str">
        <f>IF(ISNUMBER(FIND(analysismethod9,'III_Plan comp 438.68 {Plan 4}'!AB$15)),"",'III_Plan comp 438.68 {Plan 4}'!AB$15&amp;analysismethod9)</f>
        <v/>
      </c>
      <c r="CJ60" s="251" t="str">
        <f>IF(ISNUMBER(FIND(analysismethod9,'III_Plan comp 438.68 {Plan 4}'!AC$15)),"",'III_Plan comp 438.68 {Plan 4}'!AC$15&amp;analysismethod9)</f>
        <v/>
      </c>
      <c r="CK60" s="251" t="str">
        <f>IF(ISNUMBER(FIND(analysismethod9,'III_Plan comp 438.68 {Plan 4}'!AD$15)),"",'III_Plan comp 438.68 {Plan 4}'!AD$15&amp;analysismethod9)</f>
        <v/>
      </c>
      <c r="CL60" s="251" t="str">
        <f>IF(ISNUMBER(FIND(analysismethod9,'III_Plan comp 438.68 {Plan 4}'!AE$15)),"",'III_Plan comp 438.68 {Plan 4}'!AE$15&amp;analysismethod9)</f>
        <v/>
      </c>
      <c r="CM60" s="251" t="str">
        <f>IF(ISNUMBER(FIND(analysismethod9,'III_Plan comp 438.68 {Plan 4}'!AF$15)),"",'III_Plan comp 438.68 {Plan 4}'!AF$15&amp;analysismethod9)</f>
        <v/>
      </c>
      <c r="CN60" s="251" t="str">
        <f>IF(ISNUMBER(FIND(analysismethod9,'III_Plan comp 438.68 {Plan 4}'!AG$15)),"",'III_Plan comp 438.68 {Plan 4}'!AG$15&amp;analysismethod9)</f>
        <v/>
      </c>
      <c r="CO60" s="251" t="str">
        <f>IF(ISNUMBER(FIND(analysismethod9,'III_Plan comp 438.68 {Plan 4}'!AH$15)),"",'III_Plan comp 438.68 {Plan 4}'!AH$15&amp;analysismethod9)</f>
        <v/>
      </c>
      <c r="CP60" s="251" t="str">
        <f>IF(ISNUMBER(FIND(analysismethod9,'III_Plan comp 438.68 {Plan 4}'!AI$15)),"",'III_Plan comp 438.68 {Plan 4}'!AI$15&amp;analysismethod9)</f>
        <v/>
      </c>
      <c r="CQ60" s="251" t="str">
        <f>IF(ISNUMBER(FIND(analysismethod9,'III_Plan comp 438.68 {Plan 4}'!AJ$15)),"",'III_Plan comp 438.68 {Plan 4}'!AJ$15&amp;analysismethod9)</f>
        <v/>
      </c>
      <c r="CR60" s="251" t="str">
        <f>IF(ISNUMBER(FIND(analysismethod9,'III_Plan comp 438.68 {Plan 4}'!AK$15)),"",'III_Plan comp 438.68 {Plan 4}'!AK$15&amp;analysismethod9)</f>
        <v/>
      </c>
      <c r="CS60" s="251" t="str">
        <f>IF(ISNUMBER(FIND(analysismethod9,'III_Plan comp 438.68 {Plan 4}'!AL$15)),"",'III_Plan comp 438.68 {Plan 4}'!AL$15&amp;analysismethod9)</f>
        <v/>
      </c>
      <c r="CT60" s="251" t="str">
        <f>IF(ISNUMBER(FIND(analysismethod9,'III_Plan comp 438.68 {Plan 4}'!AM$15)),"",'III_Plan comp 438.68 {Plan 4}'!AM$15&amp;analysismethod9)</f>
        <v/>
      </c>
      <c r="CU60" s="251" t="str">
        <f>IF(ISNUMBER(FIND(analysismethod9,'III_Plan comp 438.68 {Plan 4}'!AN$15)),"",'III_Plan comp 438.68 {Plan 4}'!AN$15&amp;analysismethod9)</f>
        <v/>
      </c>
      <c r="CV60" s="251" t="str">
        <f>IF(ISNUMBER(FIND(analysismethod9,'III_Plan comp 438.68 {Plan 4}'!AO$15)),"",'III_Plan comp 438.68 {Plan 4}'!AO$15&amp;analysismethod9)</f>
        <v/>
      </c>
      <c r="CW60" s="251" t="str">
        <f>IF(ISNUMBER(FIND(analysismethod9,'III_Plan comp 438.68 {Plan 4}'!AP$15)),"",'III_Plan comp 438.68 {Plan 4}'!AP$15&amp;analysismethod9)</f>
        <v/>
      </c>
      <c r="CX60" s="251" t="str">
        <f>IF(ISNUMBER(FIND(analysismethod9,'III_Plan comp 438.68 {Plan 4}'!AQ$15)),"",'III_Plan comp 438.68 {Plan 4}'!AQ$15&amp;analysismethod9)</f>
        <v/>
      </c>
      <c r="CY60" s="251" t="str">
        <f>IF(ISNUMBER(FIND(analysismethod9,'III_Plan comp 438.68 {Plan 4}'!AR$15)),"",'III_Plan comp 438.68 {Plan 4}'!AR$15&amp;analysismethod9)</f>
        <v/>
      </c>
      <c r="CZ60" s="251" t="str">
        <f>IF(ISNUMBER(FIND(analysismethod9,'III_Plan comp 438.68 {Plan 4}'!AS$15)),"",'III_Plan comp 438.68 {Plan 4}'!AS$15&amp;analysismethod9)</f>
        <v/>
      </c>
      <c r="DA60" s="251" t="str">
        <f>IF(ISNUMBER(FIND(analysismethod9,'III_Plan comp 438.68 {Plan 4}'!AT$15)),"",'III_Plan comp 438.68 {Plan 4}'!AT$15&amp;analysismethod9)</f>
        <v/>
      </c>
      <c r="DB60" s="251" t="str">
        <f>IF(ISNUMBER(FIND(analysismethod9,'III_Plan comp 438.68 {Plan 4}'!AU$15)),"",'III_Plan comp 438.68 {Plan 4}'!AU$15&amp;analysismethod9)</f>
        <v/>
      </c>
      <c r="DC60" s="251" t="str">
        <f>IF(ISNUMBER(FIND(analysismethod9,'III_Plan comp 438.68 {Plan 4}'!AV$15)),"",'III_Plan comp 438.68 {Plan 4}'!AV$15&amp;analysismethod9)</f>
        <v/>
      </c>
      <c r="DD60" s="251" t="str">
        <f>IF(ISNUMBER(FIND(analysismethod9,'III_Plan comp 438.68 {Plan 4}'!AW$15)),"",'III_Plan comp 438.68 {Plan 4}'!AW$15&amp;analysismethod9)</f>
        <v/>
      </c>
      <c r="DE60" s="251" t="str">
        <f>IF(ISNUMBER(FIND(analysismethod9,'III_Plan comp 438.68 {Plan 4}'!AX$15)),"",'III_Plan comp 438.68 {Plan 4}'!AX$15&amp;analysismethod9)</f>
        <v/>
      </c>
      <c r="DF60" s="251" t="str">
        <f>IF(ISNUMBER(FIND(analysismethod9,'III_Plan comp 438.68 {Plan 4}'!AY$15)),"",'III_Plan comp 438.68 {Plan 4}'!AY$15&amp;analysismethod9)</f>
        <v/>
      </c>
      <c r="DG60" s="251" t="str">
        <f>IF(ISNUMBER(FIND(analysismethod9,'III_Plan comp 438.68 {Plan 4}'!AZ$15)),"",'III_Plan comp 438.68 {Plan 4}'!AZ$15&amp;analysismethod9)</f>
        <v/>
      </c>
      <c r="DH60" s="251" t="str">
        <f>IF(ISNUMBER(FIND(analysismethod9,'III_Plan comp 438.68 {Plan 4}'!BA$15)),"",'III_Plan comp 438.68 {Plan 4}'!BA$15&amp;analysismethod9)</f>
        <v/>
      </c>
      <c r="DI60" s="251" t="str">
        <f>IF(ISNUMBER(FIND(analysismethod9,'III_Plan comp 438.68 {Plan 4}'!BB$15)),"",'III_Plan comp 438.68 {Plan 4}'!BB$15&amp;analysismethod9)</f>
        <v/>
      </c>
      <c r="DJ60" s="251" t="str">
        <f>IF(ISNUMBER(FIND(analysismethod9,'III_Plan comp 438.68 {Plan 4}'!BC$15)),"",'III_Plan comp 438.68 {Plan 4}'!BC$15&amp;analysismethod9)</f>
        <v/>
      </c>
      <c r="DK60" s="251" t="str">
        <f>IF(ISNUMBER(FIND(analysismethod9,'III_Plan comp 438.68 {Plan 4}'!BD$15)),"",'III_Plan comp 438.68 {Plan 4}'!BD$15&amp;analysismethod9)</f>
        <v/>
      </c>
      <c r="DL60" s="251" t="str">
        <f>IF(ISNUMBER(FIND(analysismethod9,'III_Plan comp 438.68 {Plan 4}'!BE$15)),"",'III_Plan comp 438.68 {Plan 4}'!BE$15&amp;analysismethod9)</f>
        <v/>
      </c>
      <c r="DM60" s="251" t="str">
        <f>IF(ISNUMBER(FIND(analysismethod9,'III_Plan comp 438.68 {Plan 4}'!BF$15)),"",'III_Plan comp 438.68 {Plan 4}'!BF$15&amp;analysismethod9)</f>
        <v/>
      </c>
      <c r="DN60" s="251" t="str">
        <f>IF(ISNUMBER(FIND(analysismethod9,'III_Plan comp 438.68 {Plan 4}'!BG$15)),"",'III_Plan comp 438.68 {Plan 4}'!BG$15&amp;analysismethod9)</f>
        <v/>
      </c>
      <c r="DO60" s="251" t="str">
        <f>IF(ISNUMBER(FIND(analysismethod9,'III_Plan comp 438.68 {Plan 4}'!BH$15)),"",'III_Plan comp 438.68 {Plan 4}'!BH$15&amp;analysismethod9)</f>
        <v/>
      </c>
      <c r="DP60" s="251" t="str">
        <f>IF(ISNUMBER(FIND(analysismethod9,'III_Plan comp 438.68 {Plan 4}'!BI$15)),"",'III_Plan comp 438.68 {Plan 4}'!BI$15&amp;analysismethod9)</f>
        <v/>
      </c>
      <c r="DQ60" s="251" t="str">
        <f>IF(ISNUMBER(FIND(analysismethod9,'III_Plan comp 438.68 {Plan 4}'!BJ$15)),"",'III_Plan comp 438.68 {Plan 4}'!BJ$15&amp;analysismethod9)</f>
        <v/>
      </c>
      <c r="DR60" s="251" t="str">
        <f>IF(ISNUMBER(FIND(analysismethod9,'III_Plan comp 438.68 {Plan 4}'!BK$15)),"",'III_Plan comp 438.68 {Plan 4}'!BK$15&amp;analysismethod9)</f>
        <v/>
      </c>
      <c r="DS60" s="251" t="str">
        <f>IF(ISNUMBER(FIND(analysismethod9,'III_Plan comp 438.68 {Plan 4}'!BL$15)),"",'III_Plan comp 438.68 {Plan 4}'!BL$15&amp;analysismethod9)</f>
        <v/>
      </c>
      <c r="DT60" s="251" t="str">
        <f>IF(ISNUMBER(FIND(analysismethod9,'III_Plan comp 438.68 {Plan 4}'!BM$15)),"",'III_Plan comp 438.68 {Plan 4}'!BM$15&amp;analysismethod9)</f>
        <v/>
      </c>
      <c r="DU60" s="251" t="str">
        <f>IF(ISNUMBER(FIND(analysismethod9,'III_Plan comp 438.68 {Plan 4}'!BN$15)),"",'III_Plan comp 438.68 {Plan 4}'!BN$15&amp;analysismethod9)</f>
        <v/>
      </c>
      <c r="DV60" s="251" t="str">
        <f>IF(ISNUMBER(FIND(analysismethod9,'III_Plan comp 438.68 {Plan 4}'!BO$15)),"",'III_Plan comp 438.68 {Plan 4}'!BO$15&amp;analysismethod9)</f>
        <v/>
      </c>
      <c r="DW60" s="251" t="str">
        <f>IF(ISNUMBER(FIND(analysismethod9,'III_Plan comp 438.68 {Plan 4}'!BP$15)),"",'III_Plan comp 438.68 {Plan 4}'!BP$15&amp;analysismethod9)</f>
        <v/>
      </c>
      <c r="DX60" s="251" t="str">
        <f>IF(ISNUMBER(FIND(analysismethod9,'III_Plan comp 438.68 {Plan 4}'!BQ$15)),"",'III_Plan comp 438.68 {Plan 4}'!BQ$15&amp;analysismethod9)</f>
        <v/>
      </c>
      <c r="DY60" s="251" t="str">
        <f>IF(ISNUMBER(FIND(analysismethod9,'III_Plan comp 438.68 {Plan 4}'!BR$15)),"",'III_Plan comp 438.68 {Plan 4}'!BR$15&amp;analysismethod9)</f>
        <v/>
      </c>
      <c r="DZ60" s="251" t="str">
        <f>IF(ISNUMBER(FIND(analysismethod9,'III_Plan comp 438.68 {Plan 4}'!BS$15)),"",'III_Plan comp 438.68 {Plan 4}'!BS$15&amp;analysismethod9)</f>
        <v/>
      </c>
      <c r="EA60" s="251" t="str">
        <f>IF(ISNUMBER(FIND(analysismethod9,'III_Plan comp 438.68 {Plan 4}'!BT$15)),"",'III_Plan comp 438.68 {Plan 4}'!BT$15&amp;analysismethod9)</f>
        <v/>
      </c>
      <c r="EB60" s="251" t="str">
        <f>IF(ISNUMBER(FIND(analysismethod9,'III_Plan comp 438.68 {Plan 4}'!BU$15)),"",'III_Plan comp 438.68 {Plan 4}'!BU$15&amp;analysismethod9)</f>
        <v/>
      </c>
      <c r="EC60" s="251" t="str">
        <f>IF(ISNUMBER(FIND(analysismethod9,'III_Plan comp 438.68 {Plan 4}'!BV$15)),"",'III_Plan comp 438.68 {Plan 4}'!BV$15&amp;analysismethod9)</f>
        <v/>
      </c>
      <c r="ED60" s="251" t="str">
        <f>IF(ISNUMBER(FIND(analysismethod9,'III_Plan comp 438.68 {Plan 4}'!BW$15)),"",'III_Plan comp 438.68 {Plan 4}'!BW$15&amp;analysismethod9)</f>
        <v/>
      </c>
      <c r="EE60" s="251" t="str">
        <f>IF(ISNUMBER(FIND(analysismethod9,'III_Plan comp 438.68 {Plan 4}'!BX$15)),"",'III_Plan comp 438.68 {Plan 4}'!BX$15&amp;analysismethod9)</f>
        <v/>
      </c>
      <c r="EF60" s="251" t="str">
        <f>IF(ISNUMBER(FIND(analysismethod9,'III_Plan comp 438.68 {Plan 4}'!BY$15)),"",'III_Plan comp 438.68 {Plan 4}'!BY$15&amp;analysismethod9)</f>
        <v/>
      </c>
      <c r="EG60" s="251" t="str">
        <f>IF(ISNUMBER(FIND(analysismethod9,'III_Plan comp 438.68 {Plan 4}'!BZ$15)),"",'III_Plan comp 438.68 {Plan 4}'!BZ$15&amp;analysismethod9)</f>
        <v/>
      </c>
      <c r="EH60" s="251" t="str">
        <f>IF(ISNUMBER(FIND(analysismethod9,'III_Plan comp 438.68 {Plan 4}'!CA$15)),"",'III_Plan comp 438.68 {Plan 4}'!CA$15&amp;analysismethod9)</f>
        <v/>
      </c>
      <c r="EI60" s="251" t="str">
        <f>IF(ISNUMBER(FIND(analysismethod9,'III_Plan comp 438.68 {Plan 4}'!CB$15)),"",'III_Plan comp 438.68 {Plan 4}'!CB$15&amp;analysismethod9)</f>
        <v/>
      </c>
      <c r="EJ60" s="251" t="str">
        <f>IF(ISNUMBER(FIND(analysismethod9,'III_Plan comp 438.68 {Plan 4}'!CC$15)),"",'III_Plan comp 438.68 {Plan 4}'!CC$15&amp;analysismethod9)</f>
        <v/>
      </c>
      <c r="EK60" s="251" t="str">
        <f>IF(ISNUMBER(FIND(analysismethod9,'III_Plan comp 438.68 {Plan 4}'!CD$15)),"",'III_Plan comp 438.68 {Plan 4}'!CD$15&amp;analysismethod9)</f>
        <v/>
      </c>
      <c r="EL60" s="251" t="str">
        <f>IF(ISNUMBER(FIND(analysismethod9,'III_Plan comp 438.68 {Plan 4}'!CE$15)),"",'III_Plan comp 438.68 {Plan 4}'!CE$15&amp;analysismethod9)</f>
        <v/>
      </c>
      <c r="EM60" s="251" t="str">
        <f>IF(ISNUMBER(FIND(analysismethod9,'III_Plan comp 438.68 {Plan 4}'!CF$15)),"",'III_Plan comp 438.68 {Plan 4}'!CF$15&amp;analysismethod9)</f>
        <v/>
      </c>
      <c r="EN60" s="251" t="str">
        <f>IF(ISNUMBER(FIND(analysismethod9,'III_Plan comp 438.68 {Plan 4}'!CG$15)),"",'III_Plan comp 438.68 {Plan 4}'!CG$15&amp;analysismethod9)</f>
        <v/>
      </c>
      <c r="EO60" s="251" t="str">
        <f>IF(ISNUMBER(FIND(analysismethod9,'III_Plan comp 438.68 {Plan 4}'!CH$15)),"",'III_Plan comp 438.68 {Plan 4}'!CH$15&amp;analysismethod9)</f>
        <v/>
      </c>
      <c r="EP60" s="251" t="str">
        <f>IF(ISNUMBER(FIND(analysismethod9,'III_Plan comp 438.68 {Plan 4}'!CI$15)),"",'III_Plan comp 438.68 {Plan 4}'!CI$15&amp;analysismethod9)</f>
        <v/>
      </c>
      <c r="EQ60" s="251" t="str">
        <f>IF(ISNUMBER(FIND(analysismethod9,'III_Plan comp 438.68 {Plan 4}'!CJ$15)),"",'III_Plan comp 438.68 {Plan 4}'!CJ$15&amp;analysismethod9)</f>
        <v/>
      </c>
      <c r="ER60" s="251" t="str">
        <f>IF(ISNUMBER(FIND(analysismethod9,'III_Plan comp 438.68 {Plan 4}'!CK$15)),"",'III_Plan comp 438.68 {Plan 4}'!CK$15&amp;analysismethod9)</f>
        <v/>
      </c>
      <c r="ES60" s="251" t="str">
        <f>IF(ISNUMBER(FIND(analysismethod9,'III_Plan comp 438.68 {Plan 4}'!CL$15)),"",'III_Plan comp 438.68 {Plan 4}'!CL$15&amp;analysismethod9)</f>
        <v/>
      </c>
      <c r="ET60" s="251" t="str">
        <f>IF(ISNUMBER(FIND(analysismethod9,'III_Plan comp 438.68 {Plan 4}'!CM$15)),"",'III_Plan comp 438.68 {Plan 4}'!CM$15&amp;analysismethod9)</f>
        <v/>
      </c>
      <c r="EU60" s="251" t="str">
        <f>IF(ISNUMBER(FIND(analysismethod9,'III_Plan comp 438.68 {Plan 4}'!CN$15)),"",'III_Plan comp 438.68 {Plan 4}'!CN$15&amp;analysismethod9)</f>
        <v/>
      </c>
      <c r="EV60" s="251" t="str">
        <f>IF(ISNUMBER(FIND(analysismethod9,'III_Plan comp 438.68 {Plan 4}'!CO$15)),"",'III_Plan comp 438.68 {Plan 4}'!CO$15&amp;analysismethod9)</f>
        <v/>
      </c>
      <c r="EW60" s="251" t="str">
        <f>IF(ISNUMBER(FIND(analysismethod9,'III_Plan comp 438.68 {Plan 4}'!CP$15)),"",'III_Plan comp 438.68 {Plan 4}'!CP$15&amp;analysismethod9)</f>
        <v/>
      </c>
      <c r="EX60" s="251" t="str">
        <f>IF(ISNUMBER(FIND(analysismethod9,'III_Plan comp 438.68 {Plan 4}'!CQ$15)),"",'III_Plan comp 438.68 {Plan 4}'!CQ$15&amp;analysismethod9)</f>
        <v/>
      </c>
      <c r="EY60" s="251" t="str">
        <f>IF(ISNUMBER(FIND(analysismethod9,'III_Plan comp 438.68 {Plan 4}'!CR$15)),"",'III_Plan comp 438.68 {Plan 4}'!CR$15&amp;analysismethod9)</f>
        <v/>
      </c>
      <c r="EZ60" s="251" t="str">
        <f>IF(ISNUMBER(FIND(analysismethod9,'III_Plan comp 438.68 {Plan 4}'!CS$15)),"",'III_Plan comp 438.68 {Plan 4}'!CS$15&amp;analysismethod9)</f>
        <v/>
      </c>
      <c r="FA60" s="251" t="str">
        <f>IF(ISNUMBER(FIND(analysismethod9,'III_Plan comp 438.68 {Plan 4}'!CT$15)),"",'III_Plan comp 438.68 {Plan 4}'!CT$15&amp;analysismethod9)</f>
        <v/>
      </c>
      <c r="FB60" s="251" t="str">
        <f>IF(ISNUMBER(FIND(analysismethod9,'III_Plan comp 438.68 {Plan 4}'!CU$15)),"",'III_Plan comp 438.68 {Plan 4}'!CU$15&amp;analysismethod9)</f>
        <v/>
      </c>
      <c r="FC60" s="251" t="str">
        <f>IF(ISNUMBER(FIND(analysismethod9,'III_Plan comp 438.68 {Plan 4}'!CV$15)),"",'III_Plan comp 438.68 {Plan 4}'!CV$15&amp;analysismethod9)</f>
        <v/>
      </c>
      <c r="FD60" s="251" t="str">
        <f>IF(ISNUMBER(FIND(analysismethod9,'III_Plan comp 438.68 {Plan 4}'!CW$15)),"",'III_Plan comp 438.68 {Plan 4}'!CW$15&amp;analysismethod9)</f>
        <v/>
      </c>
      <c r="FE60" s="251" t="str">
        <f>IF(ISNUMBER(FIND(analysismethod9,'III_Plan comp 438.68 {Plan 4}'!CX$15)),"",'III_Plan comp 438.68 {Plan 4}'!CX$15&amp;analysismethod9)</f>
        <v/>
      </c>
      <c r="FF60" s="251" t="str">
        <f>IF(ISNUMBER(FIND(analysismethod9,'III_Plan comp 438.68 {Plan 4}'!CY$15)),"",'III_Plan comp 438.68 {Plan 4}'!CY$15&amp;analysismethod9)</f>
        <v/>
      </c>
      <c r="FG60" s="251" t="str">
        <f>IF(ISNUMBER(FIND(analysismethod9,'III_Plan comp 438.68 {Plan 4}'!CZ$15)),"",'III_Plan comp 438.68 {Plan 4}'!CZ$15&amp;analysismethod9)</f>
        <v/>
      </c>
    </row>
    <row r="61" spans="2:163" ht="15" thickBot="1" x14ac:dyDescent="0.25">
      <c r="BK61" s="253" t="str">
        <f>IF('I_State and program information'!$E$91&lt;&gt;"",'I_State and program information'!E140&amp;"; "&amp;CHAR(10)&amp;CHAR(10),"")</f>
        <v/>
      </c>
      <c r="BL61" s="254" t="str">
        <f>IF(ISNUMBER(FIND(analysismethod10,'III_Plan comp 438.68 {Plan 4}'!E$15)),"",'III_Plan comp 438.68 {Plan 4}'!E$15&amp;analysismethod10)</f>
        <v/>
      </c>
      <c r="BM61" s="254" t="str">
        <f>IF(ISNUMBER(FIND(analysismethod10,'III_Plan comp 438.68 {Plan 4}'!F$15)),"",'III_Plan comp 438.68 {Plan 4}'!F$15&amp;analysismethod10)</f>
        <v/>
      </c>
      <c r="BN61" s="254" t="str">
        <f>IF(ISNUMBER(FIND(analysismethod10,'III_Plan comp 438.68 {Plan 4}'!G$15)),"",'III_Plan comp 438.68 {Plan 4}'!G$15&amp;analysismethod10)</f>
        <v/>
      </c>
      <c r="BO61" s="254" t="str">
        <f>IF(ISNUMBER(FIND(analysismethod10,'III_Plan comp 438.68 {Plan 4}'!H$15)),"",'III_Plan comp 438.68 {Plan 4}'!H$15&amp;analysismethod10)</f>
        <v/>
      </c>
      <c r="BP61" s="254" t="str">
        <f>IF(ISNUMBER(FIND(analysismethod10,'III_Plan comp 438.68 {Plan 4}'!I$15)),"",'III_Plan comp 438.68 {Plan 4}'!I$15&amp;analysismethod10)</f>
        <v/>
      </c>
      <c r="BQ61" s="254" t="str">
        <f>IF(ISNUMBER(FIND(analysismethod10,'III_Plan comp 438.68 {Plan 4}'!J$15)),"",'III_Plan comp 438.68 {Plan 4}'!J$15&amp;analysismethod10)</f>
        <v/>
      </c>
      <c r="BR61" s="254" t="str">
        <f>IF(ISNUMBER(FIND(analysismethod10,'III_Plan comp 438.68 {Plan 4}'!K$15)),"",'III_Plan comp 438.68 {Plan 4}'!K$15&amp;analysismethod10)</f>
        <v/>
      </c>
      <c r="BS61" s="254" t="str">
        <f>IF(ISNUMBER(FIND(analysismethod10,'III_Plan comp 438.68 {Plan 4}'!L$15)),"",'III_Plan comp 438.68 {Plan 4}'!L$15&amp;analysismethod10)</f>
        <v/>
      </c>
      <c r="BT61" s="254" t="str">
        <f>IF(ISNUMBER(FIND(analysismethod10,'III_Plan comp 438.68 {Plan 4}'!M$15)),"",'III_Plan comp 438.68 {Plan 4}'!M$15&amp;analysismethod10)</f>
        <v/>
      </c>
      <c r="BU61" s="254" t="str">
        <f>IF(ISNUMBER(FIND(analysismethod10,'III_Plan comp 438.68 {Plan 4}'!N$15)),"",'III_Plan comp 438.68 {Plan 4}'!N$15&amp;analysismethod10)</f>
        <v/>
      </c>
      <c r="BV61" s="254" t="str">
        <f>IF(ISNUMBER(FIND(analysismethod10,'III_Plan comp 438.68 {Plan 4}'!O$15)),"",'III_Plan comp 438.68 {Plan 4}'!O$15&amp;analysismethod10)</f>
        <v/>
      </c>
      <c r="BW61" s="254" t="str">
        <f>IF(ISNUMBER(FIND(analysismethod10,'III_Plan comp 438.68 {Plan 4}'!P$15)),"",'III_Plan comp 438.68 {Plan 4}'!P$15&amp;analysismethod10)</f>
        <v/>
      </c>
      <c r="BX61" s="254" t="str">
        <f>IF(ISNUMBER(FIND(analysismethod10,'III_Plan comp 438.68 {Plan 4}'!Q$15)),"",'III_Plan comp 438.68 {Plan 4}'!Q$15&amp;analysismethod10)</f>
        <v/>
      </c>
      <c r="BY61" s="254" t="str">
        <f>IF(ISNUMBER(FIND(analysismethod10,'III_Plan comp 438.68 {Plan 4}'!R$15)),"",'III_Plan comp 438.68 {Plan 4}'!R$15&amp;analysismethod10)</f>
        <v/>
      </c>
      <c r="BZ61" s="254" t="str">
        <f>IF(ISNUMBER(FIND(analysismethod10,'III_Plan comp 438.68 {Plan 4}'!S$15)),"",'III_Plan comp 438.68 {Plan 4}'!S$15&amp;analysismethod10)</f>
        <v/>
      </c>
      <c r="CA61" s="254" t="str">
        <f>IF(ISNUMBER(FIND(analysismethod10,'III_Plan comp 438.68 {Plan 4}'!T$15)),"",'III_Plan comp 438.68 {Plan 4}'!T$15&amp;analysismethod10)</f>
        <v/>
      </c>
      <c r="CB61" s="254" t="str">
        <f>IF(ISNUMBER(FIND(analysismethod10,'III_Plan comp 438.68 {Plan 4}'!U$15)),"",'III_Plan comp 438.68 {Plan 4}'!U$15&amp;analysismethod10)</f>
        <v/>
      </c>
      <c r="CC61" s="254" t="str">
        <f>IF(ISNUMBER(FIND(analysismethod10,'III_Plan comp 438.68 {Plan 4}'!V$15)),"",'III_Plan comp 438.68 {Plan 4}'!V$15&amp;analysismethod10)</f>
        <v/>
      </c>
      <c r="CD61" s="254" t="str">
        <f>IF(ISNUMBER(FIND(analysismethod10,'III_Plan comp 438.68 {Plan 4}'!W$15)),"",'III_Plan comp 438.68 {Plan 4}'!W$15&amp;analysismethod10)</f>
        <v/>
      </c>
      <c r="CE61" s="254" t="str">
        <f>IF(ISNUMBER(FIND(analysismethod10,'III_Plan comp 438.68 {Plan 4}'!X$15)),"",'III_Plan comp 438.68 {Plan 4}'!X$15&amp;analysismethod10)</f>
        <v/>
      </c>
      <c r="CF61" s="254" t="str">
        <f>IF(ISNUMBER(FIND(analysismethod10,'III_Plan comp 438.68 {Plan 4}'!Y$15)),"",'III_Plan comp 438.68 {Plan 4}'!Y$15&amp;analysismethod10)</f>
        <v/>
      </c>
      <c r="CG61" s="254" t="str">
        <f>IF(ISNUMBER(FIND(analysismethod10,'III_Plan comp 438.68 {Plan 4}'!Z$15)),"",'III_Plan comp 438.68 {Plan 4}'!Z$15&amp;analysismethod10)</f>
        <v/>
      </c>
      <c r="CH61" s="254" t="str">
        <f>IF(ISNUMBER(FIND(analysismethod10,'III_Plan comp 438.68 {Plan 4}'!AA$15)),"",'III_Plan comp 438.68 {Plan 4}'!AA$15&amp;analysismethod10)</f>
        <v/>
      </c>
      <c r="CI61" s="254" t="str">
        <f>IF(ISNUMBER(FIND(analysismethod10,'III_Plan comp 438.68 {Plan 4}'!AB$15)),"",'III_Plan comp 438.68 {Plan 4}'!AB$15&amp;analysismethod10)</f>
        <v/>
      </c>
      <c r="CJ61" s="254" t="str">
        <f>IF(ISNUMBER(FIND(analysismethod10,'III_Plan comp 438.68 {Plan 4}'!AC$15)),"",'III_Plan comp 438.68 {Plan 4}'!AC$15&amp;analysismethod10)</f>
        <v/>
      </c>
      <c r="CK61" s="254" t="str">
        <f>IF(ISNUMBER(FIND(analysismethod10,'III_Plan comp 438.68 {Plan 4}'!AD$15)),"",'III_Plan comp 438.68 {Plan 4}'!AD$15&amp;analysismethod10)</f>
        <v/>
      </c>
      <c r="CL61" s="254" t="str">
        <f>IF(ISNUMBER(FIND(analysismethod10,'III_Plan comp 438.68 {Plan 4}'!AE$15)),"",'III_Plan comp 438.68 {Plan 4}'!AE$15&amp;analysismethod10)</f>
        <v/>
      </c>
      <c r="CM61" s="254" t="str">
        <f>IF(ISNUMBER(FIND(analysismethod10,'III_Plan comp 438.68 {Plan 4}'!AF$15)),"",'III_Plan comp 438.68 {Plan 4}'!AF$15&amp;analysismethod10)</f>
        <v/>
      </c>
      <c r="CN61" s="254" t="str">
        <f>IF(ISNUMBER(FIND(analysismethod10,'III_Plan comp 438.68 {Plan 4}'!AG$15)),"",'III_Plan comp 438.68 {Plan 4}'!AG$15&amp;analysismethod10)</f>
        <v/>
      </c>
      <c r="CO61" s="254" t="str">
        <f>IF(ISNUMBER(FIND(analysismethod10,'III_Plan comp 438.68 {Plan 4}'!AH$15)),"",'III_Plan comp 438.68 {Plan 4}'!AH$15&amp;analysismethod10)</f>
        <v/>
      </c>
      <c r="CP61" s="254" t="str">
        <f>IF(ISNUMBER(FIND(analysismethod10,'III_Plan comp 438.68 {Plan 4}'!AI$15)),"",'III_Plan comp 438.68 {Plan 4}'!AI$15&amp;analysismethod10)</f>
        <v/>
      </c>
      <c r="CQ61" s="254" t="str">
        <f>IF(ISNUMBER(FIND(analysismethod10,'III_Plan comp 438.68 {Plan 4}'!AJ$15)),"",'III_Plan comp 438.68 {Plan 4}'!AJ$15&amp;analysismethod10)</f>
        <v/>
      </c>
      <c r="CR61" s="254" t="str">
        <f>IF(ISNUMBER(FIND(analysismethod10,'III_Plan comp 438.68 {Plan 4}'!AK$15)),"",'III_Plan comp 438.68 {Plan 4}'!AK$15&amp;analysismethod10)</f>
        <v/>
      </c>
      <c r="CS61" s="254" t="str">
        <f>IF(ISNUMBER(FIND(analysismethod10,'III_Plan comp 438.68 {Plan 4}'!AL$15)),"",'III_Plan comp 438.68 {Plan 4}'!AL$15&amp;analysismethod10)</f>
        <v/>
      </c>
      <c r="CT61" s="254" t="str">
        <f>IF(ISNUMBER(FIND(analysismethod10,'III_Plan comp 438.68 {Plan 4}'!AM$15)),"",'III_Plan comp 438.68 {Plan 4}'!AM$15&amp;analysismethod10)</f>
        <v/>
      </c>
      <c r="CU61" s="254" t="str">
        <f>IF(ISNUMBER(FIND(analysismethod10,'III_Plan comp 438.68 {Plan 4}'!AN$15)),"",'III_Plan comp 438.68 {Plan 4}'!AN$15&amp;analysismethod10)</f>
        <v/>
      </c>
      <c r="CV61" s="254" t="str">
        <f>IF(ISNUMBER(FIND(analysismethod10,'III_Plan comp 438.68 {Plan 4}'!AO$15)),"",'III_Plan comp 438.68 {Plan 4}'!AO$15&amp;analysismethod10)</f>
        <v/>
      </c>
      <c r="CW61" s="254" t="str">
        <f>IF(ISNUMBER(FIND(analysismethod10,'III_Plan comp 438.68 {Plan 4}'!AP$15)),"",'III_Plan comp 438.68 {Plan 4}'!AP$15&amp;analysismethod10)</f>
        <v/>
      </c>
      <c r="CX61" s="254" t="str">
        <f>IF(ISNUMBER(FIND(analysismethod10,'III_Plan comp 438.68 {Plan 4}'!AQ$15)),"",'III_Plan comp 438.68 {Plan 4}'!AQ$15&amp;analysismethod10)</f>
        <v/>
      </c>
      <c r="CY61" s="254" t="str">
        <f>IF(ISNUMBER(FIND(analysismethod10,'III_Plan comp 438.68 {Plan 4}'!AR$15)),"",'III_Plan comp 438.68 {Plan 4}'!AR$15&amp;analysismethod10)</f>
        <v/>
      </c>
      <c r="CZ61" s="254" t="str">
        <f>IF(ISNUMBER(FIND(analysismethod10,'III_Plan comp 438.68 {Plan 4}'!AS$15)),"",'III_Plan comp 438.68 {Plan 4}'!AS$15&amp;analysismethod10)</f>
        <v/>
      </c>
      <c r="DA61" s="254" t="str">
        <f>IF(ISNUMBER(FIND(analysismethod10,'III_Plan comp 438.68 {Plan 4}'!AT$15)),"",'III_Plan comp 438.68 {Plan 4}'!AT$15&amp;analysismethod10)</f>
        <v/>
      </c>
      <c r="DB61" s="254" t="str">
        <f>IF(ISNUMBER(FIND(analysismethod10,'III_Plan comp 438.68 {Plan 4}'!AU$15)),"",'III_Plan comp 438.68 {Plan 4}'!AU$15&amp;analysismethod10)</f>
        <v/>
      </c>
      <c r="DC61" s="254" t="str">
        <f>IF(ISNUMBER(FIND(analysismethod10,'III_Plan comp 438.68 {Plan 4}'!AV$15)),"",'III_Plan comp 438.68 {Plan 4}'!AV$15&amp;analysismethod10)</f>
        <v/>
      </c>
      <c r="DD61" s="254" t="str">
        <f>IF(ISNUMBER(FIND(analysismethod10,'III_Plan comp 438.68 {Plan 4}'!AW$15)),"",'III_Plan comp 438.68 {Plan 4}'!AW$15&amp;analysismethod10)</f>
        <v/>
      </c>
      <c r="DE61" s="254" t="str">
        <f>IF(ISNUMBER(FIND(analysismethod10,'III_Plan comp 438.68 {Plan 4}'!AX$15)),"",'III_Plan comp 438.68 {Plan 4}'!AX$15&amp;analysismethod10)</f>
        <v/>
      </c>
      <c r="DF61" s="254" t="str">
        <f>IF(ISNUMBER(FIND(analysismethod10,'III_Plan comp 438.68 {Plan 4}'!AY$15)),"",'III_Plan comp 438.68 {Plan 4}'!AY$15&amp;analysismethod10)</f>
        <v/>
      </c>
      <c r="DG61" s="254" t="str">
        <f>IF(ISNUMBER(FIND(analysismethod10,'III_Plan comp 438.68 {Plan 4}'!AZ$15)),"",'III_Plan comp 438.68 {Plan 4}'!AZ$15&amp;analysismethod10)</f>
        <v/>
      </c>
      <c r="DH61" s="254" t="str">
        <f>IF(ISNUMBER(FIND(analysismethod10,'III_Plan comp 438.68 {Plan 4}'!BA$15)),"",'III_Plan comp 438.68 {Plan 4}'!BA$15&amp;analysismethod10)</f>
        <v/>
      </c>
      <c r="DI61" s="254" t="str">
        <f>IF(ISNUMBER(FIND(analysismethod10,'III_Plan comp 438.68 {Plan 4}'!BB$15)),"",'III_Plan comp 438.68 {Plan 4}'!BB$15&amp;analysismethod10)</f>
        <v/>
      </c>
      <c r="DJ61" s="254" t="str">
        <f>IF(ISNUMBER(FIND(analysismethod10,'III_Plan comp 438.68 {Plan 4}'!BC$15)),"",'III_Plan comp 438.68 {Plan 4}'!BC$15&amp;analysismethod10)</f>
        <v/>
      </c>
      <c r="DK61" s="254" t="str">
        <f>IF(ISNUMBER(FIND(analysismethod10,'III_Plan comp 438.68 {Plan 4}'!BD$15)),"",'III_Plan comp 438.68 {Plan 4}'!BD$15&amp;analysismethod10)</f>
        <v/>
      </c>
      <c r="DL61" s="254" t="str">
        <f>IF(ISNUMBER(FIND(analysismethod10,'III_Plan comp 438.68 {Plan 4}'!BE$15)),"",'III_Plan comp 438.68 {Plan 4}'!BE$15&amp;analysismethod10)</f>
        <v/>
      </c>
      <c r="DM61" s="254" t="str">
        <f>IF(ISNUMBER(FIND(analysismethod10,'III_Plan comp 438.68 {Plan 4}'!BF$15)),"",'III_Plan comp 438.68 {Plan 4}'!BF$15&amp;analysismethod10)</f>
        <v/>
      </c>
      <c r="DN61" s="254" t="str">
        <f>IF(ISNUMBER(FIND(analysismethod10,'III_Plan comp 438.68 {Plan 4}'!BG$15)),"",'III_Plan comp 438.68 {Plan 4}'!BG$15&amp;analysismethod10)</f>
        <v/>
      </c>
      <c r="DO61" s="254" t="str">
        <f>IF(ISNUMBER(FIND(analysismethod10,'III_Plan comp 438.68 {Plan 4}'!BH$15)),"",'III_Plan comp 438.68 {Plan 4}'!BH$15&amp;analysismethod10)</f>
        <v/>
      </c>
      <c r="DP61" s="254" t="str">
        <f>IF(ISNUMBER(FIND(analysismethod10,'III_Plan comp 438.68 {Plan 4}'!BI$15)),"",'III_Plan comp 438.68 {Plan 4}'!BI$15&amp;analysismethod10)</f>
        <v/>
      </c>
      <c r="DQ61" s="254" t="str">
        <f>IF(ISNUMBER(FIND(analysismethod10,'III_Plan comp 438.68 {Plan 4}'!BJ$15)),"",'III_Plan comp 438.68 {Plan 4}'!BJ$15&amp;analysismethod10)</f>
        <v/>
      </c>
      <c r="DR61" s="254" t="str">
        <f>IF(ISNUMBER(FIND(analysismethod10,'III_Plan comp 438.68 {Plan 4}'!BK$15)),"",'III_Plan comp 438.68 {Plan 4}'!BK$15&amp;analysismethod10)</f>
        <v/>
      </c>
      <c r="DS61" s="254" t="str">
        <f>IF(ISNUMBER(FIND(analysismethod10,'III_Plan comp 438.68 {Plan 4}'!BL$15)),"",'III_Plan comp 438.68 {Plan 4}'!BL$15&amp;analysismethod10)</f>
        <v/>
      </c>
      <c r="DT61" s="254" t="str">
        <f>IF(ISNUMBER(FIND(analysismethod10,'III_Plan comp 438.68 {Plan 4}'!BM$15)),"",'III_Plan comp 438.68 {Plan 4}'!BM$15&amp;analysismethod10)</f>
        <v/>
      </c>
      <c r="DU61" s="254" t="str">
        <f>IF(ISNUMBER(FIND(analysismethod10,'III_Plan comp 438.68 {Plan 4}'!BN$15)),"",'III_Plan comp 438.68 {Plan 4}'!BN$15&amp;analysismethod10)</f>
        <v/>
      </c>
      <c r="DV61" s="254" t="str">
        <f>IF(ISNUMBER(FIND(analysismethod10,'III_Plan comp 438.68 {Plan 4}'!BO$15)),"",'III_Plan comp 438.68 {Plan 4}'!BO$15&amp;analysismethod10)</f>
        <v/>
      </c>
      <c r="DW61" s="254" t="str">
        <f>IF(ISNUMBER(FIND(analysismethod10,'III_Plan comp 438.68 {Plan 4}'!BP$15)),"",'III_Plan comp 438.68 {Plan 4}'!BP$15&amp;analysismethod10)</f>
        <v/>
      </c>
      <c r="DX61" s="254" t="str">
        <f>IF(ISNUMBER(FIND(analysismethod10,'III_Plan comp 438.68 {Plan 4}'!BQ$15)),"",'III_Plan comp 438.68 {Plan 4}'!BQ$15&amp;analysismethod10)</f>
        <v/>
      </c>
      <c r="DY61" s="254" t="str">
        <f>IF(ISNUMBER(FIND(analysismethod10,'III_Plan comp 438.68 {Plan 4}'!BR$15)),"",'III_Plan comp 438.68 {Plan 4}'!BR$15&amp;analysismethod10)</f>
        <v/>
      </c>
      <c r="DZ61" s="254" t="str">
        <f>IF(ISNUMBER(FIND(analysismethod10,'III_Plan comp 438.68 {Plan 4}'!BS$15)),"",'III_Plan comp 438.68 {Plan 4}'!BS$15&amp;analysismethod10)</f>
        <v/>
      </c>
      <c r="EA61" s="254" t="str">
        <f>IF(ISNUMBER(FIND(analysismethod10,'III_Plan comp 438.68 {Plan 4}'!BT$15)),"",'III_Plan comp 438.68 {Plan 4}'!BT$15&amp;analysismethod10)</f>
        <v/>
      </c>
      <c r="EB61" s="254" t="str">
        <f>IF(ISNUMBER(FIND(analysismethod10,'III_Plan comp 438.68 {Plan 4}'!BU$15)),"",'III_Plan comp 438.68 {Plan 4}'!BU$15&amp;analysismethod10)</f>
        <v/>
      </c>
      <c r="EC61" s="254" t="str">
        <f>IF(ISNUMBER(FIND(analysismethod10,'III_Plan comp 438.68 {Plan 4}'!BV$15)),"",'III_Plan comp 438.68 {Plan 4}'!BV$15&amp;analysismethod10)</f>
        <v/>
      </c>
      <c r="ED61" s="254" t="str">
        <f>IF(ISNUMBER(FIND(analysismethod10,'III_Plan comp 438.68 {Plan 4}'!BW$15)),"",'III_Plan comp 438.68 {Plan 4}'!BW$15&amp;analysismethod10)</f>
        <v/>
      </c>
      <c r="EE61" s="254" t="str">
        <f>IF(ISNUMBER(FIND(analysismethod10,'III_Plan comp 438.68 {Plan 4}'!BX$15)),"",'III_Plan comp 438.68 {Plan 4}'!BX$15&amp;analysismethod10)</f>
        <v/>
      </c>
      <c r="EF61" s="254" t="str">
        <f>IF(ISNUMBER(FIND(analysismethod10,'III_Plan comp 438.68 {Plan 4}'!BY$15)),"",'III_Plan comp 438.68 {Plan 4}'!BY$15&amp;analysismethod10)</f>
        <v/>
      </c>
      <c r="EG61" s="254" t="str">
        <f>IF(ISNUMBER(FIND(analysismethod10,'III_Plan comp 438.68 {Plan 4}'!BZ$15)),"",'III_Plan comp 438.68 {Plan 4}'!BZ$15&amp;analysismethod10)</f>
        <v/>
      </c>
      <c r="EH61" s="254" t="str">
        <f>IF(ISNUMBER(FIND(analysismethod10,'III_Plan comp 438.68 {Plan 4}'!CA$15)),"",'III_Plan comp 438.68 {Plan 4}'!CA$15&amp;analysismethod10)</f>
        <v/>
      </c>
      <c r="EI61" s="254" t="str">
        <f>IF(ISNUMBER(FIND(analysismethod10,'III_Plan comp 438.68 {Plan 4}'!CB$15)),"",'III_Plan comp 438.68 {Plan 4}'!CB$15&amp;analysismethod10)</f>
        <v/>
      </c>
      <c r="EJ61" s="254" t="str">
        <f>IF(ISNUMBER(FIND(analysismethod10,'III_Plan comp 438.68 {Plan 4}'!CC$15)),"",'III_Plan comp 438.68 {Plan 4}'!CC$15&amp;analysismethod10)</f>
        <v/>
      </c>
      <c r="EK61" s="254" t="str">
        <f>IF(ISNUMBER(FIND(analysismethod10,'III_Plan comp 438.68 {Plan 4}'!CD$15)),"",'III_Plan comp 438.68 {Plan 4}'!CD$15&amp;analysismethod10)</f>
        <v/>
      </c>
      <c r="EL61" s="254" t="str">
        <f>IF(ISNUMBER(FIND(analysismethod10,'III_Plan comp 438.68 {Plan 4}'!CE$15)),"",'III_Plan comp 438.68 {Plan 4}'!CE$15&amp;analysismethod10)</f>
        <v/>
      </c>
      <c r="EM61" s="254" t="str">
        <f>IF(ISNUMBER(FIND(analysismethod10,'III_Plan comp 438.68 {Plan 4}'!CF$15)),"",'III_Plan comp 438.68 {Plan 4}'!CF$15&amp;analysismethod10)</f>
        <v/>
      </c>
      <c r="EN61" s="254" t="str">
        <f>IF(ISNUMBER(FIND(analysismethod10,'III_Plan comp 438.68 {Plan 4}'!CG$15)),"",'III_Plan comp 438.68 {Plan 4}'!CG$15&amp;analysismethod10)</f>
        <v/>
      </c>
      <c r="EO61" s="254" t="str">
        <f>IF(ISNUMBER(FIND(analysismethod10,'III_Plan comp 438.68 {Plan 4}'!CH$15)),"",'III_Plan comp 438.68 {Plan 4}'!CH$15&amp;analysismethod10)</f>
        <v/>
      </c>
      <c r="EP61" s="254" t="str">
        <f>IF(ISNUMBER(FIND(analysismethod10,'III_Plan comp 438.68 {Plan 4}'!CI$15)),"",'III_Plan comp 438.68 {Plan 4}'!CI$15&amp;analysismethod10)</f>
        <v/>
      </c>
      <c r="EQ61" s="254" t="str">
        <f>IF(ISNUMBER(FIND(analysismethod10,'III_Plan comp 438.68 {Plan 4}'!CJ$15)),"",'III_Plan comp 438.68 {Plan 4}'!CJ$15&amp;analysismethod10)</f>
        <v/>
      </c>
      <c r="ER61" s="254" t="str">
        <f>IF(ISNUMBER(FIND(analysismethod10,'III_Plan comp 438.68 {Plan 4}'!CK$15)),"",'III_Plan comp 438.68 {Plan 4}'!CK$15&amp;analysismethod10)</f>
        <v/>
      </c>
      <c r="ES61" s="254" t="str">
        <f>IF(ISNUMBER(FIND(analysismethod10,'III_Plan comp 438.68 {Plan 4}'!CL$15)),"",'III_Plan comp 438.68 {Plan 4}'!CL$15&amp;analysismethod10)</f>
        <v/>
      </c>
      <c r="ET61" s="254" t="str">
        <f>IF(ISNUMBER(FIND(analysismethod10,'III_Plan comp 438.68 {Plan 4}'!CM$15)),"",'III_Plan comp 438.68 {Plan 4}'!CM$15&amp;analysismethod10)</f>
        <v/>
      </c>
      <c r="EU61" s="254" t="str">
        <f>IF(ISNUMBER(FIND(analysismethod10,'III_Plan comp 438.68 {Plan 4}'!CN$15)),"",'III_Plan comp 438.68 {Plan 4}'!CN$15&amp;analysismethod10)</f>
        <v/>
      </c>
      <c r="EV61" s="254" t="str">
        <f>IF(ISNUMBER(FIND(analysismethod10,'III_Plan comp 438.68 {Plan 4}'!CO$15)),"",'III_Plan comp 438.68 {Plan 4}'!CO$15&amp;analysismethod10)</f>
        <v/>
      </c>
      <c r="EW61" s="254" t="str">
        <f>IF(ISNUMBER(FIND(analysismethod10,'III_Plan comp 438.68 {Plan 4}'!CP$15)),"",'III_Plan comp 438.68 {Plan 4}'!CP$15&amp;analysismethod10)</f>
        <v/>
      </c>
      <c r="EX61" s="254" t="str">
        <f>IF(ISNUMBER(FIND(analysismethod10,'III_Plan comp 438.68 {Plan 4}'!CQ$15)),"",'III_Plan comp 438.68 {Plan 4}'!CQ$15&amp;analysismethod10)</f>
        <v/>
      </c>
      <c r="EY61" s="254" t="str">
        <f>IF(ISNUMBER(FIND(analysismethod10,'III_Plan comp 438.68 {Plan 4}'!CR$15)),"",'III_Plan comp 438.68 {Plan 4}'!CR$15&amp;analysismethod10)</f>
        <v/>
      </c>
      <c r="EZ61" s="254" t="str">
        <f>IF(ISNUMBER(FIND(analysismethod10,'III_Plan comp 438.68 {Plan 4}'!CS$15)),"",'III_Plan comp 438.68 {Plan 4}'!CS$15&amp;analysismethod10)</f>
        <v/>
      </c>
      <c r="FA61" s="254" t="str">
        <f>IF(ISNUMBER(FIND(analysismethod10,'III_Plan comp 438.68 {Plan 4}'!CT$15)),"",'III_Plan comp 438.68 {Plan 4}'!CT$15&amp;analysismethod10)</f>
        <v/>
      </c>
      <c r="FB61" s="254" t="str">
        <f>IF(ISNUMBER(FIND(analysismethod10,'III_Plan comp 438.68 {Plan 4}'!CU$15)),"",'III_Plan comp 438.68 {Plan 4}'!CU$15&amp;analysismethod10)</f>
        <v/>
      </c>
      <c r="FC61" s="254" t="str">
        <f>IF(ISNUMBER(FIND(analysismethod10,'III_Plan comp 438.68 {Plan 4}'!CV$15)),"",'III_Plan comp 438.68 {Plan 4}'!CV$15&amp;analysismethod10)</f>
        <v/>
      </c>
      <c r="FD61" s="254" t="str">
        <f>IF(ISNUMBER(FIND(analysismethod10,'III_Plan comp 438.68 {Plan 4}'!CW$15)),"",'III_Plan comp 438.68 {Plan 4}'!CW$15&amp;analysismethod10)</f>
        <v/>
      </c>
      <c r="FE61" s="254" t="str">
        <f>IF(ISNUMBER(FIND(analysismethod10,'III_Plan comp 438.68 {Plan 4}'!CX$15)),"",'III_Plan comp 438.68 {Plan 4}'!CX$15&amp;analysismethod10)</f>
        <v/>
      </c>
      <c r="FF61" s="254" t="str">
        <f>IF(ISNUMBER(FIND(analysismethod10,'III_Plan comp 438.68 {Plan 4}'!CY$15)),"",'III_Plan comp 438.68 {Plan 4}'!CY$15&amp;analysismethod10)</f>
        <v/>
      </c>
      <c r="FG61" s="254" t="str">
        <f>IF(ISNUMBER(FIND(analysismethod10,'III_Plan comp 438.68 {Plan 4}'!CZ$15)),"",'III_Plan comp 438.68 {Plan 4}'!CZ$15&amp;analysismethod10)</f>
        <v/>
      </c>
    </row>
    <row r="62" spans="2:163" ht="15" thickTop="1" x14ac:dyDescent="0.2"/>
    <row r="63" spans="2:163" ht="15" thickBot="1" x14ac:dyDescent="0.25"/>
    <row r="64" spans="2:163" ht="15.75" thickTop="1" x14ac:dyDescent="0.25">
      <c r="BJ64" s="268" t="s">
        <v>109</v>
      </c>
      <c r="BK64" s="247" t="str">
        <f>IF('I_State and program information'!$E$50="Yes","Geomapping"&amp;"; "&amp;CHAR(10)&amp;CHAR(10),"")</f>
        <v xml:space="preserve">Geomapping; 
</v>
      </c>
      <c r="BL64" s="248" t="str">
        <f>IF(ISNUMBER(FIND(analysismethod1,'III_Plan comp 438.68 {Plan 5}'!E$15)),"",'III_Plan comp 438.68 {Plan 5}'!E$15&amp;analysismethod1)</f>
        <v xml:space="preserve">Geomapping; 
</v>
      </c>
      <c r="BM64" s="248" t="str">
        <f>IF(ISNUMBER(FIND(analysismethod1,'III_Plan comp 438.68 {Plan 5}'!F$15)),"",'III_Plan comp 438.68 {Plan 5}'!F$15&amp;analysismethod1)</f>
        <v xml:space="preserve">Geomapping; 
</v>
      </c>
      <c r="BN64" s="248" t="str">
        <f>IF(ISNUMBER(FIND(analysismethod1,'III_Plan comp 438.68 {Plan 5}'!G$15)),"",'III_Plan comp 438.68 {Plan 5}'!G$15&amp;analysismethod1)</f>
        <v xml:space="preserve">Geomapping; 
</v>
      </c>
      <c r="BO64" s="248" t="str">
        <f>IF(ISNUMBER(FIND(analysismethod1,'III_Plan comp 438.68 {Plan 5}'!H$15)),"",'III_Plan comp 438.68 {Plan 5}'!H$15&amp;analysismethod1)</f>
        <v xml:space="preserve">Geomapping; 
</v>
      </c>
      <c r="BP64" s="248" t="str">
        <f>IF(ISNUMBER(FIND(analysismethod1,'III_Plan comp 438.68 {Plan 5}'!I$15)),"",'III_Plan comp 438.68 {Plan 5}'!I$15&amp;analysismethod1)</f>
        <v xml:space="preserve">Geomapping; 
</v>
      </c>
      <c r="BQ64" s="248" t="str">
        <f>IF(ISNUMBER(FIND(analysismethod1,'III_Plan comp 438.68 {Plan 5}'!J$15)),"",'III_Plan comp 438.68 {Plan 5}'!J$15&amp;analysismethod1)</f>
        <v xml:space="preserve">Geomapping; 
</v>
      </c>
      <c r="BR64" s="248" t="str">
        <f>IF(ISNUMBER(FIND(analysismethod1,'III_Plan comp 438.68 {Plan 5}'!K$15)),"",'III_Plan comp 438.68 {Plan 5}'!K$15&amp;analysismethod1)</f>
        <v xml:space="preserve">Geomapping; 
</v>
      </c>
      <c r="BS64" s="248" t="str">
        <f>IF(ISNUMBER(FIND(analysismethod1,'III_Plan comp 438.68 {Plan 5}'!L$15)),"",'III_Plan comp 438.68 {Plan 5}'!L$15&amp;analysismethod1)</f>
        <v xml:space="preserve">Geomapping; 
</v>
      </c>
      <c r="BT64" s="248" t="str">
        <f>IF(ISNUMBER(FIND(analysismethod1,'III_Plan comp 438.68 {Plan 5}'!M$15)),"",'III_Plan comp 438.68 {Plan 5}'!M$15&amp;analysismethod1)</f>
        <v xml:space="preserve">Geomapping; 
</v>
      </c>
      <c r="BU64" s="248" t="str">
        <f>IF(ISNUMBER(FIND(analysismethod1,'III_Plan comp 438.68 {Plan 5}'!N$15)),"",'III_Plan comp 438.68 {Plan 5}'!N$15&amp;analysismethod1)</f>
        <v xml:space="preserve">Geomapping; 
</v>
      </c>
      <c r="BV64" s="248" t="str">
        <f>IF(ISNUMBER(FIND(analysismethod1,'III_Plan comp 438.68 {Plan 5}'!O$15)),"",'III_Plan comp 438.68 {Plan 5}'!O$15&amp;analysismethod1)</f>
        <v xml:space="preserve">Geomapping; 
</v>
      </c>
      <c r="BW64" s="248" t="str">
        <f>IF(ISNUMBER(FIND(analysismethod1,'III_Plan comp 438.68 {Plan 5}'!P$15)),"",'III_Plan comp 438.68 {Plan 5}'!P$15&amp;analysismethod1)</f>
        <v xml:space="preserve">Geomapping; 
</v>
      </c>
      <c r="BX64" s="248" t="str">
        <f>IF(ISNUMBER(FIND(analysismethod1,'III_Plan comp 438.68 {Plan 5}'!Q$15)),"",'III_Plan comp 438.68 {Plan 5}'!Q$15&amp;analysismethod1)</f>
        <v xml:space="preserve">Geomapping; 
</v>
      </c>
      <c r="BY64" s="248" t="str">
        <f>IF(ISNUMBER(FIND(analysismethod1,'III_Plan comp 438.68 {Plan 5}'!R$15)),"",'III_Plan comp 438.68 {Plan 5}'!R$15&amp;analysismethod1)</f>
        <v xml:space="preserve">Geomapping; 
</v>
      </c>
      <c r="BZ64" s="248" t="str">
        <f>IF(ISNUMBER(FIND(analysismethod1,'III_Plan comp 438.68 {Plan 5}'!S$15)),"",'III_Plan comp 438.68 {Plan 5}'!S$15&amp;analysismethod1)</f>
        <v xml:space="preserve">Geomapping; 
</v>
      </c>
      <c r="CA64" s="248" t="str">
        <f>IF(ISNUMBER(FIND(analysismethod1,'III_Plan comp 438.68 {Plan 5}'!T$15)),"",'III_Plan comp 438.68 {Plan 5}'!T$15&amp;analysismethod1)</f>
        <v xml:space="preserve">Geomapping; 
</v>
      </c>
      <c r="CB64" s="248" t="str">
        <f>IF(ISNUMBER(FIND(analysismethod1,'III_Plan comp 438.68 {Plan 5}'!U$15)),"",'III_Plan comp 438.68 {Plan 5}'!U$15&amp;analysismethod1)</f>
        <v xml:space="preserve">Geomapping; 
</v>
      </c>
      <c r="CC64" s="248" t="str">
        <f>IF(ISNUMBER(FIND(analysismethod1,'III_Plan comp 438.68 {Plan 5}'!V$15)),"",'III_Plan comp 438.68 {Plan 5}'!V$15&amp;analysismethod1)</f>
        <v xml:space="preserve">Geomapping; 
</v>
      </c>
      <c r="CD64" s="248" t="str">
        <f>IF(ISNUMBER(FIND(analysismethod1,'III_Plan comp 438.68 {Plan 5}'!W$15)),"",'III_Plan comp 438.68 {Plan 5}'!W$15&amp;analysismethod1)</f>
        <v xml:space="preserve">Geomapping; 
</v>
      </c>
      <c r="CE64" s="248" t="str">
        <f>IF(ISNUMBER(FIND(analysismethod1,'III_Plan comp 438.68 {Plan 5}'!X$15)),"",'III_Plan comp 438.68 {Plan 5}'!X$15&amp;analysismethod1)</f>
        <v xml:space="preserve">Geomapping; 
</v>
      </c>
      <c r="CF64" s="248" t="str">
        <f>IF(ISNUMBER(FIND(analysismethod1,'III_Plan comp 438.68 {Plan 5}'!Y$15)),"",'III_Plan comp 438.68 {Plan 5}'!Y$15&amp;analysismethod1)</f>
        <v xml:space="preserve">Geomapping; 
</v>
      </c>
      <c r="CG64" s="248" t="str">
        <f>IF(ISNUMBER(FIND(analysismethod1,'III_Plan comp 438.68 {Plan 5}'!Z$15)),"",'III_Plan comp 438.68 {Plan 5}'!Z$15&amp;analysismethod1)</f>
        <v xml:space="preserve">Geomapping; 
</v>
      </c>
      <c r="CH64" s="248" t="str">
        <f>IF(ISNUMBER(FIND(analysismethod1,'III_Plan comp 438.68 {Plan 5}'!AA$15)),"",'III_Plan comp 438.68 {Plan 5}'!AA$15&amp;analysismethod1)</f>
        <v xml:space="preserve">Geomapping; 
</v>
      </c>
      <c r="CI64" s="248" t="str">
        <f>IF(ISNUMBER(FIND(analysismethod1,'III_Plan comp 438.68 {Plan 5}'!AB$15)),"",'III_Plan comp 438.68 {Plan 5}'!AB$15&amp;analysismethod1)</f>
        <v xml:space="preserve">Geomapping; 
</v>
      </c>
      <c r="CJ64" s="248" t="str">
        <f>IF(ISNUMBER(FIND(analysismethod1,'III_Plan comp 438.68 {Plan 5}'!AC$15)),"",'III_Plan comp 438.68 {Plan 5}'!AC$15&amp;analysismethod1)</f>
        <v xml:space="preserve">Geomapping; 
</v>
      </c>
      <c r="CK64" s="248" t="str">
        <f>IF(ISNUMBER(FIND(analysismethod1,'III_Plan comp 438.68 {Plan 5}'!AD$15)),"",'III_Plan comp 438.68 {Plan 5}'!AD$15&amp;analysismethod1)</f>
        <v xml:space="preserve">Geomapping; 
</v>
      </c>
      <c r="CL64" s="248" t="str">
        <f>IF(ISNUMBER(FIND(analysismethod1,'III_Plan comp 438.68 {Plan 5}'!AE$15)),"",'III_Plan comp 438.68 {Plan 5}'!AE$15&amp;analysismethod1)</f>
        <v xml:space="preserve">Geomapping; 
</v>
      </c>
      <c r="CM64" s="248" t="str">
        <f>IF(ISNUMBER(FIND(analysismethod1,'III_Plan comp 438.68 {Plan 5}'!AF$15)),"",'III_Plan comp 438.68 {Plan 5}'!AF$15&amp;analysismethod1)</f>
        <v xml:space="preserve">Geomapping; 
</v>
      </c>
      <c r="CN64" s="248" t="str">
        <f>IF(ISNUMBER(FIND(analysismethod1,'III_Plan comp 438.68 {Plan 5}'!AG$15)),"",'III_Plan comp 438.68 {Plan 5}'!AG$15&amp;analysismethod1)</f>
        <v xml:space="preserve">Geomapping; 
</v>
      </c>
      <c r="CO64" s="248" t="str">
        <f>IF(ISNUMBER(FIND(analysismethod1,'III_Plan comp 438.68 {Plan 5}'!AH$15)),"",'III_Plan comp 438.68 {Plan 5}'!AH$15&amp;analysismethod1)</f>
        <v xml:space="preserve">Geomapping; 
</v>
      </c>
      <c r="CP64" s="248" t="str">
        <f>IF(ISNUMBER(FIND(analysismethod1,'III_Plan comp 438.68 {Plan 5}'!AI$15)),"",'III_Plan comp 438.68 {Plan 5}'!AI$15&amp;analysismethod1)</f>
        <v xml:space="preserve">Geomapping; 
</v>
      </c>
      <c r="CQ64" s="248" t="str">
        <f>IF(ISNUMBER(FIND(analysismethod1,'III_Plan comp 438.68 {Plan 5}'!AJ$15)),"",'III_Plan comp 438.68 {Plan 5}'!AJ$15&amp;analysismethod1)</f>
        <v xml:space="preserve">Geomapping; 
</v>
      </c>
      <c r="CR64" s="248" t="str">
        <f>IF(ISNUMBER(FIND(analysismethod1,'III_Plan comp 438.68 {Plan 5}'!AK$15)),"",'III_Plan comp 438.68 {Plan 5}'!AK$15&amp;analysismethod1)</f>
        <v xml:space="preserve">Geomapping; 
</v>
      </c>
      <c r="CS64" s="248" t="str">
        <f>IF(ISNUMBER(FIND(analysismethod1,'III_Plan comp 438.68 {Plan 5}'!AL$15)),"",'III_Plan comp 438.68 {Plan 5}'!AL$15&amp;analysismethod1)</f>
        <v xml:space="preserve">Geomapping; 
</v>
      </c>
      <c r="CT64" s="248" t="str">
        <f>IF(ISNUMBER(FIND(analysismethod1,'III_Plan comp 438.68 {Plan 5}'!AM$15)),"",'III_Plan comp 438.68 {Plan 5}'!AM$15&amp;analysismethod1)</f>
        <v xml:space="preserve">Geomapping; 
</v>
      </c>
      <c r="CU64" s="248" t="str">
        <f>IF(ISNUMBER(FIND(analysismethod1,'III_Plan comp 438.68 {Plan 5}'!AN$15)),"",'III_Plan comp 438.68 {Plan 5}'!AN$15&amp;analysismethod1)</f>
        <v xml:space="preserve">Geomapping; 
</v>
      </c>
      <c r="CV64" s="248" t="str">
        <f>IF(ISNUMBER(FIND(analysismethod1,'III_Plan comp 438.68 {Plan 5}'!AO$15)),"",'III_Plan comp 438.68 {Plan 5}'!AO$15&amp;analysismethod1)</f>
        <v xml:space="preserve">Geomapping; 
</v>
      </c>
      <c r="CW64" s="248" t="str">
        <f>IF(ISNUMBER(FIND(analysismethod1,'III_Plan comp 438.68 {Plan 5}'!AP$15)),"",'III_Plan comp 438.68 {Plan 5}'!AP$15&amp;analysismethod1)</f>
        <v xml:space="preserve">Geomapping; 
</v>
      </c>
      <c r="CX64" s="248" t="str">
        <f>IF(ISNUMBER(FIND(analysismethod1,'III_Plan comp 438.68 {Plan 5}'!AQ$15)),"",'III_Plan comp 438.68 {Plan 5}'!AQ$15&amp;analysismethod1)</f>
        <v xml:space="preserve">Geomapping; 
</v>
      </c>
      <c r="CY64" s="248" t="str">
        <f>IF(ISNUMBER(FIND(analysismethod1,'III_Plan comp 438.68 {Plan 5}'!AR$15)),"",'III_Plan comp 438.68 {Plan 5}'!AR$15&amp;analysismethod1)</f>
        <v xml:space="preserve">Geomapping; 
</v>
      </c>
      <c r="CZ64" s="248" t="str">
        <f>IF(ISNUMBER(FIND(analysismethod1,'III_Plan comp 438.68 {Plan 5}'!AS$15)),"",'III_Plan comp 438.68 {Plan 5}'!AS$15&amp;analysismethod1)</f>
        <v xml:space="preserve">Geomapping; 
</v>
      </c>
      <c r="DA64" s="248" t="str">
        <f>IF(ISNUMBER(FIND(analysismethod1,'III_Plan comp 438.68 {Plan 5}'!AT$15)),"",'III_Plan comp 438.68 {Plan 5}'!AT$15&amp;analysismethod1)</f>
        <v xml:space="preserve">Geomapping; 
</v>
      </c>
      <c r="DB64" s="248" t="str">
        <f>IF(ISNUMBER(FIND(analysismethod1,'III_Plan comp 438.68 {Plan 5}'!AU$15)),"",'III_Plan comp 438.68 {Plan 5}'!AU$15&amp;analysismethod1)</f>
        <v xml:space="preserve">Geomapping; 
</v>
      </c>
      <c r="DC64" s="248" t="str">
        <f>IF(ISNUMBER(FIND(analysismethod1,'III_Plan comp 438.68 {Plan 5}'!AV$15)),"",'III_Plan comp 438.68 {Plan 5}'!AV$15&amp;analysismethod1)</f>
        <v xml:space="preserve">Geomapping; 
</v>
      </c>
      <c r="DD64" s="248" t="str">
        <f>IF(ISNUMBER(FIND(analysismethod1,'III_Plan comp 438.68 {Plan 5}'!AW$15)),"",'III_Plan comp 438.68 {Plan 5}'!AW$15&amp;analysismethod1)</f>
        <v xml:space="preserve">Geomapping; 
</v>
      </c>
      <c r="DE64" s="248" t="str">
        <f>IF(ISNUMBER(FIND(analysismethod1,'III_Plan comp 438.68 {Plan 5}'!AX$15)),"",'III_Plan comp 438.68 {Plan 5}'!AX$15&amp;analysismethod1)</f>
        <v xml:space="preserve">Geomapping; 
</v>
      </c>
      <c r="DF64" s="248" t="str">
        <f>IF(ISNUMBER(FIND(analysismethod1,'III_Plan comp 438.68 {Plan 5}'!AY$15)),"",'III_Plan comp 438.68 {Plan 5}'!AY$15&amp;analysismethod1)</f>
        <v xml:space="preserve">Geomapping; 
</v>
      </c>
      <c r="DG64" s="248" t="str">
        <f>IF(ISNUMBER(FIND(analysismethod1,'III_Plan comp 438.68 {Plan 5}'!AZ$15)),"",'III_Plan comp 438.68 {Plan 5}'!AZ$15&amp;analysismethod1)</f>
        <v xml:space="preserve">Geomapping; 
</v>
      </c>
      <c r="DH64" s="248" t="str">
        <f>IF(ISNUMBER(FIND(analysismethod1,'III_Plan comp 438.68 {Plan 5}'!BA$15)),"",'III_Plan comp 438.68 {Plan 5}'!BA$15&amp;analysismethod1)</f>
        <v xml:space="preserve">Geomapping; 
</v>
      </c>
      <c r="DI64" s="248" t="str">
        <f>IF(ISNUMBER(FIND(analysismethod1,'III_Plan comp 438.68 {Plan 5}'!BB$15)),"",'III_Plan comp 438.68 {Plan 5}'!BB$15&amp;analysismethod1)</f>
        <v xml:space="preserve">Geomapping; 
</v>
      </c>
      <c r="DJ64" s="248" t="str">
        <f>IF(ISNUMBER(FIND(analysismethod1,'III_Plan comp 438.68 {Plan 5}'!BC$15)),"",'III_Plan comp 438.68 {Plan 5}'!BC$15&amp;analysismethod1)</f>
        <v xml:space="preserve">Geomapping; 
</v>
      </c>
      <c r="DK64" s="248" t="str">
        <f>IF(ISNUMBER(FIND(analysismethod1,'III_Plan comp 438.68 {Plan 5}'!BD$15)),"",'III_Plan comp 438.68 {Plan 5}'!BD$15&amp;analysismethod1)</f>
        <v xml:space="preserve">Geomapping; 
</v>
      </c>
      <c r="DL64" s="248" t="str">
        <f>IF(ISNUMBER(FIND(analysismethod1,'III_Plan comp 438.68 {Plan 5}'!BE$15)),"",'III_Plan comp 438.68 {Plan 5}'!BE$15&amp;analysismethod1)</f>
        <v xml:space="preserve">Geomapping; 
</v>
      </c>
      <c r="DM64" s="248" t="str">
        <f>IF(ISNUMBER(FIND(analysismethod1,'III_Plan comp 438.68 {Plan 5}'!BF$15)),"",'III_Plan comp 438.68 {Plan 5}'!BF$15&amp;analysismethod1)</f>
        <v xml:space="preserve">Geomapping; 
</v>
      </c>
      <c r="DN64" s="248" t="str">
        <f>IF(ISNUMBER(FIND(analysismethod1,'III_Plan comp 438.68 {Plan 5}'!BG$15)),"",'III_Plan comp 438.68 {Plan 5}'!BG$15&amp;analysismethod1)</f>
        <v xml:space="preserve">Geomapping; 
</v>
      </c>
      <c r="DO64" s="248" t="str">
        <f>IF(ISNUMBER(FIND(analysismethod1,'III_Plan comp 438.68 {Plan 5}'!BH$15)),"",'III_Plan comp 438.68 {Plan 5}'!BH$15&amp;analysismethod1)</f>
        <v xml:space="preserve">Geomapping; 
</v>
      </c>
      <c r="DP64" s="248" t="str">
        <f>IF(ISNUMBER(FIND(analysismethod1,'III_Plan comp 438.68 {Plan 5}'!BI$15)),"",'III_Plan comp 438.68 {Plan 5}'!BI$15&amp;analysismethod1)</f>
        <v xml:space="preserve">Geomapping; 
</v>
      </c>
      <c r="DQ64" s="248" t="str">
        <f>IF(ISNUMBER(FIND(analysismethod1,'III_Plan comp 438.68 {Plan 5}'!BJ$15)),"",'III_Plan comp 438.68 {Plan 5}'!BJ$15&amp;analysismethod1)</f>
        <v xml:space="preserve">Geomapping; 
</v>
      </c>
      <c r="DR64" s="248" t="str">
        <f>IF(ISNUMBER(FIND(analysismethod1,'III_Plan comp 438.68 {Plan 5}'!BK$15)),"",'III_Plan comp 438.68 {Plan 5}'!BK$15&amp;analysismethod1)</f>
        <v xml:space="preserve">Geomapping; 
</v>
      </c>
      <c r="DS64" s="248" t="str">
        <f>IF(ISNUMBER(FIND(analysismethod1,'III_Plan comp 438.68 {Plan 5}'!BL$15)),"",'III_Plan comp 438.68 {Plan 5}'!BL$15&amp;analysismethod1)</f>
        <v xml:space="preserve">Geomapping; 
</v>
      </c>
      <c r="DT64" s="248" t="str">
        <f>IF(ISNUMBER(FIND(analysismethod1,'III_Plan comp 438.68 {Plan 5}'!BM$15)),"",'III_Plan comp 438.68 {Plan 5}'!BM$15&amp;analysismethod1)</f>
        <v xml:space="preserve">Geomapping; 
</v>
      </c>
      <c r="DU64" s="248" t="str">
        <f>IF(ISNUMBER(FIND(analysismethod1,'III_Plan comp 438.68 {Plan 5}'!BN$15)),"",'III_Plan comp 438.68 {Plan 5}'!BN$15&amp;analysismethod1)</f>
        <v xml:space="preserve">Geomapping; 
</v>
      </c>
      <c r="DV64" s="248" t="str">
        <f>IF(ISNUMBER(FIND(analysismethod1,'III_Plan comp 438.68 {Plan 5}'!BO$15)),"",'III_Plan comp 438.68 {Plan 5}'!BO$15&amp;analysismethod1)</f>
        <v xml:space="preserve">Geomapping; 
</v>
      </c>
      <c r="DW64" s="248" t="str">
        <f>IF(ISNUMBER(FIND(analysismethod1,'III_Plan comp 438.68 {Plan 5}'!BP$15)),"",'III_Plan comp 438.68 {Plan 5}'!BP$15&amp;analysismethod1)</f>
        <v xml:space="preserve">Geomapping; 
</v>
      </c>
      <c r="DX64" s="248" t="str">
        <f>IF(ISNUMBER(FIND(analysismethod1,'III_Plan comp 438.68 {Plan 5}'!BQ$15)),"",'III_Plan comp 438.68 {Plan 5}'!BQ$15&amp;analysismethod1)</f>
        <v xml:space="preserve">Geomapping; 
</v>
      </c>
      <c r="DY64" s="248" t="str">
        <f>IF(ISNUMBER(FIND(analysismethod1,'III_Plan comp 438.68 {Plan 5}'!BR$15)),"",'III_Plan comp 438.68 {Plan 5}'!BR$15&amp;analysismethod1)</f>
        <v xml:space="preserve">Geomapping; 
</v>
      </c>
      <c r="DZ64" s="248" t="str">
        <f>IF(ISNUMBER(FIND(analysismethod1,'III_Plan comp 438.68 {Plan 5}'!BS$15)),"",'III_Plan comp 438.68 {Plan 5}'!BS$15&amp;analysismethod1)</f>
        <v xml:space="preserve">Geomapping; 
</v>
      </c>
      <c r="EA64" s="248" t="str">
        <f>IF(ISNUMBER(FIND(analysismethod1,'III_Plan comp 438.68 {Plan 5}'!BT$15)),"",'III_Plan comp 438.68 {Plan 5}'!BT$15&amp;analysismethod1)</f>
        <v xml:space="preserve">Geomapping; 
</v>
      </c>
      <c r="EB64" s="248" t="str">
        <f>IF(ISNUMBER(FIND(analysismethod1,'III_Plan comp 438.68 {Plan 5}'!BU$15)),"",'III_Plan comp 438.68 {Plan 5}'!BU$15&amp;analysismethod1)</f>
        <v xml:space="preserve">Geomapping; 
</v>
      </c>
      <c r="EC64" s="248" t="str">
        <f>IF(ISNUMBER(FIND(analysismethod1,'III_Plan comp 438.68 {Plan 5}'!BV$15)),"",'III_Plan comp 438.68 {Plan 5}'!BV$15&amp;analysismethod1)</f>
        <v xml:space="preserve">Geomapping; 
</v>
      </c>
      <c r="ED64" s="248" t="str">
        <f>IF(ISNUMBER(FIND(analysismethod1,'III_Plan comp 438.68 {Plan 5}'!BW$15)),"",'III_Plan comp 438.68 {Plan 5}'!BW$15&amp;analysismethod1)</f>
        <v xml:space="preserve">Geomapping; 
</v>
      </c>
      <c r="EE64" s="248" t="str">
        <f>IF(ISNUMBER(FIND(analysismethod1,'III_Plan comp 438.68 {Plan 5}'!BX$15)),"",'III_Plan comp 438.68 {Plan 5}'!BX$15&amp;analysismethod1)</f>
        <v xml:space="preserve">Geomapping; 
</v>
      </c>
      <c r="EF64" s="248" t="str">
        <f>IF(ISNUMBER(FIND(analysismethod1,'III_Plan comp 438.68 {Plan 5}'!BY$15)),"",'III_Plan comp 438.68 {Plan 5}'!BY$15&amp;analysismethod1)</f>
        <v xml:space="preserve">Geomapping; 
</v>
      </c>
      <c r="EG64" s="248" t="str">
        <f>IF(ISNUMBER(FIND(analysismethod1,'III_Plan comp 438.68 {Plan 5}'!BZ$15)),"",'III_Plan comp 438.68 {Plan 5}'!BZ$15&amp;analysismethod1)</f>
        <v xml:space="preserve">Geomapping; 
</v>
      </c>
      <c r="EH64" s="248" t="str">
        <f>IF(ISNUMBER(FIND(analysismethod1,'III_Plan comp 438.68 {Plan 5}'!CA$15)),"",'III_Plan comp 438.68 {Plan 5}'!CA$15&amp;analysismethod1)</f>
        <v xml:space="preserve">Geomapping; 
</v>
      </c>
      <c r="EI64" s="248" t="str">
        <f>IF(ISNUMBER(FIND(analysismethod1,'III_Plan comp 438.68 {Plan 5}'!CB$15)),"",'III_Plan comp 438.68 {Plan 5}'!CB$15&amp;analysismethod1)</f>
        <v xml:space="preserve">Geomapping; 
</v>
      </c>
      <c r="EJ64" s="248" t="str">
        <f>IF(ISNUMBER(FIND(analysismethod1,'III_Plan comp 438.68 {Plan 5}'!CC$15)),"",'III_Plan comp 438.68 {Plan 5}'!CC$15&amp;analysismethod1)</f>
        <v xml:space="preserve">Geomapping; 
</v>
      </c>
      <c r="EK64" s="248" t="str">
        <f>IF(ISNUMBER(FIND(analysismethod1,'III_Plan comp 438.68 {Plan 5}'!CD$15)),"",'III_Plan comp 438.68 {Plan 5}'!CD$15&amp;analysismethod1)</f>
        <v xml:space="preserve">Geomapping; 
</v>
      </c>
      <c r="EL64" s="248" t="str">
        <f>IF(ISNUMBER(FIND(analysismethod1,'III_Plan comp 438.68 {Plan 5}'!CE$15)),"",'III_Plan comp 438.68 {Plan 5}'!CE$15&amp;analysismethod1)</f>
        <v xml:space="preserve">Geomapping; 
</v>
      </c>
      <c r="EM64" s="248" t="str">
        <f>IF(ISNUMBER(FIND(analysismethod1,'III_Plan comp 438.68 {Plan 5}'!CF$15)),"",'III_Plan comp 438.68 {Plan 5}'!CF$15&amp;analysismethod1)</f>
        <v xml:space="preserve">Geomapping; 
</v>
      </c>
      <c r="EN64" s="248" t="str">
        <f>IF(ISNUMBER(FIND(analysismethod1,'III_Plan comp 438.68 {Plan 5}'!CG$15)),"",'III_Plan comp 438.68 {Plan 5}'!CG$15&amp;analysismethod1)</f>
        <v xml:space="preserve">Geomapping; 
</v>
      </c>
      <c r="EO64" s="248" t="str">
        <f>IF(ISNUMBER(FIND(analysismethod1,'III_Plan comp 438.68 {Plan 5}'!CH$15)),"",'III_Plan comp 438.68 {Plan 5}'!CH$15&amp;analysismethod1)</f>
        <v xml:space="preserve">Geomapping; 
</v>
      </c>
      <c r="EP64" s="248" t="str">
        <f>IF(ISNUMBER(FIND(analysismethod1,'III_Plan comp 438.68 {Plan 5}'!CI$15)),"",'III_Plan comp 438.68 {Plan 5}'!CI$15&amp;analysismethod1)</f>
        <v xml:space="preserve">Geomapping; 
</v>
      </c>
      <c r="EQ64" s="248" t="str">
        <f>IF(ISNUMBER(FIND(analysismethod1,'III_Plan comp 438.68 {Plan 5}'!CJ$15)),"",'III_Plan comp 438.68 {Plan 5}'!CJ$15&amp;analysismethod1)</f>
        <v xml:space="preserve">Geomapping; 
</v>
      </c>
      <c r="ER64" s="248" t="str">
        <f>IF(ISNUMBER(FIND(analysismethod1,'III_Plan comp 438.68 {Plan 5}'!CK$15)),"",'III_Plan comp 438.68 {Plan 5}'!CK$15&amp;analysismethod1)</f>
        <v xml:space="preserve">Geomapping; 
</v>
      </c>
      <c r="ES64" s="248" t="str">
        <f>IF(ISNUMBER(FIND(analysismethod1,'III_Plan comp 438.68 {Plan 5}'!CL$15)),"",'III_Plan comp 438.68 {Plan 5}'!CL$15&amp;analysismethod1)</f>
        <v xml:space="preserve">Geomapping; 
</v>
      </c>
      <c r="ET64" s="248" t="str">
        <f>IF(ISNUMBER(FIND(analysismethod1,'III_Plan comp 438.68 {Plan 5}'!CM$15)),"",'III_Plan comp 438.68 {Plan 5}'!CM$15&amp;analysismethod1)</f>
        <v xml:space="preserve">Geomapping; 
</v>
      </c>
      <c r="EU64" s="248" t="str">
        <f>IF(ISNUMBER(FIND(analysismethod1,'III_Plan comp 438.68 {Plan 5}'!CN$15)),"",'III_Plan comp 438.68 {Plan 5}'!CN$15&amp;analysismethod1)</f>
        <v xml:space="preserve">Geomapping; 
</v>
      </c>
      <c r="EV64" s="248" t="str">
        <f>IF(ISNUMBER(FIND(analysismethod1,'III_Plan comp 438.68 {Plan 5}'!CO$15)),"",'III_Plan comp 438.68 {Plan 5}'!CO$15&amp;analysismethod1)</f>
        <v xml:space="preserve">Geomapping; 
</v>
      </c>
      <c r="EW64" s="248" t="str">
        <f>IF(ISNUMBER(FIND(analysismethod1,'III_Plan comp 438.68 {Plan 5}'!CP$15)),"",'III_Plan comp 438.68 {Plan 5}'!CP$15&amp;analysismethod1)</f>
        <v xml:space="preserve">Geomapping; 
</v>
      </c>
      <c r="EX64" s="248" t="str">
        <f>IF(ISNUMBER(FIND(analysismethod1,'III_Plan comp 438.68 {Plan 5}'!CQ$15)),"",'III_Plan comp 438.68 {Plan 5}'!CQ$15&amp;analysismethod1)</f>
        <v xml:space="preserve">Geomapping; 
</v>
      </c>
      <c r="EY64" s="248" t="str">
        <f>IF(ISNUMBER(FIND(analysismethod1,'III_Plan comp 438.68 {Plan 5}'!CR$15)),"",'III_Plan comp 438.68 {Plan 5}'!CR$15&amp;analysismethod1)</f>
        <v xml:space="preserve">Geomapping; 
</v>
      </c>
      <c r="EZ64" s="248" t="str">
        <f>IF(ISNUMBER(FIND(analysismethod1,'III_Plan comp 438.68 {Plan 5}'!CS$15)),"",'III_Plan comp 438.68 {Plan 5}'!CS$15&amp;analysismethod1)</f>
        <v xml:space="preserve">Geomapping; 
</v>
      </c>
      <c r="FA64" s="248" t="str">
        <f>IF(ISNUMBER(FIND(analysismethod1,'III_Plan comp 438.68 {Plan 5}'!CT$15)),"",'III_Plan comp 438.68 {Plan 5}'!CT$15&amp;analysismethod1)</f>
        <v xml:space="preserve">Geomapping; 
</v>
      </c>
      <c r="FB64" s="248" t="str">
        <f>IF(ISNUMBER(FIND(analysismethod1,'III_Plan comp 438.68 {Plan 5}'!CU$15)),"",'III_Plan comp 438.68 {Plan 5}'!CU$15&amp;analysismethod1)</f>
        <v xml:space="preserve">Geomapping; 
</v>
      </c>
      <c r="FC64" s="248" t="str">
        <f>IF(ISNUMBER(FIND(analysismethod1,'III_Plan comp 438.68 {Plan 5}'!CV$15)),"",'III_Plan comp 438.68 {Plan 5}'!CV$15&amp;analysismethod1)</f>
        <v xml:space="preserve">Geomapping; 
</v>
      </c>
      <c r="FD64" s="248" t="str">
        <f>IF(ISNUMBER(FIND(analysismethod1,'III_Plan comp 438.68 {Plan 5}'!CW$15)),"",'III_Plan comp 438.68 {Plan 5}'!CW$15&amp;analysismethod1)</f>
        <v xml:space="preserve">Geomapping; 
</v>
      </c>
      <c r="FE64" s="248" t="str">
        <f>IF(ISNUMBER(FIND(analysismethod1,'III_Plan comp 438.68 {Plan 5}'!CX$15)),"",'III_Plan comp 438.68 {Plan 5}'!CX$15&amp;analysismethod1)</f>
        <v xml:space="preserve">Geomapping; 
</v>
      </c>
      <c r="FF64" s="248" t="str">
        <f>IF(ISNUMBER(FIND(analysismethod1,'III_Plan comp 438.68 {Plan 5}'!CY$15)),"",'III_Plan comp 438.68 {Plan 5}'!CY$15&amp;analysismethod1)</f>
        <v xml:space="preserve">Geomapping; 
</v>
      </c>
      <c r="FG64" s="248" t="str">
        <f>IF(ISNUMBER(FIND(analysismethod1,'III_Plan comp 438.68 {Plan 5}'!CZ$15)),"",'III_Plan comp 438.68 {Plan 5}'!CZ$15&amp;analysismethod1)</f>
        <v xml:space="preserve">Geomapping; 
</v>
      </c>
    </row>
    <row r="65" spans="62:163" x14ac:dyDescent="0.2">
      <c r="BK65" s="250" t="str">
        <f>IF('I_State and program information'!$E$54="Yes","Plan Provider Directory Review"&amp;"; "&amp;CHAR(10)&amp;CHAR(10),"")</f>
        <v xml:space="preserve">Plan Provider Directory Review; 
</v>
      </c>
      <c r="BL65" s="251" t="str">
        <f>IF(ISNUMBER(FIND(analysismethod2,'III_Plan comp 438.68 {Plan 5}'!E$15)),"",'III_Plan comp 438.68 {Plan 5}'!E$15&amp;analysismethod2)</f>
        <v xml:space="preserve">Plan Provider Directory Review; 
</v>
      </c>
      <c r="BM65" s="251" t="str">
        <f>IF(ISNUMBER(FIND(analysismethod2,'III_Plan comp 438.68 {Plan 5}'!F$15)),"",'III_Plan comp 438.68 {Plan 5}'!F$15&amp;analysismethod2)</f>
        <v xml:space="preserve">Plan Provider Directory Review; 
</v>
      </c>
      <c r="BN65" s="251" t="str">
        <f>IF(ISNUMBER(FIND(analysismethod2,'III_Plan comp 438.68 {Plan 5}'!G$15)),"",'III_Plan comp 438.68 {Plan 5}'!G$15&amp;analysismethod2)</f>
        <v xml:space="preserve">Plan Provider Directory Review; 
</v>
      </c>
      <c r="BO65" s="251" t="str">
        <f>IF(ISNUMBER(FIND(analysismethod2,'III_Plan comp 438.68 {Plan 5}'!H$15)),"",'III_Plan comp 438.68 {Plan 5}'!H$15&amp;analysismethod2)</f>
        <v xml:space="preserve">Plan Provider Directory Review; 
</v>
      </c>
      <c r="BP65" s="251" t="str">
        <f>IF(ISNUMBER(FIND(analysismethod2,'III_Plan comp 438.68 {Plan 5}'!I$15)),"",'III_Plan comp 438.68 {Plan 5}'!I$15&amp;analysismethod2)</f>
        <v xml:space="preserve">Plan Provider Directory Review; 
</v>
      </c>
      <c r="BQ65" s="251" t="str">
        <f>IF(ISNUMBER(FIND(analysismethod2,'III_Plan comp 438.68 {Plan 5}'!J$15)),"",'III_Plan comp 438.68 {Plan 5}'!J$15&amp;analysismethod2)</f>
        <v xml:space="preserve">Plan Provider Directory Review; 
</v>
      </c>
      <c r="BR65" s="251" t="str">
        <f>IF(ISNUMBER(FIND(analysismethod2,'III_Plan comp 438.68 {Plan 5}'!K$15)),"",'III_Plan comp 438.68 {Plan 5}'!K$15&amp;analysismethod2)</f>
        <v xml:space="preserve">Plan Provider Directory Review; 
</v>
      </c>
      <c r="BS65" s="251" t="str">
        <f>IF(ISNUMBER(FIND(analysismethod2,'III_Plan comp 438.68 {Plan 5}'!L$15)),"",'III_Plan comp 438.68 {Plan 5}'!L$15&amp;analysismethod2)</f>
        <v xml:space="preserve">Plan Provider Directory Review; 
</v>
      </c>
      <c r="BT65" s="251" t="str">
        <f>IF(ISNUMBER(FIND(analysismethod2,'III_Plan comp 438.68 {Plan 5}'!M$15)),"",'III_Plan comp 438.68 {Plan 5}'!M$15&amp;analysismethod2)</f>
        <v xml:space="preserve">Plan Provider Directory Review; 
</v>
      </c>
      <c r="BU65" s="251" t="str">
        <f>IF(ISNUMBER(FIND(analysismethod2,'III_Plan comp 438.68 {Plan 5}'!N$15)),"",'III_Plan comp 438.68 {Plan 5}'!N$15&amp;analysismethod2)</f>
        <v xml:space="preserve">Plan Provider Directory Review; 
</v>
      </c>
      <c r="BV65" s="251" t="str">
        <f>IF(ISNUMBER(FIND(analysismethod2,'III_Plan comp 438.68 {Plan 5}'!O$15)),"",'III_Plan comp 438.68 {Plan 5}'!O$15&amp;analysismethod2)</f>
        <v xml:space="preserve">Plan Provider Directory Review; 
</v>
      </c>
      <c r="BW65" s="251" t="str">
        <f>IF(ISNUMBER(FIND(analysismethod2,'III_Plan comp 438.68 {Plan 5}'!P$15)),"",'III_Plan comp 438.68 {Plan 5}'!P$15&amp;analysismethod2)</f>
        <v xml:space="preserve">Plan Provider Directory Review; 
</v>
      </c>
      <c r="BX65" s="251" t="str">
        <f>IF(ISNUMBER(FIND(analysismethod2,'III_Plan comp 438.68 {Plan 5}'!Q$15)),"",'III_Plan comp 438.68 {Plan 5}'!Q$15&amp;analysismethod2)</f>
        <v xml:space="preserve">Plan Provider Directory Review; 
</v>
      </c>
      <c r="BY65" s="251" t="str">
        <f>IF(ISNUMBER(FIND(analysismethod2,'III_Plan comp 438.68 {Plan 5}'!R$15)),"",'III_Plan comp 438.68 {Plan 5}'!R$15&amp;analysismethod2)</f>
        <v xml:space="preserve">Plan Provider Directory Review; 
</v>
      </c>
      <c r="BZ65" s="251" t="str">
        <f>IF(ISNUMBER(FIND(analysismethod2,'III_Plan comp 438.68 {Plan 5}'!S$15)),"",'III_Plan comp 438.68 {Plan 5}'!S$15&amp;analysismethod2)</f>
        <v xml:space="preserve">Plan Provider Directory Review; 
</v>
      </c>
      <c r="CA65" s="251" t="str">
        <f>IF(ISNUMBER(FIND(analysismethod2,'III_Plan comp 438.68 {Plan 5}'!T$15)),"",'III_Plan comp 438.68 {Plan 5}'!T$15&amp;analysismethod2)</f>
        <v xml:space="preserve">Plan Provider Directory Review; 
</v>
      </c>
      <c r="CB65" s="251" t="str">
        <f>IF(ISNUMBER(FIND(analysismethod2,'III_Plan comp 438.68 {Plan 5}'!U$15)),"",'III_Plan comp 438.68 {Plan 5}'!U$15&amp;analysismethod2)</f>
        <v xml:space="preserve">Plan Provider Directory Review; 
</v>
      </c>
      <c r="CC65" s="251" t="str">
        <f>IF(ISNUMBER(FIND(analysismethod2,'III_Plan comp 438.68 {Plan 5}'!V$15)),"",'III_Plan comp 438.68 {Plan 5}'!V$15&amp;analysismethod2)</f>
        <v xml:space="preserve">Plan Provider Directory Review; 
</v>
      </c>
      <c r="CD65" s="251" t="str">
        <f>IF(ISNUMBER(FIND(analysismethod2,'III_Plan comp 438.68 {Plan 5}'!W$15)),"",'III_Plan comp 438.68 {Plan 5}'!W$15&amp;analysismethod2)</f>
        <v xml:space="preserve">Plan Provider Directory Review; 
</v>
      </c>
      <c r="CE65" s="251" t="str">
        <f>IF(ISNUMBER(FIND(analysismethod2,'III_Plan comp 438.68 {Plan 5}'!X$15)),"",'III_Plan comp 438.68 {Plan 5}'!X$15&amp;analysismethod2)</f>
        <v xml:space="preserve">Plan Provider Directory Review; 
</v>
      </c>
      <c r="CF65" s="251" t="str">
        <f>IF(ISNUMBER(FIND(analysismethod2,'III_Plan comp 438.68 {Plan 5}'!Y$15)),"",'III_Plan comp 438.68 {Plan 5}'!Y$15&amp;analysismethod2)</f>
        <v xml:space="preserve">Plan Provider Directory Review; 
</v>
      </c>
      <c r="CG65" s="251" t="str">
        <f>IF(ISNUMBER(FIND(analysismethod2,'III_Plan comp 438.68 {Plan 5}'!Z$15)),"",'III_Plan comp 438.68 {Plan 5}'!Z$15&amp;analysismethod2)</f>
        <v xml:space="preserve">Plan Provider Directory Review; 
</v>
      </c>
      <c r="CH65" s="251" t="str">
        <f>IF(ISNUMBER(FIND(analysismethod2,'III_Plan comp 438.68 {Plan 5}'!AA$15)),"",'III_Plan comp 438.68 {Plan 5}'!AA$15&amp;analysismethod2)</f>
        <v xml:space="preserve">Plan Provider Directory Review; 
</v>
      </c>
      <c r="CI65" s="251" t="str">
        <f>IF(ISNUMBER(FIND(analysismethod2,'III_Plan comp 438.68 {Plan 5}'!AB$15)),"",'III_Plan comp 438.68 {Plan 5}'!AB$15&amp;analysismethod2)</f>
        <v xml:space="preserve">Plan Provider Directory Review; 
</v>
      </c>
      <c r="CJ65" s="251" t="str">
        <f>IF(ISNUMBER(FIND(analysismethod2,'III_Plan comp 438.68 {Plan 5}'!AC$15)),"",'III_Plan comp 438.68 {Plan 5}'!AC$15&amp;analysismethod2)</f>
        <v xml:space="preserve">Plan Provider Directory Review; 
</v>
      </c>
      <c r="CK65" s="251" t="str">
        <f>IF(ISNUMBER(FIND(analysismethod2,'III_Plan comp 438.68 {Plan 5}'!AD$15)),"",'III_Plan comp 438.68 {Plan 5}'!AD$15&amp;analysismethod2)</f>
        <v xml:space="preserve">Plan Provider Directory Review; 
</v>
      </c>
      <c r="CL65" s="251" t="str">
        <f>IF(ISNUMBER(FIND(analysismethod2,'III_Plan comp 438.68 {Plan 5}'!AE$15)),"",'III_Plan comp 438.68 {Plan 5}'!AE$15&amp;analysismethod2)</f>
        <v xml:space="preserve">Plan Provider Directory Review; 
</v>
      </c>
      <c r="CM65" s="251" t="str">
        <f>IF(ISNUMBER(FIND(analysismethod2,'III_Plan comp 438.68 {Plan 5}'!AF$15)),"",'III_Plan comp 438.68 {Plan 5}'!AF$15&amp;analysismethod2)</f>
        <v xml:space="preserve">Plan Provider Directory Review; 
</v>
      </c>
      <c r="CN65" s="251" t="str">
        <f>IF(ISNUMBER(FIND(analysismethod2,'III_Plan comp 438.68 {Plan 5}'!AG$15)),"",'III_Plan comp 438.68 {Plan 5}'!AG$15&amp;analysismethod2)</f>
        <v xml:space="preserve">Plan Provider Directory Review; 
</v>
      </c>
      <c r="CO65" s="251" t="str">
        <f>IF(ISNUMBER(FIND(analysismethod2,'III_Plan comp 438.68 {Plan 5}'!AH$15)),"",'III_Plan comp 438.68 {Plan 5}'!AH$15&amp;analysismethod2)</f>
        <v xml:space="preserve">Plan Provider Directory Review; 
</v>
      </c>
      <c r="CP65" s="251" t="str">
        <f>IF(ISNUMBER(FIND(analysismethod2,'III_Plan comp 438.68 {Plan 5}'!AI$15)),"",'III_Plan comp 438.68 {Plan 5}'!AI$15&amp;analysismethod2)</f>
        <v xml:space="preserve">Plan Provider Directory Review; 
</v>
      </c>
      <c r="CQ65" s="251" t="str">
        <f>IF(ISNUMBER(FIND(analysismethod2,'III_Plan comp 438.68 {Plan 5}'!AJ$15)),"",'III_Plan comp 438.68 {Plan 5}'!AJ$15&amp;analysismethod2)</f>
        <v xml:space="preserve">Plan Provider Directory Review; 
</v>
      </c>
      <c r="CR65" s="251" t="str">
        <f>IF(ISNUMBER(FIND(analysismethod2,'III_Plan comp 438.68 {Plan 5}'!AK$15)),"",'III_Plan comp 438.68 {Plan 5}'!AK$15&amp;analysismethod2)</f>
        <v xml:space="preserve">Plan Provider Directory Review; 
</v>
      </c>
      <c r="CS65" s="251" t="str">
        <f>IF(ISNUMBER(FIND(analysismethod2,'III_Plan comp 438.68 {Plan 5}'!AL$15)),"",'III_Plan comp 438.68 {Plan 5}'!AL$15&amp;analysismethod2)</f>
        <v xml:space="preserve">Plan Provider Directory Review; 
</v>
      </c>
      <c r="CT65" s="251" t="str">
        <f>IF(ISNUMBER(FIND(analysismethod2,'III_Plan comp 438.68 {Plan 5}'!AM$15)),"",'III_Plan comp 438.68 {Plan 5}'!AM$15&amp;analysismethod2)</f>
        <v xml:space="preserve">Plan Provider Directory Review; 
</v>
      </c>
      <c r="CU65" s="251" t="str">
        <f>IF(ISNUMBER(FIND(analysismethod2,'III_Plan comp 438.68 {Plan 5}'!AN$15)),"",'III_Plan comp 438.68 {Plan 5}'!AN$15&amp;analysismethod2)</f>
        <v xml:space="preserve">Plan Provider Directory Review; 
</v>
      </c>
      <c r="CV65" s="251" t="str">
        <f>IF(ISNUMBER(FIND(analysismethod2,'III_Plan comp 438.68 {Plan 5}'!AO$15)),"",'III_Plan comp 438.68 {Plan 5}'!AO$15&amp;analysismethod2)</f>
        <v xml:space="preserve">Plan Provider Directory Review; 
</v>
      </c>
      <c r="CW65" s="251" t="str">
        <f>IF(ISNUMBER(FIND(analysismethod2,'III_Plan comp 438.68 {Plan 5}'!AP$15)),"",'III_Plan comp 438.68 {Plan 5}'!AP$15&amp;analysismethod2)</f>
        <v xml:space="preserve">Plan Provider Directory Review; 
</v>
      </c>
      <c r="CX65" s="251" t="str">
        <f>IF(ISNUMBER(FIND(analysismethod2,'III_Plan comp 438.68 {Plan 5}'!AQ$15)),"",'III_Plan comp 438.68 {Plan 5}'!AQ$15&amp;analysismethod2)</f>
        <v xml:space="preserve">Plan Provider Directory Review; 
</v>
      </c>
      <c r="CY65" s="251" t="str">
        <f>IF(ISNUMBER(FIND(analysismethod2,'III_Plan comp 438.68 {Plan 5}'!AR$15)),"",'III_Plan comp 438.68 {Plan 5}'!AR$15&amp;analysismethod2)</f>
        <v xml:space="preserve">Plan Provider Directory Review; 
</v>
      </c>
      <c r="CZ65" s="251" t="str">
        <f>IF(ISNUMBER(FIND(analysismethod2,'III_Plan comp 438.68 {Plan 5}'!AS$15)),"",'III_Plan comp 438.68 {Plan 5}'!AS$15&amp;analysismethod2)</f>
        <v xml:space="preserve">Plan Provider Directory Review; 
</v>
      </c>
      <c r="DA65" s="251" t="str">
        <f>IF(ISNUMBER(FIND(analysismethod2,'III_Plan comp 438.68 {Plan 5}'!AT$15)),"",'III_Plan comp 438.68 {Plan 5}'!AT$15&amp;analysismethod2)</f>
        <v xml:space="preserve">Plan Provider Directory Review; 
</v>
      </c>
      <c r="DB65" s="251" t="str">
        <f>IF(ISNUMBER(FIND(analysismethod2,'III_Plan comp 438.68 {Plan 5}'!AU$15)),"",'III_Plan comp 438.68 {Plan 5}'!AU$15&amp;analysismethod2)</f>
        <v xml:space="preserve">Plan Provider Directory Review; 
</v>
      </c>
      <c r="DC65" s="251" t="str">
        <f>IF(ISNUMBER(FIND(analysismethod2,'III_Plan comp 438.68 {Plan 5}'!AV$15)),"",'III_Plan comp 438.68 {Plan 5}'!AV$15&amp;analysismethod2)</f>
        <v xml:space="preserve">Plan Provider Directory Review; 
</v>
      </c>
      <c r="DD65" s="251" t="str">
        <f>IF(ISNUMBER(FIND(analysismethod2,'III_Plan comp 438.68 {Plan 5}'!AW$15)),"",'III_Plan comp 438.68 {Plan 5}'!AW$15&amp;analysismethod2)</f>
        <v xml:space="preserve">Plan Provider Directory Review; 
</v>
      </c>
      <c r="DE65" s="251" t="str">
        <f>IF(ISNUMBER(FIND(analysismethod2,'III_Plan comp 438.68 {Plan 5}'!AX$15)),"",'III_Plan comp 438.68 {Plan 5}'!AX$15&amp;analysismethod2)</f>
        <v xml:space="preserve">Plan Provider Directory Review; 
</v>
      </c>
      <c r="DF65" s="251" t="str">
        <f>IF(ISNUMBER(FIND(analysismethod2,'III_Plan comp 438.68 {Plan 5}'!AY$15)),"",'III_Plan comp 438.68 {Plan 5}'!AY$15&amp;analysismethod2)</f>
        <v xml:space="preserve">Plan Provider Directory Review; 
</v>
      </c>
      <c r="DG65" s="251" t="str">
        <f>IF(ISNUMBER(FIND(analysismethod2,'III_Plan comp 438.68 {Plan 5}'!AZ$15)),"",'III_Plan comp 438.68 {Plan 5}'!AZ$15&amp;analysismethod2)</f>
        <v xml:space="preserve">Plan Provider Directory Review; 
</v>
      </c>
      <c r="DH65" s="251" t="str">
        <f>IF(ISNUMBER(FIND(analysismethod2,'III_Plan comp 438.68 {Plan 5}'!BA$15)),"",'III_Plan comp 438.68 {Plan 5}'!BA$15&amp;analysismethod2)</f>
        <v xml:space="preserve">Plan Provider Directory Review; 
</v>
      </c>
      <c r="DI65" s="251" t="str">
        <f>IF(ISNUMBER(FIND(analysismethod2,'III_Plan comp 438.68 {Plan 5}'!BB$15)),"",'III_Plan comp 438.68 {Plan 5}'!BB$15&amp;analysismethod2)</f>
        <v xml:space="preserve">Plan Provider Directory Review; 
</v>
      </c>
      <c r="DJ65" s="251" t="str">
        <f>IF(ISNUMBER(FIND(analysismethod2,'III_Plan comp 438.68 {Plan 5}'!BC$15)),"",'III_Plan comp 438.68 {Plan 5}'!BC$15&amp;analysismethod2)</f>
        <v xml:space="preserve">Plan Provider Directory Review; 
</v>
      </c>
      <c r="DK65" s="251" t="str">
        <f>IF(ISNUMBER(FIND(analysismethod2,'III_Plan comp 438.68 {Plan 5}'!BD$15)),"",'III_Plan comp 438.68 {Plan 5}'!BD$15&amp;analysismethod2)</f>
        <v xml:space="preserve">Plan Provider Directory Review; 
</v>
      </c>
      <c r="DL65" s="251" t="str">
        <f>IF(ISNUMBER(FIND(analysismethod2,'III_Plan comp 438.68 {Plan 5}'!BE$15)),"",'III_Plan comp 438.68 {Plan 5}'!BE$15&amp;analysismethod2)</f>
        <v xml:space="preserve">Plan Provider Directory Review; 
</v>
      </c>
      <c r="DM65" s="251" t="str">
        <f>IF(ISNUMBER(FIND(analysismethod2,'III_Plan comp 438.68 {Plan 5}'!BF$15)),"",'III_Plan comp 438.68 {Plan 5}'!BF$15&amp;analysismethod2)</f>
        <v xml:space="preserve">Plan Provider Directory Review; 
</v>
      </c>
      <c r="DN65" s="251" t="str">
        <f>IF(ISNUMBER(FIND(analysismethod2,'III_Plan comp 438.68 {Plan 5}'!BG$15)),"",'III_Plan comp 438.68 {Plan 5}'!BG$15&amp;analysismethod2)</f>
        <v xml:space="preserve">Plan Provider Directory Review; 
</v>
      </c>
      <c r="DO65" s="251" t="str">
        <f>IF(ISNUMBER(FIND(analysismethod2,'III_Plan comp 438.68 {Plan 5}'!BH$15)),"",'III_Plan comp 438.68 {Plan 5}'!BH$15&amp;analysismethod2)</f>
        <v xml:space="preserve">Plan Provider Directory Review; 
</v>
      </c>
      <c r="DP65" s="251" t="str">
        <f>IF(ISNUMBER(FIND(analysismethod2,'III_Plan comp 438.68 {Plan 5}'!BI$15)),"",'III_Plan comp 438.68 {Plan 5}'!BI$15&amp;analysismethod2)</f>
        <v xml:space="preserve">Plan Provider Directory Review; 
</v>
      </c>
      <c r="DQ65" s="251" t="str">
        <f>IF(ISNUMBER(FIND(analysismethod2,'III_Plan comp 438.68 {Plan 5}'!BJ$15)),"",'III_Plan comp 438.68 {Plan 5}'!BJ$15&amp;analysismethod2)</f>
        <v xml:space="preserve">Plan Provider Directory Review; 
</v>
      </c>
      <c r="DR65" s="251" t="str">
        <f>IF(ISNUMBER(FIND(analysismethod2,'III_Plan comp 438.68 {Plan 5}'!BK$15)),"",'III_Plan comp 438.68 {Plan 5}'!BK$15&amp;analysismethod2)</f>
        <v xml:space="preserve">Plan Provider Directory Review; 
</v>
      </c>
      <c r="DS65" s="251" t="str">
        <f>IF(ISNUMBER(FIND(analysismethod2,'III_Plan comp 438.68 {Plan 5}'!BL$15)),"",'III_Plan comp 438.68 {Plan 5}'!BL$15&amp;analysismethod2)</f>
        <v xml:space="preserve">Plan Provider Directory Review; 
</v>
      </c>
      <c r="DT65" s="251" t="str">
        <f>IF(ISNUMBER(FIND(analysismethod2,'III_Plan comp 438.68 {Plan 5}'!BM$15)),"",'III_Plan comp 438.68 {Plan 5}'!BM$15&amp;analysismethod2)</f>
        <v xml:space="preserve">Plan Provider Directory Review; 
</v>
      </c>
      <c r="DU65" s="251" t="str">
        <f>IF(ISNUMBER(FIND(analysismethod2,'III_Plan comp 438.68 {Plan 5}'!BN$15)),"",'III_Plan comp 438.68 {Plan 5}'!BN$15&amp;analysismethod2)</f>
        <v xml:space="preserve">Plan Provider Directory Review; 
</v>
      </c>
      <c r="DV65" s="251" t="str">
        <f>IF(ISNUMBER(FIND(analysismethod2,'III_Plan comp 438.68 {Plan 5}'!BO$15)),"",'III_Plan comp 438.68 {Plan 5}'!BO$15&amp;analysismethod2)</f>
        <v xml:space="preserve">Plan Provider Directory Review; 
</v>
      </c>
      <c r="DW65" s="251" t="str">
        <f>IF(ISNUMBER(FIND(analysismethod2,'III_Plan comp 438.68 {Plan 5}'!BP$15)),"",'III_Plan comp 438.68 {Plan 5}'!BP$15&amp;analysismethod2)</f>
        <v xml:space="preserve">Plan Provider Directory Review; 
</v>
      </c>
      <c r="DX65" s="251" t="str">
        <f>IF(ISNUMBER(FIND(analysismethod2,'III_Plan comp 438.68 {Plan 5}'!BQ$15)),"",'III_Plan comp 438.68 {Plan 5}'!BQ$15&amp;analysismethod2)</f>
        <v xml:space="preserve">Plan Provider Directory Review; 
</v>
      </c>
      <c r="DY65" s="251" t="str">
        <f>IF(ISNUMBER(FIND(analysismethod2,'III_Plan comp 438.68 {Plan 5}'!BR$15)),"",'III_Plan comp 438.68 {Plan 5}'!BR$15&amp;analysismethod2)</f>
        <v xml:space="preserve">Plan Provider Directory Review; 
</v>
      </c>
      <c r="DZ65" s="251" t="str">
        <f>IF(ISNUMBER(FIND(analysismethod2,'III_Plan comp 438.68 {Plan 5}'!BS$15)),"",'III_Plan comp 438.68 {Plan 5}'!BS$15&amp;analysismethod2)</f>
        <v xml:space="preserve">Plan Provider Directory Review; 
</v>
      </c>
      <c r="EA65" s="251" t="str">
        <f>IF(ISNUMBER(FIND(analysismethod2,'III_Plan comp 438.68 {Plan 5}'!BT$15)),"",'III_Plan comp 438.68 {Plan 5}'!BT$15&amp;analysismethod2)</f>
        <v xml:space="preserve">Plan Provider Directory Review; 
</v>
      </c>
      <c r="EB65" s="251" t="str">
        <f>IF(ISNUMBER(FIND(analysismethod2,'III_Plan comp 438.68 {Plan 5}'!BU$15)),"",'III_Plan comp 438.68 {Plan 5}'!BU$15&amp;analysismethod2)</f>
        <v xml:space="preserve">Plan Provider Directory Review; 
</v>
      </c>
      <c r="EC65" s="251" t="str">
        <f>IF(ISNUMBER(FIND(analysismethod2,'III_Plan comp 438.68 {Plan 5}'!BV$15)),"",'III_Plan comp 438.68 {Plan 5}'!BV$15&amp;analysismethod2)</f>
        <v xml:space="preserve">Plan Provider Directory Review; 
</v>
      </c>
      <c r="ED65" s="251" t="str">
        <f>IF(ISNUMBER(FIND(analysismethod2,'III_Plan comp 438.68 {Plan 5}'!BW$15)),"",'III_Plan comp 438.68 {Plan 5}'!BW$15&amp;analysismethod2)</f>
        <v xml:space="preserve">Plan Provider Directory Review; 
</v>
      </c>
      <c r="EE65" s="251" t="str">
        <f>IF(ISNUMBER(FIND(analysismethod2,'III_Plan comp 438.68 {Plan 5}'!BX$15)),"",'III_Plan comp 438.68 {Plan 5}'!BX$15&amp;analysismethod2)</f>
        <v xml:space="preserve">Plan Provider Directory Review; 
</v>
      </c>
      <c r="EF65" s="251" t="str">
        <f>IF(ISNUMBER(FIND(analysismethod2,'III_Plan comp 438.68 {Plan 5}'!BY$15)),"",'III_Plan comp 438.68 {Plan 5}'!BY$15&amp;analysismethod2)</f>
        <v xml:space="preserve">Plan Provider Directory Review; 
</v>
      </c>
      <c r="EG65" s="251" t="str">
        <f>IF(ISNUMBER(FIND(analysismethod2,'III_Plan comp 438.68 {Plan 5}'!BZ$15)),"",'III_Plan comp 438.68 {Plan 5}'!BZ$15&amp;analysismethod2)</f>
        <v xml:space="preserve">Plan Provider Directory Review; 
</v>
      </c>
      <c r="EH65" s="251" t="str">
        <f>IF(ISNUMBER(FIND(analysismethod2,'III_Plan comp 438.68 {Plan 5}'!CA$15)),"",'III_Plan comp 438.68 {Plan 5}'!CA$15&amp;analysismethod2)</f>
        <v xml:space="preserve">Plan Provider Directory Review; 
</v>
      </c>
      <c r="EI65" s="251" t="str">
        <f>IF(ISNUMBER(FIND(analysismethod2,'III_Plan comp 438.68 {Plan 5}'!CB$15)),"",'III_Plan comp 438.68 {Plan 5}'!CB$15&amp;analysismethod2)</f>
        <v xml:space="preserve">Plan Provider Directory Review; 
</v>
      </c>
      <c r="EJ65" s="251" t="str">
        <f>IF(ISNUMBER(FIND(analysismethod2,'III_Plan comp 438.68 {Plan 5}'!CC$15)),"",'III_Plan comp 438.68 {Plan 5}'!CC$15&amp;analysismethod2)</f>
        <v xml:space="preserve">Plan Provider Directory Review; 
</v>
      </c>
      <c r="EK65" s="251" t="str">
        <f>IF(ISNUMBER(FIND(analysismethod2,'III_Plan comp 438.68 {Plan 5}'!CD$15)),"",'III_Plan comp 438.68 {Plan 5}'!CD$15&amp;analysismethod2)</f>
        <v xml:space="preserve">Plan Provider Directory Review; 
</v>
      </c>
      <c r="EL65" s="251" t="str">
        <f>IF(ISNUMBER(FIND(analysismethod2,'III_Plan comp 438.68 {Plan 5}'!CE$15)),"",'III_Plan comp 438.68 {Plan 5}'!CE$15&amp;analysismethod2)</f>
        <v xml:space="preserve">Plan Provider Directory Review; 
</v>
      </c>
      <c r="EM65" s="251" t="str">
        <f>IF(ISNUMBER(FIND(analysismethod2,'III_Plan comp 438.68 {Plan 5}'!CF$15)),"",'III_Plan comp 438.68 {Plan 5}'!CF$15&amp;analysismethod2)</f>
        <v xml:space="preserve">Plan Provider Directory Review; 
</v>
      </c>
      <c r="EN65" s="251" t="str">
        <f>IF(ISNUMBER(FIND(analysismethod2,'III_Plan comp 438.68 {Plan 5}'!CG$15)),"",'III_Plan comp 438.68 {Plan 5}'!CG$15&amp;analysismethod2)</f>
        <v xml:space="preserve">Plan Provider Directory Review; 
</v>
      </c>
      <c r="EO65" s="251" t="str">
        <f>IF(ISNUMBER(FIND(analysismethod2,'III_Plan comp 438.68 {Plan 5}'!CH$15)),"",'III_Plan comp 438.68 {Plan 5}'!CH$15&amp;analysismethod2)</f>
        <v xml:space="preserve">Plan Provider Directory Review; 
</v>
      </c>
      <c r="EP65" s="251" t="str">
        <f>IF(ISNUMBER(FIND(analysismethod2,'III_Plan comp 438.68 {Plan 5}'!CI$15)),"",'III_Plan comp 438.68 {Plan 5}'!CI$15&amp;analysismethod2)</f>
        <v xml:space="preserve">Plan Provider Directory Review; 
</v>
      </c>
      <c r="EQ65" s="251" t="str">
        <f>IF(ISNUMBER(FIND(analysismethod2,'III_Plan comp 438.68 {Plan 5}'!CJ$15)),"",'III_Plan comp 438.68 {Plan 5}'!CJ$15&amp;analysismethod2)</f>
        <v xml:space="preserve">Plan Provider Directory Review; 
</v>
      </c>
      <c r="ER65" s="251" t="str">
        <f>IF(ISNUMBER(FIND(analysismethod2,'III_Plan comp 438.68 {Plan 5}'!CK$15)),"",'III_Plan comp 438.68 {Plan 5}'!CK$15&amp;analysismethod2)</f>
        <v xml:space="preserve">Plan Provider Directory Review; 
</v>
      </c>
      <c r="ES65" s="251" t="str">
        <f>IF(ISNUMBER(FIND(analysismethod2,'III_Plan comp 438.68 {Plan 5}'!CL$15)),"",'III_Plan comp 438.68 {Plan 5}'!CL$15&amp;analysismethod2)</f>
        <v xml:space="preserve">Plan Provider Directory Review; 
</v>
      </c>
      <c r="ET65" s="251" t="str">
        <f>IF(ISNUMBER(FIND(analysismethod2,'III_Plan comp 438.68 {Plan 5}'!CM$15)),"",'III_Plan comp 438.68 {Plan 5}'!CM$15&amp;analysismethod2)</f>
        <v xml:space="preserve">Plan Provider Directory Review; 
</v>
      </c>
      <c r="EU65" s="251" t="str">
        <f>IF(ISNUMBER(FIND(analysismethod2,'III_Plan comp 438.68 {Plan 5}'!CN$15)),"",'III_Plan comp 438.68 {Plan 5}'!CN$15&amp;analysismethod2)</f>
        <v xml:space="preserve">Plan Provider Directory Review; 
</v>
      </c>
      <c r="EV65" s="251" t="str">
        <f>IF(ISNUMBER(FIND(analysismethod2,'III_Plan comp 438.68 {Plan 5}'!CO$15)),"",'III_Plan comp 438.68 {Plan 5}'!CO$15&amp;analysismethod2)</f>
        <v xml:space="preserve">Plan Provider Directory Review; 
</v>
      </c>
      <c r="EW65" s="251" t="str">
        <f>IF(ISNUMBER(FIND(analysismethod2,'III_Plan comp 438.68 {Plan 5}'!CP$15)),"",'III_Plan comp 438.68 {Plan 5}'!CP$15&amp;analysismethod2)</f>
        <v xml:space="preserve">Plan Provider Directory Review; 
</v>
      </c>
      <c r="EX65" s="251" t="str">
        <f>IF(ISNUMBER(FIND(analysismethod2,'III_Plan comp 438.68 {Plan 5}'!CQ$15)),"",'III_Plan comp 438.68 {Plan 5}'!CQ$15&amp;analysismethod2)</f>
        <v xml:space="preserve">Plan Provider Directory Review; 
</v>
      </c>
      <c r="EY65" s="251" t="str">
        <f>IF(ISNUMBER(FIND(analysismethod2,'III_Plan comp 438.68 {Plan 5}'!CR$15)),"",'III_Plan comp 438.68 {Plan 5}'!CR$15&amp;analysismethod2)</f>
        <v xml:space="preserve">Plan Provider Directory Review; 
</v>
      </c>
      <c r="EZ65" s="251" t="str">
        <f>IF(ISNUMBER(FIND(analysismethod2,'III_Plan comp 438.68 {Plan 5}'!CS$15)),"",'III_Plan comp 438.68 {Plan 5}'!CS$15&amp;analysismethod2)</f>
        <v xml:space="preserve">Plan Provider Directory Review; 
</v>
      </c>
      <c r="FA65" s="251" t="str">
        <f>IF(ISNUMBER(FIND(analysismethod2,'III_Plan comp 438.68 {Plan 5}'!CT$15)),"",'III_Plan comp 438.68 {Plan 5}'!CT$15&amp;analysismethod2)</f>
        <v xml:space="preserve">Plan Provider Directory Review; 
</v>
      </c>
      <c r="FB65" s="251" t="str">
        <f>IF(ISNUMBER(FIND(analysismethod2,'III_Plan comp 438.68 {Plan 5}'!CU$15)),"",'III_Plan comp 438.68 {Plan 5}'!CU$15&amp;analysismethod2)</f>
        <v xml:space="preserve">Plan Provider Directory Review; 
</v>
      </c>
      <c r="FC65" s="251" t="str">
        <f>IF(ISNUMBER(FIND(analysismethod2,'III_Plan comp 438.68 {Plan 5}'!CV$15)),"",'III_Plan comp 438.68 {Plan 5}'!CV$15&amp;analysismethod2)</f>
        <v xml:space="preserve">Plan Provider Directory Review; 
</v>
      </c>
      <c r="FD65" s="251" t="str">
        <f>IF(ISNUMBER(FIND(analysismethod2,'III_Plan comp 438.68 {Plan 5}'!CW$15)),"",'III_Plan comp 438.68 {Plan 5}'!CW$15&amp;analysismethod2)</f>
        <v xml:space="preserve">Plan Provider Directory Review; 
</v>
      </c>
      <c r="FE65" s="251" t="str">
        <f>IF(ISNUMBER(FIND(analysismethod2,'III_Plan comp 438.68 {Plan 5}'!CX$15)),"",'III_Plan comp 438.68 {Plan 5}'!CX$15&amp;analysismethod2)</f>
        <v xml:space="preserve">Plan Provider Directory Review; 
</v>
      </c>
      <c r="FF65" s="251" t="str">
        <f>IF(ISNUMBER(FIND(analysismethod2,'III_Plan comp 438.68 {Plan 5}'!CY$15)),"",'III_Plan comp 438.68 {Plan 5}'!CY$15&amp;analysismethod2)</f>
        <v xml:space="preserve">Plan Provider Directory Review; 
</v>
      </c>
      <c r="FG65" s="251" t="str">
        <f>IF(ISNUMBER(FIND(analysismethod2,'III_Plan comp 438.68 {Plan 5}'!CZ$15)),"",'III_Plan comp 438.68 {Plan 5}'!CZ$15&amp;analysismethod2)</f>
        <v xml:space="preserve">Plan Provider Directory Review; 
</v>
      </c>
    </row>
    <row r="66" spans="62:163" x14ac:dyDescent="0.2">
      <c r="BK66" s="250" t="str">
        <f>IF('I_State and program information'!$E$58="Yes","Secret Shopper: Network Participation"&amp;"; "&amp;CHAR(10)&amp;CHAR(10),"")</f>
        <v xml:space="preserve">Secret Shopper: Network Participation; 
</v>
      </c>
      <c r="BL66" s="251" t="str">
        <f>IF(ISNUMBER(FIND(analysismethod3,'III_Plan comp 438.68 {Plan 5}'!E$15)),"",'III_Plan comp 438.68 {Plan 5}'!E$15&amp;analysismethod3)</f>
        <v xml:space="preserve">Secret Shopper: Network Participation; 
</v>
      </c>
      <c r="BM66" s="251" t="str">
        <f>IF(ISNUMBER(FIND(analysismethod3,'III_Plan comp 438.68 {Plan 5}'!F$15)),"",'III_Plan comp 438.68 {Plan 5}'!F$15&amp;analysismethod3)</f>
        <v xml:space="preserve">Secret Shopper: Network Participation; 
</v>
      </c>
      <c r="BN66" s="251" t="str">
        <f>IF(ISNUMBER(FIND(analysismethod3,'III_Plan comp 438.68 {Plan 5}'!G$15)),"",'III_Plan comp 438.68 {Plan 5}'!G$15&amp;analysismethod3)</f>
        <v xml:space="preserve">Secret Shopper: Network Participation; 
</v>
      </c>
      <c r="BO66" s="251" t="str">
        <f>IF(ISNUMBER(FIND(analysismethod3,'III_Plan comp 438.68 {Plan 5}'!H$15)),"",'III_Plan comp 438.68 {Plan 5}'!H$15&amp;analysismethod3)</f>
        <v xml:space="preserve">Secret Shopper: Network Participation; 
</v>
      </c>
      <c r="BP66" s="251" t="str">
        <f>IF(ISNUMBER(FIND(analysismethod3,'III_Plan comp 438.68 {Plan 5}'!I$15)),"",'III_Plan comp 438.68 {Plan 5}'!I$15&amp;analysismethod3)</f>
        <v xml:space="preserve">Secret Shopper: Network Participation; 
</v>
      </c>
      <c r="BQ66" s="251" t="str">
        <f>IF(ISNUMBER(FIND(analysismethod3,'III_Plan comp 438.68 {Plan 5}'!J$15)),"",'III_Plan comp 438.68 {Plan 5}'!J$15&amp;analysismethod3)</f>
        <v xml:space="preserve">Secret Shopper: Network Participation; 
</v>
      </c>
      <c r="BR66" s="251" t="str">
        <f>IF(ISNUMBER(FIND(analysismethod3,'III_Plan comp 438.68 {Plan 5}'!K$15)),"",'III_Plan comp 438.68 {Plan 5}'!K$15&amp;analysismethod3)</f>
        <v xml:space="preserve">Secret Shopper: Network Participation; 
</v>
      </c>
      <c r="BS66" s="251" t="str">
        <f>IF(ISNUMBER(FIND(analysismethod3,'III_Plan comp 438.68 {Plan 5}'!L$15)),"",'III_Plan comp 438.68 {Plan 5}'!L$15&amp;analysismethod3)</f>
        <v xml:space="preserve">Secret Shopper: Network Participation; 
</v>
      </c>
      <c r="BT66" s="251" t="str">
        <f>IF(ISNUMBER(FIND(analysismethod3,'III_Plan comp 438.68 {Plan 5}'!M$15)),"",'III_Plan comp 438.68 {Plan 5}'!M$15&amp;analysismethod3)</f>
        <v xml:space="preserve">Secret Shopper: Network Participation; 
</v>
      </c>
      <c r="BU66" s="251" t="str">
        <f>IF(ISNUMBER(FIND(analysismethod3,'III_Plan comp 438.68 {Plan 5}'!N$15)),"",'III_Plan comp 438.68 {Plan 5}'!N$15&amp;analysismethod3)</f>
        <v xml:space="preserve">Secret Shopper: Network Participation; 
</v>
      </c>
      <c r="BV66" s="251" t="str">
        <f>IF(ISNUMBER(FIND(analysismethod3,'III_Plan comp 438.68 {Plan 5}'!O$15)),"",'III_Plan comp 438.68 {Plan 5}'!O$15&amp;analysismethod3)</f>
        <v xml:space="preserve">Secret Shopper: Network Participation; 
</v>
      </c>
      <c r="BW66" s="251" t="str">
        <f>IF(ISNUMBER(FIND(analysismethod3,'III_Plan comp 438.68 {Plan 5}'!P$15)),"",'III_Plan comp 438.68 {Plan 5}'!P$15&amp;analysismethod3)</f>
        <v xml:space="preserve">Secret Shopper: Network Participation; 
</v>
      </c>
      <c r="BX66" s="251" t="str">
        <f>IF(ISNUMBER(FIND(analysismethod3,'III_Plan comp 438.68 {Plan 5}'!Q$15)),"",'III_Plan comp 438.68 {Plan 5}'!Q$15&amp;analysismethod3)</f>
        <v xml:space="preserve">Secret Shopper: Network Participation; 
</v>
      </c>
      <c r="BY66" s="251" t="str">
        <f>IF(ISNUMBER(FIND(analysismethod3,'III_Plan comp 438.68 {Plan 5}'!R$15)),"",'III_Plan comp 438.68 {Plan 5}'!R$15&amp;analysismethod3)</f>
        <v xml:space="preserve">Secret Shopper: Network Participation; 
</v>
      </c>
      <c r="BZ66" s="251" t="str">
        <f>IF(ISNUMBER(FIND(analysismethod3,'III_Plan comp 438.68 {Plan 5}'!S$15)),"",'III_Plan comp 438.68 {Plan 5}'!S$15&amp;analysismethod3)</f>
        <v xml:space="preserve">Secret Shopper: Network Participation; 
</v>
      </c>
      <c r="CA66" s="251" t="str">
        <f>IF(ISNUMBER(FIND(analysismethod3,'III_Plan comp 438.68 {Plan 5}'!T$15)),"",'III_Plan comp 438.68 {Plan 5}'!T$15&amp;analysismethod3)</f>
        <v xml:space="preserve">Secret Shopper: Network Participation; 
</v>
      </c>
      <c r="CB66" s="251" t="str">
        <f>IF(ISNUMBER(FIND(analysismethod3,'III_Plan comp 438.68 {Plan 5}'!U$15)),"",'III_Plan comp 438.68 {Plan 5}'!U$15&amp;analysismethod3)</f>
        <v xml:space="preserve">Secret Shopper: Network Participation; 
</v>
      </c>
      <c r="CC66" s="251" t="str">
        <f>IF(ISNUMBER(FIND(analysismethod3,'III_Plan comp 438.68 {Plan 5}'!V$15)),"",'III_Plan comp 438.68 {Plan 5}'!V$15&amp;analysismethod3)</f>
        <v xml:space="preserve">Secret Shopper: Network Participation; 
</v>
      </c>
      <c r="CD66" s="251" t="str">
        <f>IF(ISNUMBER(FIND(analysismethod3,'III_Plan comp 438.68 {Plan 5}'!W$15)),"",'III_Plan comp 438.68 {Plan 5}'!W$15&amp;analysismethod3)</f>
        <v xml:space="preserve">Secret Shopper: Network Participation; 
</v>
      </c>
      <c r="CE66" s="251" t="str">
        <f>IF(ISNUMBER(FIND(analysismethod3,'III_Plan comp 438.68 {Plan 5}'!X$15)),"",'III_Plan comp 438.68 {Plan 5}'!X$15&amp;analysismethod3)</f>
        <v xml:space="preserve">Secret Shopper: Network Participation; 
</v>
      </c>
      <c r="CF66" s="251" t="str">
        <f>IF(ISNUMBER(FIND(analysismethod3,'III_Plan comp 438.68 {Plan 5}'!Y$15)),"",'III_Plan comp 438.68 {Plan 5}'!Y$15&amp;analysismethod3)</f>
        <v xml:space="preserve">Secret Shopper: Network Participation; 
</v>
      </c>
      <c r="CG66" s="251" t="str">
        <f>IF(ISNUMBER(FIND(analysismethod3,'III_Plan comp 438.68 {Plan 5}'!Z$15)),"",'III_Plan comp 438.68 {Plan 5}'!Z$15&amp;analysismethod3)</f>
        <v xml:space="preserve">Secret Shopper: Network Participation; 
</v>
      </c>
      <c r="CH66" s="251" t="str">
        <f>IF(ISNUMBER(FIND(analysismethod3,'III_Plan comp 438.68 {Plan 5}'!AA$15)),"",'III_Plan comp 438.68 {Plan 5}'!AA$15&amp;analysismethod3)</f>
        <v xml:space="preserve">Secret Shopper: Network Participation; 
</v>
      </c>
      <c r="CI66" s="251" t="str">
        <f>IF(ISNUMBER(FIND(analysismethod3,'III_Plan comp 438.68 {Plan 5}'!AB$15)),"",'III_Plan comp 438.68 {Plan 5}'!AB$15&amp;analysismethod3)</f>
        <v xml:space="preserve">Secret Shopper: Network Participation; 
</v>
      </c>
      <c r="CJ66" s="251" t="str">
        <f>IF(ISNUMBER(FIND(analysismethod3,'III_Plan comp 438.68 {Plan 5}'!AC$15)),"",'III_Plan comp 438.68 {Plan 5}'!AC$15&amp;analysismethod3)</f>
        <v xml:space="preserve">Secret Shopper: Network Participation; 
</v>
      </c>
      <c r="CK66" s="251" t="str">
        <f>IF(ISNUMBER(FIND(analysismethod3,'III_Plan comp 438.68 {Plan 5}'!AD$15)),"",'III_Plan comp 438.68 {Plan 5}'!AD$15&amp;analysismethod3)</f>
        <v xml:space="preserve">Secret Shopper: Network Participation; 
</v>
      </c>
      <c r="CL66" s="251" t="str">
        <f>IF(ISNUMBER(FIND(analysismethod3,'III_Plan comp 438.68 {Plan 5}'!AE$15)),"",'III_Plan comp 438.68 {Plan 5}'!AE$15&amp;analysismethod3)</f>
        <v xml:space="preserve">Secret Shopper: Network Participation; 
</v>
      </c>
      <c r="CM66" s="251" t="str">
        <f>IF(ISNUMBER(FIND(analysismethod3,'III_Plan comp 438.68 {Plan 5}'!AF$15)),"",'III_Plan comp 438.68 {Plan 5}'!AF$15&amp;analysismethod3)</f>
        <v xml:space="preserve">Secret Shopper: Network Participation; 
</v>
      </c>
      <c r="CN66" s="251" t="str">
        <f>IF(ISNUMBER(FIND(analysismethod3,'III_Plan comp 438.68 {Plan 5}'!AG$15)),"",'III_Plan comp 438.68 {Plan 5}'!AG$15&amp;analysismethod3)</f>
        <v xml:space="preserve">Secret Shopper: Network Participation; 
</v>
      </c>
      <c r="CO66" s="251" t="str">
        <f>IF(ISNUMBER(FIND(analysismethod3,'III_Plan comp 438.68 {Plan 5}'!AH$15)),"",'III_Plan comp 438.68 {Plan 5}'!AH$15&amp;analysismethod3)</f>
        <v xml:space="preserve">Secret Shopper: Network Participation; 
</v>
      </c>
      <c r="CP66" s="251" t="str">
        <f>IF(ISNUMBER(FIND(analysismethod3,'III_Plan comp 438.68 {Plan 5}'!AI$15)),"",'III_Plan comp 438.68 {Plan 5}'!AI$15&amp;analysismethod3)</f>
        <v xml:space="preserve">Secret Shopper: Network Participation; 
</v>
      </c>
      <c r="CQ66" s="251" t="str">
        <f>IF(ISNUMBER(FIND(analysismethod3,'III_Plan comp 438.68 {Plan 5}'!AJ$15)),"",'III_Plan comp 438.68 {Plan 5}'!AJ$15&amp;analysismethod3)</f>
        <v xml:space="preserve">Secret Shopper: Network Participation; 
</v>
      </c>
      <c r="CR66" s="251" t="str">
        <f>IF(ISNUMBER(FIND(analysismethod3,'III_Plan comp 438.68 {Plan 5}'!AK$15)),"",'III_Plan comp 438.68 {Plan 5}'!AK$15&amp;analysismethod3)</f>
        <v xml:space="preserve">Secret Shopper: Network Participation; 
</v>
      </c>
      <c r="CS66" s="251" t="str">
        <f>IF(ISNUMBER(FIND(analysismethod3,'III_Plan comp 438.68 {Plan 5}'!AL$15)),"",'III_Plan comp 438.68 {Plan 5}'!AL$15&amp;analysismethod3)</f>
        <v xml:space="preserve">Secret Shopper: Network Participation; 
</v>
      </c>
      <c r="CT66" s="251" t="str">
        <f>IF(ISNUMBER(FIND(analysismethod3,'III_Plan comp 438.68 {Plan 5}'!AM$15)),"",'III_Plan comp 438.68 {Plan 5}'!AM$15&amp;analysismethod3)</f>
        <v xml:space="preserve">Secret Shopper: Network Participation; 
</v>
      </c>
      <c r="CU66" s="251" t="str">
        <f>IF(ISNUMBER(FIND(analysismethod3,'III_Plan comp 438.68 {Plan 5}'!AN$15)),"",'III_Plan comp 438.68 {Plan 5}'!AN$15&amp;analysismethod3)</f>
        <v xml:space="preserve">Secret Shopper: Network Participation; 
</v>
      </c>
      <c r="CV66" s="251" t="str">
        <f>IF(ISNUMBER(FIND(analysismethod3,'III_Plan comp 438.68 {Plan 5}'!AO$15)),"",'III_Plan comp 438.68 {Plan 5}'!AO$15&amp;analysismethod3)</f>
        <v xml:space="preserve">Secret Shopper: Network Participation; 
</v>
      </c>
      <c r="CW66" s="251" t="str">
        <f>IF(ISNUMBER(FIND(analysismethod3,'III_Plan comp 438.68 {Plan 5}'!AP$15)),"",'III_Plan comp 438.68 {Plan 5}'!AP$15&amp;analysismethod3)</f>
        <v xml:space="preserve">Secret Shopper: Network Participation; 
</v>
      </c>
      <c r="CX66" s="251" t="str">
        <f>IF(ISNUMBER(FIND(analysismethod3,'III_Plan comp 438.68 {Plan 5}'!AQ$15)),"",'III_Plan comp 438.68 {Plan 5}'!AQ$15&amp;analysismethod3)</f>
        <v xml:space="preserve">Secret Shopper: Network Participation; 
</v>
      </c>
      <c r="CY66" s="251" t="str">
        <f>IF(ISNUMBER(FIND(analysismethod3,'III_Plan comp 438.68 {Plan 5}'!AR$15)),"",'III_Plan comp 438.68 {Plan 5}'!AR$15&amp;analysismethod3)</f>
        <v xml:space="preserve">Secret Shopper: Network Participation; 
</v>
      </c>
      <c r="CZ66" s="251" t="str">
        <f>IF(ISNUMBER(FIND(analysismethod3,'III_Plan comp 438.68 {Plan 5}'!AS$15)),"",'III_Plan comp 438.68 {Plan 5}'!AS$15&amp;analysismethod3)</f>
        <v xml:space="preserve">Secret Shopper: Network Participation; 
</v>
      </c>
      <c r="DA66" s="251" t="str">
        <f>IF(ISNUMBER(FIND(analysismethod3,'III_Plan comp 438.68 {Plan 5}'!AT$15)),"",'III_Plan comp 438.68 {Plan 5}'!AT$15&amp;analysismethod3)</f>
        <v xml:space="preserve">Secret Shopper: Network Participation; 
</v>
      </c>
      <c r="DB66" s="251" t="str">
        <f>IF(ISNUMBER(FIND(analysismethod3,'III_Plan comp 438.68 {Plan 5}'!AU$15)),"",'III_Plan comp 438.68 {Plan 5}'!AU$15&amp;analysismethod3)</f>
        <v xml:space="preserve">Secret Shopper: Network Participation; 
</v>
      </c>
      <c r="DC66" s="251" t="str">
        <f>IF(ISNUMBER(FIND(analysismethod3,'III_Plan comp 438.68 {Plan 5}'!AV$15)),"",'III_Plan comp 438.68 {Plan 5}'!AV$15&amp;analysismethod3)</f>
        <v xml:space="preserve">Secret Shopper: Network Participation; 
</v>
      </c>
      <c r="DD66" s="251" t="str">
        <f>IF(ISNUMBER(FIND(analysismethod3,'III_Plan comp 438.68 {Plan 5}'!AW$15)),"",'III_Plan comp 438.68 {Plan 5}'!AW$15&amp;analysismethod3)</f>
        <v xml:space="preserve">Secret Shopper: Network Participation; 
</v>
      </c>
      <c r="DE66" s="251" t="str">
        <f>IF(ISNUMBER(FIND(analysismethod3,'III_Plan comp 438.68 {Plan 5}'!AX$15)),"",'III_Plan comp 438.68 {Plan 5}'!AX$15&amp;analysismethod3)</f>
        <v xml:space="preserve">Secret Shopper: Network Participation; 
</v>
      </c>
      <c r="DF66" s="251" t="str">
        <f>IF(ISNUMBER(FIND(analysismethod3,'III_Plan comp 438.68 {Plan 5}'!AY$15)),"",'III_Plan comp 438.68 {Plan 5}'!AY$15&amp;analysismethod3)</f>
        <v xml:space="preserve">Secret Shopper: Network Participation; 
</v>
      </c>
      <c r="DG66" s="251" t="str">
        <f>IF(ISNUMBER(FIND(analysismethod3,'III_Plan comp 438.68 {Plan 5}'!AZ$15)),"",'III_Plan comp 438.68 {Plan 5}'!AZ$15&amp;analysismethod3)</f>
        <v xml:space="preserve">Secret Shopper: Network Participation; 
</v>
      </c>
      <c r="DH66" s="251" t="str">
        <f>IF(ISNUMBER(FIND(analysismethod3,'III_Plan comp 438.68 {Plan 5}'!BA$15)),"",'III_Plan comp 438.68 {Plan 5}'!BA$15&amp;analysismethod3)</f>
        <v xml:space="preserve">Secret Shopper: Network Participation; 
</v>
      </c>
      <c r="DI66" s="251" t="str">
        <f>IF(ISNUMBER(FIND(analysismethod3,'III_Plan comp 438.68 {Plan 5}'!BB$15)),"",'III_Plan comp 438.68 {Plan 5}'!BB$15&amp;analysismethod3)</f>
        <v xml:space="preserve">Secret Shopper: Network Participation; 
</v>
      </c>
      <c r="DJ66" s="251" t="str">
        <f>IF(ISNUMBER(FIND(analysismethod3,'III_Plan comp 438.68 {Plan 5}'!BC$15)),"",'III_Plan comp 438.68 {Plan 5}'!BC$15&amp;analysismethod3)</f>
        <v xml:space="preserve">Secret Shopper: Network Participation; 
</v>
      </c>
      <c r="DK66" s="251" t="str">
        <f>IF(ISNUMBER(FIND(analysismethod3,'III_Plan comp 438.68 {Plan 5}'!BD$15)),"",'III_Plan comp 438.68 {Plan 5}'!BD$15&amp;analysismethod3)</f>
        <v xml:space="preserve">Secret Shopper: Network Participation; 
</v>
      </c>
      <c r="DL66" s="251" t="str">
        <f>IF(ISNUMBER(FIND(analysismethod3,'III_Plan comp 438.68 {Plan 5}'!BE$15)),"",'III_Plan comp 438.68 {Plan 5}'!BE$15&amp;analysismethod3)</f>
        <v xml:space="preserve">Secret Shopper: Network Participation; 
</v>
      </c>
      <c r="DM66" s="251" t="str">
        <f>IF(ISNUMBER(FIND(analysismethod3,'III_Plan comp 438.68 {Plan 5}'!BF$15)),"",'III_Plan comp 438.68 {Plan 5}'!BF$15&amp;analysismethod3)</f>
        <v xml:space="preserve">Secret Shopper: Network Participation; 
</v>
      </c>
      <c r="DN66" s="251" t="str">
        <f>IF(ISNUMBER(FIND(analysismethod3,'III_Plan comp 438.68 {Plan 5}'!BG$15)),"",'III_Plan comp 438.68 {Plan 5}'!BG$15&amp;analysismethod3)</f>
        <v xml:space="preserve">Secret Shopper: Network Participation; 
</v>
      </c>
      <c r="DO66" s="251" t="str">
        <f>IF(ISNUMBER(FIND(analysismethod3,'III_Plan comp 438.68 {Plan 5}'!BH$15)),"",'III_Plan comp 438.68 {Plan 5}'!BH$15&amp;analysismethod3)</f>
        <v xml:space="preserve">Secret Shopper: Network Participation; 
</v>
      </c>
      <c r="DP66" s="251" t="str">
        <f>IF(ISNUMBER(FIND(analysismethod3,'III_Plan comp 438.68 {Plan 5}'!BI$15)),"",'III_Plan comp 438.68 {Plan 5}'!BI$15&amp;analysismethod3)</f>
        <v xml:space="preserve">Secret Shopper: Network Participation; 
</v>
      </c>
      <c r="DQ66" s="251" t="str">
        <f>IF(ISNUMBER(FIND(analysismethod3,'III_Plan comp 438.68 {Plan 5}'!BJ$15)),"",'III_Plan comp 438.68 {Plan 5}'!BJ$15&amp;analysismethod3)</f>
        <v xml:space="preserve">Secret Shopper: Network Participation; 
</v>
      </c>
      <c r="DR66" s="251" t="str">
        <f>IF(ISNUMBER(FIND(analysismethod3,'III_Plan comp 438.68 {Plan 5}'!BK$15)),"",'III_Plan comp 438.68 {Plan 5}'!BK$15&amp;analysismethod3)</f>
        <v xml:space="preserve">Secret Shopper: Network Participation; 
</v>
      </c>
      <c r="DS66" s="251" t="str">
        <f>IF(ISNUMBER(FIND(analysismethod3,'III_Plan comp 438.68 {Plan 5}'!BL$15)),"",'III_Plan comp 438.68 {Plan 5}'!BL$15&amp;analysismethod3)</f>
        <v xml:space="preserve">Secret Shopper: Network Participation; 
</v>
      </c>
      <c r="DT66" s="251" t="str">
        <f>IF(ISNUMBER(FIND(analysismethod3,'III_Plan comp 438.68 {Plan 5}'!BM$15)),"",'III_Plan comp 438.68 {Plan 5}'!BM$15&amp;analysismethod3)</f>
        <v xml:space="preserve">Secret Shopper: Network Participation; 
</v>
      </c>
      <c r="DU66" s="251" t="str">
        <f>IF(ISNUMBER(FIND(analysismethod3,'III_Plan comp 438.68 {Plan 5}'!BN$15)),"",'III_Plan comp 438.68 {Plan 5}'!BN$15&amp;analysismethod3)</f>
        <v xml:space="preserve">Secret Shopper: Network Participation; 
</v>
      </c>
      <c r="DV66" s="251" t="str">
        <f>IF(ISNUMBER(FIND(analysismethod3,'III_Plan comp 438.68 {Plan 5}'!BO$15)),"",'III_Plan comp 438.68 {Plan 5}'!BO$15&amp;analysismethod3)</f>
        <v xml:space="preserve">Secret Shopper: Network Participation; 
</v>
      </c>
      <c r="DW66" s="251" t="str">
        <f>IF(ISNUMBER(FIND(analysismethod3,'III_Plan comp 438.68 {Plan 5}'!BP$15)),"",'III_Plan comp 438.68 {Plan 5}'!BP$15&amp;analysismethod3)</f>
        <v xml:space="preserve">Secret Shopper: Network Participation; 
</v>
      </c>
      <c r="DX66" s="251" t="str">
        <f>IF(ISNUMBER(FIND(analysismethod3,'III_Plan comp 438.68 {Plan 5}'!BQ$15)),"",'III_Plan comp 438.68 {Plan 5}'!BQ$15&amp;analysismethod3)</f>
        <v xml:space="preserve">Secret Shopper: Network Participation; 
</v>
      </c>
      <c r="DY66" s="251" t="str">
        <f>IF(ISNUMBER(FIND(analysismethod3,'III_Plan comp 438.68 {Plan 5}'!BR$15)),"",'III_Plan comp 438.68 {Plan 5}'!BR$15&amp;analysismethod3)</f>
        <v xml:space="preserve">Secret Shopper: Network Participation; 
</v>
      </c>
      <c r="DZ66" s="251" t="str">
        <f>IF(ISNUMBER(FIND(analysismethod3,'III_Plan comp 438.68 {Plan 5}'!BS$15)),"",'III_Plan comp 438.68 {Plan 5}'!BS$15&amp;analysismethod3)</f>
        <v xml:space="preserve">Secret Shopper: Network Participation; 
</v>
      </c>
      <c r="EA66" s="251" t="str">
        <f>IF(ISNUMBER(FIND(analysismethod3,'III_Plan comp 438.68 {Plan 5}'!BT$15)),"",'III_Plan comp 438.68 {Plan 5}'!BT$15&amp;analysismethod3)</f>
        <v xml:space="preserve">Secret Shopper: Network Participation; 
</v>
      </c>
      <c r="EB66" s="251" t="str">
        <f>IF(ISNUMBER(FIND(analysismethod3,'III_Plan comp 438.68 {Plan 5}'!BU$15)),"",'III_Plan comp 438.68 {Plan 5}'!BU$15&amp;analysismethod3)</f>
        <v xml:space="preserve">Secret Shopper: Network Participation; 
</v>
      </c>
      <c r="EC66" s="251" t="str">
        <f>IF(ISNUMBER(FIND(analysismethod3,'III_Plan comp 438.68 {Plan 5}'!BV$15)),"",'III_Plan comp 438.68 {Plan 5}'!BV$15&amp;analysismethod3)</f>
        <v xml:space="preserve">Secret Shopper: Network Participation; 
</v>
      </c>
      <c r="ED66" s="251" t="str">
        <f>IF(ISNUMBER(FIND(analysismethod3,'III_Plan comp 438.68 {Plan 5}'!BW$15)),"",'III_Plan comp 438.68 {Plan 5}'!BW$15&amp;analysismethod3)</f>
        <v xml:space="preserve">Secret Shopper: Network Participation; 
</v>
      </c>
      <c r="EE66" s="251" t="str">
        <f>IF(ISNUMBER(FIND(analysismethod3,'III_Plan comp 438.68 {Plan 5}'!BX$15)),"",'III_Plan comp 438.68 {Plan 5}'!BX$15&amp;analysismethod3)</f>
        <v xml:space="preserve">Secret Shopper: Network Participation; 
</v>
      </c>
      <c r="EF66" s="251" t="str">
        <f>IF(ISNUMBER(FIND(analysismethod3,'III_Plan comp 438.68 {Plan 5}'!BY$15)),"",'III_Plan comp 438.68 {Plan 5}'!BY$15&amp;analysismethod3)</f>
        <v xml:space="preserve">Secret Shopper: Network Participation; 
</v>
      </c>
      <c r="EG66" s="251" t="str">
        <f>IF(ISNUMBER(FIND(analysismethod3,'III_Plan comp 438.68 {Plan 5}'!BZ$15)),"",'III_Plan comp 438.68 {Plan 5}'!BZ$15&amp;analysismethod3)</f>
        <v xml:space="preserve">Secret Shopper: Network Participation; 
</v>
      </c>
      <c r="EH66" s="251" t="str">
        <f>IF(ISNUMBER(FIND(analysismethod3,'III_Plan comp 438.68 {Plan 5}'!CA$15)),"",'III_Plan comp 438.68 {Plan 5}'!CA$15&amp;analysismethod3)</f>
        <v xml:space="preserve">Secret Shopper: Network Participation; 
</v>
      </c>
      <c r="EI66" s="251" t="str">
        <f>IF(ISNUMBER(FIND(analysismethod3,'III_Plan comp 438.68 {Plan 5}'!CB$15)),"",'III_Plan comp 438.68 {Plan 5}'!CB$15&amp;analysismethod3)</f>
        <v xml:space="preserve">Secret Shopper: Network Participation; 
</v>
      </c>
      <c r="EJ66" s="251" t="str">
        <f>IF(ISNUMBER(FIND(analysismethod3,'III_Plan comp 438.68 {Plan 5}'!CC$15)),"",'III_Plan comp 438.68 {Plan 5}'!CC$15&amp;analysismethod3)</f>
        <v xml:space="preserve">Secret Shopper: Network Participation; 
</v>
      </c>
      <c r="EK66" s="251" t="str">
        <f>IF(ISNUMBER(FIND(analysismethod3,'III_Plan comp 438.68 {Plan 5}'!CD$15)),"",'III_Plan comp 438.68 {Plan 5}'!CD$15&amp;analysismethod3)</f>
        <v xml:space="preserve">Secret Shopper: Network Participation; 
</v>
      </c>
      <c r="EL66" s="251" t="str">
        <f>IF(ISNUMBER(FIND(analysismethod3,'III_Plan comp 438.68 {Plan 5}'!CE$15)),"",'III_Plan comp 438.68 {Plan 5}'!CE$15&amp;analysismethod3)</f>
        <v xml:space="preserve">Secret Shopper: Network Participation; 
</v>
      </c>
      <c r="EM66" s="251" t="str">
        <f>IF(ISNUMBER(FIND(analysismethod3,'III_Plan comp 438.68 {Plan 5}'!CF$15)),"",'III_Plan comp 438.68 {Plan 5}'!CF$15&amp;analysismethod3)</f>
        <v xml:space="preserve">Secret Shopper: Network Participation; 
</v>
      </c>
      <c r="EN66" s="251" t="str">
        <f>IF(ISNUMBER(FIND(analysismethod3,'III_Plan comp 438.68 {Plan 5}'!CG$15)),"",'III_Plan comp 438.68 {Plan 5}'!CG$15&amp;analysismethod3)</f>
        <v xml:space="preserve">Secret Shopper: Network Participation; 
</v>
      </c>
      <c r="EO66" s="251" t="str">
        <f>IF(ISNUMBER(FIND(analysismethod3,'III_Plan comp 438.68 {Plan 5}'!CH$15)),"",'III_Plan comp 438.68 {Plan 5}'!CH$15&amp;analysismethod3)</f>
        <v xml:space="preserve">Secret Shopper: Network Participation; 
</v>
      </c>
      <c r="EP66" s="251" t="str">
        <f>IF(ISNUMBER(FIND(analysismethod3,'III_Plan comp 438.68 {Plan 5}'!CI$15)),"",'III_Plan comp 438.68 {Plan 5}'!CI$15&amp;analysismethod3)</f>
        <v xml:space="preserve">Secret Shopper: Network Participation; 
</v>
      </c>
      <c r="EQ66" s="251" t="str">
        <f>IF(ISNUMBER(FIND(analysismethod3,'III_Plan comp 438.68 {Plan 5}'!CJ$15)),"",'III_Plan comp 438.68 {Plan 5}'!CJ$15&amp;analysismethod3)</f>
        <v xml:space="preserve">Secret Shopper: Network Participation; 
</v>
      </c>
      <c r="ER66" s="251" t="str">
        <f>IF(ISNUMBER(FIND(analysismethod3,'III_Plan comp 438.68 {Plan 5}'!CK$15)),"",'III_Plan comp 438.68 {Plan 5}'!CK$15&amp;analysismethod3)</f>
        <v xml:space="preserve">Secret Shopper: Network Participation; 
</v>
      </c>
      <c r="ES66" s="251" t="str">
        <f>IF(ISNUMBER(FIND(analysismethod3,'III_Plan comp 438.68 {Plan 5}'!CL$15)),"",'III_Plan comp 438.68 {Plan 5}'!CL$15&amp;analysismethod3)</f>
        <v xml:space="preserve">Secret Shopper: Network Participation; 
</v>
      </c>
      <c r="ET66" s="251" t="str">
        <f>IF(ISNUMBER(FIND(analysismethod3,'III_Plan comp 438.68 {Plan 5}'!CM$15)),"",'III_Plan comp 438.68 {Plan 5}'!CM$15&amp;analysismethod3)</f>
        <v xml:space="preserve">Secret Shopper: Network Participation; 
</v>
      </c>
      <c r="EU66" s="251" t="str">
        <f>IF(ISNUMBER(FIND(analysismethod3,'III_Plan comp 438.68 {Plan 5}'!CN$15)),"",'III_Plan comp 438.68 {Plan 5}'!CN$15&amp;analysismethod3)</f>
        <v xml:space="preserve">Secret Shopper: Network Participation; 
</v>
      </c>
      <c r="EV66" s="251" t="str">
        <f>IF(ISNUMBER(FIND(analysismethod3,'III_Plan comp 438.68 {Plan 5}'!CO$15)),"",'III_Plan comp 438.68 {Plan 5}'!CO$15&amp;analysismethod3)</f>
        <v xml:space="preserve">Secret Shopper: Network Participation; 
</v>
      </c>
      <c r="EW66" s="251" t="str">
        <f>IF(ISNUMBER(FIND(analysismethod3,'III_Plan comp 438.68 {Plan 5}'!CP$15)),"",'III_Plan comp 438.68 {Plan 5}'!CP$15&amp;analysismethod3)</f>
        <v xml:space="preserve">Secret Shopper: Network Participation; 
</v>
      </c>
      <c r="EX66" s="251" t="str">
        <f>IF(ISNUMBER(FIND(analysismethod3,'III_Plan comp 438.68 {Plan 5}'!CQ$15)),"",'III_Plan comp 438.68 {Plan 5}'!CQ$15&amp;analysismethod3)</f>
        <v xml:space="preserve">Secret Shopper: Network Participation; 
</v>
      </c>
      <c r="EY66" s="251" t="str">
        <f>IF(ISNUMBER(FIND(analysismethod3,'III_Plan comp 438.68 {Plan 5}'!CR$15)),"",'III_Plan comp 438.68 {Plan 5}'!CR$15&amp;analysismethod3)</f>
        <v xml:space="preserve">Secret Shopper: Network Participation; 
</v>
      </c>
      <c r="EZ66" s="251" t="str">
        <f>IF(ISNUMBER(FIND(analysismethod3,'III_Plan comp 438.68 {Plan 5}'!CS$15)),"",'III_Plan comp 438.68 {Plan 5}'!CS$15&amp;analysismethod3)</f>
        <v xml:space="preserve">Secret Shopper: Network Participation; 
</v>
      </c>
      <c r="FA66" s="251" t="str">
        <f>IF(ISNUMBER(FIND(analysismethod3,'III_Plan comp 438.68 {Plan 5}'!CT$15)),"",'III_Plan comp 438.68 {Plan 5}'!CT$15&amp;analysismethod3)</f>
        <v xml:space="preserve">Secret Shopper: Network Participation; 
</v>
      </c>
      <c r="FB66" s="251" t="str">
        <f>IF(ISNUMBER(FIND(analysismethod3,'III_Plan comp 438.68 {Plan 5}'!CU$15)),"",'III_Plan comp 438.68 {Plan 5}'!CU$15&amp;analysismethod3)</f>
        <v xml:space="preserve">Secret Shopper: Network Participation; 
</v>
      </c>
      <c r="FC66" s="251" t="str">
        <f>IF(ISNUMBER(FIND(analysismethod3,'III_Plan comp 438.68 {Plan 5}'!CV$15)),"",'III_Plan comp 438.68 {Plan 5}'!CV$15&amp;analysismethod3)</f>
        <v xml:space="preserve">Secret Shopper: Network Participation; 
</v>
      </c>
      <c r="FD66" s="251" t="str">
        <f>IF(ISNUMBER(FIND(analysismethod3,'III_Plan comp 438.68 {Plan 5}'!CW$15)),"",'III_Plan comp 438.68 {Plan 5}'!CW$15&amp;analysismethod3)</f>
        <v xml:space="preserve">Secret Shopper: Network Participation; 
</v>
      </c>
      <c r="FE66" s="251" t="str">
        <f>IF(ISNUMBER(FIND(analysismethod3,'III_Plan comp 438.68 {Plan 5}'!CX$15)),"",'III_Plan comp 438.68 {Plan 5}'!CX$15&amp;analysismethod3)</f>
        <v xml:space="preserve">Secret Shopper: Network Participation; 
</v>
      </c>
      <c r="FF66" s="251" t="str">
        <f>IF(ISNUMBER(FIND(analysismethod3,'III_Plan comp 438.68 {Plan 5}'!CY$15)),"",'III_Plan comp 438.68 {Plan 5}'!CY$15&amp;analysismethod3)</f>
        <v xml:space="preserve">Secret Shopper: Network Participation; 
</v>
      </c>
      <c r="FG66" s="251" t="str">
        <f>IF(ISNUMBER(FIND(analysismethod3,'III_Plan comp 438.68 {Plan 5}'!CZ$15)),"",'III_Plan comp 438.68 {Plan 5}'!CZ$15&amp;analysismethod3)</f>
        <v xml:space="preserve">Secret Shopper: Network Participation; 
</v>
      </c>
    </row>
    <row r="67" spans="62:163" x14ac:dyDescent="0.2">
      <c r="BK67" s="250" t="str">
        <f>IF('I_State and program information'!$E$62="Yes","Secret Shopper: Appointment Availability"&amp;"; "&amp;CHAR(10)&amp;CHAR(10),"")</f>
        <v xml:space="preserve">Secret Shopper: Appointment Availability; 
</v>
      </c>
      <c r="BL67" s="251" t="str">
        <f>IF(ISNUMBER(FIND(analysismethod4,'III_Plan comp 438.68 {Plan 5}'!E$15)),"",'III_Plan comp 438.68 {Plan 5}'!E$15&amp;analysismethod4)</f>
        <v xml:space="preserve">Secret Shopper: Appointment Availability; 
</v>
      </c>
      <c r="BM67" s="251" t="str">
        <f>IF(ISNUMBER(FIND(analysismethod4,'III_Plan comp 438.68 {Plan 5}'!F$15)),"",'III_Plan comp 438.68 {Plan 5}'!F$15&amp;analysismethod4)</f>
        <v xml:space="preserve">Secret Shopper: Appointment Availability; 
</v>
      </c>
      <c r="BN67" s="251" t="str">
        <f>IF(ISNUMBER(FIND(analysismethod4,'III_Plan comp 438.68 {Plan 5}'!G$15)),"",'III_Plan comp 438.68 {Plan 5}'!G$15&amp;analysismethod4)</f>
        <v xml:space="preserve">Secret Shopper: Appointment Availability; 
</v>
      </c>
      <c r="BO67" s="251" t="str">
        <f>IF(ISNUMBER(FIND(analysismethod4,'III_Plan comp 438.68 {Plan 5}'!H$15)),"",'III_Plan comp 438.68 {Plan 5}'!H$15&amp;analysismethod4)</f>
        <v xml:space="preserve">Secret Shopper: Appointment Availability; 
</v>
      </c>
      <c r="BP67" s="251" t="str">
        <f>IF(ISNUMBER(FIND(analysismethod4,'III_Plan comp 438.68 {Plan 5}'!I$15)),"",'III_Plan comp 438.68 {Plan 5}'!I$15&amp;analysismethod4)</f>
        <v xml:space="preserve">Secret Shopper: Appointment Availability; 
</v>
      </c>
      <c r="BQ67" s="251" t="str">
        <f>IF(ISNUMBER(FIND(analysismethod4,'III_Plan comp 438.68 {Plan 5}'!J$15)),"",'III_Plan comp 438.68 {Plan 5}'!J$15&amp;analysismethod4)</f>
        <v xml:space="preserve">Secret Shopper: Appointment Availability; 
</v>
      </c>
      <c r="BR67" s="251" t="str">
        <f>IF(ISNUMBER(FIND(analysismethod4,'III_Plan comp 438.68 {Plan 5}'!K$15)),"",'III_Plan comp 438.68 {Plan 5}'!K$15&amp;analysismethod4)</f>
        <v xml:space="preserve">Secret Shopper: Appointment Availability; 
</v>
      </c>
      <c r="BS67" s="251" t="str">
        <f>IF(ISNUMBER(FIND(analysismethod4,'III_Plan comp 438.68 {Plan 5}'!L$15)),"",'III_Plan comp 438.68 {Plan 5}'!L$15&amp;analysismethod4)</f>
        <v xml:space="preserve">Secret Shopper: Appointment Availability; 
</v>
      </c>
      <c r="BT67" s="251" t="str">
        <f>IF(ISNUMBER(FIND(analysismethod4,'III_Plan comp 438.68 {Plan 5}'!M$15)),"",'III_Plan comp 438.68 {Plan 5}'!M$15&amp;analysismethod4)</f>
        <v xml:space="preserve">Secret Shopper: Appointment Availability; 
</v>
      </c>
      <c r="BU67" s="251" t="str">
        <f>IF(ISNUMBER(FIND(analysismethod4,'III_Plan comp 438.68 {Plan 5}'!N$15)),"",'III_Plan comp 438.68 {Plan 5}'!N$15&amp;analysismethod4)</f>
        <v xml:space="preserve">Secret Shopper: Appointment Availability; 
</v>
      </c>
      <c r="BV67" s="251" t="str">
        <f>IF(ISNUMBER(FIND(analysismethod4,'III_Plan comp 438.68 {Plan 5}'!O$15)),"",'III_Plan comp 438.68 {Plan 5}'!O$15&amp;analysismethod4)</f>
        <v xml:space="preserve">Secret Shopper: Appointment Availability; 
</v>
      </c>
      <c r="BW67" s="251" t="str">
        <f>IF(ISNUMBER(FIND(analysismethod4,'III_Plan comp 438.68 {Plan 5}'!P$15)),"",'III_Plan comp 438.68 {Plan 5}'!P$15&amp;analysismethod4)</f>
        <v xml:space="preserve">Secret Shopper: Appointment Availability; 
</v>
      </c>
      <c r="BX67" s="251" t="str">
        <f>IF(ISNUMBER(FIND(analysismethod4,'III_Plan comp 438.68 {Plan 5}'!Q$15)),"",'III_Plan comp 438.68 {Plan 5}'!Q$15&amp;analysismethod4)</f>
        <v xml:space="preserve">Secret Shopper: Appointment Availability; 
</v>
      </c>
      <c r="BY67" s="251" t="str">
        <f>IF(ISNUMBER(FIND(analysismethod4,'III_Plan comp 438.68 {Plan 5}'!R$15)),"",'III_Plan comp 438.68 {Plan 5}'!R$15&amp;analysismethod4)</f>
        <v xml:space="preserve">Secret Shopper: Appointment Availability; 
</v>
      </c>
      <c r="BZ67" s="251" t="str">
        <f>IF(ISNUMBER(FIND(analysismethod4,'III_Plan comp 438.68 {Plan 5}'!S$15)),"",'III_Plan comp 438.68 {Plan 5}'!S$15&amp;analysismethod4)</f>
        <v xml:space="preserve">Secret Shopper: Appointment Availability; 
</v>
      </c>
      <c r="CA67" s="251" t="str">
        <f>IF(ISNUMBER(FIND(analysismethod4,'III_Plan comp 438.68 {Plan 5}'!T$15)),"",'III_Plan comp 438.68 {Plan 5}'!T$15&amp;analysismethod4)</f>
        <v xml:space="preserve">Secret Shopper: Appointment Availability; 
</v>
      </c>
      <c r="CB67" s="251" t="str">
        <f>IF(ISNUMBER(FIND(analysismethod4,'III_Plan comp 438.68 {Plan 5}'!U$15)),"",'III_Plan comp 438.68 {Plan 5}'!U$15&amp;analysismethod4)</f>
        <v xml:space="preserve">Secret Shopper: Appointment Availability; 
</v>
      </c>
      <c r="CC67" s="251" t="str">
        <f>IF(ISNUMBER(FIND(analysismethod4,'III_Plan comp 438.68 {Plan 5}'!V$15)),"",'III_Plan comp 438.68 {Plan 5}'!V$15&amp;analysismethod4)</f>
        <v xml:space="preserve">Secret Shopper: Appointment Availability; 
</v>
      </c>
      <c r="CD67" s="251" t="str">
        <f>IF(ISNUMBER(FIND(analysismethod4,'III_Plan comp 438.68 {Plan 5}'!W$15)),"",'III_Plan comp 438.68 {Plan 5}'!W$15&amp;analysismethod4)</f>
        <v xml:space="preserve">Secret Shopper: Appointment Availability; 
</v>
      </c>
      <c r="CE67" s="251" t="str">
        <f>IF(ISNUMBER(FIND(analysismethod4,'III_Plan comp 438.68 {Plan 5}'!X$15)),"",'III_Plan comp 438.68 {Plan 5}'!X$15&amp;analysismethod4)</f>
        <v xml:space="preserve">Secret Shopper: Appointment Availability; 
</v>
      </c>
      <c r="CF67" s="251" t="str">
        <f>IF(ISNUMBER(FIND(analysismethod4,'III_Plan comp 438.68 {Plan 5}'!Y$15)),"",'III_Plan comp 438.68 {Plan 5}'!Y$15&amp;analysismethod4)</f>
        <v xml:space="preserve">Secret Shopper: Appointment Availability; 
</v>
      </c>
      <c r="CG67" s="251" t="str">
        <f>IF(ISNUMBER(FIND(analysismethod4,'III_Plan comp 438.68 {Plan 5}'!Z$15)),"",'III_Plan comp 438.68 {Plan 5}'!Z$15&amp;analysismethod4)</f>
        <v xml:space="preserve">Secret Shopper: Appointment Availability; 
</v>
      </c>
      <c r="CH67" s="251" t="str">
        <f>IF(ISNUMBER(FIND(analysismethod4,'III_Plan comp 438.68 {Plan 5}'!AA$15)),"",'III_Plan comp 438.68 {Plan 5}'!AA$15&amp;analysismethod4)</f>
        <v xml:space="preserve">Secret Shopper: Appointment Availability; 
</v>
      </c>
      <c r="CI67" s="251" t="str">
        <f>IF(ISNUMBER(FIND(analysismethod4,'III_Plan comp 438.68 {Plan 5}'!AB$15)),"",'III_Plan comp 438.68 {Plan 5}'!AB$15&amp;analysismethod4)</f>
        <v xml:space="preserve">Secret Shopper: Appointment Availability; 
</v>
      </c>
      <c r="CJ67" s="251" t="str">
        <f>IF(ISNUMBER(FIND(analysismethod4,'III_Plan comp 438.68 {Plan 5}'!AC$15)),"",'III_Plan comp 438.68 {Plan 5}'!AC$15&amp;analysismethod4)</f>
        <v xml:space="preserve">Secret Shopper: Appointment Availability; 
</v>
      </c>
      <c r="CK67" s="251" t="str">
        <f>IF(ISNUMBER(FIND(analysismethod4,'III_Plan comp 438.68 {Plan 5}'!AD$15)),"",'III_Plan comp 438.68 {Plan 5}'!AD$15&amp;analysismethod4)</f>
        <v xml:space="preserve">Secret Shopper: Appointment Availability; 
</v>
      </c>
      <c r="CL67" s="251" t="str">
        <f>IF(ISNUMBER(FIND(analysismethod4,'III_Plan comp 438.68 {Plan 5}'!AE$15)),"",'III_Plan comp 438.68 {Plan 5}'!AE$15&amp;analysismethod4)</f>
        <v xml:space="preserve">Secret Shopper: Appointment Availability; 
</v>
      </c>
      <c r="CM67" s="251" t="str">
        <f>IF(ISNUMBER(FIND(analysismethod4,'III_Plan comp 438.68 {Plan 5}'!AF$15)),"",'III_Plan comp 438.68 {Plan 5}'!AF$15&amp;analysismethod4)</f>
        <v xml:space="preserve">Secret Shopper: Appointment Availability; 
</v>
      </c>
      <c r="CN67" s="251" t="str">
        <f>IF(ISNUMBER(FIND(analysismethod4,'III_Plan comp 438.68 {Plan 5}'!AG$15)),"",'III_Plan comp 438.68 {Plan 5}'!AG$15&amp;analysismethod4)</f>
        <v xml:space="preserve">Secret Shopper: Appointment Availability; 
</v>
      </c>
      <c r="CO67" s="251" t="str">
        <f>IF(ISNUMBER(FIND(analysismethod4,'III_Plan comp 438.68 {Plan 5}'!AH$15)),"",'III_Plan comp 438.68 {Plan 5}'!AH$15&amp;analysismethod4)</f>
        <v xml:space="preserve">Secret Shopper: Appointment Availability; 
</v>
      </c>
      <c r="CP67" s="251" t="str">
        <f>IF(ISNUMBER(FIND(analysismethod4,'III_Plan comp 438.68 {Plan 5}'!AI$15)),"",'III_Plan comp 438.68 {Plan 5}'!AI$15&amp;analysismethod4)</f>
        <v xml:space="preserve">Secret Shopper: Appointment Availability; 
</v>
      </c>
      <c r="CQ67" s="251" t="str">
        <f>IF(ISNUMBER(FIND(analysismethod4,'III_Plan comp 438.68 {Plan 5}'!AJ$15)),"",'III_Plan comp 438.68 {Plan 5}'!AJ$15&amp;analysismethod4)</f>
        <v xml:space="preserve">Secret Shopper: Appointment Availability; 
</v>
      </c>
      <c r="CR67" s="251" t="str">
        <f>IF(ISNUMBER(FIND(analysismethod4,'III_Plan comp 438.68 {Plan 5}'!AK$15)),"",'III_Plan comp 438.68 {Plan 5}'!AK$15&amp;analysismethod4)</f>
        <v xml:space="preserve">Secret Shopper: Appointment Availability; 
</v>
      </c>
      <c r="CS67" s="251" t="str">
        <f>IF(ISNUMBER(FIND(analysismethod4,'III_Plan comp 438.68 {Plan 5}'!AL$15)),"",'III_Plan comp 438.68 {Plan 5}'!AL$15&amp;analysismethod4)</f>
        <v xml:space="preserve">Secret Shopper: Appointment Availability; 
</v>
      </c>
      <c r="CT67" s="251" t="str">
        <f>IF(ISNUMBER(FIND(analysismethod4,'III_Plan comp 438.68 {Plan 5}'!AM$15)),"",'III_Plan comp 438.68 {Plan 5}'!AM$15&amp;analysismethod4)</f>
        <v xml:space="preserve">Secret Shopper: Appointment Availability; 
</v>
      </c>
      <c r="CU67" s="251" t="str">
        <f>IF(ISNUMBER(FIND(analysismethod4,'III_Plan comp 438.68 {Plan 5}'!AN$15)),"",'III_Plan comp 438.68 {Plan 5}'!AN$15&amp;analysismethod4)</f>
        <v xml:space="preserve">Secret Shopper: Appointment Availability; 
</v>
      </c>
      <c r="CV67" s="251" t="str">
        <f>IF(ISNUMBER(FIND(analysismethod4,'III_Plan comp 438.68 {Plan 5}'!AO$15)),"",'III_Plan comp 438.68 {Plan 5}'!AO$15&amp;analysismethod4)</f>
        <v xml:space="preserve">Secret Shopper: Appointment Availability; 
</v>
      </c>
      <c r="CW67" s="251" t="str">
        <f>IF(ISNUMBER(FIND(analysismethod4,'III_Plan comp 438.68 {Plan 5}'!AP$15)),"",'III_Plan comp 438.68 {Plan 5}'!AP$15&amp;analysismethod4)</f>
        <v xml:space="preserve">Secret Shopper: Appointment Availability; 
</v>
      </c>
      <c r="CX67" s="251" t="str">
        <f>IF(ISNUMBER(FIND(analysismethod4,'III_Plan comp 438.68 {Plan 5}'!AQ$15)),"",'III_Plan comp 438.68 {Plan 5}'!AQ$15&amp;analysismethod4)</f>
        <v xml:space="preserve">Secret Shopper: Appointment Availability; 
</v>
      </c>
      <c r="CY67" s="251" t="str">
        <f>IF(ISNUMBER(FIND(analysismethod4,'III_Plan comp 438.68 {Plan 5}'!AR$15)),"",'III_Plan comp 438.68 {Plan 5}'!AR$15&amp;analysismethod4)</f>
        <v xml:space="preserve">Secret Shopper: Appointment Availability; 
</v>
      </c>
      <c r="CZ67" s="251" t="str">
        <f>IF(ISNUMBER(FIND(analysismethod4,'III_Plan comp 438.68 {Plan 5}'!AS$15)),"",'III_Plan comp 438.68 {Plan 5}'!AS$15&amp;analysismethod4)</f>
        <v xml:space="preserve">Secret Shopper: Appointment Availability; 
</v>
      </c>
      <c r="DA67" s="251" t="str">
        <f>IF(ISNUMBER(FIND(analysismethod4,'III_Plan comp 438.68 {Plan 5}'!AT$15)),"",'III_Plan comp 438.68 {Plan 5}'!AT$15&amp;analysismethod4)</f>
        <v xml:space="preserve">Secret Shopper: Appointment Availability; 
</v>
      </c>
      <c r="DB67" s="251" t="str">
        <f>IF(ISNUMBER(FIND(analysismethod4,'III_Plan comp 438.68 {Plan 5}'!AU$15)),"",'III_Plan comp 438.68 {Plan 5}'!AU$15&amp;analysismethod4)</f>
        <v xml:space="preserve">Secret Shopper: Appointment Availability; 
</v>
      </c>
      <c r="DC67" s="251" t="str">
        <f>IF(ISNUMBER(FIND(analysismethod4,'III_Plan comp 438.68 {Plan 5}'!AV$15)),"",'III_Plan comp 438.68 {Plan 5}'!AV$15&amp;analysismethod4)</f>
        <v xml:space="preserve">Secret Shopper: Appointment Availability; 
</v>
      </c>
      <c r="DD67" s="251" t="str">
        <f>IF(ISNUMBER(FIND(analysismethod4,'III_Plan comp 438.68 {Plan 5}'!AW$15)),"",'III_Plan comp 438.68 {Plan 5}'!AW$15&amp;analysismethod4)</f>
        <v xml:space="preserve">Secret Shopper: Appointment Availability; 
</v>
      </c>
      <c r="DE67" s="251" t="str">
        <f>IF(ISNUMBER(FIND(analysismethod4,'III_Plan comp 438.68 {Plan 5}'!AX$15)),"",'III_Plan comp 438.68 {Plan 5}'!AX$15&amp;analysismethod4)</f>
        <v xml:space="preserve">Secret Shopper: Appointment Availability; 
</v>
      </c>
      <c r="DF67" s="251" t="str">
        <f>IF(ISNUMBER(FIND(analysismethod4,'III_Plan comp 438.68 {Plan 5}'!AY$15)),"",'III_Plan comp 438.68 {Plan 5}'!AY$15&amp;analysismethod4)</f>
        <v xml:space="preserve">Secret Shopper: Appointment Availability; 
</v>
      </c>
      <c r="DG67" s="251" t="str">
        <f>IF(ISNUMBER(FIND(analysismethod4,'III_Plan comp 438.68 {Plan 5}'!AZ$15)),"",'III_Plan comp 438.68 {Plan 5}'!AZ$15&amp;analysismethod4)</f>
        <v xml:space="preserve">Secret Shopper: Appointment Availability; 
</v>
      </c>
      <c r="DH67" s="251" t="str">
        <f>IF(ISNUMBER(FIND(analysismethod4,'III_Plan comp 438.68 {Plan 5}'!BA$15)),"",'III_Plan comp 438.68 {Plan 5}'!BA$15&amp;analysismethod4)</f>
        <v xml:space="preserve">Secret Shopper: Appointment Availability; 
</v>
      </c>
      <c r="DI67" s="251" t="str">
        <f>IF(ISNUMBER(FIND(analysismethod4,'III_Plan comp 438.68 {Plan 5}'!BB$15)),"",'III_Plan comp 438.68 {Plan 5}'!BB$15&amp;analysismethod4)</f>
        <v xml:space="preserve">Secret Shopper: Appointment Availability; 
</v>
      </c>
      <c r="DJ67" s="251" t="str">
        <f>IF(ISNUMBER(FIND(analysismethod4,'III_Plan comp 438.68 {Plan 5}'!BC$15)),"",'III_Plan comp 438.68 {Plan 5}'!BC$15&amp;analysismethod4)</f>
        <v xml:space="preserve">Secret Shopper: Appointment Availability; 
</v>
      </c>
      <c r="DK67" s="251" t="str">
        <f>IF(ISNUMBER(FIND(analysismethod4,'III_Plan comp 438.68 {Plan 5}'!BD$15)),"",'III_Plan comp 438.68 {Plan 5}'!BD$15&amp;analysismethod4)</f>
        <v xml:space="preserve">Secret Shopper: Appointment Availability; 
</v>
      </c>
      <c r="DL67" s="251" t="str">
        <f>IF(ISNUMBER(FIND(analysismethod4,'III_Plan comp 438.68 {Plan 5}'!BE$15)),"",'III_Plan comp 438.68 {Plan 5}'!BE$15&amp;analysismethod4)</f>
        <v xml:space="preserve">Secret Shopper: Appointment Availability; 
</v>
      </c>
      <c r="DM67" s="251" t="str">
        <f>IF(ISNUMBER(FIND(analysismethod4,'III_Plan comp 438.68 {Plan 5}'!BF$15)),"",'III_Plan comp 438.68 {Plan 5}'!BF$15&amp;analysismethod4)</f>
        <v xml:space="preserve">Secret Shopper: Appointment Availability; 
</v>
      </c>
      <c r="DN67" s="251" t="str">
        <f>IF(ISNUMBER(FIND(analysismethod4,'III_Plan comp 438.68 {Plan 5}'!BG$15)),"",'III_Plan comp 438.68 {Plan 5}'!BG$15&amp;analysismethod4)</f>
        <v xml:space="preserve">Secret Shopper: Appointment Availability; 
</v>
      </c>
      <c r="DO67" s="251" t="str">
        <f>IF(ISNUMBER(FIND(analysismethod4,'III_Plan comp 438.68 {Plan 5}'!BH$15)),"",'III_Plan comp 438.68 {Plan 5}'!BH$15&amp;analysismethod4)</f>
        <v xml:space="preserve">Secret Shopper: Appointment Availability; 
</v>
      </c>
      <c r="DP67" s="251" t="str">
        <f>IF(ISNUMBER(FIND(analysismethod4,'III_Plan comp 438.68 {Plan 5}'!BI$15)),"",'III_Plan comp 438.68 {Plan 5}'!BI$15&amp;analysismethod4)</f>
        <v xml:space="preserve">Secret Shopper: Appointment Availability; 
</v>
      </c>
      <c r="DQ67" s="251" t="str">
        <f>IF(ISNUMBER(FIND(analysismethod4,'III_Plan comp 438.68 {Plan 5}'!BJ$15)),"",'III_Plan comp 438.68 {Plan 5}'!BJ$15&amp;analysismethod4)</f>
        <v xml:space="preserve">Secret Shopper: Appointment Availability; 
</v>
      </c>
      <c r="DR67" s="251" t="str">
        <f>IF(ISNUMBER(FIND(analysismethod4,'III_Plan comp 438.68 {Plan 5}'!BK$15)),"",'III_Plan comp 438.68 {Plan 5}'!BK$15&amp;analysismethod4)</f>
        <v xml:space="preserve">Secret Shopper: Appointment Availability; 
</v>
      </c>
      <c r="DS67" s="251" t="str">
        <f>IF(ISNUMBER(FIND(analysismethod4,'III_Plan comp 438.68 {Plan 5}'!BL$15)),"",'III_Plan comp 438.68 {Plan 5}'!BL$15&amp;analysismethod4)</f>
        <v xml:space="preserve">Secret Shopper: Appointment Availability; 
</v>
      </c>
      <c r="DT67" s="251" t="str">
        <f>IF(ISNUMBER(FIND(analysismethod4,'III_Plan comp 438.68 {Plan 5}'!BM$15)),"",'III_Plan comp 438.68 {Plan 5}'!BM$15&amp;analysismethod4)</f>
        <v xml:space="preserve">Secret Shopper: Appointment Availability; 
</v>
      </c>
      <c r="DU67" s="251" t="str">
        <f>IF(ISNUMBER(FIND(analysismethod4,'III_Plan comp 438.68 {Plan 5}'!BN$15)),"",'III_Plan comp 438.68 {Plan 5}'!BN$15&amp;analysismethod4)</f>
        <v xml:space="preserve">Secret Shopper: Appointment Availability; 
</v>
      </c>
      <c r="DV67" s="251" t="str">
        <f>IF(ISNUMBER(FIND(analysismethod4,'III_Plan comp 438.68 {Plan 5}'!BO$15)),"",'III_Plan comp 438.68 {Plan 5}'!BO$15&amp;analysismethod4)</f>
        <v xml:space="preserve">Secret Shopper: Appointment Availability; 
</v>
      </c>
      <c r="DW67" s="251" t="str">
        <f>IF(ISNUMBER(FIND(analysismethod4,'III_Plan comp 438.68 {Plan 5}'!BP$15)),"",'III_Plan comp 438.68 {Plan 5}'!BP$15&amp;analysismethod4)</f>
        <v xml:space="preserve">Secret Shopper: Appointment Availability; 
</v>
      </c>
      <c r="DX67" s="251" t="str">
        <f>IF(ISNUMBER(FIND(analysismethod4,'III_Plan comp 438.68 {Plan 5}'!BQ$15)),"",'III_Plan comp 438.68 {Plan 5}'!BQ$15&amp;analysismethod4)</f>
        <v xml:space="preserve">Secret Shopper: Appointment Availability; 
</v>
      </c>
      <c r="DY67" s="251" t="str">
        <f>IF(ISNUMBER(FIND(analysismethod4,'III_Plan comp 438.68 {Plan 5}'!BR$15)),"",'III_Plan comp 438.68 {Plan 5}'!BR$15&amp;analysismethod4)</f>
        <v xml:space="preserve">Secret Shopper: Appointment Availability; 
</v>
      </c>
      <c r="DZ67" s="251" t="str">
        <f>IF(ISNUMBER(FIND(analysismethod4,'III_Plan comp 438.68 {Plan 5}'!BS$15)),"",'III_Plan comp 438.68 {Plan 5}'!BS$15&amp;analysismethod4)</f>
        <v xml:space="preserve">Secret Shopper: Appointment Availability; 
</v>
      </c>
      <c r="EA67" s="251" t="str">
        <f>IF(ISNUMBER(FIND(analysismethod4,'III_Plan comp 438.68 {Plan 5}'!BT$15)),"",'III_Plan comp 438.68 {Plan 5}'!BT$15&amp;analysismethod4)</f>
        <v xml:space="preserve">Secret Shopper: Appointment Availability; 
</v>
      </c>
      <c r="EB67" s="251" t="str">
        <f>IF(ISNUMBER(FIND(analysismethod4,'III_Plan comp 438.68 {Plan 5}'!BU$15)),"",'III_Plan comp 438.68 {Plan 5}'!BU$15&amp;analysismethod4)</f>
        <v xml:space="preserve">Secret Shopper: Appointment Availability; 
</v>
      </c>
      <c r="EC67" s="251" t="str">
        <f>IF(ISNUMBER(FIND(analysismethod4,'III_Plan comp 438.68 {Plan 5}'!BV$15)),"",'III_Plan comp 438.68 {Plan 5}'!BV$15&amp;analysismethod4)</f>
        <v xml:space="preserve">Secret Shopper: Appointment Availability; 
</v>
      </c>
      <c r="ED67" s="251" t="str">
        <f>IF(ISNUMBER(FIND(analysismethod4,'III_Plan comp 438.68 {Plan 5}'!BW$15)),"",'III_Plan comp 438.68 {Plan 5}'!BW$15&amp;analysismethod4)</f>
        <v xml:space="preserve">Secret Shopper: Appointment Availability; 
</v>
      </c>
      <c r="EE67" s="251" t="str">
        <f>IF(ISNUMBER(FIND(analysismethod4,'III_Plan comp 438.68 {Plan 5}'!BX$15)),"",'III_Plan comp 438.68 {Plan 5}'!BX$15&amp;analysismethod4)</f>
        <v xml:space="preserve">Secret Shopper: Appointment Availability; 
</v>
      </c>
      <c r="EF67" s="251" t="str">
        <f>IF(ISNUMBER(FIND(analysismethod4,'III_Plan comp 438.68 {Plan 5}'!BY$15)),"",'III_Plan comp 438.68 {Plan 5}'!BY$15&amp;analysismethod4)</f>
        <v xml:space="preserve">Secret Shopper: Appointment Availability; 
</v>
      </c>
      <c r="EG67" s="251" t="str">
        <f>IF(ISNUMBER(FIND(analysismethod4,'III_Plan comp 438.68 {Plan 5}'!BZ$15)),"",'III_Plan comp 438.68 {Plan 5}'!BZ$15&amp;analysismethod4)</f>
        <v xml:space="preserve">Secret Shopper: Appointment Availability; 
</v>
      </c>
      <c r="EH67" s="251" t="str">
        <f>IF(ISNUMBER(FIND(analysismethod4,'III_Plan comp 438.68 {Plan 5}'!CA$15)),"",'III_Plan comp 438.68 {Plan 5}'!CA$15&amp;analysismethod4)</f>
        <v xml:space="preserve">Secret Shopper: Appointment Availability; 
</v>
      </c>
      <c r="EI67" s="251" t="str">
        <f>IF(ISNUMBER(FIND(analysismethod4,'III_Plan comp 438.68 {Plan 5}'!CB$15)),"",'III_Plan comp 438.68 {Plan 5}'!CB$15&amp;analysismethod4)</f>
        <v xml:space="preserve">Secret Shopper: Appointment Availability; 
</v>
      </c>
      <c r="EJ67" s="251" t="str">
        <f>IF(ISNUMBER(FIND(analysismethod4,'III_Plan comp 438.68 {Plan 5}'!CC$15)),"",'III_Plan comp 438.68 {Plan 5}'!CC$15&amp;analysismethod4)</f>
        <v xml:space="preserve">Secret Shopper: Appointment Availability; 
</v>
      </c>
      <c r="EK67" s="251" t="str">
        <f>IF(ISNUMBER(FIND(analysismethod4,'III_Plan comp 438.68 {Plan 5}'!CD$15)),"",'III_Plan comp 438.68 {Plan 5}'!CD$15&amp;analysismethod4)</f>
        <v xml:space="preserve">Secret Shopper: Appointment Availability; 
</v>
      </c>
      <c r="EL67" s="251" t="str">
        <f>IF(ISNUMBER(FIND(analysismethod4,'III_Plan comp 438.68 {Plan 5}'!CE$15)),"",'III_Plan comp 438.68 {Plan 5}'!CE$15&amp;analysismethod4)</f>
        <v xml:space="preserve">Secret Shopper: Appointment Availability; 
</v>
      </c>
      <c r="EM67" s="251" t="str">
        <f>IF(ISNUMBER(FIND(analysismethod4,'III_Plan comp 438.68 {Plan 5}'!CF$15)),"",'III_Plan comp 438.68 {Plan 5}'!CF$15&amp;analysismethod4)</f>
        <v xml:space="preserve">Secret Shopper: Appointment Availability; 
</v>
      </c>
      <c r="EN67" s="251" t="str">
        <f>IF(ISNUMBER(FIND(analysismethod4,'III_Plan comp 438.68 {Plan 5}'!CG$15)),"",'III_Plan comp 438.68 {Plan 5}'!CG$15&amp;analysismethod4)</f>
        <v xml:space="preserve">Secret Shopper: Appointment Availability; 
</v>
      </c>
      <c r="EO67" s="251" t="str">
        <f>IF(ISNUMBER(FIND(analysismethod4,'III_Plan comp 438.68 {Plan 5}'!CH$15)),"",'III_Plan comp 438.68 {Plan 5}'!CH$15&amp;analysismethod4)</f>
        <v xml:space="preserve">Secret Shopper: Appointment Availability; 
</v>
      </c>
      <c r="EP67" s="251" t="str">
        <f>IF(ISNUMBER(FIND(analysismethod4,'III_Plan comp 438.68 {Plan 5}'!CI$15)),"",'III_Plan comp 438.68 {Plan 5}'!CI$15&amp;analysismethod4)</f>
        <v xml:space="preserve">Secret Shopper: Appointment Availability; 
</v>
      </c>
      <c r="EQ67" s="251" t="str">
        <f>IF(ISNUMBER(FIND(analysismethod4,'III_Plan comp 438.68 {Plan 5}'!CJ$15)),"",'III_Plan comp 438.68 {Plan 5}'!CJ$15&amp;analysismethod4)</f>
        <v xml:space="preserve">Secret Shopper: Appointment Availability; 
</v>
      </c>
      <c r="ER67" s="251" t="str">
        <f>IF(ISNUMBER(FIND(analysismethod4,'III_Plan comp 438.68 {Plan 5}'!CK$15)),"",'III_Plan comp 438.68 {Plan 5}'!CK$15&amp;analysismethod4)</f>
        <v xml:space="preserve">Secret Shopper: Appointment Availability; 
</v>
      </c>
      <c r="ES67" s="251" t="str">
        <f>IF(ISNUMBER(FIND(analysismethod4,'III_Plan comp 438.68 {Plan 5}'!CL$15)),"",'III_Plan comp 438.68 {Plan 5}'!CL$15&amp;analysismethod4)</f>
        <v xml:space="preserve">Secret Shopper: Appointment Availability; 
</v>
      </c>
      <c r="ET67" s="251" t="str">
        <f>IF(ISNUMBER(FIND(analysismethod4,'III_Plan comp 438.68 {Plan 5}'!CM$15)),"",'III_Plan comp 438.68 {Plan 5}'!CM$15&amp;analysismethod4)</f>
        <v xml:space="preserve">Secret Shopper: Appointment Availability; 
</v>
      </c>
      <c r="EU67" s="251" t="str">
        <f>IF(ISNUMBER(FIND(analysismethod4,'III_Plan comp 438.68 {Plan 5}'!CN$15)),"",'III_Plan comp 438.68 {Plan 5}'!CN$15&amp;analysismethod4)</f>
        <v xml:space="preserve">Secret Shopper: Appointment Availability; 
</v>
      </c>
      <c r="EV67" s="251" t="str">
        <f>IF(ISNUMBER(FIND(analysismethod4,'III_Plan comp 438.68 {Plan 5}'!CO$15)),"",'III_Plan comp 438.68 {Plan 5}'!CO$15&amp;analysismethod4)</f>
        <v xml:space="preserve">Secret Shopper: Appointment Availability; 
</v>
      </c>
      <c r="EW67" s="251" t="str">
        <f>IF(ISNUMBER(FIND(analysismethod4,'III_Plan comp 438.68 {Plan 5}'!CP$15)),"",'III_Plan comp 438.68 {Plan 5}'!CP$15&amp;analysismethod4)</f>
        <v xml:space="preserve">Secret Shopper: Appointment Availability; 
</v>
      </c>
      <c r="EX67" s="251" t="str">
        <f>IF(ISNUMBER(FIND(analysismethod4,'III_Plan comp 438.68 {Plan 5}'!CQ$15)),"",'III_Plan comp 438.68 {Plan 5}'!CQ$15&amp;analysismethod4)</f>
        <v xml:space="preserve">Secret Shopper: Appointment Availability; 
</v>
      </c>
      <c r="EY67" s="251" t="str">
        <f>IF(ISNUMBER(FIND(analysismethod4,'III_Plan comp 438.68 {Plan 5}'!CR$15)),"",'III_Plan comp 438.68 {Plan 5}'!CR$15&amp;analysismethod4)</f>
        <v xml:space="preserve">Secret Shopper: Appointment Availability; 
</v>
      </c>
      <c r="EZ67" s="251" t="str">
        <f>IF(ISNUMBER(FIND(analysismethod4,'III_Plan comp 438.68 {Plan 5}'!CS$15)),"",'III_Plan comp 438.68 {Plan 5}'!CS$15&amp;analysismethod4)</f>
        <v xml:space="preserve">Secret Shopper: Appointment Availability; 
</v>
      </c>
      <c r="FA67" s="251" t="str">
        <f>IF(ISNUMBER(FIND(analysismethod4,'III_Plan comp 438.68 {Plan 5}'!CT$15)),"",'III_Plan comp 438.68 {Plan 5}'!CT$15&amp;analysismethod4)</f>
        <v xml:space="preserve">Secret Shopper: Appointment Availability; 
</v>
      </c>
      <c r="FB67" s="251" t="str">
        <f>IF(ISNUMBER(FIND(analysismethod4,'III_Plan comp 438.68 {Plan 5}'!CU$15)),"",'III_Plan comp 438.68 {Plan 5}'!CU$15&amp;analysismethod4)</f>
        <v xml:space="preserve">Secret Shopper: Appointment Availability; 
</v>
      </c>
      <c r="FC67" s="251" t="str">
        <f>IF(ISNUMBER(FIND(analysismethod4,'III_Plan comp 438.68 {Plan 5}'!CV$15)),"",'III_Plan comp 438.68 {Plan 5}'!CV$15&amp;analysismethod4)</f>
        <v xml:space="preserve">Secret Shopper: Appointment Availability; 
</v>
      </c>
      <c r="FD67" s="251" t="str">
        <f>IF(ISNUMBER(FIND(analysismethod4,'III_Plan comp 438.68 {Plan 5}'!CW$15)),"",'III_Plan comp 438.68 {Plan 5}'!CW$15&amp;analysismethod4)</f>
        <v xml:space="preserve">Secret Shopper: Appointment Availability; 
</v>
      </c>
      <c r="FE67" s="251" t="str">
        <f>IF(ISNUMBER(FIND(analysismethod4,'III_Plan comp 438.68 {Plan 5}'!CX$15)),"",'III_Plan comp 438.68 {Plan 5}'!CX$15&amp;analysismethod4)</f>
        <v xml:space="preserve">Secret Shopper: Appointment Availability; 
</v>
      </c>
      <c r="FF67" s="251" t="str">
        <f>IF(ISNUMBER(FIND(analysismethod4,'III_Plan comp 438.68 {Plan 5}'!CY$15)),"",'III_Plan comp 438.68 {Plan 5}'!CY$15&amp;analysismethod4)</f>
        <v xml:space="preserve">Secret Shopper: Appointment Availability; 
</v>
      </c>
      <c r="FG67" s="251" t="str">
        <f>IF(ISNUMBER(FIND(analysismethod4,'III_Plan comp 438.68 {Plan 5}'!CZ$15)),"",'III_Plan comp 438.68 {Plan 5}'!CZ$15&amp;analysismethod4)</f>
        <v xml:space="preserve">Secret Shopper: Appointment Availability; 
</v>
      </c>
    </row>
    <row r="68" spans="62:163" x14ac:dyDescent="0.2">
      <c r="BK68" s="250" t="str">
        <f>IF('I_State and program information'!$E$66="Yes","EVV Data Analysis"&amp;"; "&amp;CHAR(10)&amp;CHAR(10),"")</f>
        <v/>
      </c>
      <c r="BL68" s="251" t="str">
        <f>IF(ISNUMBER(FIND(analysismethod5,'III_Plan comp 438.68 {Plan 5}'!E$15)),"",'III_Plan comp 438.68 {Plan 5}'!E$15&amp;analysismethod5)</f>
        <v/>
      </c>
      <c r="BM68" s="251" t="str">
        <f>IF(ISNUMBER(FIND(analysismethod5,'III_Plan comp 438.68 {Plan 5}'!F$15)),"",'III_Plan comp 438.68 {Plan 5}'!F$15&amp;analysismethod5)</f>
        <v/>
      </c>
      <c r="BN68" s="251" t="str">
        <f>IF(ISNUMBER(FIND(analysismethod5,'III_Plan comp 438.68 {Plan 5}'!G$15)),"",'III_Plan comp 438.68 {Plan 5}'!G$15&amp;analysismethod5)</f>
        <v/>
      </c>
      <c r="BO68" s="251" t="str">
        <f>IF(ISNUMBER(FIND(analysismethod5,'III_Plan comp 438.68 {Plan 5}'!H$15)),"",'III_Plan comp 438.68 {Plan 5}'!H$15&amp;analysismethod5)</f>
        <v/>
      </c>
      <c r="BP68" s="251" t="str">
        <f>IF(ISNUMBER(FIND(analysismethod5,'III_Plan comp 438.68 {Plan 5}'!I$15)),"",'III_Plan comp 438.68 {Plan 5}'!I$15&amp;analysismethod5)</f>
        <v/>
      </c>
      <c r="BQ68" s="251" t="str">
        <f>IF(ISNUMBER(FIND(analysismethod5,'III_Plan comp 438.68 {Plan 5}'!J$15)),"",'III_Plan comp 438.68 {Plan 5}'!J$15&amp;analysismethod5)</f>
        <v/>
      </c>
      <c r="BR68" s="251" t="str">
        <f>IF(ISNUMBER(FIND(analysismethod5,'III_Plan comp 438.68 {Plan 5}'!K$15)),"",'III_Plan comp 438.68 {Plan 5}'!K$15&amp;analysismethod5)</f>
        <v/>
      </c>
      <c r="BS68" s="251" t="str">
        <f>IF(ISNUMBER(FIND(analysismethod5,'III_Plan comp 438.68 {Plan 5}'!L$15)),"",'III_Plan comp 438.68 {Plan 5}'!L$15&amp;analysismethod5)</f>
        <v/>
      </c>
      <c r="BT68" s="251" t="str">
        <f>IF(ISNUMBER(FIND(analysismethod5,'III_Plan comp 438.68 {Plan 5}'!M$15)),"",'III_Plan comp 438.68 {Plan 5}'!M$15&amp;analysismethod5)</f>
        <v/>
      </c>
      <c r="BU68" s="251" t="str">
        <f>IF(ISNUMBER(FIND(analysismethod5,'III_Plan comp 438.68 {Plan 5}'!N$15)),"",'III_Plan comp 438.68 {Plan 5}'!N$15&amp;analysismethod5)</f>
        <v/>
      </c>
      <c r="BV68" s="251" t="str">
        <f>IF(ISNUMBER(FIND(analysismethod5,'III_Plan comp 438.68 {Plan 5}'!O$15)),"",'III_Plan comp 438.68 {Plan 5}'!O$15&amp;analysismethod5)</f>
        <v/>
      </c>
      <c r="BW68" s="251" t="str">
        <f>IF(ISNUMBER(FIND(analysismethod5,'III_Plan comp 438.68 {Plan 5}'!P$15)),"",'III_Plan comp 438.68 {Plan 5}'!P$15&amp;analysismethod5)</f>
        <v/>
      </c>
      <c r="BX68" s="251" t="str">
        <f>IF(ISNUMBER(FIND(analysismethod5,'III_Plan comp 438.68 {Plan 5}'!Q$15)),"",'III_Plan comp 438.68 {Plan 5}'!Q$15&amp;analysismethod5)</f>
        <v/>
      </c>
      <c r="BY68" s="251" t="str">
        <f>IF(ISNUMBER(FIND(analysismethod5,'III_Plan comp 438.68 {Plan 5}'!R$15)),"",'III_Plan comp 438.68 {Plan 5}'!R$15&amp;analysismethod5)</f>
        <v/>
      </c>
      <c r="BZ68" s="251" t="str">
        <f>IF(ISNUMBER(FIND(analysismethod5,'III_Plan comp 438.68 {Plan 5}'!S$15)),"",'III_Plan comp 438.68 {Plan 5}'!S$15&amp;analysismethod5)</f>
        <v/>
      </c>
      <c r="CA68" s="251" t="str">
        <f>IF(ISNUMBER(FIND(analysismethod5,'III_Plan comp 438.68 {Plan 5}'!T$15)),"",'III_Plan comp 438.68 {Plan 5}'!T$15&amp;analysismethod5)</f>
        <v/>
      </c>
      <c r="CB68" s="251" t="str">
        <f>IF(ISNUMBER(FIND(analysismethod5,'III_Plan comp 438.68 {Plan 5}'!U$15)),"",'III_Plan comp 438.68 {Plan 5}'!U$15&amp;analysismethod5)</f>
        <v/>
      </c>
      <c r="CC68" s="251" t="str">
        <f>IF(ISNUMBER(FIND(analysismethod5,'III_Plan comp 438.68 {Plan 5}'!V$15)),"",'III_Plan comp 438.68 {Plan 5}'!V$15&amp;analysismethod5)</f>
        <v/>
      </c>
      <c r="CD68" s="251" t="str">
        <f>IF(ISNUMBER(FIND(analysismethod5,'III_Plan comp 438.68 {Plan 5}'!W$15)),"",'III_Plan comp 438.68 {Plan 5}'!W$15&amp;analysismethod5)</f>
        <v/>
      </c>
      <c r="CE68" s="251" t="str">
        <f>IF(ISNUMBER(FIND(analysismethod5,'III_Plan comp 438.68 {Plan 5}'!X$15)),"",'III_Plan comp 438.68 {Plan 5}'!X$15&amp;analysismethod5)</f>
        <v/>
      </c>
      <c r="CF68" s="251" t="str">
        <f>IF(ISNUMBER(FIND(analysismethod5,'III_Plan comp 438.68 {Plan 5}'!Y$15)),"",'III_Plan comp 438.68 {Plan 5}'!Y$15&amp;analysismethod5)</f>
        <v/>
      </c>
      <c r="CG68" s="251" t="str">
        <f>IF(ISNUMBER(FIND(analysismethod5,'III_Plan comp 438.68 {Plan 5}'!Z$15)),"",'III_Plan comp 438.68 {Plan 5}'!Z$15&amp;analysismethod5)</f>
        <v/>
      </c>
      <c r="CH68" s="251" t="str">
        <f>IF(ISNUMBER(FIND(analysismethod5,'III_Plan comp 438.68 {Plan 5}'!AA$15)),"",'III_Plan comp 438.68 {Plan 5}'!AA$15&amp;analysismethod5)</f>
        <v/>
      </c>
      <c r="CI68" s="251" t="str">
        <f>IF(ISNUMBER(FIND(analysismethod5,'III_Plan comp 438.68 {Plan 5}'!AB$15)),"",'III_Plan comp 438.68 {Plan 5}'!AB$15&amp;analysismethod5)</f>
        <v/>
      </c>
      <c r="CJ68" s="251" t="str">
        <f>IF(ISNUMBER(FIND(analysismethod5,'III_Plan comp 438.68 {Plan 5}'!AC$15)),"",'III_Plan comp 438.68 {Plan 5}'!AC$15&amp;analysismethod5)</f>
        <v/>
      </c>
      <c r="CK68" s="251" t="str">
        <f>IF(ISNUMBER(FIND(analysismethod5,'III_Plan comp 438.68 {Plan 5}'!AD$15)),"",'III_Plan comp 438.68 {Plan 5}'!AD$15&amp;analysismethod5)</f>
        <v/>
      </c>
      <c r="CL68" s="251" t="str">
        <f>IF(ISNUMBER(FIND(analysismethod5,'III_Plan comp 438.68 {Plan 5}'!AE$15)),"",'III_Plan comp 438.68 {Plan 5}'!AE$15&amp;analysismethod5)</f>
        <v/>
      </c>
      <c r="CM68" s="251" t="str">
        <f>IF(ISNUMBER(FIND(analysismethod5,'III_Plan comp 438.68 {Plan 5}'!AF$15)),"",'III_Plan comp 438.68 {Plan 5}'!AF$15&amp;analysismethod5)</f>
        <v/>
      </c>
      <c r="CN68" s="251" t="str">
        <f>IF(ISNUMBER(FIND(analysismethod5,'III_Plan comp 438.68 {Plan 5}'!AG$15)),"",'III_Plan comp 438.68 {Plan 5}'!AG$15&amp;analysismethod5)</f>
        <v/>
      </c>
      <c r="CO68" s="251" t="str">
        <f>IF(ISNUMBER(FIND(analysismethod5,'III_Plan comp 438.68 {Plan 5}'!AH$15)),"",'III_Plan comp 438.68 {Plan 5}'!AH$15&amp;analysismethod5)</f>
        <v/>
      </c>
      <c r="CP68" s="251" t="str">
        <f>IF(ISNUMBER(FIND(analysismethod5,'III_Plan comp 438.68 {Plan 5}'!AI$15)),"",'III_Plan comp 438.68 {Plan 5}'!AI$15&amp;analysismethod5)</f>
        <v/>
      </c>
      <c r="CQ68" s="251" t="str">
        <f>IF(ISNUMBER(FIND(analysismethod5,'III_Plan comp 438.68 {Plan 5}'!AJ$15)),"",'III_Plan comp 438.68 {Plan 5}'!AJ$15&amp;analysismethod5)</f>
        <v/>
      </c>
      <c r="CR68" s="251" t="str">
        <f>IF(ISNUMBER(FIND(analysismethod5,'III_Plan comp 438.68 {Plan 5}'!AK$15)),"",'III_Plan comp 438.68 {Plan 5}'!AK$15&amp;analysismethod5)</f>
        <v/>
      </c>
      <c r="CS68" s="251" t="str">
        <f>IF(ISNUMBER(FIND(analysismethod5,'III_Plan comp 438.68 {Plan 5}'!AL$15)),"",'III_Plan comp 438.68 {Plan 5}'!AL$15&amp;analysismethod5)</f>
        <v/>
      </c>
      <c r="CT68" s="251" t="str">
        <f>IF(ISNUMBER(FIND(analysismethod5,'III_Plan comp 438.68 {Plan 5}'!AM$15)),"",'III_Plan comp 438.68 {Plan 5}'!AM$15&amp;analysismethod5)</f>
        <v/>
      </c>
      <c r="CU68" s="251" t="str">
        <f>IF(ISNUMBER(FIND(analysismethod5,'III_Plan comp 438.68 {Plan 5}'!AN$15)),"",'III_Plan comp 438.68 {Plan 5}'!AN$15&amp;analysismethod5)</f>
        <v/>
      </c>
      <c r="CV68" s="251" t="str">
        <f>IF(ISNUMBER(FIND(analysismethod5,'III_Plan comp 438.68 {Plan 5}'!AO$15)),"",'III_Plan comp 438.68 {Plan 5}'!AO$15&amp;analysismethod5)</f>
        <v/>
      </c>
      <c r="CW68" s="251" t="str">
        <f>IF(ISNUMBER(FIND(analysismethod5,'III_Plan comp 438.68 {Plan 5}'!AP$15)),"",'III_Plan comp 438.68 {Plan 5}'!AP$15&amp;analysismethod5)</f>
        <v/>
      </c>
      <c r="CX68" s="251" t="str">
        <f>IF(ISNUMBER(FIND(analysismethod5,'III_Plan comp 438.68 {Plan 5}'!AQ$15)),"",'III_Plan comp 438.68 {Plan 5}'!AQ$15&amp;analysismethod5)</f>
        <v/>
      </c>
      <c r="CY68" s="251" t="str">
        <f>IF(ISNUMBER(FIND(analysismethod5,'III_Plan comp 438.68 {Plan 5}'!AR$15)),"",'III_Plan comp 438.68 {Plan 5}'!AR$15&amp;analysismethod5)</f>
        <v/>
      </c>
      <c r="CZ68" s="251" t="str">
        <f>IF(ISNUMBER(FIND(analysismethod5,'III_Plan comp 438.68 {Plan 5}'!AS$15)),"",'III_Plan comp 438.68 {Plan 5}'!AS$15&amp;analysismethod5)</f>
        <v/>
      </c>
      <c r="DA68" s="251" t="str">
        <f>IF(ISNUMBER(FIND(analysismethod5,'III_Plan comp 438.68 {Plan 5}'!AT$15)),"",'III_Plan comp 438.68 {Plan 5}'!AT$15&amp;analysismethod5)</f>
        <v/>
      </c>
      <c r="DB68" s="251" t="str">
        <f>IF(ISNUMBER(FIND(analysismethod5,'III_Plan comp 438.68 {Plan 5}'!AU$15)),"",'III_Plan comp 438.68 {Plan 5}'!AU$15&amp;analysismethod5)</f>
        <v/>
      </c>
      <c r="DC68" s="251" t="str">
        <f>IF(ISNUMBER(FIND(analysismethod5,'III_Plan comp 438.68 {Plan 5}'!AV$15)),"",'III_Plan comp 438.68 {Plan 5}'!AV$15&amp;analysismethod5)</f>
        <v/>
      </c>
      <c r="DD68" s="251" t="str">
        <f>IF(ISNUMBER(FIND(analysismethod5,'III_Plan comp 438.68 {Plan 5}'!AW$15)),"",'III_Plan comp 438.68 {Plan 5}'!AW$15&amp;analysismethod5)</f>
        <v/>
      </c>
      <c r="DE68" s="251" t="str">
        <f>IF(ISNUMBER(FIND(analysismethod5,'III_Plan comp 438.68 {Plan 5}'!AX$15)),"",'III_Plan comp 438.68 {Plan 5}'!AX$15&amp;analysismethod5)</f>
        <v/>
      </c>
      <c r="DF68" s="251" t="str">
        <f>IF(ISNUMBER(FIND(analysismethod5,'III_Plan comp 438.68 {Plan 5}'!AY$15)),"",'III_Plan comp 438.68 {Plan 5}'!AY$15&amp;analysismethod5)</f>
        <v/>
      </c>
      <c r="DG68" s="251" t="str">
        <f>IF(ISNUMBER(FIND(analysismethod5,'III_Plan comp 438.68 {Plan 5}'!AZ$15)),"",'III_Plan comp 438.68 {Plan 5}'!AZ$15&amp;analysismethod5)</f>
        <v/>
      </c>
      <c r="DH68" s="251" t="str">
        <f>IF(ISNUMBER(FIND(analysismethod5,'III_Plan comp 438.68 {Plan 5}'!BA$15)),"",'III_Plan comp 438.68 {Plan 5}'!BA$15&amp;analysismethod5)</f>
        <v/>
      </c>
      <c r="DI68" s="251" t="str">
        <f>IF(ISNUMBER(FIND(analysismethod5,'III_Plan comp 438.68 {Plan 5}'!BB$15)),"",'III_Plan comp 438.68 {Plan 5}'!BB$15&amp;analysismethod5)</f>
        <v/>
      </c>
      <c r="DJ68" s="251" t="str">
        <f>IF(ISNUMBER(FIND(analysismethod5,'III_Plan comp 438.68 {Plan 5}'!BC$15)),"",'III_Plan comp 438.68 {Plan 5}'!BC$15&amp;analysismethod5)</f>
        <v/>
      </c>
      <c r="DK68" s="251" t="str">
        <f>IF(ISNUMBER(FIND(analysismethod5,'III_Plan comp 438.68 {Plan 5}'!BD$15)),"",'III_Plan comp 438.68 {Plan 5}'!BD$15&amp;analysismethod5)</f>
        <v/>
      </c>
      <c r="DL68" s="251" t="str">
        <f>IF(ISNUMBER(FIND(analysismethod5,'III_Plan comp 438.68 {Plan 5}'!BE$15)),"",'III_Plan comp 438.68 {Plan 5}'!BE$15&amp;analysismethod5)</f>
        <v/>
      </c>
      <c r="DM68" s="251" t="str">
        <f>IF(ISNUMBER(FIND(analysismethod5,'III_Plan comp 438.68 {Plan 5}'!BF$15)),"",'III_Plan comp 438.68 {Plan 5}'!BF$15&amp;analysismethod5)</f>
        <v/>
      </c>
      <c r="DN68" s="251" t="str">
        <f>IF(ISNUMBER(FIND(analysismethod5,'III_Plan comp 438.68 {Plan 5}'!BG$15)),"",'III_Plan comp 438.68 {Plan 5}'!BG$15&amp;analysismethod5)</f>
        <v/>
      </c>
      <c r="DO68" s="251" t="str">
        <f>IF(ISNUMBER(FIND(analysismethod5,'III_Plan comp 438.68 {Plan 5}'!BH$15)),"",'III_Plan comp 438.68 {Plan 5}'!BH$15&amp;analysismethod5)</f>
        <v/>
      </c>
      <c r="DP68" s="251" t="str">
        <f>IF(ISNUMBER(FIND(analysismethod5,'III_Plan comp 438.68 {Plan 5}'!BI$15)),"",'III_Plan comp 438.68 {Plan 5}'!BI$15&amp;analysismethod5)</f>
        <v/>
      </c>
      <c r="DQ68" s="251" t="str">
        <f>IF(ISNUMBER(FIND(analysismethod5,'III_Plan comp 438.68 {Plan 5}'!BJ$15)),"",'III_Plan comp 438.68 {Plan 5}'!BJ$15&amp;analysismethod5)</f>
        <v/>
      </c>
      <c r="DR68" s="251" t="str">
        <f>IF(ISNUMBER(FIND(analysismethod5,'III_Plan comp 438.68 {Plan 5}'!BK$15)),"",'III_Plan comp 438.68 {Plan 5}'!BK$15&amp;analysismethod5)</f>
        <v/>
      </c>
      <c r="DS68" s="251" t="str">
        <f>IF(ISNUMBER(FIND(analysismethod5,'III_Plan comp 438.68 {Plan 5}'!BL$15)),"",'III_Plan comp 438.68 {Plan 5}'!BL$15&amp;analysismethod5)</f>
        <v/>
      </c>
      <c r="DT68" s="251" t="str">
        <f>IF(ISNUMBER(FIND(analysismethod5,'III_Plan comp 438.68 {Plan 5}'!BM$15)),"",'III_Plan comp 438.68 {Plan 5}'!BM$15&amp;analysismethod5)</f>
        <v/>
      </c>
      <c r="DU68" s="251" t="str">
        <f>IF(ISNUMBER(FIND(analysismethod5,'III_Plan comp 438.68 {Plan 5}'!BN$15)),"",'III_Plan comp 438.68 {Plan 5}'!BN$15&amp;analysismethod5)</f>
        <v/>
      </c>
      <c r="DV68" s="251" t="str">
        <f>IF(ISNUMBER(FIND(analysismethod5,'III_Plan comp 438.68 {Plan 5}'!BO$15)),"",'III_Plan comp 438.68 {Plan 5}'!BO$15&amp;analysismethod5)</f>
        <v/>
      </c>
      <c r="DW68" s="251" t="str">
        <f>IF(ISNUMBER(FIND(analysismethod5,'III_Plan comp 438.68 {Plan 5}'!BP$15)),"",'III_Plan comp 438.68 {Plan 5}'!BP$15&amp;analysismethod5)</f>
        <v/>
      </c>
      <c r="DX68" s="251" t="str">
        <f>IF(ISNUMBER(FIND(analysismethod5,'III_Plan comp 438.68 {Plan 5}'!BQ$15)),"",'III_Plan comp 438.68 {Plan 5}'!BQ$15&amp;analysismethod5)</f>
        <v/>
      </c>
      <c r="DY68" s="251" t="str">
        <f>IF(ISNUMBER(FIND(analysismethod5,'III_Plan comp 438.68 {Plan 5}'!BR$15)),"",'III_Plan comp 438.68 {Plan 5}'!BR$15&amp;analysismethod5)</f>
        <v/>
      </c>
      <c r="DZ68" s="251" t="str">
        <f>IF(ISNUMBER(FIND(analysismethod5,'III_Plan comp 438.68 {Plan 5}'!BS$15)),"",'III_Plan comp 438.68 {Plan 5}'!BS$15&amp;analysismethod5)</f>
        <v/>
      </c>
      <c r="EA68" s="251" t="str">
        <f>IF(ISNUMBER(FIND(analysismethod5,'III_Plan comp 438.68 {Plan 5}'!BT$15)),"",'III_Plan comp 438.68 {Plan 5}'!BT$15&amp;analysismethod5)</f>
        <v/>
      </c>
      <c r="EB68" s="251" t="str">
        <f>IF(ISNUMBER(FIND(analysismethod5,'III_Plan comp 438.68 {Plan 5}'!BU$15)),"",'III_Plan comp 438.68 {Plan 5}'!BU$15&amp;analysismethod5)</f>
        <v/>
      </c>
      <c r="EC68" s="251" t="str">
        <f>IF(ISNUMBER(FIND(analysismethod5,'III_Plan comp 438.68 {Plan 5}'!BV$15)),"",'III_Plan comp 438.68 {Plan 5}'!BV$15&amp;analysismethod5)</f>
        <v/>
      </c>
      <c r="ED68" s="251" t="str">
        <f>IF(ISNUMBER(FIND(analysismethod5,'III_Plan comp 438.68 {Plan 5}'!BW$15)),"",'III_Plan comp 438.68 {Plan 5}'!BW$15&amp;analysismethod5)</f>
        <v/>
      </c>
      <c r="EE68" s="251" t="str">
        <f>IF(ISNUMBER(FIND(analysismethod5,'III_Plan comp 438.68 {Plan 5}'!BX$15)),"",'III_Plan comp 438.68 {Plan 5}'!BX$15&amp;analysismethod5)</f>
        <v/>
      </c>
      <c r="EF68" s="251" t="str">
        <f>IF(ISNUMBER(FIND(analysismethod5,'III_Plan comp 438.68 {Plan 5}'!BY$15)),"",'III_Plan comp 438.68 {Plan 5}'!BY$15&amp;analysismethod5)</f>
        <v/>
      </c>
      <c r="EG68" s="251" t="str">
        <f>IF(ISNUMBER(FIND(analysismethod5,'III_Plan comp 438.68 {Plan 5}'!BZ$15)),"",'III_Plan comp 438.68 {Plan 5}'!BZ$15&amp;analysismethod5)</f>
        <v/>
      </c>
      <c r="EH68" s="251" t="str">
        <f>IF(ISNUMBER(FIND(analysismethod5,'III_Plan comp 438.68 {Plan 5}'!CA$15)),"",'III_Plan comp 438.68 {Plan 5}'!CA$15&amp;analysismethod5)</f>
        <v/>
      </c>
      <c r="EI68" s="251" t="str">
        <f>IF(ISNUMBER(FIND(analysismethod5,'III_Plan comp 438.68 {Plan 5}'!CB$15)),"",'III_Plan comp 438.68 {Plan 5}'!CB$15&amp;analysismethod5)</f>
        <v/>
      </c>
      <c r="EJ68" s="251" t="str">
        <f>IF(ISNUMBER(FIND(analysismethod5,'III_Plan comp 438.68 {Plan 5}'!CC$15)),"",'III_Plan comp 438.68 {Plan 5}'!CC$15&amp;analysismethod5)</f>
        <v/>
      </c>
      <c r="EK68" s="251" t="str">
        <f>IF(ISNUMBER(FIND(analysismethod5,'III_Plan comp 438.68 {Plan 5}'!CD$15)),"",'III_Plan comp 438.68 {Plan 5}'!CD$15&amp;analysismethod5)</f>
        <v/>
      </c>
      <c r="EL68" s="251" t="str">
        <f>IF(ISNUMBER(FIND(analysismethod5,'III_Plan comp 438.68 {Plan 5}'!CE$15)),"",'III_Plan comp 438.68 {Plan 5}'!CE$15&amp;analysismethod5)</f>
        <v/>
      </c>
      <c r="EM68" s="251" t="str">
        <f>IF(ISNUMBER(FIND(analysismethod5,'III_Plan comp 438.68 {Plan 5}'!CF$15)),"",'III_Plan comp 438.68 {Plan 5}'!CF$15&amp;analysismethod5)</f>
        <v/>
      </c>
      <c r="EN68" s="251" t="str">
        <f>IF(ISNUMBER(FIND(analysismethod5,'III_Plan comp 438.68 {Plan 5}'!CG$15)),"",'III_Plan comp 438.68 {Plan 5}'!CG$15&amp;analysismethod5)</f>
        <v/>
      </c>
      <c r="EO68" s="251" t="str">
        <f>IF(ISNUMBER(FIND(analysismethod5,'III_Plan comp 438.68 {Plan 5}'!CH$15)),"",'III_Plan comp 438.68 {Plan 5}'!CH$15&amp;analysismethod5)</f>
        <v/>
      </c>
      <c r="EP68" s="251" t="str">
        <f>IF(ISNUMBER(FIND(analysismethod5,'III_Plan comp 438.68 {Plan 5}'!CI$15)),"",'III_Plan comp 438.68 {Plan 5}'!CI$15&amp;analysismethod5)</f>
        <v/>
      </c>
      <c r="EQ68" s="251" t="str">
        <f>IF(ISNUMBER(FIND(analysismethod5,'III_Plan comp 438.68 {Plan 5}'!CJ$15)),"",'III_Plan comp 438.68 {Plan 5}'!CJ$15&amp;analysismethod5)</f>
        <v/>
      </c>
      <c r="ER68" s="251" t="str">
        <f>IF(ISNUMBER(FIND(analysismethod5,'III_Plan comp 438.68 {Plan 5}'!CK$15)),"",'III_Plan comp 438.68 {Plan 5}'!CK$15&amp;analysismethod5)</f>
        <v/>
      </c>
      <c r="ES68" s="251" t="str">
        <f>IF(ISNUMBER(FIND(analysismethod5,'III_Plan comp 438.68 {Plan 5}'!CL$15)),"",'III_Plan comp 438.68 {Plan 5}'!CL$15&amp;analysismethod5)</f>
        <v/>
      </c>
      <c r="ET68" s="251" t="str">
        <f>IF(ISNUMBER(FIND(analysismethod5,'III_Plan comp 438.68 {Plan 5}'!CM$15)),"",'III_Plan comp 438.68 {Plan 5}'!CM$15&amp;analysismethod5)</f>
        <v/>
      </c>
      <c r="EU68" s="251" t="str">
        <f>IF(ISNUMBER(FIND(analysismethod5,'III_Plan comp 438.68 {Plan 5}'!CN$15)),"",'III_Plan comp 438.68 {Plan 5}'!CN$15&amp;analysismethod5)</f>
        <v/>
      </c>
      <c r="EV68" s="251" t="str">
        <f>IF(ISNUMBER(FIND(analysismethod5,'III_Plan comp 438.68 {Plan 5}'!CO$15)),"",'III_Plan comp 438.68 {Plan 5}'!CO$15&amp;analysismethod5)</f>
        <v/>
      </c>
      <c r="EW68" s="251" t="str">
        <f>IF(ISNUMBER(FIND(analysismethod5,'III_Plan comp 438.68 {Plan 5}'!CP$15)),"",'III_Plan comp 438.68 {Plan 5}'!CP$15&amp;analysismethod5)</f>
        <v/>
      </c>
      <c r="EX68" s="251" t="str">
        <f>IF(ISNUMBER(FIND(analysismethod5,'III_Plan comp 438.68 {Plan 5}'!CQ$15)),"",'III_Plan comp 438.68 {Plan 5}'!CQ$15&amp;analysismethod5)</f>
        <v/>
      </c>
      <c r="EY68" s="251" t="str">
        <f>IF(ISNUMBER(FIND(analysismethod5,'III_Plan comp 438.68 {Plan 5}'!CR$15)),"",'III_Plan comp 438.68 {Plan 5}'!CR$15&amp;analysismethod5)</f>
        <v/>
      </c>
      <c r="EZ68" s="251" t="str">
        <f>IF(ISNUMBER(FIND(analysismethod5,'III_Plan comp 438.68 {Plan 5}'!CS$15)),"",'III_Plan comp 438.68 {Plan 5}'!CS$15&amp;analysismethod5)</f>
        <v/>
      </c>
      <c r="FA68" s="251" t="str">
        <f>IF(ISNUMBER(FIND(analysismethod5,'III_Plan comp 438.68 {Plan 5}'!CT$15)),"",'III_Plan comp 438.68 {Plan 5}'!CT$15&amp;analysismethod5)</f>
        <v/>
      </c>
      <c r="FB68" s="251" t="str">
        <f>IF(ISNUMBER(FIND(analysismethod5,'III_Plan comp 438.68 {Plan 5}'!CU$15)),"",'III_Plan comp 438.68 {Plan 5}'!CU$15&amp;analysismethod5)</f>
        <v/>
      </c>
      <c r="FC68" s="251" t="str">
        <f>IF(ISNUMBER(FIND(analysismethod5,'III_Plan comp 438.68 {Plan 5}'!CV$15)),"",'III_Plan comp 438.68 {Plan 5}'!CV$15&amp;analysismethod5)</f>
        <v/>
      </c>
      <c r="FD68" s="251" t="str">
        <f>IF(ISNUMBER(FIND(analysismethod5,'III_Plan comp 438.68 {Plan 5}'!CW$15)),"",'III_Plan comp 438.68 {Plan 5}'!CW$15&amp;analysismethod5)</f>
        <v/>
      </c>
      <c r="FE68" s="251" t="str">
        <f>IF(ISNUMBER(FIND(analysismethod5,'III_Plan comp 438.68 {Plan 5}'!CX$15)),"",'III_Plan comp 438.68 {Plan 5}'!CX$15&amp;analysismethod5)</f>
        <v/>
      </c>
      <c r="FF68" s="251" t="str">
        <f>IF(ISNUMBER(FIND(analysismethod5,'III_Plan comp 438.68 {Plan 5}'!CY$15)),"",'III_Plan comp 438.68 {Plan 5}'!CY$15&amp;analysismethod5)</f>
        <v/>
      </c>
      <c r="FG68" s="251" t="str">
        <f>IF(ISNUMBER(FIND(analysismethod5,'III_Plan comp 438.68 {Plan 5}'!CZ$15)),"",'III_Plan comp 438.68 {Plan 5}'!CZ$15&amp;analysismethod5)</f>
        <v/>
      </c>
    </row>
    <row r="69" spans="62:163" x14ac:dyDescent="0.2">
      <c r="BK69" s="250" t="str">
        <f>IF('I_State and program information'!$E$70="Yes","Review of Grievances Related to Access"&amp;"; "&amp;CHAR(10)&amp;CHAR(10),"")</f>
        <v xml:space="preserve">Review of Grievances Related to Access; 
</v>
      </c>
      <c r="BL69" s="251" t="str">
        <f>IF(ISNUMBER(FIND(analysismethod6,'III_Plan comp 438.68 {Plan 5}'!E$15)),"",'III_Plan comp 438.68 {Plan 5}'!E$15&amp;analysismethod6)</f>
        <v xml:space="preserve">Review of Grievances Related to Access; 
</v>
      </c>
      <c r="BM69" s="251" t="str">
        <f>IF(ISNUMBER(FIND(analysismethod6,'III_Plan comp 438.68 {Plan 5}'!F$15)),"",'III_Plan comp 438.68 {Plan 5}'!F$15&amp;analysismethod6)</f>
        <v xml:space="preserve">Review of Grievances Related to Access; 
</v>
      </c>
      <c r="BN69" s="251" t="str">
        <f>IF(ISNUMBER(FIND(analysismethod6,'III_Plan comp 438.68 {Plan 5}'!G$15)),"",'III_Plan comp 438.68 {Plan 5}'!G$15&amp;analysismethod6)</f>
        <v xml:space="preserve">Review of Grievances Related to Access; 
</v>
      </c>
      <c r="BO69" s="251" t="str">
        <f>IF(ISNUMBER(FIND(analysismethod6,'III_Plan comp 438.68 {Plan 5}'!H$15)),"",'III_Plan comp 438.68 {Plan 5}'!H$15&amp;analysismethod6)</f>
        <v xml:space="preserve">Review of Grievances Related to Access; 
</v>
      </c>
      <c r="BP69" s="251" t="str">
        <f>IF(ISNUMBER(FIND(analysismethod6,'III_Plan comp 438.68 {Plan 5}'!I$15)),"",'III_Plan comp 438.68 {Plan 5}'!I$15&amp;analysismethod6)</f>
        <v xml:space="preserve">Review of Grievances Related to Access; 
</v>
      </c>
      <c r="BQ69" s="251" t="str">
        <f>IF(ISNUMBER(FIND(analysismethod6,'III_Plan comp 438.68 {Plan 5}'!J$15)),"",'III_Plan comp 438.68 {Plan 5}'!J$15&amp;analysismethod6)</f>
        <v xml:space="preserve">Review of Grievances Related to Access; 
</v>
      </c>
      <c r="BR69" s="251" t="str">
        <f>IF(ISNUMBER(FIND(analysismethod6,'III_Plan comp 438.68 {Plan 5}'!K$15)),"",'III_Plan comp 438.68 {Plan 5}'!K$15&amp;analysismethod6)</f>
        <v xml:space="preserve">Review of Grievances Related to Access; 
</v>
      </c>
      <c r="BS69" s="251" t="str">
        <f>IF(ISNUMBER(FIND(analysismethod6,'III_Plan comp 438.68 {Plan 5}'!L$15)),"",'III_Plan comp 438.68 {Plan 5}'!L$15&amp;analysismethod6)</f>
        <v xml:space="preserve">Review of Grievances Related to Access; 
</v>
      </c>
      <c r="BT69" s="251" t="str">
        <f>IF(ISNUMBER(FIND(analysismethod6,'III_Plan comp 438.68 {Plan 5}'!M$15)),"",'III_Plan comp 438.68 {Plan 5}'!M$15&amp;analysismethod6)</f>
        <v xml:space="preserve">Review of Grievances Related to Access; 
</v>
      </c>
      <c r="BU69" s="251" t="str">
        <f>IF(ISNUMBER(FIND(analysismethod6,'III_Plan comp 438.68 {Plan 5}'!N$15)),"",'III_Plan comp 438.68 {Plan 5}'!N$15&amp;analysismethod6)</f>
        <v xml:space="preserve">Review of Grievances Related to Access; 
</v>
      </c>
      <c r="BV69" s="251" t="str">
        <f>IF(ISNUMBER(FIND(analysismethod6,'III_Plan comp 438.68 {Plan 5}'!O$15)),"",'III_Plan comp 438.68 {Plan 5}'!O$15&amp;analysismethod6)</f>
        <v xml:space="preserve">Review of Grievances Related to Access; 
</v>
      </c>
      <c r="BW69" s="251" t="str">
        <f>IF(ISNUMBER(FIND(analysismethod6,'III_Plan comp 438.68 {Plan 5}'!P$15)),"",'III_Plan comp 438.68 {Plan 5}'!P$15&amp;analysismethod6)</f>
        <v xml:space="preserve">Review of Grievances Related to Access; 
</v>
      </c>
      <c r="BX69" s="251" t="str">
        <f>IF(ISNUMBER(FIND(analysismethod6,'III_Plan comp 438.68 {Plan 5}'!Q$15)),"",'III_Plan comp 438.68 {Plan 5}'!Q$15&amp;analysismethod6)</f>
        <v xml:space="preserve">Review of Grievances Related to Access; 
</v>
      </c>
      <c r="BY69" s="251" t="str">
        <f>IF(ISNUMBER(FIND(analysismethod6,'III_Plan comp 438.68 {Plan 5}'!R$15)),"",'III_Plan comp 438.68 {Plan 5}'!R$15&amp;analysismethod6)</f>
        <v xml:space="preserve">Review of Grievances Related to Access; 
</v>
      </c>
      <c r="BZ69" s="251" t="str">
        <f>IF(ISNUMBER(FIND(analysismethod6,'III_Plan comp 438.68 {Plan 5}'!S$15)),"",'III_Plan comp 438.68 {Plan 5}'!S$15&amp;analysismethod6)</f>
        <v xml:space="preserve">Review of Grievances Related to Access; 
</v>
      </c>
      <c r="CA69" s="251" t="str">
        <f>IF(ISNUMBER(FIND(analysismethod6,'III_Plan comp 438.68 {Plan 5}'!T$15)),"",'III_Plan comp 438.68 {Plan 5}'!T$15&amp;analysismethod6)</f>
        <v xml:space="preserve">Review of Grievances Related to Access; 
</v>
      </c>
      <c r="CB69" s="251" t="str">
        <f>IF(ISNUMBER(FIND(analysismethod6,'III_Plan comp 438.68 {Plan 5}'!U$15)),"",'III_Plan comp 438.68 {Plan 5}'!U$15&amp;analysismethod6)</f>
        <v xml:space="preserve">Review of Grievances Related to Access; 
</v>
      </c>
      <c r="CC69" s="251" t="str">
        <f>IF(ISNUMBER(FIND(analysismethod6,'III_Plan comp 438.68 {Plan 5}'!V$15)),"",'III_Plan comp 438.68 {Plan 5}'!V$15&amp;analysismethod6)</f>
        <v xml:space="preserve">Review of Grievances Related to Access; 
</v>
      </c>
      <c r="CD69" s="251" t="str">
        <f>IF(ISNUMBER(FIND(analysismethod6,'III_Plan comp 438.68 {Plan 5}'!W$15)),"",'III_Plan comp 438.68 {Plan 5}'!W$15&amp;analysismethod6)</f>
        <v xml:space="preserve">Review of Grievances Related to Access; 
</v>
      </c>
      <c r="CE69" s="251" t="str">
        <f>IF(ISNUMBER(FIND(analysismethod6,'III_Plan comp 438.68 {Plan 5}'!X$15)),"",'III_Plan comp 438.68 {Plan 5}'!X$15&amp;analysismethod6)</f>
        <v xml:space="preserve">Review of Grievances Related to Access; 
</v>
      </c>
      <c r="CF69" s="251" t="str">
        <f>IF(ISNUMBER(FIND(analysismethod6,'III_Plan comp 438.68 {Plan 5}'!Y$15)),"",'III_Plan comp 438.68 {Plan 5}'!Y$15&amp;analysismethod6)</f>
        <v xml:space="preserve">Review of Grievances Related to Access; 
</v>
      </c>
      <c r="CG69" s="251" t="str">
        <f>IF(ISNUMBER(FIND(analysismethod6,'III_Plan comp 438.68 {Plan 5}'!Z$15)),"",'III_Plan comp 438.68 {Plan 5}'!Z$15&amp;analysismethod6)</f>
        <v xml:space="preserve">Review of Grievances Related to Access; 
</v>
      </c>
      <c r="CH69" s="251" t="str">
        <f>IF(ISNUMBER(FIND(analysismethod6,'III_Plan comp 438.68 {Plan 5}'!AA$15)),"",'III_Plan comp 438.68 {Plan 5}'!AA$15&amp;analysismethod6)</f>
        <v xml:space="preserve">Review of Grievances Related to Access; 
</v>
      </c>
      <c r="CI69" s="251" t="str">
        <f>IF(ISNUMBER(FIND(analysismethod6,'III_Plan comp 438.68 {Plan 5}'!AB$15)),"",'III_Plan comp 438.68 {Plan 5}'!AB$15&amp;analysismethod6)</f>
        <v xml:space="preserve">Review of Grievances Related to Access; 
</v>
      </c>
      <c r="CJ69" s="251" t="str">
        <f>IF(ISNUMBER(FIND(analysismethod6,'III_Plan comp 438.68 {Plan 5}'!AC$15)),"",'III_Plan comp 438.68 {Plan 5}'!AC$15&amp;analysismethod6)</f>
        <v xml:space="preserve">Review of Grievances Related to Access; 
</v>
      </c>
      <c r="CK69" s="251" t="str">
        <f>IF(ISNUMBER(FIND(analysismethod6,'III_Plan comp 438.68 {Plan 5}'!AD$15)),"",'III_Plan comp 438.68 {Plan 5}'!AD$15&amp;analysismethod6)</f>
        <v xml:space="preserve">Review of Grievances Related to Access; 
</v>
      </c>
      <c r="CL69" s="251" t="str">
        <f>IF(ISNUMBER(FIND(analysismethod6,'III_Plan comp 438.68 {Plan 5}'!AE$15)),"",'III_Plan comp 438.68 {Plan 5}'!AE$15&amp;analysismethod6)</f>
        <v xml:space="preserve">Review of Grievances Related to Access; 
</v>
      </c>
      <c r="CM69" s="251" t="str">
        <f>IF(ISNUMBER(FIND(analysismethod6,'III_Plan comp 438.68 {Plan 5}'!AF$15)),"",'III_Plan comp 438.68 {Plan 5}'!AF$15&amp;analysismethod6)</f>
        <v xml:space="preserve">Review of Grievances Related to Access; 
</v>
      </c>
      <c r="CN69" s="251" t="str">
        <f>IF(ISNUMBER(FIND(analysismethod6,'III_Plan comp 438.68 {Plan 5}'!AG$15)),"",'III_Plan comp 438.68 {Plan 5}'!AG$15&amp;analysismethod6)</f>
        <v xml:space="preserve">Review of Grievances Related to Access; 
</v>
      </c>
      <c r="CO69" s="251" t="str">
        <f>IF(ISNUMBER(FIND(analysismethod6,'III_Plan comp 438.68 {Plan 5}'!AH$15)),"",'III_Plan comp 438.68 {Plan 5}'!AH$15&amp;analysismethod6)</f>
        <v xml:space="preserve">Review of Grievances Related to Access; 
</v>
      </c>
      <c r="CP69" s="251" t="str">
        <f>IF(ISNUMBER(FIND(analysismethod6,'III_Plan comp 438.68 {Plan 5}'!AI$15)),"",'III_Plan comp 438.68 {Plan 5}'!AI$15&amp;analysismethod6)</f>
        <v xml:space="preserve">Review of Grievances Related to Access; 
</v>
      </c>
      <c r="CQ69" s="251" t="str">
        <f>IF(ISNUMBER(FIND(analysismethod6,'III_Plan comp 438.68 {Plan 5}'!AJ$15)),"",'III_Plan comp 438.68 {Plan 5}'!AJ$15&amp;analysismethod6)</f>
        <v xml:space="preserve">Review of Grievances Related to Access; 
</v>
      </c>
      <c r="CR69" s="251" t="str">
        <f>IF(ISNUMBER(FIND(analysismethod6,'III_Plan comp 438.68 {Plan 5}'!AK$15)),"",'III_Plan comp 438.68 {Plan 5}'!AK$15&amp;analysismethod6)</f>
        <v xml:space="preserve">Review of Grievances Related to Access; 
</v>
      </c>
      <c r="CS69" s="251" t="str">
        <f>IF(ISNUMBER(FIND(analysismethod6,'III_Plan comp 438.68 {Plan 5}'!AL$15)),"",'III_Plan comp 438.68 {Plan 5}'!AL$15&amp;analysismethod6)</f>
        <v xml:space="preserve">Review of Grievances Related to Access; 
</v>
      </c>
      <c r="CT69" s="251" t="str">
        <f>IF(ISNUMBER(FIND(analysismethod6,'III_Plan comp 438.68 {Plan 5}'!AM$15)),"",'III_Plan comp 438.68 {Plan 5}'!AM$15&amp;analysismethod6)</f>
        <v xml:space="preserve">Review of Grievances Related to Access; 
</v>
      </c>
      <c r="CU69" s="251" t="str">
        <f>IF(ISNUMBER(FIND(analysismethod6,'III_Plan comp 438.68 {Plan 5}'!AN$15)),"",'III_Plan comp 438.68 {Plan 5}'!AN$15&amp;analysismethod6)</f>
        <v xml:space="preserve">Review of Grievances Related to Access; 
</v>
      </c>
      <c r="CV69" s="251" t="str">
        <f>IF(ISNUMBER(FIND(analysismethod6,'III_Plan comp 438.68 {Plan 5}'!AO$15)),"",'III_Plan comp 438.68 {Plan 5}'!AO$15&amp;analysismethod6)</f>
        <v xml:space="preserve">Review of Grievances Related to Access; 
</v>
      </c>
      <c r="CW69" s="251" t="str">
        <f>IF(ISNUMBER(FIND(analysismethod6,'III_Plan comp 438.68 {Plan 5}'!AP$15)),"",'III_Plan comp 438.68 {Plan 5}'!AP$15&amp;analysismethod6)</f>
        <v xml:space="preserve">Review of Grievances Related to Access; 
</v>
      </c>
      <c r="CX69" s="251" t="str">
        <f>IF(ISNUMBER(FIND(analysismethod6,'III_Plan comp 438.68 {Plan 5}'!AQ$15)),"",'III_Plan comp 438.68 {Plan 5}'!AQ$15&amp;analysismethod6)</f>
        <v xml:space="preserve">Review of Grievances Related to Access; 
</v>
      </c>
      <c r="CY69" s="251" t="str">
        <f>IF(ISNUMBER(FIND(analysismethod6,'III_Plan comp 438.68 {Plan 5}'!AR$15)),"",'III_Plan comp 438.68 {Plan 5}'!AR$15&amp;analysismethod6)</f>
        <v xml:space="preserve">Review of Grievances Related to Access; 
</v>
      </c>
      <c r="CZ69" s="251" t="str">
        <f>IF(ISNUMBER(FIND(analysismethod6,'III_Plan comp 438.68 {Plan 5}'!AS$15)),"",'III_Plan comp 438.68 {Plan 5}'!AS$15&amp;analysismethod6)</f>
        <v xml:space="preserve">Review of Grievances Related to Access; 
</v>
      </c>
      <c r="DA69" s="251" t="str">
        <f>IF(ISNUMBER(FIND(analysismethod6,'III_Plan comp 438.68 {Plan 5}'!AT$15)),"",'III_Plan comp 438.68 {Plan 5}'!AT$15&amp;analysismethod6)</f>
        <v xml:space="preserve">Review of Grievances Related to Access; 
</v>
      </c>
      <c r="DB69" s="251" t="str">
        <f>IF(ISNUMBER(FIND(analysismethod6,'III_Plan comp 438.68 {Plan 5}'!AU$15)),"",'III_Plan comp 438.68 {Plan 5}'!AU$15&amp;analysismethod6)</f>
        <v xml:space="preserve">Review of Grievances Related to Access; 
</v>
      </c>
      <c r="DC69" s="251" t="str">
        <f>IF(ISNUMBER(FIND(analysismethod6,'III_Plan comp 438.68 {Plan 5}'!AV$15)),"",'III_Plan comp 438.68 {Plan 5}'!AV$15&amp;analysismethod6)</f>
        <v xml:space="preserve">Review of Grievances Related to Access; 
</v>
      </c>
      <c r="DD69" s="251" t="str">
        <f>IF(ISNUMBER(FIND(analysismethod6,'III_Plan comp 438.68 {Plan 5}'!AW$15)),"",'III_Plan comp 438.68 {Plan 5}'!AW$15&amp;analysismethod6)</f>
        <v xml:space="preserve">Review of Grievances Related to Access; 
</v>
      </c>
      <c r="DE69" s="251" t="str">
        <f>IF(ISNUMBER(FIND(analysismethod6,'III_Plan comp 438.68 {Plan 5}'!AX$15)),"",'III_Plan comp 438.68 {Plan 5}'!AX$15&amp;analysismethod6)</f>
        <v xml:space="preserve">Review of Grievances Related to Access; 
</v>
      </c>
      <c r="DF69" s="251" t="str">
        <f>IF(ISNUMBER(FIND(analysismethod6,'III_Plan comp 438.68 {Plan 5}'!AY$15)),"",'III_Plan comp 438.68 {Plan 5}'!AY$15&amp;analysismethod6)</f>
        <v xml:space="preserve">Review of Grievances Related to Access; 
</v>
      </c>
      <c r="DG69" s="251" t="str">
        <f>IF(ISNUMBER(FIND(analysismethod6,'III_Plan comp 438.68 {Plan 5}'!AZ$15)),"",'III_Plan comp 438.68 {Plan 5}'!AZ$15&amp;analysismethod6)</f>
        <v xml:space="preserve">Review of Grievances Related to Access; 
</v>
      </c>
      <c r="DH69" s="251" t="str">
        <f>IF(ISNUMBER(FIND(analysismethod6,'III_Plan comp 438.68 {Plan 5}'!BA$15)),"",'III_Plan comp 438.68 {Plan 5}'!BA$15&amp;analysismethod6)</f>
        <v xml:space="preserve">Review of Grievances Related to Access; 
</v>
      </c>
      <c r="DI69" s="251" t="str">
        <f>IF(ISNUMBER(FIND(analysismethod6,'III_Plan comp 438.68 {Plan 5}'!BB$15)),"",'III_Plan comp 438.68 {Plan 5}'!BB$15&amp;analysismethod6)</f>
        <v xml:space="preserve">Review of Grievances Related to Access; 
</v>
      </c>
      <c r="DJ69" s="251" t="str">
        <f>IF(ISNUMBER(FIND(analysismethod6,'III_Plan comp 438.68 {Plan 5}'!BC$15)),"",'III_Plan comp 438.68 {Plan 5}'!BC$15&amp;analysismethod6)</f>
        <v xml:space="preserve">Review of Grievances Related to Access; 
</v>
      </c>
      <c r="DK69" s="251" t="str">
        <f>IF(ISNUMBER(FIND(analysismethod6,'III_Plan comp 438.68 {Plan 5}'!BD$15)),"",'III_Plan comp 438.68 {Plan 5}'!BD$15&amp;analysismethod6)</f>
        <v xml:space="preserve">Review of Grievances Related to Access; 
</v>
      </c>
      <c r="DL69" s="251" t="str">
        <f>IF(ISNUMBER(FIND(analysismethod6,'III_Plan comp 438.68 {Plan 5}'!BE$15)),"",'III_Plan comp 438.68 {Plan 5}'!BE$15&amp;analysismethod6)</f>
        <v xml:space="preserve">Review of Grievances Related to Access; 
</v>
      </c>
      <c r="DM69" s="251" t="str">
        <f>IF(ISNUMBER(FIND(analysismethod6,'III_Plan comp 438.68 {Plan 5}'!BF$15)),"",'III_Plan comp 438.68 {Plan 5}'!BF$15&amp;analysismethod6)</f>
        <v xml:space="preserve">Review of Grievances Related to Access; 
</v>
      </c>
      <c r="DN69" s="251" t="str">
        <f>IF(ISNUMBER(FIND(analysismethod6,'III_Plan comp 438.68 {Plan 5}'!BG$15)),"",'III_Plan comp 438.68 {Plan 5}'!BG$15&amp;analysismethod6)</f>
        <v xml:space="preserve">Review of Grievances Related to Access; 
</v>
      </c>
      <c r="DO69" s="251" t="str">
        <f>IF(ISNUMBER(FIND(analysismethod6,'III_Plan comp 438.68 {Plan 5}'!BH$15)),"",'III_Plan comp 438.68 {Plan 5}'!BH$15&amp;analysismethod6)</f>
        <v xml:space="preserve">Review of Grievances Related to Access; 
</v>
      </c>
      <c r="DP69" s="251" t="str">
        <f>IF(ISNUMBER(FIND(analysismethod6,'III_Plan comp 438.68 {Plan 5}'!BI$15)),"",'III_Plan comp 438.68 {Plan 5}'!BI$15&amp;analysismethod6)</f>
        <v xml:space="preserve">Review of Grievances Related to Access; 
</v>
      </c>
      <c r="DQ69" s="251" t="str">
        <f>IF(ISNUMBER(FIND(analysismethod6,'III_Plan comp 438.68 {Plan 5}'!BJ$15)),"",'III_Plan comp 438.68 {Plan 5}'!BJ$15&amp;analysismethod6)</f>
        <v xml:space="preserve">Review of Grievances Related to Access; 
</v>
      </c>
      <c r="DR69" s="251" t="str">
        <f>IF(ISNUMBER(FIND(analysismethod6,'III_Plan comp 438.68 {Plan 5}'!BK$15)),"",'III_Plan comp 438.68 {Plan 5}'!BK$15&amp;analysismethod6)</f>
        <v xml:space="preserve">Review of Grievances Related to Access; 
</v>
      </c>
      <c r="DS69" s="251" t="str">
        <f>IF(ISNUMBER(FIND(analysismethod6,'III_Plan comp 438.68 {Plan 5}'!BL$15)),"",'III_Plan comp 438.68 {Plan 5}'!BL$15&amp;analysismethod6)</f>
        <v xml:space="preserve">Review of Grievances Related to Access; 
</v>
      </c>
      <c r="DT69" s="251" t="str">
        <f>IF(ISNUMBER(FIND(analysismethod6,'III_Plan comp 438.68 {Plan 5}'!BM$15)),"",'III_Plan comp 438.68 {Plan 5}'!BM$15&amp;analysismethod6)</f>
        <v xml:space="preserve">Review of Grievances Related to Access; 
</v>
      </c>
      <c r="DU69" s="251" t="str">
        <f>IF(ISNUMBER(FIND(analysismethod6,'III_Plan comp 438.68 {Plan 5}'!BN$15)),"",'III_Plan comp 438.68 {Plan 5}'!BN$15&amp;analysismethod6)</f>
        <v xml:space="preserve">Review of Grievances Related to Access; 
</v>
      </c>
      <c r="DV69" s="251" t="str">
        <f>IF(ISNUMBER(FIND(analysismethod6,'III_Plan comp 438.68 {Plan 5}'!BO$15)),"",'III_Plan comp 438.68 {Plan 5}'!BO$15&amp;analysismethod6)</f>
        <v xml:space="preserve">Review of Grievances Related to Access; 
</v>
      </c>
      <c r="DW69" s="251" t="str">
        <f>IF(ISNUMBER(FIND(analysismethod6,'III_Plan comp 438.68 {Plan 5}'!BP$15)),"",'III_Plan comp 438.68 {Plan 5}'!BP$15&amp;analysismethod6)</f>
        <v xml:space="preserve">Review of Grievances Related to Access; 
</v>
      </c>
      <c r="DX69" s="251" t="str">
        <f>IF(ISNUMBER(FIND(analysismethod6,'III_Plan comp 438.68 {Plan 5}'!BQ$15)),"",'III_Plan comp 438.68 {Plan 5}'!BQ$15&amp;analysismethod6)</f>
        <v xml:space="preserve">Review of Grievances Related to Access; 
</v>
      </c>
      <c r="DY69" s="251" t="str">
        <f>IF(ISNUMBER(FIND(analysismethod6,'III_Plan comp 438.68 {Plan 5}'!BR$15)),"",'III_Plan comp 438.68 {Plan 5}'!BR$15&amp;analysismethod6)</f>
        <v xml:space="preserve">Review of Grievances Related to Access; 
</v>
      </c>
      <c r="DZ69" s="251" t="str">
        <f>IF(ISNUMBER(FIND(analysismethod6,'III_Plan comp 438.68 {Plan 5}'!BS$15)),"",'III_Plan comp 438.68 {Plan 5}'!BS$15&amp;analysismethod6)</f>
        <v xml:space="preserve">Review of Grievances Related to Access; 
</v>
      </c>
      <c r="EA69" s="251" t="str">
        <f>IF(ISNUMBER(FIND(analysismethod6,'III_Plan comp 438.68 {Plan 5}'!BT$15)),"",'III_Plan comp 438.68 {Plan 5}'!BT$15&amp;analysismethod6)</f>
        <v xml:space="preserve">Review of Grievances Related to Access; 
</v>
      </c>
      <c r="EB69" s="251" t="str">
        <f>IF(ISNUMBER(FIND(analysismethod6,'III_Plan comp 438.68 {Plan 5}'!BU$15)),"",'III_Plan comp 438.68 {Plan 5}'!BU$15&amp;analysismethod6)</f>
        <v xml:space="preserve">Review of Grievances Related to Access; 
</v>
      </c>
      <c r="EC69" s="251" t="str">
        <f>IF(ISNUMBER(FIND(analysismethod6,'III_Plan comp 438.68 {Plan 5}'!BV$15)),"",'III_Plan comp 438.68 {Plan 5}'!BV$15&amp;analysismethod6)</f>
        <v xml:space="preserve">Review of Grievances Related to Access; 
</v>
      </c>
      <c r="ED69" s="251" t="str">
        <f>IF(ISNUMBER(FIND(analysismethod6,'III_Plan comp 438.68 {Plan 5}'!BW$15)),"",'III_Plan comp 438.68 {Plan 5}'!BW$15&amp;analysismethod6)</f>
        <v xml:space="preserve">Review of Grievances Related to Access; 
</v>
      </c>
      <c r="EE69" s="251" t="str">
        <f>IF(ISNUMBER(FIND(analysismethod6,'III_Plan comp 438.68 {Plan 5}'!BX$15)),"",'III_Plan comp 438.68 {Plan 5}'!BX$15&amp;analysismethod6)</f>
        <v xml:space="preserve">Review of Grievances Related to Access; 
</v>
      </c>
      <c r="EF69" s="251" t="str">
        <f>IF(ISNUMBER(FIND(analysismethod6,'III_Plan comp 438.68 {Plan 5}'!BY$15)),"",'III_Plan comp 438.68 {Plan 5}'!BY$15&amp;analysismethod6)</f>
        <v xml:space="preserve">Review of Grievances Related to Access; 
</v>
      </c>
      <c r="EG69" s="251" t="str">
        <f>IF(ISNUMBER(FIND(analysismethod6,'III_Plan comp 438.68 {Plan 5}'!BZ$15)),"",'III_Plan comp 438.68 {Plan 5}'!BZ$15&amp;analysismethod6)</f>
        <v xml:space="preserve">Review of Grievances Related to Access; 
</v>
      </c>
      <c r="EH69" s="251" t="str">
        <f>IF(ISNUMBER(FIND(analysismethod6,'III_Plan comp 438.68 {Plan 5}'!CA$15)),"",'III_Plan comp 438.68 {Plan 5}'!CA$15&amp;analysismethod6)</f>
        <v xml:space="preserve">Review of Grievances Related to Access; 
</v>
      </c>
      <c r="EI69" s="251" t="str">
        <f>IF(ISNUMBER(FIND(analysismethod6,'III_Plan comp 438.68 {Plan 5}'!CB$15)),"",'III_Plan comp 438.68 {Plan 5}'!CB$15&amp;analysismethod6)</f>
        <v xml:space="preserve">Review of Grievances Related to Access; 
</v>
      </c>
      <c r="EJ69" s="251" t="str">
        <f>IF(ISNUMBER(FIND(analysismethod6,'III_Plan comp 438.68 {Plan 5}'!CC$15)),"",'III_Plan comp 438.68 {Plan 5}'!CC$15&amp;analysismethod6)</f>
        <v xml:space="preserve">Review of Grievances Related to Access; 
</v>
      </c>
      <c r="EK69" s="251" t="str">
        <f>IF(ISNUMBER(FIND(analysismethod6,'III_Plan comp 438.68 {Plan 5}'!CD$15)),"",'III_Plan comp 438.68 {Plan 5}'!CD$15&amp;analysismethod6)</f>
        <v xml:space="preserve">Review of Grievances Related to Access; 
</v>
      </c>
      <c r="EL69" s="251" t="str">
        <f>IF(ISNUMBER(FIND(analysismethod6,'III_Plan comp 438.68 {Plan 5}'!CE$15)),"",'III_Plan comp 438.68 {Plan 5}'!CE$15&amp;analysismethod6)</f>
        <v xml:space="preserve">Review of Grievances Related to Access; 
</v>
      </c>
      <c r="EM69" s="251" t="str">
        <f>IF(ISNUMBER(FIND(analysismethod6,'III_Plan comp 438.68 {Plan 5}'!CF$15)),"",'III_Plan comp 438.68 {Plan 5}'!CF$15&amp;analysismethod6)</f>
        <v xml:space="preserve">Review of Grievances Related to Access; 
</v>
      </c>
      <c r="EN69" s="251" t="str">
        <f>IF(ISNUMBER(FIND(analysismethod6,'III_Plan comp 438.68 {Plan 5}'!CG$15)),"",'III_Plan comp 438.68 {Plan 5}'!CG$15&amp;analysismethod6)</f>
        <v xml:space="preserve">Review of Grievances Related to Access; 
</v>
      </c>
      <c r="EO69" s="251" t="str">
        <f>IF(ISNUMBER(FIND(analysismethod6,'III_Plan comp 438.68 {Plan 5}'!CH$15)),"",'III_Plan comp 438.68 {Plan 5}'!CH$15&amp;analysismethod6)</f>
        <v xml:space="preserve">Review of Grievances Related to Access; 
</v>
      </c>
      <c r="EP69" s="251" t="str">
        <f>IF(ISNUMBER(FIND(analysismethod6,'III_Plan comp 438.68 {Plan 5}'!CI$15)),"",'III_Plan comp 438.68 {Plan 5}'!CI$15&amp;analysismethod6)</f>
        <v xml:space="preserve">Review of Grievances Related to Access; 
</v>
      </c>
      <c r="EQ69" s="251" t="str">
        <f>IF(ISNUMBER(FIND(analysismethod6,'III_Plan comp 438.68 {Plan 5}'!CJ$15)),"",'III_Plan comp 438.68 {Plan 5}'!CJ$15&amp;analysismethod6)</f>
        <v xml:space="preserve">Review of Grievances Related to Access; 
</v>
      </c>
      <c r="ER69" s="251" t="str">
        <f>IF(ISNUMBER(FIND(analysismethod6,'III_Plan comp 438.68 {Plan 5}'!CK$15)),"",'III_Plan comp 438.68 {Plan 5}'!CK$15&amp;analysismethod6)</f>
        <v xml:space="preserve">Review of Grievances Related to Access; 
</v>
      </c>
      <c r="ES69" s="251" t="str">
        <f>IF(ISNUMBER(FIND(analysismethod6,'III_Plan comp 438.68 {Plan 5}'!CL$15)),"",'III_Plan comp 438.68 {Plan 5}'!CL$15&amp;analysismethod6)</f>
        <v xml:space="preserve">Review of Grievances Related to Access; 
</v>
      </c>
      <c r="ET69" s="251" t="str">
        <f>IF(ISNUMBER(FIND(analysismethod6,'III_Plan comp 438.68 {Plan 5}'!CM$15)),"",'III_Plan comp 438.68 {Plan 5}'!CM$15&amp;analysismethod6)</f>
        <v xml:space="preserve">Review of Grievances Related to Access; 
</v>
      </c>
      <c r="EU69" s="251" t="str">
        <f>IF(ISNUMBER(FIND(analysismethod6,'III_Plan comp 438.68 {Plan 5}'!CN$15)),"",'III_Plan comp 438.68 {Plan 5}'!CN$15&amp;analysismethod6)</f>
        <v xml:space="preserve">Review of Grievances Related to Access; 
</v>
      </c>
      <c r="EV69" s="251" t="str">
        <f>IF(ISNUMBER(FIND(analysismethod6,'III_Plan comp 438.68 {Plan 5}'!CO$15)),"",'III_Plan comp 438.68 {Plan 5}'!CO$15&amp;analysismethod6)</f>
        <v xml:space="preserve">Review of Grievances Related to Access; 
</v>
      </c>
      <c r="EW69" s="251" t="str">
        <f>IF(ISNUMBER(FIND(analysismethod6,'III_Plan comp 438.68 {Plan 5}'!CP$15)),"",'III_Plan comp 438.68 {Plan 5}'!CP$15&amp;analysismethod6)</f>
        <v xml:space="preserve">Review of Grievances Related to Access; 
</v>
      </c>
      <c r="EX69" s="251" t="str">
        <f>IF(ISNUMBER(FIND(analysismethod6,'III_Plan comp 438.68 {Plan 5}'!CQ$15)),"",'III_Plan comp 438.68 {Plan 5}'!CQ$15&amp;analysismethod6)</f>
        <v xml:space="preserve">Review of Grievances Related to Access; 
</v>
      </c>
      <c r="EY69" s="251" t="str">
        <f>IF(ISNUMBER(FIND(analysismethod6,'III_Plan comp 438.68 {Plan 5}'!CR$15)),"",'III_Plan comp 438.68 {Plan 5}'!CR$15&amp;analysismethod6)</f>
        <v xml:space="preserve">Review of Grievances Related to Access; 
</v>
      </c>
      <c r="EZ69" s="251" t="str">
        <f>IF(ISNUMBER(FIND(analysismethod6,'III_Plan comp 438.68 {Plan 5}'!CS$15)),"",'III_Plan comp 438.68 {Plan 5}'!CS$15&amp;analysismethod6)</f>
        <v xml:space="preserve">Review of Grievances Related to Access; 
</v>
      </c>
      <c r="FA69" s="251" t="str">
        <f>IF(ISNUMBER(FIND(analysismethod6,'III_Plan comp 438.68 {Plan 5}'!CT$15)),"",'III_Plan comp 438.68 {Plan 5}'!CT$15&amp;analysismethod6)</f>
        <v xml:space="preserve">Review of Grievances Related to Access; 
</v>
      </c>
      <c r="FB69" s="251" t="str">
        <f>IF(ISNUMBER(FIND(analysismethod6,'III_Plan comp 438.68 {Plan 5}'!CU$15)),"",'III_Plan comp 438.68 {Plan 5}'!CU$15&amp;analysismethod6)</f>
        <v xml:space="preserve">Review of Grievances Related to Access; 
</v>
      </c>
      <c r="FC69" s="251" t="str">
        <f>IF(ISNUMBER(FIND(analysismethod6,'III_Plan comp 438.68 {Plan 5}'!CV$15)),"",'III_Plan comp 438.68 {Plan 5}'!CV$15&amp;analysismethod6)</f>
        <v xml:space="preserve">Review of Grievances Related to Access; 
</v>
      </c>
      <c r="FD69" s="251" t="str">
        <f>IF(ISNUMBER(FIND(analysismethod6,'III_Plan comp 438.68 {Plan 5}'!CW$15)),"",'III_Plan comp 438.68 {Plan 5}'!CW$15&amp;analysismethod6)</f>
        <v xml:space="preserve">Review of Grievances Related to Access; 
</v>
      </c>
      <c r="FE69" s="251" t="str">
        <f>IF(ISNUMBER(FIND(analysismethod6,'III_Plan comp 438.68 {Plan 5}'!CX$15)),"",'III_Plan comp 438.68 {Plan 5}'!CX$15&amp;analysismethod6)</f>
        <v xml:space="preserve">Review of Grievances Related to Access; 
</v>
      </c>
      <c r="FF69" s="251" t="str">
        <f>IF(ISNUMBER(FIND(analysismethod6,'III_Plan comp 438.68 {Plan 5}'!CY$15)),"",'III_Plan comp 438.68 {Plan 5}'!CY$15&amp;analysismethod6)</f>
        <v xml:space="preserve">Review of Grievances Related to Access; 
</v>
      </c>
      <c r="FG69" s="251" t="str">
        <f>IF(ISNUMBER(FIND(analysismethod6,'III_Plan comp 438.68 {Plan 5}'!CZ$15)),"",'III_Plan comp 438.68 {Plan 5}'!CZ$15&amp;analysismethod6)</f>
        <v xml:space="preserve">Review of Grievances Related to Access; 
</v>
      </c>
    </row>
    <row r="70" spans="62:163" x14ac:dyDescent="0.2">
      <c r="BK70" s="250" t="str">
        <f>IF('I_State and program information'!$E$74="Yes","Encounter Data Analysis"&amp;"; "&amp;CHAR(10)&amp;CHAR(10),"")</f>
        <v xml:space="preserve">Encounter Data Analysis; 
</v>
      </c>
      <c r="BL70" s="251" t="str">
        <f>IF(ISNUMBER(FIND(analysismethod7,'III_Plan comp 438.68 {Plan 5}'!E$15)),"",'III_Plan comp 438.68 {Plan 5}'!E$15&amp;analysismethod7)</f>
        <v xml:space="preserve">Encounter Data Analysis; 
</v>
      </c>
      <c r="BM70" s="251" t="str">
        <f>IF(ISNUMBER(FIND(analysismethod7,'III_Plan comp 438.68 {Plan 5}'!F$15)),"",'III_Plan comp 438.68 {Plan 5}'!F$15&amp;analysismethod7)</f>
        <v xml:space="preserve">Encounter Data Analysis; 
</v>
      </c>
      <c r="BN70" s="251" t="str">
        <f>IF(ISNUMBER(FIND(analysismethod7,'III_Plan comp 438.68 {Plan 5}'!G$15)),"",'III_Plan comp 438.68 {Plan 5}'!G$15&amp;analysismethod7)</f>
        <v xml:space="preserve">Encounter Data Analysis; 
</v>
      </c>
      <c r="BO70" s="251" t="str">
        <f>IF(ISNUMBER(FIND(analysismethod7,'III_Plan comp 438.68 {Plan 5}'!H$15)),"",'III_Plan comp 438.68 {Plan 5}'!H$15&amp;analysismethod7)</f>
        <v xml:space="preserve">Encounter Data Analysis; 
</v>
      </c>
      <c r="BP70" s="251" t="str">
        <f>IF(ISNUMBER(FIND(analysismethod7,'III_Plan comp 438.68 {Plan 5}'!I$15)),"",'III_Plan comp 438.68 {Plan 5}'!I$15&amp;analysismethod7)</f>
        <v xml:space="preserve">Encounter Data Analysis; 
</v>
      </c>
      <c r="BQ70" s="251" t="str">
        <f>IF(ISNUMBER(FIND(analysismethod7,'III_Plan comp 438.68 {Plan 5}'!J$15)),"",'III_Plan comp 438.68 {Plan 5}'!J$15&amp;analysismethod7)</f>
        <v xml:space="preserve">Encounter Data Analysis; 
</v>
      </c>
      <c r="BR70" s="251" t="str">
        <f>IF(ISNUMBER(FIND(analysismethod7,'III_Plan comp 438.68 {Plan 5}'!K$15)),"",'III_Plan comp 438.68 {Plan 5}'!K$15&amp;analysismethod7)</f>
        <v xml:space="preserve">Encounter Data Analysis; 
</v>
      </c>
      <c r="BS70" s="251" t="str">
        <f>IF(ISNUMBER(FIND(analysismethod7,'III_Plan comp 438.68 {Plan 5}'!L$15)),"",'III_Plan comp 438.68 {Plan 5}'!L$15&amp;analysismethod7)</f>
        <v xml:space="preserve">Encounter Data Analysis; 
</v>
      </c>
      <c r="BT70" s="251" t="str">
        <f>IF(ISNUMBER(FIND(analysismethod7,'III_Plan comp 438.68 {Plan 5}'!M$15)),"",'III_Plan comp 438.68 {Plan 5}'!M$15&amp;analysismethod7)</f>
        <v xml:space="preserve">Encounter Data Analysis; 
</v>
      </c>
      <c r="BU70" s="251" t="str">
        <f>IF(ISNUMBER(FIND(analysismethod7,'III_Plan comp 438.68 {Plan 5}'!N$15)),"",'III_Plan comp 438.68 {Plan 5}'!N$15&amp;analysismethod7)</f>
        <v xml:space="preserve">Encounter Data Analysis; 
</v>
      </c>
      <c r="BV70" s="251" t="str">
        <f>IF(ISNUMBER(FIND(analysismethod7,'III_Plan comp 438.68 {Plan 5}'!O$15)),"",'III_Plan comp 438.68 {Plan 5}'!O$15&amp;analysismethod7)</f>
        <v xml:space="preserve">Encounter Data Analysis; 
</v>
      </c>
      <c r="BW70" s="251" t="str">
        <f>IF(ISNUMBER(FIND(analysismethod7,'III_Plan comp 438.68 {Plan 5}'!P$15)),"",'III_Plan comp 438.68 {Plan 5}'!P$15&amp;analysismethod7)</f>
        <v xml:space="preserve">Encounter Data Analysis; 
</v>
      </c>
      <c r="BX70" s="251" t="str">
        <f>IF(ISNUMBER(FIND(analysismethod7,'III_Plan comp 438.68 {Plan 5}'!Q$15)),"",'III_Plan comp 438.68 {Plan 5}'!Q$15&amp;analysismethod7)</f>
        <v xml:space="preserve">Encounter Data Analysis; 
</v>
      </c>
      <c r="BY70" s="251" t="str">
        <f>IF(ISNUMBER(FIND(analysismethod7,'III_Plan comp 438.68 {Plan 5}'!R$15)),"",'III_Plan comp 438.68 {Plan 5}'!R$15&amp;analysismethod7)</f>
        <v xml:space="preserve">Encounter Data Analysis; 
</v>
      </c>
      <c r="BZ70" s="251" t="str">
        <f>IF(ISNUMBER(FIND(analysismethod7,'III_Plan comp 438.68 {Plan 5}'!S$15)),"",'III_Plan comp 438.68 {Plan 5}'!S$15&amp;analysismethod7)</f>
        <v xml:space="preserve">Encounter Data Analysis; 
</v>
      </c>
      <c r="CA70" s="251" t="str">
        <f>IF(ISNUMBER(FIND(analysismethod7,'III_Plan comp 438.68 {Plan 5}'!T$15)),"",'III_Plan comp 438.68 {Plan 5}'!T$15&amp;analysismethod7)</f>
        <v xml:space="preserve">Encounter Data Analysis; 
</v>
      </c>
      <c r="CB70" s="251" t="str">
        <f>IF(ISNUMBER(FIND(analysismethod7,'III_Plan comp 438.68 {Plan 5}'!U$15)),"",'III_Plan comp 438.68 {Plan 5}'!U$15&amp;analysismethod7)</f>
        <v xml:space="preserve">Encounter Data Analysis; 
</v>
      </c>
      <c r="CC70" s="251" t="str">
        <f>IF(ISNUMBER(FIND(analysismethod7,'III_Plan comp 438.68 {Plan 5}'!V$15)),"",'III_Plan comp 438.68 {Plan 5}'!V$15&amp;analysismethod7)</f>
        <v xml:space="preserve">Encounter Data Analysis; 
</v>
      </c>
      <c r="CD70" s="251" t="str">
        <f>IF(ISNUMBER(FIND(analysismethod7,'III_Plan comp 438.68 {Plan 5}'!W$15)),"",'III_Plan comp 438.68 {Plan 5}'!W$15&amp;analysismethod7)</f>
        <v xml:space="preserve">Encounter Data Analysis; 
</v>
      </c>
      <c r="CE70" s="251" t="str">
        <f>IF(ISNUMBER(FIND(analysismethod7,'III_Plan comp 438.68 {Plan 5}'!X$15)),"",'III_Plan comp 438.68 {Plan 5}'!X$15&amp;analysismethod7)</f>
        <v xml:space="preserve">Encounter Data Analysis; 
</v>
      </c>
      <c r="CF70" s="251" t="str">
        <f>IF(ISNUMBER(FIND(analysismethod7,'III_Plan comp 438.68 {Plan 5}'!Y$15)),"",'III_Plan comp 438.68 {Plan 5}'!Y$15&amp;analysismethod7)</f>
        <v xml:space="preserve">Encounter Data Analysis; 
</v>
      </c>
      <c r="CG70" s="251" t="str">
        <f>IF(ISNUMBER(FIND(analysismethod7,'III_Plan comp 438.68 {Plan 5}'!Z$15)),"",'III_Plan comp 438.68 {Plan 5}'!Z$15&amp;analysismethod7)</f>
        <v xml:space="preserve">Encounter Data Analysis; 
</v>
      </c>
      <c r="CH70" s="251" t="str">
        <f>IF(ISNUMBER(FIND(analysismethod7,'III_Plan comp 438.68 {Plan 5}'!AA$15)),"",'III_Plan comp 438.68 {Plan 5}'!AA$15&amp;analysismethod7)</f>
        <v xml:space="preserve">Encounter Data Analysis; 
</v>
      </c>
      <c r="CI70" s="251" t="str">
        <f>IF(ISNUMBER(FIND(analysismethod7,'III_Plan comp 438.68 {Plan 5}'!AB$15)),"",'III_Plan comp 438.68 {Plan 5}'!AB$15&amp;analysismethod7)</f>
        <v xml:space="preserve">Encounter Data Analysis; 
</v>
      </c>
      <c r="CJ70" s="251" t="str">
        <f>IF(ISNUMBER(FIND(analysismethod7,'III_Plan comp 438.68 {Plan 5}'!AC$15)),"",'III_Plan comp 438.68 {Plan 5}'!AC$15&amp;analysismethod7)</f>
        <v xml:space="preserve">Encounter Data Analysis; 
</v>
      </c>
      <c r="CK70" s="251" t="str">
        <f>IF(ISNUMBER(FIND(analysismethod7,'III_Plan comp 438.68 {Plan 5}'!AD$15)),"",'III_Plan comp 438.68 {Plan 5}'!AD$15&amp;analysismethod7)</f>
        <v xml:space="preserve">Encounter Data Analysis; 
</v>
      </c>
      <c r="CL70" s="251" t="str">
        <f>IF(ISNUMBER(FIND(analysismethod7,'III_Plan comp 438.68 {Plan 5}'!AE$15)),"",'III_Plan comp 438.68 {Plan 5}'!AE$15&amp;analysismethod7)</f>
        <v xml:space="preserve">Encounter Data Analysis; 
</v>
      </c>
      <c r="CM70" s="251" t="str">
        <f>IF(ISNUMBER(FIND(analysismethod7,'III_Plan comp 438.68 {Plan 5}'!AF$15)),"",'III_Plan comp 438.68 {Plan 5}'!AF$15&amp;analysismethod7)</f>
        <v xml:space="preserve">Encounter Data Analysis; 
</v>
      </c>
      <c r="CN70" s="251" t="str">
        <f>IF(ISNUMBER(FIND(analysismethod7,'III_Plan comp 438.68 {Plan 5}'!AG$15)),"",'III_Plan comp 438.68 {Plan 5}'!AG$15&amp;analysismethod7)</f>
        <v xml:space="preserve">Encounter Data Analysis; 
</v>
      </c>
      <c r="CO70" s="251" t="str">
        <f>IF(ISNUMBER(FIND(analysismethod7,'III_Plan comp 438.68 {Plan 5}'!AH$15)),"",'III_Plan comp 438.68 {Plan 5}'!AH$15&amp;analysismethod7)</f>
        <v xml:space="preserve">Encounter Data Analysis; 
</v>
      </c>
      <c r="CP70" s="251" t="str">
        <f>IF(ISNUMBER(FIND(analysismethod7,'III_Plan comp 438.68 {Plan 5}'!AI$15)),"",'III_Plan comp 438.68 {Plan 5}'!AI$15&amp;analysismethod7)</f>
        <v xml:space="preserve">Encounter Data Analysis; 
</v>
      </c>
      <c r="CQ70" s="251" t="str">
        <f>IF(ISNUMBER(FIND(analysismethod7,'III_Plan comp 438.68 {Plan 5}'!AJ$15)),"",'III_Plan comp 438.68 {Plan 5}'!AJ$15&amp;analysismethod7)</f>
        <v xml:space="preserve">Encounter Data Analysis; 
</v>
      </c>
      <c r="CR70" s="251" t="str">
        <f>IF(ISNUMBER(FIND(analysismethod7,'III_Plan comp 438.68 {Plan 5}'!AK$15)),"",'III_Plan comp 438.68 {Plan 5}'!AK$15&amp;analysismethod7)</f>
        <v xml:space="preserve">Encounter Data Analysis; 
</v>
      </c>
      <c r="CS70" s="251" t="str">
        <f>IF(ISNUMBER(FIND(analysismethod7,'III_Plan comp 438.68 {Plan 5}'!AL$15)),"",'III_Plan comp 438.68 {Plan 5}'!AL$15&amp;analysismethod7)</f>
        <v xml:space="preserve">Encounter Data Analysis; 
</v>
      </c>
      <c r="CT70" s="251" t="str">
        <f>IF(ISNUMBER(FIND(analysismethod7,'III_Plan comp 438.68 {Plan 5}'!AM$15)),"",'III_Plan comp 438.68 {Plan 5}'!AM$15&amp;analysismethod7)</f>
        <v xml:space="preserve">Encounter Data Analysis; 
</v>
      </c>
      <c r="CU70" s="251" t="str">
        <f>IF(ISNUMBER(FIND(analysismethod7,'III_Plan comp 438.68 {Plan 5}'!AN$15)),"",'III_Plan comp 438.68 {Plan 5}'!AN$15&amp;analysismethod7)</f>
        <v xml:space="preserve">Encounter Data Analysis; 
</v>
      </c>
      <c r="CV70" s="251" t="str">
        <f>IF(ISNUMBER(FIND(analysismethod7,'III_Plan comp 438.68 {Plan 5}'!AO$15)),"",'III_Plan comp 438.68 {Plan 5}'!AO$15&amp;analysismethod7)</f>
        <v xml:space="preserve">Encounter Data Analysis; 
</v>
      </c>
      <c r="CW70" s="251" t="str">
        <f>IF(ISNUMBER(FIND(analysismethod7,'III_Plan comp 438.68 {Plan 5}'!AP$15)),"",'III_Plan comp 438.68 {Plan 5}'!AP$15&amp;analysismethod7)</f>
        <v xml:space="preserve">Encounter Data Analysis; 
</v>
      </c>
      <c r="CX70" s="251" t="str">
        <f>IF(ISNUMBER(FIND(analysismethod7,'III_Plan comp 438.68 {Plan 5}'!AQ$15)),"",'III_Plan comp 438.68 {Plan 5}'!AQ$15&amp;analysismethod7)</f>
        <v xml:space="preserve">Encounter Data Analysis; 
</v>
      </c>
      <c r="CY70" s="251" t="str">
        <f>IF(ISNUMBER(FIND(analysismethod7,'III_Plan comp 438.68 {Plan 5}'!AR$15)),"",'III_Plan comp 438.68 {Plan 5}'!AR$15&amp;analysismethod7)</f>
        <v xml:space="preserve">Encounter Data Analysis; 
</v>
      </c>
      <c r="CZ70" s="251" t="str">
        <f>IF(ISNUMBER(FIND(analysismethod7,'III_Plan comp 438.68 {Plan 5}'!AS$15)),"",'III_Plan comp 438.68 {Plan 5}'!AS$15&amp;analysismethod7)</f>
        <v xml:space="preserve">Encounter Data Analysis; 
</v>
      </c>
      <c r="DA70" s="251" t="str">
        <f>IF(ISNUMBER(FIND(analysismethod7,'III_Plan comp 438.68 {Plan 5}'!AT$15)),"",'III_Plan comp 438.68 {Plan 5}'!AT$15&amp;analysismethod7)</f>
        <v xml:space="preserve">Encounter Data Analysis; 
</v>
      </c>
      <c r="DB70" s="251" t="str">
        <f>IF(ISNUMBER(FIND(analysismethod7,'III_Plan comp 438.68 {Plan 5}'!AU$15)),"",'III_Plan comp 438.68 {Plan 5}'!AU$15&amp;analysismethod7)</f>
        <v xml:space="preserve">Encounter Data Analysis; 
</v>
      </c>
      <c r="DC70" s="251" t="str">
        <f>IF(ISNUMBER(FIND(analysismethod7,'III_Plan comp 438.68 {Plan 5}'!AV$15)),"",'III_Plan comp 438.68 {Plan 5}'!AV$15&amp;analysismethod7)</f>
        <v xml:space="preserve">Encounter Data Analysis; 
</v>
      </c>
      <c r="DD70" s="251" t="str">
        <f>IF(ISNUMBER(FIND(analysismethod7,'III_Plan comp 438.68 {Plan 5}'!AW$15)),"",'III_Plan comp 438.68 {Plan 5}'!AW$15&amp;analysismethod7)</f>
        <v xml:space="preserve">Encounter Data Analysis; 
</v>
      </c>
      <c r="DE70" s="251" t="str">
        <f>IF(ISNUMBER(FIND(analysismethod7,'III_Plan comp 438.68 {Plan 5}'!AX$15)),"",'III_Plan comp 438.68 {Plan 5}'!AX$15&amp;analysismethod7)</f>
        <v xml:space="preserve">Encounter Data Analysis; 
</v>
      </c>
      <c r="DF70" s="251" t="str">
        <f>IF(ISNUMBER(FIND(analysismethod7,'III_Plan comp 438.68 {Plan 5}'!AY$15)),"",'III_Plan comp 438.68 {Plan 5}'!AY$15&amp;analysismethod7)</f>
        <v xml:space="preserve">Encounter Data Analysis; 
</v>
      </c>
      <c r="DG70" s="251" t="str">
        <f>IF(ISNUMBER(FIND(analysismethod7,'III_Plan comp 438.68 {Plan 5}'!AZ$15)),"",'III_Plan comp 438.68 {Plan 5}'!AZ$15&amp;analysismethod7)</f>
        <v xml:space="preserve">Encounter Data Analysis; 
</v>
      </c>
      <c r="DH70" s="251" t="str">
        <f>IF(ISNUMBER(FIND(analysismethod7,'III_Plan comp 438.68 {Plan 5}'!BA$15)),"",'III_Plan comp 438.68 {Plan 5}'!BA$15&amp;analysismethod7)</f>
        <v xml:space="preserve">Encounter Data Analysis; 
</v>
      </c>
      <c r="DI70" s="251" t="str">
        <f>IF(ISNUMBER(FIND(analysismethod7,'III_Plan comp 438.68 {Plan 5}'!BB$15)),"",'III_Plan comp 438.68 {Plan 5}'!BB$15&amp;analysismethod7)</f>
        <v xml:space="preserve">Encounter Data Analysis; 
</v>
      </c>
      <c r="DJ70" s="251" t="str">
        <f>IF(ISNUMBER(FIND(analysismethod7,'III_Plan comp 438.68 {Plan 5}'!BC$15)),"",'III_Plan comp 438.68 {Plan 5}'!BC$15&amp;analysismethod7)</f>
        <v xml:space="preserve">Encounter Data Analysis; 
</v>
      </c>
      <c r="DK70" s="251" t="str">
        <f>IF(ISNUMBER(FIND(analysismethod7,'III_Plan comp 438.68 {Plan 5}'!BD$15)),"",'III_Plan comp 438.68 {Plan 5}'!BD$15&amp;analysismethod7)</f>
        <v xml:space="preserve">Encounter Data Analysis; 
</v>
      </c>
      <c r="DL70" s="251" t="str">
        <f>IF(ISNUMBER(FIND(analysismethod7,'III_Plan comp 438.68 {Plan 5}'!BE$15)),"",'III_Plan comp 438.68 {Plan 5}'!BE$15&amp;analysismethod7)</f>
        <v xml:space="preserve">Encounter Data Analysis; 
</v>
      </c>
      <c r="DM70" s="251" t="str">
        <f>IF(ISNUMBER(FIND(analysismethod7,'III_Plan comp 438.68 {Plan 5}'!BF$15)),"",'III_Plan comp 438.68 {Plan 5}'!BF$15&amp;analysismethod7)</f>
        <v xml:space="preserve">Encounter Data Analysis; 
</v>
      </c>
      <c r="DN70" s="251" t="str">
        <f>IF(ISNUMBER(FIND(analysismethod7,'III_Plan comp 438.68 {Plan 5}'!BG$15)),"",'III_Plan comp 438.68 {Plan 5}'!BG$15&amp;analysismethod7)</f>
        <v xml:space="preserve">Encounter Data Analysis; 
</v>
      </c>
      <c r="DO70" s="251" t="str">
        <f>IF(ISNUMBER(FIND(analysismethod7,'III_Plan comp 438.68 {Plan 5}'!BH$15)),"",'III_Plan comp 438.68 {Plan 5}'!BH$15&amp;analysismethod7)</f>
        <v xml:space="preserve">Encounter Data Analysis; 
</v>
      </c>
      <c r="DP70" s="251" t="str">
        <f>IF(ISNUMBER(FIND(analysismethod7,'III_Plan comp 438.68 {Plan 5}'!BI$15)),"",'III_Plan comp 438.68 {Plan 5}'!BI$15&amp;analysismethod7)</f>
        <v xml:space="preserve">Encounter Data Analysis; 
</v>
      </c>
      <c r="DQ70" s="251" t="str">
        <f>IF(ISNUMBER(FIND(analysismethod7,'III_Plan comp 438.68 {Plan 5}'!BJ$15)),"",'III_Plan comp 438.68 {Plan 5}'!BJ$15&amp;analysismethod7)</f>
        <v xml:space="preserve">Encounter Data Analysis; 
</v>
      </c>
      <c r="DR70" s="251" t="str">
        <f>IF(ISNUMBER(FIND(analysismethod7,'III_Plan comp 438.68 {Plan 5}'!BK$15)),"",'III_Plan comp 438.68 {Plan 5}'!BK$15&amp;analysismethod7)</f>
        <v xml:space="preserve">Encounter Data Analysis; 
</v>
      </c>
      <c r="DS70" s="251" t="str">
        <f>IF(ISNUMBER(FIND(analysismethod7,'III_Plan comp 438.68 {Plan 5}'!BL$15)),"",'III_Plan comp 438.68 {Plan 5}'!BL$15&amp;analysismethod7)</f>
        <v xml:space="preserve">Encounter Data Analysis; 
</v>
      </c>
      <c r="DT70" s="251" t="str">
        <f>IF(ISNUMBER(FIND(analysismethod7,'III_Plan comp 438.68 {Plan 5}'!BM$15)),"",'III_Plan comp 438.68 {Plan 5}'!BM$15&amp;analysismethod7)</f>
        <v xml:space="preserve">Encounter Data Analysis; 
</v>
      </c>
      <c r="DU70" s="251" t="str">
        <f>IF(ISNUMBER(FIND(analysismethod7,'III_Plan comp 438.68 {Plan 5}'!BN$15)),"",'III_Plan comp 438.68 {Plan 5}'!BN$15&amp;analysismethod7)</f>
        <v xml:space="preserve">Encounter Data Analysis; 
</v>
      </c>
      <c r="DV70" s="251" t="str">
        <f>IF(ISNUMBER(FIND(analysismethod7,'III_Plan comp 438.68 {Plan 5}'!BO$15)),"",'III_Plan comp 438.68 {Plan 5}'!BO$15&amp;analysismethod7)</f>
        <v xml:space="preserve">Encounter Data Analysis; 
</v>
      </c>
      <c r="DW70" s="251" t="str">
        <f>IF(ISNUMBER(FIND(analysismethod7,'III_Plan comp 438.68 {Plan 5}'!BP$15)),"",'III_Plan comp 438.68 {Plan 5}'!BP$15&amp;analysismethod7)</f>
        <v xml:space="preserve">Encounter Data Analysis; 
</v>
      </c>
      <c r="DX70" s="251" t="str">
        <f>IF(ISNUMBER(FIND(analysismethod7,'III_Plan comp 438.68 {Plan 5}'!BQ$15)),"",'III_Plan comp 438.68 {Plan 5}'!BQ$15&amp;analysismethod7)</f>
        <v xml:space="preserve">Encounter Data Analysis; 
</v>
      </c>
      <c r="DY70" s="251" t="str">
        <f>IF(ISNUMBER(FIND(analysismethod7,'III_Plan comp 438.68 {Plan 5}'!BR$15)),"",'III_Plan comp 438.68 {Plan 5}'!BR$15&amp;analysismethod7)</f>
        <v xml:space="preserve">Encounter Data Analysis; 
</v>
      </c>
      <c r="DZ70" s="251" t="str">
        <f>IF(ISNUMBER(FIND(analysismethod7,'III_Plan comp 438.68 {Plan 5}'!BS$15)),"",'III_Plan comp 438.68 {Plan 5}'!BS$15&amp;analysismethod7)</f>
        <v xml:space="preserve">Encounter Data Analysis; 
</v>
      </c>
      <c r="EA70" s="251" t="str">
        <f>IF(ISNUMBER(FIND(analysismethod7,'III_Plan comp 438.68 {Plan 5}'!BT$15)),"",'III_Plan comp 438.68 {Plan 5}'!BT$15&amp;analysismethod7)</f>
        <v xml:space="preserve">Encounter Data Analysis; 
</v>
      </c>
      <c r="EB70" s="251" t="str">
        <f>IF(ISNUMBER(FIND(analysismethod7,'III_Plan comp 438.68 {Plan 5}'!BU$15)),"",'III_Plan comp 438.68 {Plan 5}'!BU$15&amp;analysismethod7)</f>
        <v xml:space="preserve">Encounter Data Analysis; 
</v>
      </c>
      <c r="EC70" s="251" t="str">
        <f>IF(ISNUMBER(FIND(analysismethod7,'III_Plan comp 438.68 {Plan 5}'!BV$15)),"",'III_Plan comp 438.68 {Plan 5}'!BV$15&amp;analysismethod7)</f>
        <v xml:space="preserve">Encounter Data Analysis; 
</v>
      </c>
      <c r="ED70" s="251" t="str">
        <f>IF(ISNUMBER(FIND(analysismethod7,'III_Plan comp 438.68 {Plan 5}'!BW$15)),"",'III_Plan comp 438.68 {Plan 5}'!BW$15&amp;analysismethod7)</f>
        <v xml:space="preserve">Encounter Data Analysis; 
</v>
      </c>
      <c r="EE70" s="251" t="str">
        <f>IF(ISNUMBER(FIND(analysismethod7,'III_Plan comp 438.68 {Plan 5}'!BX$15)),"",'III_Plan comp 438.68 {Plan 5}'!BX$15&amp;analysismethod7)</f>
        <v xml:space="preserve">Encounter Data Analysis; 
</v>
      </c>
      <c r="EF70" s="251" t="str">
        <f>IF(ISNUMBER(FIND(analysismethod7,'III_Plan comp 438.68 {Plan 5}'!BY$15)),"",'III_Plan comp 438.68 {Plan 5}'!BY$15&amp;analysismethod7)</f>
        <v xml:space="preserve">Encounter Data Analysis; 
</v>
      </c>
      <c r="EG70" s="251" t="str">
        <f>IF(ISNUMBER(FIND(analysismethod7,'III_Plan comp 438.68 {Plan 5}'!BZ$15)),"",'III_Plan comp 438.68 {Plan 5}'!BZ$15&amp;analysismethod7)</f>
        <v xml:space="preserve">Encounter Data Analysis; 
</v>
      </c>
      <c r="EH70" s="251" t="str">
        <f>IF(ISNUMBER(FIND(analysismethod7,'III_Plan comp 438.68 {Plan 5}'!CA$15)),"",'III_Plan comp 438.68 {Plan 5}'!CA$15&amp;analysismethod7)</f>
        <v xml:space="preserve">Encounter Data Analysis; 
</v>
      </c>
      <c r="EI70" s="251" t="str">
        <f>IF(ISNUMBER(FIND(analysismethod7,'III_Plan comp 438.68 {Plan 5}'!CB$15)),"",'III_Plan comp 438.68 {Plan 5}'!CB$15&amp;analysismethod7)</f>
        <v xml:space="preserve">Encounter Data Analysis; 
</v>
      </c>
      <c r="EJ70" s="251" t="str">
        <f>IF(ISNUMBER(FIND(analysismethod7,'III_Plan comp 438.68 {Plan 5}'!CC$15)),"",'III_Plan comp 438.68 {Plan 5}'!CC$15&amp;analysismethod7)</f>
        <v xml:space="preserve">Encounter Data Analysis; 
</v>
      </c>
      <c r="EK70" s="251" t="str">
        <f>IF(ISNUMBER(FIND(analysismethod7,'III_Plan comp 438.68 {Plan 5}'!CD$15)),"",'III_Plan comp 438.68 {Plan 5}'!CD$15&amp;analysismethod7)</f>
        <v xml:space="preserve">Encounter Data Analysis; 
</v>
      </c>
      <c r="EL70" s="251" t="str">
        <f>IF(ISNUMBER(FIND(analysismethod7,'III_Plan comp 438.68 {Plan 5}'!CE$15)),"",'III_Plan comp 438.68 {Plan 5}'!CE$15&amp;analysismethod7)</f>
        <v xml:space="preserve">Encounter Data Analysis; 
</v>
      </c>
      <c r="EM70" s="251" t="str">
        <f>IF(ISNUMBER(FIND(analysismethod7,'III_Plan comp 438.68 {Plan 5}'!CF$15)),"",'III_Plan comp 438.68 {Plan 5}'!CF$15&amp;analysismethod7)</f>
        <v xml:space="preserve">Encounter Data Analysis; 
</v>
      </c>
      <c r="EN70" s="251" t="str">
        <f>IF(ISNUMBER(FIND(analysismethod7,'III_Plan comp 438.68 {Plan 5}'!CG$15)),"",'III_Plan comp 438.68 {Plan 5}'!CG$15&amp;analysismethod7)</f>
        <v xml:space="preserve">Encounter Data Analysis; 
</v>
      </c>
      <c r="EO70" s="251" t="str">
        <f>IF(ISNUMBER(FIND(analysismethod7,'III_Plan comp 438.68 {Plan 5}'!CH$15)),"",'III_Plan comp 438.68 {Plan 5}'!CH$15&amp;analysismethod7)</f>
        <v xml:space="preserve">Encounter Data Analysis; 
</v>
      </c>
      <c r="EP70" s="251" t="str">
        <f>IF(ISNUMBER(FIND(analysismethod7,'III_Plan comp 438.68 {Plan 5}'!CI$15)),"",'III_Plan comp 438.68 {Plan 5}'!CI$15&amp;analysismethod7)</f>
        <v xml:space="preserve">Encounter Data Analysis; 
</v>
      </c>
      <c r="EQ70" s="251" t="str">
        <f>IF(ISNUMBER(FIND(analysismethod7,'III_Plan comp 438.68 {Plan 5}'!CJ$15)),"",'III_Plan comp 438.68 {Plan 5}'!CJ$15&amp;analysismethod7)</f>
        <v xml:space="preserve">Encounter Data Analysis; 
</v>
      </c>
      <c r="ER70" s="251" t="str">
        <f>IF(ISNUMBER(FIND(analysismethod7,'III_Plan comp 438.68 {Plan 5}'!CK$15)),"",'III_Plan comp 438.68 {Plan 5}'!CK$15&amp;analysismethod7)</f>
        <v xml:space="preserve">Encounter Data Analysis; 
</v>
      </c>
      <c r="ES70" s="251" t="str">
        <f>IF(ISNUMBER(FIND(analysismethod7,'III_Plan comp 438.68 {Plan 5}'!CL$15)),"",'III_Plan comp 438.68 {Plan 5}'!CL$15&amp;analysismethod7)</f>
        <v xml:space="preserve">Encounter Data Analysis; 
</v>
      </c>
      <c r="ET70" s="251" t="str">
        <f>IF(ISNUMBER(FIND(analysismethod7,'III_Plan comp 438.68 {Plan 5}'!CM$15)),"",'III_Plan comp 438.68 {Plan 5}'!CM$15&amp;analysismethod7)</f>
        <v xml:space="preserve">Encounter Data Analysis; 
</v>
      </c>
      <c r="EU70" s="251" t="str">
        <f>IF(ISNUMBER(FIND(analysismethod7,'III_Plan comp 438.68 {Plan 5}'!CN$15)),"",'III_Plan comp 438.68 {Plan 5}'!CN$15&amp;analysismethod7)</f>
        <v xml:space="preserve">Encounter Data Analysis; 
</v>
      </c>
      <c r="EV70" s="251" t="str">
        <f>IF(ISNUMBER(FIND(analysismethod7,'III_Plan comp 438.68 {Plan 5}'!CO$15)),"",'III_Plan comp 438.68 {Plan 5}'!CO$15&amp;analysismethod7)</f>
        <v xml:space="preserve">Encounter Data Analysis; 
</v>
      </c>
      <c r="EW70" s="251" t="str">
        <f>IF(ISNUMBER(FIND(analysismethod7,'III_Plan comp 438.68 {Plan 5}'!CP$15)),"",'III_Plan comp 438.68 {Plan 5}'!CP$15&amp;analysismethod7)</f>
        <v xml:space="preserve">Encounter Data Analysis; 
</v>
      </c>
      <c r="EX70" s="251" t="str">
        <f>IF(ISNUMBER(FIND(analysismethod7,'III_Plan comp 438.68 {Plan 5}'!CQ$15)),"",'III_Plan comp 438.68 {Plan 5}'!CQ$15&amp;analysismethod7)</f>
        <v xml:space="preserve">Encounter Data Analysis; 
</v>
      </c>
      <c r="EY70" s="251" t="str">
        <f>IF(ISNUMBER(FIND(analysismethod7,'III_Plan comp 438.68 {Plan 5}'!CR$15)),"",'III_Plan comp 438.68 {Plan 5}'!CR$15&amp;analysismethod7)</f>
        <v xml:space="preserve">Encounter Data Analysis; 
</v>
      </c>
      <c r="EZ70" s="251" t="str">
        <f>IF(ISNUMBER(FIND(analysismethod7,'III_Plan comp 438.68 {Plan 5}'!CS$15)),"",'III_Plan comp 438.68 {Plan 5}'!CS$15&amp;analysismethod7)</f>
        <v xml:space="preserve">Encounter Data Analysis; 
</v>
      </c>
      <c r="FA70" s="251" t="str">
        <f>IF(ISNUMBER(FIND(analysismethod7,'III_Plan comp 438.68 {Plan 5}'!CT$15)),"",'III_Plan comp 438.68 {Plan 5}'!CT$15&amp;analysismethod7)</f>
        <v xml:space="preserve">Encounter Data Analysis; 
</v>
      </c>
      <c r="FB70" s="251" t="str">
        <f>IF(ISNUMBER(FIND(analysismethod7,'III_Plan comp 438.68 {Plan 5}'!CU$15)),"",'III_Plan comp 438.68 {Plan 5}'!CU$15&amp;analysismethod7)</f>
        <v xml:space="preserve">Encounter Data Analysis; 
</v>
      </c>
      <c r="FC70" s="251" t="str">
        <f>IF(ISNUMBER(FIND(analysismethod7,'III_Plan comp 438.68 {Plan 5}'!CV$15)),"",'III_Plan comp 438.68 {Plan 5}'!CV$15&amp;analysismethod7)</f>
        <v xml:space="preserve">Encounter Data Analysis; 
</v>
      </c>
      <c r="FD70" s="251" t="str">
        <f>IF(ISNUMBER(FIND(analysismethod7,'III_Plan comp 438.68 {Plan 5}'!CW$15)),"",'III_Plan comp 438.68 {Plan 5}'!CW$15&amp;analysismethod7)</f>
        <v xml:space="preserve">Encounter Data Analysis; 
</v>
      </c>
      <c r="FE70" s="251" t="str">
        <f>IF(ISNUMBER(FIND(analysismethod7,'III_Plan comp 438.68 {Plan 5}'!CX$15)),"",'III_Plan comp 438.68 {Plan 5}'!CX$15&amp;analysismethod7)</f>
        <v xml:space="preserve">Encounter Data Analysis; 
</v>
      </c>
      <c r="FF70" s="251" t="str">
        <f>IF(ISNUMBER(FIND(analysismethod7,'III_Plan comp 438.68 {Plan 5}'!CY$15)),"",'III_Plan comp 438.68 {Plan 5}'!CY$15&amp;analysismethod7)</f>
        <v xml:space="preserve">Encounter Data Analysis; 
</v>
      </c>
      <c r="FG70" s="251" t="str">
        <f>IF(ISNUMBER(FIND(analysismethod7,'III_Plan comp 438.68 {Plan 5}'!CZ$15)),"",'III_Plan comp 438.68 {Plan 5}'!CZ$15&amp;analysismethod7)</f>
        <v xml:space="preserve">Encounter Data Analysis; 
</v>
      </c>
    </row>
    <row r="71" spans="62:163" x14ac:dyDescent="0.2">
      <c r="BK71" s="250" t="str">
        <f>IF('I_State and program information'!$E$79&lt;&gt;"",'I_State and program information'!E140&amp;"; "&amp;CHAR(10)&amp;CHAR(10),"")</f>
        <v/>
      </c>
      <c r="BL71" s="251" t="str">
        <f>IF(ISNUMBER(FIND(analysismethod8,'III_Plan comp 438.68 {Plan 5}'!E$15)),"",'III_Plan comp 438.68 {Plan 5}'!E$15&amp;analysismethod8)</f>
        <v/>
      </c>
      <c r="BM71" s="251" t="str">
        <f>IF(ISNUMBER(FIND(analysismethod8,'III_Plan comp 438.68 {Plan 5}'!F$15)),"",'III_Plan comp 438.68 {Plan 5}'!F$15&amp;analysismethod8)</f>
        <v/>
      </c>
      <c r="BN71" s="251" t="str">
        <f>IF(ISNUMBER(FIND(analysismethod8,'III_Plan comp 438.68 {Plan 5}'!G$15)),"",'III_Plan comp 438.68 {Plan 5}'!G$15&amp;analysismethod8)</f>
        <v/>
      </c>
      <c r="BO71" s="251" t="str">
        <f>IF(ISNUMBER(FIND(analysismethod8,'III_Plan comp 438.68 {Plan 5}'!H$15)),"",'III_Plan comp 438.68 {Plan 5}'!H$15&amp;analysismethod8)</f>
        <v/>
      </c>
      <c r="BP71" s="251" t="str">
        <f>IF(ISNUMBER(FIND(analysismethod8,'III_Plan comp 438.68 {Plan 5}'!I$15)),"",'III_Plan comp 438.68 {Plan 5}'!I$15&amp;analysismethod8)</f>
        <v/>
      </c>
      <c r="BQ71" s="251" t="str">
        <f>IF(ISNUMBER(FIND(analysismethod8,'III_Plan comp 438.68 {Plan 5}'!J$15)),"",'III_Plan comp 438.68 {Plan 5}'!J$15&amp;analysismethod8)</f>
        <v/>
      </c>
      <c r="BR71" s="251" t="str">
        <f>IF(ISNUMBER(FIND(analysismethod8,'III_Plan comp 438.68 {Plan 5}'!K$15)),"",'III_Plan comp 438.68 {Plan 5}'!K$15&amp;analysismethod8)</f>
        <v/>
      </c>
      <c r="BS71" s="251" t="str">
        <f>IF(ISNUMBER(FIND(analysismethod8,'III_Plan comp 438.68 {Plan 5}'!L$15)),"",'III_Plan comp 438.68 {Plan 5}'!L$15&amp;analysismethod8)</f>
        <v/>
      </c>
      <c r="BT71" s="251" t="str">
        <f>IF(ISNUMBER(FIND(analysismethod8,'III_Plan comp 438.68 {Plan 5}'!M$15)),"",'III_Plan comp 438.68 {Plan 5}'!M$15&amp;analysismethod8)</f>
        <v/>
      </c>
      <c r="BU71" s="251" t="str">
        <f>IF(ISNUMBER(FIND(analysismethod8,'III_Plan comp 438.68 {Plan 5}'!N$15)),"",'III_Plan comp 438.68 {Plan 5}'!N$15&amp;analysismethod8)</f>
        <v/>
      </c>
      <c r="BV71" s="251" t="str">
        <f>IF(ISNUMBER(FIND(analysismethod8,'III_Plan comp 438.68 {Plan 5}'!O$15)),"",'III_Plan comp 438.68 {Plan 5}'!O$15&amp;analysismethod8)</f>
        <v/>
      </c>
      <c r="BW71" s="251" t="str">
        <f>IF(ISNUMBER(FIND(analysismethod8,'III_Plan comp 438.68 {Plan 5}'!P$15)),"",'III_Plan comp 438.68 {Plan 5}'!P$15&amp;analysismethod8)</f>
        <v/>
      </c>
      <c r="BX71" s="251" t="str">
        <f>IF(ISNUMBER(FIND(analysismethod8,'III_Plan comp 438.68 {Plan 5}'!Q$15)),"",'III_Plan comp 438.68 {Plan 5}'!Q$15&amp;analysismethod8)</f>
        <v/>
      </c>
      <c r="BY71" s="251" t="str">
        <f>IF(ISNUMBER(FIND(analysismethod8,'III_Plan comp 438.68 {Plan 5}'!R$15)),"",'III_Plan comp 438.68 {Plan 5}'!R$15&amp;analysismethod8)</f>
        <v/>
      </c>
      <c r="BZ71" s="251" t="str">
        <f>IF(ISNUMBER(FIND(analysismethod8,'III_Plan comp 438.68 {Plan 5}'!S$15)),"",'III_Plan comp 438.68 {Plan 5}'!S$15&amp;analysismethod8)</f>
        <v/>
      </c>
      <c r="CA71" s="251" t="str">
        <f>IF(ISNUMBER(FIND(analysismethod8,'III_Plan comp 438.68 {Plan 5}'!T$15)),"",'III_Plan comp 438.68 {Plan 5}'!T$15&amp;analysismethod8)</f>
        <v/>
      </c>
      <c r="CB71" s="251" t="str">
        <f>IF(ISNUMBER(FIND(analysismethod8,'III_Plan comp 438.68 {Plan 5}'!U$15)),"",'III_Plan comp 438.68 {Plan 5}'!U$15&amp;analysismethod8)</f>
        <v/>
      </c>
      <c r="CC71" s="251" t="str">
        <f>IF(ISNUMBER(FIND(analysismethod8,'III_Plan comp 438.68 {Plan 5}'!V$15)),"",'III_Plan comp 438.68 {Plan 5}'!V$15&amp;analysismethod8)</f>
        <v/>
      </c>
      <c r="CD71" s="251" t="str">
        <f>IF(ISNUMBER(FIND(analysismethod8,'III_Plan comp 438.68 {Plan 5}'!W$15)),"",'III_Plan comp 438.68 {Plan 5}'!W$15&amp;analysismethod8)</f>
        <v/>
      </c>
      <c r="CE71" s="251" t="str">
        <f>IF(ISNUMBER(FIND(analysismethod8,'III_Plan comp 438.68 {Plan 5}'!X$15)),"",'III_Plan comp 438.68 {Plan 5}'!X$15&amp;analysismethod8)</f>
        <v/>
      </c>
      <c r="CF71" s="251" t="str">
        <f>IF(ISNUMBER(FIND(analysismethod8,'III_Plan comp 438.68 {Plan 5}'!Y$15)),"",'III_Plan comp 438.68 {Plan 5}'!Y$15&amp;analysismethod8)</f>
        <v/>
      </c>
      <c r="CG71" s="251" t="str">
        <f>IF(ISNUMBER(FIND(analysismethod8,'III_Plan comp 438.68 {Plan 5}'!Z$15)),"",'III_Plan comp 438.68 {Plan 5}'!Z$15&amp;analysismethod8)</f>
        <v/>
      </c>
      <c r="CH71" s="251" t="str">
        <f>IF(ISNUMBER(FIND(analysismethod8,'III_Plan comp 438.68 {Plan 5}'!AA$15)),"",'III_Plan comp 438.68 {Plan 5}'!AA$15&amp;analysismethod8)</f>
        <v/>
      </c>
      <c r="CI71" s="251" t="str">
        <f>IF(ISNUMBER(FIND(analysismethod8,'III_Plan comp 438.68 {Plan 5}'!AB$15)),"",'III_Plan comp 438.68 {Plan 5}'!AB$15&amp;analysismethod8)</f>
        <v/>
      </c>
      <c r="CJ71" s="251" t="str">
        <f>IF(ISNUMBER(FIND(analysismethod8,'III_Plan comp 438.68 {Plan 5}'!AC$15)),"",'III_Plan comp 438.68 {Plan 5}'!AC$15&amp;analysismethod8)</f>
        <v/>
      </c>
      <c r="CK71" s="251" t="str">
        <f>IF(ISNUMBER(FIND(analysismethod8,'III_Plan comp 438.68 {Plan 5}'!AD$15)),"",'III_Plan comp 438.68 {Plan 5}'!AD$15&amp;analysismethod8)</f>
        <v/>
      </c>
      <c r="CL71" s="251" t="str">
        <f>IF(ISNUMBER(FIND(analysismethod8,'III_Plan comp 438.68 {Plan 5}'!AE$15)),"",'III_Plan comp 438.68 {Plan 5}'!AE$15&amp;analysismethod8)</f>
        <v/>
      </c>
      <c r="CM71" s="251" t="str">
        <f>IF(ISNUMBER(FIND(analysismethod8,'III_Plan comp 438.68 {Plan 5}'!AF$15)),"",'III_Plan comp 438.68 {Plan 5}'!AF$15&amp;analysismethod8)</f>
        <v/>
      </c>
      <c r="CN71" s="251" t="str">
        <f>IF(ISNUMBER(FIND(analysismethod8,'III_Plan comp 438.68 {Plan 5}'!AG$15)),"",'III_Plan comp 438.68 {Plan 5}'!AG$15&amp;analysismethod8)</f>
        <v/>
      </c>
      <c r="CO71" s="251" t="str">
        <f>IF(ISNUMBER(FIND(analysismethod8,'III_Plan comp 438.68 {Plan 5}'!AH$15)),"",'III_Plan comp 438.68 {Plan 5}'!AH$15&amp;analysismethod8)</f>
        <v/>
      </c>
      <c r="CP71" s="251" t="str">
        <f>IF(ISNUMBER(FIND(analysismethod8,'III_Plan comp 438.68 {Plan 5}'!AI$15)),"",'III_Plan comp 438.68 {Plan 5}'!AI$15&amp;analysismethod8)</f>
        <v/>
      </c>
      <c r="CQ71" s="251" t="str">
        <f>IF(ISNUMBER(FIND(analysismethod8,'III_Plan comp 438.68 {Plan 5}'!AJ$15)),"",'III_Plan comp 438.68 {Plan 5}'!AJ$15&amp;analysismethod8)</f>
        <v/>
      </c>
      <c r="CR71" s="251" t="str">
        <f>IF(ISNUMBER(FIND(analysismethod8,'III_Plan comp 438.68 {Plan 5}'!AK$15)),"",'III_Plan comp 438.68 {Plan 5}'!AK$15&amp;analysismethod8)</f>
        <v/>
      </c>
      <c r="CS71" s="251" t="str">
        <f>IF(ISNUMBER(FIND(analysismethod8,'III_Plan comp 438.68 {Plan 5}'!AL$15)),"",'III_Plan comp 438.68 {Plan 5}'!AL$15&amp;analysismethod8)</f>
        <v/>
      </c>
      <c r="CT71" s="251" t="str">
        <f>IF(ISNUMBER(FIND(analysismethod8,'III_Plan comp 438.68 {Plan 5}'!AM$15)),"",'III_Plan comp 438.68 {Plan 5}'!AM$15&amp;analysismethod8)</f>
        <v/>
      </c>
      <c r="CU71" s="251" t="str">
        <f>IF(ISNUMBER(FIND(analysismethod8,'III_Plan comp 438.68 {Plan 5}'!AN$15)),"",'III_Plan comp 438.68 {Plan 5}'!AN$15&amp;analysismethod8)</f>
        <v/>
      </c>
      <c r="CV71" s="251" t="str">
        <f>IF(ISNUMBER(FIND(analysismethod8,'III_Plan comp 438.68 {Plan 5}'!AO$15)),"",'III_Plan comp 438.68 {Plan 5}'!AO$15&amp;analysismethod8)</f>
        <v/>
      </c>
      <c r="CW71" s="251" t="str">
        <f>IF(ISNUMBER(FIND(analysismethod8,'III_Plan comp 438.68 {Plan 5}'!AP$15)),"",'III_Plan comp 438.68 {Plan 5}'!AP$15&amp;analysismethod8)</f>
        <v/>
      </c>
      <c r="CX71" s="251" t="str">
        <f>IF(ISNUMBER(FIND(analysismethod8,'III_Plan comp 438.68 {Plan 5}'!AQ$15)),"",'III_Plan comp 438.68 {Plan 5}'!AQ$15&amp;analysismethod8)</f>
        <v/>
      </c>
      <c r="CY71" s="251" t="str">
        <f>IF(ISNUMBER(FIND(analysismethod8,'III_Plan comp 438.68 {Plan 5}'!AR$15)),"",'III_Plan comp 438.68 {Plan 5}'!AR$15&amp;analysismethod8)</f>
        <v/>
      </c>
      <c r="CZ71" s="251" t="str">
        <f>IF(ISNUMBER(FIND(analysismethod8,'III_Plan comp 438.68 {Plan 5}'!AS$15)),"",'III_Plan comp 438.68 {Plan 5}'!AS$15&amp;analysismethod8)</f>
        <v/>
      </c>
      <c r="DA71" s="251" t="str">
        <f>IF(ISNUMBER(FIND(analysismethod8,'III_Plan comp 438.68 {Plan 5}'!AT$15)),"",'III_Plan comp 438.68 {Plan 5}'!AT$15&amp;analysismethod8)</f>
        <v/>
      </c>
      <c r="DB71" s="251" t="str">
        <f>IF(ISNUMBER(FIND(analysismethod8,'III_Plan comp 438.68 {Plan 5}'!AU$15)),"",'III_Plan comp 438.68 {Plan 5}'!AU$15&amp;analysismethod8)</f>
        <v/>
      </c>
      <c r="DC71" s="251" t="str">
        <f>IF(ISNUMBER(FIND(analysismethod8,'III_Plan comp 438.68 {Plan 5}'!AV$15)),"",'III_Plan comp 438.68 {Plan 5}'!AV$15&amp;analysismethod8)</f>
        <v/>
      </c>
      <c r="DD71" s="251" t="str">
        <f>IF(ISNUMBER(FIND(analysismethod8,'III_Plan comp 438.68 {Plan 5}'!AW$15)),"",'III_Plan comp 438.68 {Plan 5}'!AW$15&amp;analysismethod8)</f>
        <v/>
      </c>
      <c r="DE71" s="251" t="str">
        <f>IF(ISNUMBER(FIND(analysismethod8,'III_Plan comp 438.68 {Plan 5}'!AX$15)),"",'III_Plan comp 438.68 {Plan 5}'!AX$15&amp;analysismethod8)</f>
        <v/>
      </c>
      <c r="DF71" s="251" t="str">
        <f>IF(ISNUMBER(FIND(analysismethod8,'III_Plan comp 438.68 {Plan 5}'!AY$15)),"",'III_Plan comp 438.68 {Plan 5}'!AY$15&amp;analysismethod8)</f>
        <v/>
      </c>
      <c r="DG71" s="251" t="str">
        <f>IF(ISNUMBER(FIND(analysismethod8,'III_Plan comp 438.68 {Plan 5}'!AZ$15)),"",'III_Plan comp 438.68 {Plan 5}'!AZ$15&amp;analysismethod8)</f>
        <v/>
      </c>
      <c r="DH71" s="251" t="str">
        <f>IF(ISNUMBER(FIND(analysismethod8,'III_Plan comp 438.68 {Plan 5}'!BA$15)),"",'III_Plan comp 438.68 {Plan 5}'!BA$15&amp;analysismethod8)</f>
        <v/>
      </c>
      <c r="DI71" s="251" t="str">
        <f>IF(ISNUMBER(FIND(analysismethod8,'III_Plan comp 438.68 {Plan 5}'!BB$15)),"",'III_Plan comp 438.68 {Plan 5}'!BB$15&amp;analysismethod8)</f>
        <v/>
      </c>
      <c r="DJ71" s="251" t="str">
        <f>IF(ISNUMBER(FIND(analysismethod8,'III_Plan comp 438.68 {Plan 5}'!BC$15)),"",'III_Plan comp 438.68 {Plan 5}'!BC$15&amp;analysismethod8)</f>
        <v/>
      </c>
      <c r="DK71" s="251" t="str">
        <f>IF(ISNUMBER(FIND(analysismethod8,'III_Plan comp 438.68 {Plan 5}'!BD$15)),"",'III_Plan comp 438.68 {Plan 5}'!BD$15&amp;analysismethod8)</f>
        <v/>
      </c>
      <c r="DL71" s="251" t="str">
        <f>IF(ISNUMBER(FIND(analysismethod8,'III_Plan comp 438.68 {Plan 5}'!BE$15)),"",'III_Plan comp 438.68 {Plan 5}'!BE$15&amp;analysismethod8)</f>
        <v/>
      </c>
      <c r="DM71" s="251" t="str">
        <f>IF(ISNUMBER(FIND(analysismethod8,'III_Plan comp 438.68 {Plan 5}'!BF$15)),"",'III_Plan comp 438.68 {Plan 5}'!BF$15&amp;analysismethod8)</f>
        <v/>
      </c>
      <c r="DN71" s="251" t="str">
        <f>IF(ISNUMBER(FIND(analysismethod8,'III_Plan comp 438.68 {Plan 5}'!BG$15)),"",'III_Plan comp 438.68 {Plan 5}'!BG$15&amp;analysismethod8)</f>
        <v/>
      </c>
      <c r="DO71" s="251" t="str">
        <f>IF(ISNUMBER(FIND(analysismethod8,'III_Plan comp 438.68 {Plan 5}'!BH$15)),"",'III_Plan comp 438.68 {Plan 5}'!BH$15&amp;analysismethod8)</f>
        <v/>
      </c>
      <c r="DP71" s="251" t="str">
        <f>IF(ISNUMBER(FIND(analysismethod8,'III_Plan comp 438.68 {Plan 5}'!BI$15)),"",'III_Plan comp 438.68 {Plan 5}'!BI$15&amp;analysismethod8)</f>
        <v/>
      </c>
      <c r="DQ71" s="251" t="str">
        <f>IF(ISNUMBER(FIND(analysismethod8,'III_Plan comp 438.68 {Plan 5}'!BJ$15)),"",'III_Plan comp 438.68 {Plan 5}'!BJ$15&amp;analysismethod8)</f>
        <v/>
      </c>
      <c r="DR71" s="251" t="str">
        <f>IF(ISNUMBER(FIND(analysismethod8,'III_Plan comp 438.68 {Plan 5}'!BK$15)),"",'III_Plan comp 438.68 {Plan 5}'!BK$15&amp;analysismethod8)</f>
        <v/>
      </c>
      <c r="DS71" s="251" t="str">
        <f>IF(ISNUMBER(FIND(analysismethod8,'III_Plan comp 438.68 {Plan 5}'!BL$15)),"",'III_Plan comp 438.68 {Plan 5}'!BL$15&amp;analysismethod8)</f>
        <v/>
      </c>
      <c r="DT71" s="251" t="str">
        <f>IF(ISNUMBER(FIND(analysismethod8,'III_Plan comp 438.68 {Plan 5}'!BM$15)),"",'III_Plan comp 438.68 {Plan 5}'!BM$15&amp;analysismethod8)</f>
        <v/>
      </c>
      <c r="DU71" s="251" t="str">
        <f>IF(ISNUMBER(FIND(analysismethod8,'III_Plan comp 438.68 {Plan 5}'!BN$15)),"",'III_Plan comp 438.68 {Plan 5}'!BN$15&amp;analysismethod8)</f>
        <v/>
      </c>
      <c r="DV71" s="251" t="str">
        <f>IF(ISNUMBER(FIND(analysismethod8,'III_Plan comp 438.68 {Plan 5}'!BO$15)),"",'III_Plan comp 438.68 {Plan 5}'!BO$15&amp;analysismethod8)</f>
        <v/>
      </c>
      <c r="DW71" s="251" t="str">
        <f>IF(ISNUMBER(FIND(analysismethod8,'III_Plan comp 438.68 {Plan 5}'!BP$15)),"",'III_Plan comp 438.68 {Plan 5}'!BP$15&amp;analysismethod8)</f>
        <v/>
      </c>
      <c r="DX71" s="251" t="str">
        <f>IF(ISNUMBER(FIND(analysismethod8,'III_Plan comp 438.68 {Plan 5}'!BQ$15)),"",'III_Plan comp 438.68 {Plan 5}'!BQ$15&amp;analysismethod8)</f>
        <v/>
      </c>
      <c r="DY71" s="251" t="str">
        <f>IF(ISNUMBER(FIND(analysismethod8,'III_Plan comp 438.68 {Plan 5}'!BR$15)),"",'III_Plan comp 438.68 {Plan 5}'!BR$15&amp;analysismethod8)</f>
        <v/>
      </c>
      <c r="DZ71" s="251" t="str">
        <f>IF(ISNUMBER(FIND(analysismethod8,'III_Plan comp 438.68 {Plan 5}'!BS$15)),"",'III_Plan comp 438.68 {Plan 5}'!BS$15&amp;analysismethod8)</f>
        <v/>
      </c>
      <c r="EA71" s="251" t="str">
        <f>IF(ISNUMBER(FIND(analysismethod8,'III_Plan comp 438.68 {Plan 5}'!BT$15)),"",'III_Plan comp 438.68 {Plan 5}'!BT$15&amp;analysismethod8)</f>
        <v/>
      </c>
      <c r="EB71" s="251" t="str">
        <f>IF(ISNUMBER(FIND(analysismethod8,'III_Plan comp 438.68 {Plan 5}'!BU$15)),"",'III_Plan comp 438.68 {Plan 5}'!BU$15&amp;analysismethod8)</f>
        <v/>
      </c>
      <c r="EC71" s="251" t="str">
        <f>IF(ISNUMBER(FIND(analysismethod8,'III_Plan comp 438.68 {Plan 5}'!BV$15)),"",'III_Plan comp 438.68 {Plan 5}'!BV$15&amp;analysismethod8)</f>
        <v/>
      </c>
      <c r="ED71" s="251" t="str">
        <f>IF(ISNUMBER(FIND(analysismethod8,'III_Plan comp 438.68 {Plan 5}'!BW$15)),"",'III_Plan comp 438.68 {Plan 5}'!BW$15&amp;analysismethod8)</f>
        <v/>
      </c>
      <c r="EE71" s="251" t="str">
        <f>IF(ISNUMBER(FIND(analysismethod8,'III_Plan comp 438.68 {Plan 5}'!BX$15)),"",'III_Plan comp 438.68 {Plan 5}'!BX$15&amp;analysismethod8)</f>
        <v/>
      </c>
      <c r="EF71" s="251" t="str">
        <f>IF(ISNUMBER(FIND(analysismethod8,'III_Plan comp 438.68 {Plan 5}'!BY$15)),"",'III_Plan comp 438.68 {Plan 5}'!BY$15&amp;analysismethod8)</f>
        <v/>
      </c>
      <c r="EG71" s="251" t="str">
        <f>IF(ISNUMBER(FIND(analysismethod8,'III_Plan comp 438.68 {Plan 5}'!BZ$15)),"",'III_Plan comp 438.68 {Plan 5}'!BZ$15&amp;analysismethod8)</f>
        <v/>
      </c>
      <c r="EH71" s="251" t="str">
        <f>IF(ISNUMBER(FIND(analysismethod8,'III_Plan comp 438.68 {Plan 5}'!CA$15)),"",'III_Plan comp 438.68 {Plan 5}'!CA$15&amp;analysismethod8)</f>
        <v/>
      </c>
      <c r="EI71" s="251" t="str">
        <f>IF(ISNUMBER(FIND(analysismethod8,'III_Plan comp 438.68 {Plan 5}'!CB$15)),"",'III_Plan comp 438.68 {Plan 5}'!CB$15&amp;analysismethod8)</f>
        <v/>
      </c>
      <c r="EJ71" s="251" t="str">
        <f>IF(ISNUMBER(FIND(analysismethod8,'III_Plan comp 438.68 {Plan 5}'!CC$15)),"",'III_Plan comp 438.68 {Plan 5}'!CC$15&amp;analysismethod8)</f>
        <v/>
      </c>
      <c r="EK71" s="251" t="str">
        <f>IF(ISNUMBER(FIND(analysismethod8,'III_Plan comp 438.68 {Plan 5}'!CD$15)),"",'III_Plan comp 438.68 {Plan 5}'!CD$15&amp;analysismethod8)</f>
        <v/>
      </c>
      <c r="EL71" s="251" t="str">
        <f>IF(ISNUMBER(FIND(analysismethod8,'III_Plan comp 438.68 {Plan 5}'!CE$15)),"",'III_Plan comp 438.68 {Plan 5}'!CE$15&amp;analysismethod8)</f>
        <v/>
      </c>
      <c r="EM71" s="251" t="str">
        <f>IF(ISNUMBER(FIND(analysismethod8,'III_Plan comp 438.68 {Plan 5}'!CF$15)),"",'III_Plan comp 438.68 {Plan 5}'!CF$15&amp;analysismethod8)</f>
        <v/>
      </c>
      <c r="EN71" s="251" t="str">
        <f>IF(ISNUMBER(FIND(analysismethod8,'III_Plan comp 438.68 {Plan 5}'!CG$15)),"",'III_Plan comp 438.68 {Plan 5}'!CG$15&amp;analysismethod8)</f>
        <v/>
      </c>
      <c r="EO71" s="251" t="str">
        <f>IF(ISNUMBER(FIND(analysismethod8,'III_Plan comp 438.68 {Plan 5}'!CH$15)),"",'III_Plan comp 438.68 {Plan 5}'!CH$15&amp;analysismethod8)</f>
        <v/>
      </c>
      <c r="EP71" s="251" t="str">
        <f>IF(ISNUMBER(FIND(analysismethod8,'III_Plan comp 438.68 {Plan 5}'!CI$15)),"",'III_Plan comp 438.68 {Plan 5}'!CI$15&amp;analysismethod8)</f>
        <v/>
      </c>
      <c r="EQ71" s="251" t="str">
        <f>IF(ISNUMBER(FIND(analysismethod8,'III_Plan comp 438.68 {Plan 5}'!CJ$15)),"",'III_Plan comp 438.68 {Plan 5}'!CJ$15&amp;analysismethod8)</f>
        <v/>
      </c>
      <c r="ER71" s="251" t="str">
        <f>IF(ISNUMBER(FIND(analysismethod8,'III_Plan comp 438.68 {Plan 5}'!CK$15)),"",'III_Plan comp 438.68 {Plan 5}'!CK$15&amp;analysismethod8)</f>
        <v/>
      </c>
      <c r="ES71" s="251" t="str">
        <f>IF(ISNUMBER(FIND(analysismethod8,'III_Plan comp 438.68 {Plan 5}'!CL$15)),"",'III_Plan comp 438.68 {Plan 5}'!CL$15&amp;analysismethod8)</f>
        <v/>
      </c>
      <c r="ET71" s="251" t="str">
        <f>IF(ISNUMBER(FIND(analysismethod8,'III_Plan comp 438.68 {Plan 5}'!CM$15)),"",'III_Plan comp 438.68 {Plan 5}'!CM$15&amp;analysismethod8)</f>
        <v/>
      </c>
      <c r="EU71" s="251" t="str">
        <f>IF(ISNUMBER(FIND(analysismethod8,'III_Plan comp 438.68 {Plan 5}'!CN$15)),"",'III_Plan comp 438.68 {Plan 5}'!CN$15&amp;analysismethod8)</f>
        <v/>
      </c>
      <c r="EV71" s="251" t="str">
        <f>IF(ISNUMBER(FIND(analysismethod8,'III_Plan comp 438.68 {Plan 5}'!CO$15)),"",'III_Plan comp 438.68 {Plan 5}'!CO$15&amp;analysismethod8)</f>
        <v/>
      </c>
      <c r="EW71" s="251" t="str">
        <f>IF(ISNUMBER(FIND(analysismethod8,'III_Plan comp 438.68 {Plan 5}'!CP$15)),"",'III_Plan comp 438.68 {Plan 5}'!CP$15&amp;analysismethod8)</f>
        <v/>
      </c>
      <c r="EX71" s="251" t="str">
        <f>IF(ISNUMBER(FIND(analysismethod8,'III_Plan comp 438.68 {Plan 5}'!CQ$15)),"",'III_Plan comp 438.68 {Plan 5}'!CQ$15&amp;analysismethod8)</f>
        <v/>
      </c>
      <c r="EY71" s="251" t="str">
        <f>IF(ISNUMBER(FIND(analysismethod8,'III_Plan comp 438.68 {Plan 5}'!CR$15)),"",'III_Plan comp 438.68 {Plan 5}'!CR$15&amp;analysismethod8)</f>
        <v/>
      </c>
      <c r="EZ71" s="251" t="str">
        <f>IF(ISNUMBER(FIND(analysismethod8,'III_Plan comp 438.68 {Plan 5}'!CS$15)),"",'III_Plan comp 438.68 {Plan 5}'!CS$15&amp;analysismethod8)</f>
        <v/>
      </c>
      <c r="FA71" s="251" t="str">
        <f>IF(ISNUMBER(FIND(analysismethod8,'III_Plan comp 438.68 {Plan 5}'!CT$15)),"",'III_Plan comp 438.68 {Plan 5}'!CT$15&amp;analysismethod8)</f>
        <v/>
      </c>
      <c r="FB71" s="251" t="str">
        <f>IF(ISNUMBER(FIND(analysismethod8,'III_Plan comp 438.68 {Plan 5}'!CU$15)),"",'III_Plan comp 438.68 {Plan 5}'!CU$15&amp;analysismethod8)</f>
        <v/>
      </c>
      <c r="FC71" s="251" t="str">
        <f>IF(ISNUMBER(FIND(analysismethod8,'III_Plan comp 438.68 {Plan 5}'!CV$15)),"",'III_Plan comp 438.68 {Plan 5}'!CV$15&amp;analysismethod8)</f>
        <v/>
      </c>
      <c r="FD71" s="251" t="str">
        <f>IF(ISNUMBER(FIND(analysismethod8,'III_Plan comp 438.68 {Plan 5}'!CW$15)),"",'III_Plan comp 438.68 {Plan 5}'!CW$15&amp;analysismethod8)</f>
        <v/>
      </c>
      <c r="FE71" s="251" t="str">
        <f>IF(ISNUMBER(FIND(analysismethod8,'III_Plan comp 438.68 {Plan 5}'!CX$15)),"",'III_Plan comp 438.68 {Plan 5}'!CX$15&amp;analysismethod8)</f>
        <v/>
      </c>
      <c r="FF71" s="251" t="str">
        <f>IF(ISNUMBER(FIND(analysismethod8,'III_Plan comp 438.68 {Plan 5}'!CY$15)),"",'III_Plan comp 438.68 {Plan 5}'!CY$15&amp;analysismethod8)</f>
        <v/>
      </c>
      <c r="FG71" s="251" t="str">
        <f>IF(ISNUMBER(FIND(analysismethod8,'III_Plan comp 438.68 {Plan 5}'!CZ$15)),"",'III_Plan comp 438.68 {Plan 5}'!CZ$15&amp;analysismethod8)</f>
        <v/>
      </c>
    </row>
    <row r="72" spans="62:163" x14ac:dyDescent="0.2">
      <c r="BK72" s="250" t="str">
        <f>IF('I_State and program information'!$E$85&lt;&gt;"",'I_State and program information'!E146&amp;"; "&amp;CHAR(10)&amp;CHAR(10),"")</f>
        <v/>
      </c>
      <c r="BL72" s="251" t="str">
        <f>IF(ISNUMBER(FIND(analysismethod9,'III_Plan comp 438.68 {Plan 5}'!E$15)),"",'III_Plan comp 438.68 {Plan 5}'!E$15&amp;analysismethod9)</f>
        <v/>
      </c>
      <c r="BM72" s="251" t="str">
        <f>IF(ISNUMBER(FIND(analysismethod9,'III_Plan comp 438.68 {Plan 5}'!F$15)),"",'III_Plan comp 438.68 {Plan 5}'!F$15&amp;analysismethod9)</f>
        <v/>
      </c>
      <c r="BN72" s="251" t="str">
        <f>IF(ISNUMBER(FIND(analysismethod9,'III_Plan comp 438.68 {Plan 5}'!G$15)),"",'III_Plan comp 438.68 {Plan 5}'!G$15&amp;analysismethod9)</f>
        <v/>
      </c>
      <c r="BO72" s="251" t="str">
        <f>IF(ISNUMBER(FIND(analysismethod9,'III_Plan comp 438.68 {Plan 5}'!H$15)),"",'III_Plan comp 438.68 {Plan 5}'!H$15&amp;analysismethod9)</f>
        <v/>
      </c>
      <c r="BP72" s="251" t="str">
        <f>IF(ISNUMBER(FIND(analysismethod9,'III_Plan comp 438.68 {Plan 5}'!I$15)),"",'III_Plan comp 438.68 {Plan 5}'!I$15&amp;analysismethod9)</f>
        <v/>
      </c>
      <c r="BQ72" s="251" t="str">
        <f>IF(ISNUMBER(FIND(analysismethod9,'III_Plan comp 438.68 {Plan 5}'!J$15)),"",'III_Plan comp 438.68 {Plan 5}'!J$15&amp;analysismethod9)</f>
        <v/>
      </c>
      <c r="BR72" s="251" t="str">
        <f>IF(ISNUMBER(FIND(analysismethod9,'III_Plan comp 438.68 {Plan 5}'!K$15)),"",'III_Plan comp 438.68 {Plan 5}'!K$15&amp;analysismethod9)</f>
        <v/>
      </c>
      <c r="BS72" s="251" t="str">
        <f>IF(ISNUMBER(FIND(analysismethod9,'III_Plan comp 438.68 {Plan 5}'!L$15)),"",'III_Plan comp 438.68 {Plan 5}'!L$15&amp;analysismethod9)</f>
        <v/>
      </c>
      <c r="BT72" s="251" t="str">
        <f>IF(ISNUMBER(FIND(analysismethod9,'III_Plan comp 438.68 {Plan 5}'!M$15)),"",'III_Plan comp 438.68 {Plan 5}'!M$15&amp;analysismethod9)</f>
        <v/>
      </c>
      <c r="BU72" s="251" t="str">
        <f>IF(ISNUMBER(FIND(analysismethod9,'III_Plan comp 438.68 {Plan 5}'!N$15)),"",'III_Plan comp 438.68 {Plan 5}'!N$15&amp;analysismethod9)</f>
        <v/>
      </c>
      <c r="BV72" s="251" t="str">
        <f>IF(ISNUMBER(FIND(analysismethod9,'III_Plan comp 438.68 {Plan 5}'!O$15)),"",'III_Plan comp 438.68 {Plan 5}'!O$15&amp;analysismethod9)</f>
        <v/>
      </c>
      <c r="BW72" s="251" t="str">
        <f>IF(ISNUMBER(FIND(analysismethod9,'III_Plan comp 438.68 {Plan 5}'!P$15)),"",'III_Plan comp 438.68 {Plan 5}'!P$15&amp;analysismethod9)</f>
        <v/>
      </c>
      <c r="BX72" s="251" t="str">
        <f>IF(ISNUMBER(FIND(analysismethod9,'III_Plan comp 438.68 {Plan 5}'!Q$15)),"",'III_Plan comp 438.68 {Plan 5}'!Q$15&amp;analysismethod9)</f>
        <v/>
      </c>
      <c r="BY72" s="251" t="str">
        <f>IF(ISNUMBER(FIND(analysismethod9,'III_Plan comp 438.68 {Plan 5}'!R$15)),"",'III_Plan comp 438.68 {Plan 5}'!R$15&amp;analysismethod9)</f>
        <v/>
      </c>
      <c r="BZ72" s="251" t="str">
        <f>IF(ISNUMBER(FIND(analysismethod9,'III_Plan comp 438.68 {Plan 5}'!S$15)),"",'III_Plan comp 438.68 {Plan 5}'!S$15&amp;analysismethod9)</f>
        <v/>
      </c>
      <c r="CA72" s="251" t="str">
        <f>IF(ISNUMBER(FIND(analysismethod9,'III_Plan comp 438.68 {Plan 5}'!T$15)),"",'III_Plan comp 438.68 {Plan 5}'!T$15&amp;analysismethod9)</f>
        <v/>
      </c>
      <c r="CB72" s="251" t="str">
        <f>IF(ISNUMBER(FIND(analysismethod9,'III_Plan comp 438.68 {Plan 5}'!U$15)),"",'III_Plan comp 438.68 {Plan 5}'!U$15&amp;analysismethod9)</f>
        <v/>
      </c>
      <c r="CC72" s="251" t="str">
        <f>IF(ISNUMBER(FIND(analysismethod9,'III_Plan comp 438.68 {Plan 5}'!V$15)),"",'III_Plan comp 438.68 {Plan 5}'!V$15&amp;analysismethod9)</f>
        <v/>
      </c>
      <c r="CD72" s="251" t="str">
        <f>IF(ISNUMBER(FIND(analysismethod9,'III_Plan comp 438.68 {Plan 5}'!W$15)),"",'III_Plan comp 438.68 {Plan 5}'!W$15&amp;analysismethod9)</f>
        <v/>
      </c>
      <c r="CE72" s="251" t="str">
        <f>IF(ISNUMBER(FIND(analysismethod9,'III_Plan comp 438.68 {Plan 5}'!X$15)),"",'III_Plan comp 438.68 {Plan 5}'!X$15&amp;analysismethod9)</f>
        <v/>
      </c>
      <c r="CF72" s="251" t="str">
        <f>IF(ISNUMBER(FIND(analysismethod9,'III_Plan comp 438.68 {Plan 5}'!Y$15)),"",'III_Plan comp 438.68 {Plan 5}'!Y$15&amp;analysismethod9)</f>
        <v/>
      </c>
      <c r="CG72" s="251" t="str">
        <f>IF(ISNUMBER(FIND(analysismethod9,'III_Plan comp 438.68 {Plan 5}'!Z$15)),"",'III_Plan comp 438.68 {Plan 5}'!Z$15&amp;analysismethod9)</f>
        <v/>
      </c>
      <c r="CH72" s="251" t="str">
        <f>IF(ISNUMBER(FIND(analysismethod9,'III_Plan comp 438.68 {Plan 5}'!AA$15)),"",'III_Plan comp 438.68 {Plan 5}'!AA$15&amp;analysismethod9)</f>
        <v/>
      </c>
      <c r="CI72" s="251" t="str">
        <f>IF(ISNUMBER(FIND(analysismethod9,'III_Plan comp 438.68 {Plan 5}'!AB$15)),"",'III_Plan comp 438.68 {Plan 5}'!AB$15&amp;analysismethod9)</f>
        <v/>
      </c>
      <c r="CJ72" s="251" t="str">
        <f>IF(ISNUMBER(FIND(analysismethod9,'III_Plan comp 438.68 {Plan 5}'!AC$15)),"",'III_Plan comp 438.68 {Plan 5}'!AC$15&amp;analysismethod9)</f>
        <v/>
      </c>
      <c r="CK72" s="251" t="str">
        <f>IF(ISNUMBER(FIND(analysismethod9,'III_Plan comp 438.68 {Plan 5}'!AD$15)),"",'III_Plan comp 438.68 {Plan 5}'!AD$15&amp;analysismethod9)</f>
        <v/>
      </c>
      <c r="CL72" s="251" t="str">
        <f>IF(ISNUMBER(FIND(analysismethod9,'III_Plan comp 438.68 {Plan 5}'!AE$15)),"",'III_Plan comp 438.68 {Plan 5}'!AE$15&amp;analysismethod9)</f>
        <v/>
      </c>
      <c r="CM72" s="251" t="str">
        <f>IF(ISNUMBER(FIND(analysismethod9,'III_Plan comp 438.68 {Plan 5}'!AF$15)),"",'III_Plan comp 438.68 {Plan 5}'!AF$15&amp;analysismethod9)</f>
        <v/>
      </c>
      <c r="CN72" s="251" t="str">
        <f>IF(ISNUMBER(FIND(analysismethod9,'III_Plan comp 438.68 {Plan 5}'!AG$15)),"",'III_Plan comp 438.68 {Plan 5}'!AG$15&amp;analysismethod9)</f>
        <v/>
      </c>
      <c r="CO72" s="251" t="str">
        <f>IF(ISNUMBER(FIND(analysismethod9,'III_Plan comp 438.68 {Plan 5}'!AH$15)),"",'III_Plan comp 438.68 {Plan 5}'!AH$15&amp;analysismethod9)</f>
        <v/>
      </c>
      <c r="CP72" s="251" t="str">
        <f>IF(ISNUMBER(FIND(analysismethod9,'III_Plan comp 438.68 {Plan 5}'!AI$15)),"",'III_Plan comp 438.68 {Plan 5}'!AI$15&amp;analysismethod9)</f>
        <v/>
      </c>
      <c r="CQ72" s="251" t="str">
        <f>IF(ISNUMBER(FIND(analysismethod9,'III_Plan comp 438.68 {Plan 5}'!AJ$15)),"",'III_Plan comp 438.68 {Plan 5}'!AJ$15&amp;analysismethod9)</f>
        <v/>
      </c>
      <c r="CR72" s="251" t="str">
        <f>IF(ISNUMBER(FIND(analysismethod9,'III_Plan comp 438.68 {Plan 5}'!AK$15)),"",'III_Plan comp 438.68 {Plan 5}'!AK$15&amp;analysismethod9)</f>
        <v/>
      </c>
      <c r="CS72" s="251" t="str">
        <f>IF(ISNUMBER(FIND(analysismethod9,'III_Plan comp 438.68 {Plan 5}'!AL$15)),"",'III_Plan comp 438.68 {Plan 5}'!AL$15&amp;analysismethod9)</f>
        <v/>
      </c>
      <c r="CT72" s="251" t="str">
        <f>IF(ISNUMBER(FIND(analysismethod9,'III_Plan comp 438.68 {Plan 5}'!AM$15)),"",'III_Plan comp 438.68 {Plan 5}'!AM$15&amp;analysismethod9)</f>
        <v/>
      </c>
      <c r="CU72" s="251" t="str">
        <f>IF(ISNUMBER(FIND(analysismethod9,'III_Plan comp 438.68 {Plan 5}'!AN$15)),"",'III_Plan comp 438.68 {Plan 5}'!AN$15&amp;analysismethod9)</f>
        <v/>
      </c>
      <c r="CV72" s="251" t="str">
        <f>IF(ISNUMBER(FIND(analysismethod9,'III_Plan comp 438.68 {Plan 5}'!AO$15)),"",'III_Plan comp 438.68 {Plan 5}'!AO$15&amp;analysismethod9)</f>
        <v/>
      </c>
      <c r="CW72" s="251" t="str">
        <f>IF(ISNUMBER(FIND(analysismethod9,'III_Plan comp 438.68 {Plan 5}'!AP$15)),"",'III_Plan comp 438.68 {Plan 5}'!AP$15&amp;analysismethod9)</f>
        <v/>
      </c>
      <c r="CX72" s="251" t="str">
        <f>IF(ISNUMBER(FIND(analysismethod9,'III_Plan comp 438.68 {Plan 5}'!AQ$15)),"",'III_Plan comp 438.68 {Plan 5}'!AQ$15&amp;analysismethod9)</f>
        <v/>
      </c>
      <c r="CY72" s="251" t="str">
        <f>IF(ISNUMBER(FIND(analysismethod9,'III_Plan comp 438.68 {Plan 5}'!AR$15)),"",'III_Plan comp 438.68 {Plan 5}'!AR$15&amp;analysismethod9)</f>
        <v/>
      </c>
      <c r="CZ72" s="251" t="str">
        <f>IF(ISNUMBER(FIND(analysismethod9,'III_Plan comp 438.68 {Plan 5}'!AS$15)),"",'III_Plan comp 438.68 {Plan 5}'!AS$15&amp;analysismethod9)</f>
        <v/>
      </c>
      <c r="DA72" s="251" t="str">
        <f>IF(ISNUMBER(FIND(analysismethod9,'III_Plan comp 438.68 {Plan 5}'!AT$15)),"",'III_Plan comp 438.68 {Plan 5}'!AT$15&amp;analysismethod9)</f>
        <v/>
      </c>
      <c r="DB72" s="251" t="str">
        <f>IF(ISNUMBER(FIND(analysismethod9,'III_Plan comp 438.68 {Plan 5}'!AU$15)),"",'III_Plan comp 438.68 {Plan 5}'!AU$15&amp;analysismethod9)</f>
        <v/>
      </c>
      <c r="DC72" s="251" t="str">
        <f>IF(ISNUMBER(FIND(analysismethod9,'III_Plan comp 438.68 {Plan 5}'!AV$15)),"",'III_Plan comp 438.68 {Plan 5}'!AV$15&amp;analysismethod9)</f>
        <v/>
      </c>
      <c r="DD72" s="251" t="str">
        <f>IF(ISNUMBER(FIND(analysismethod9,'III_Plan comp 438.68 {Plan 5}'!AW$15)),"",'III_Plan comp 438.68 {Plan 5}'!AW$15&amp;analysismethod9)</f>
        <v/>
      </c>
      <c r="DE72" s="251" t="str">
        <f>IF(ISNUMBER(FIND(analysismethod9,'III_Plan comp 438.68 {Plan 5}'!AX$15)),"",'III_Plan comp 438.68 {Plan 5}'!AX$15&amp;analysismethod9)</f>
        <v/>
      </c>
      <c r="DF72" s="251" t="str">
        <f>IF(ISNUMBER(FIND(analysismethod9,'III_Plan comp 438.68 {Plan 5}'!AY$15)),"",'III_Plan comp 438.68 {Plan 5}'!AY$15&amp;analysismethod9)</f>
        <v/>
      </c>
      <c r="DG72" s="251" t="str">
        <f>IF(ISNUMBER(FIND(analysismethod9,'III_Plan comp 438.68 {Plan 5}'!AZ$15)),"",'III_Plan comp 438.68 {Plan 5}'!AZ$15&amp;analysismethod9)</f>
        <v/>
      </c>
      <c r="DH72" s="251" t="str">
        <f>IF(ISNUMBER(FIND(analysismethod9,'III_Plan comp 438.68 {Plan 5}'!BA$15)),"",'III_Plan comp 438.68 {Plan 5}'!BA$15&amp;analysismethod9)</f>
        <v/>
      </c>
      <c r="DI72" s="251" t="str">
        <f>IF(ISNUMBER(FIND(analysismethod9,'III_Plan comp 438.68 {Plan 5}'!BB$15)),"",'III_Plan comp 438.68 {Plan 5}'!BB$15&amp;analysismethod9)</f>
        <v/>
      </c>
      <c r="DJ72" s="251" t="str">
        <f>IF(ISNUMBER(FIND(analysismethod9,'III_Plan comp 438.68 {Plan 5}'!BC$15)),"",'III_Plan comp 438.68 {Plan 5}'!BC$15&amp;analysismethod9)</f>
        <v/>
      </c>
      <c r="DK72" s="251" t="str">
        <f>IF(ISNUMBER(FIND(analysismethod9,'III_Plan comp 438.68 {Plan 5}'!BD$15)),"",'III_Plan comp 438.68 {Plan 5}'!BD$15&amp;analysismethod9)</f>
        <v/>
      </c>
      <c r="DL72" s="251" t="str">
        <f>IF(ISNUMBER(FIND(analysismethod9,'III_Plan comp 438.68 {Plan 5}'!BE$15)),"",'III_Plan comp 438.68 {Plan 5}'!BE$15&amp;analysismethod9)</f>
        <v/>
      </c>
      <c r="DM72" s="251" t="str">
        <f>IF(ISNUMBER(FIND(analysismethod9,'III_Plan comp 438.68 {Plan 5}'!BF$15)),"",'III_Plan comp 438.68 {Plan 5}'!BF$15&amp;analysismethod9)</f>
        <v/>
      </c>
      <c r="DN72" s="251" t="str">
        <f>IF(ISNUMBER(FIND(analysismethod9,'III_Plan comp 438.68 {Plan 5}'!BG$15)),"",'III_Plan comp 438.68 {Plan 5}'!BG$15&amp;analysismethod9)</f>
        <v/>
      </c>
      <c r="DO72" s="251" t="str">
        <f>IF(ISNUMBER(FIND(analysismethod9,'III_Plan comp 438.68 {Plan 5}'!BH$15)),"",'III_Plan comp 438.68 {Plan 5}'!BH$15&amp;analysismethod9)</f>
        <v/>
      </c>
      <c r="DP72" s="251" t="str">
        <f>IF(ISNUMBER(FIND(analysismethod9,'III_Plan comp 438.68 {Plan 5}'!BI$15)),"",'III_Plan comp 438.68 {Plan 5}'!BI$15&amp;analysismethod9)</f>
        <v/>
      </c>
      <c r="DQ72" s="251" t="str">
        <f>IF(ISNUMBER(FIND(analysismethod9,'III_Plan comp 438.68 {Plan 5}'!BJ$15)),"",'III_Plan comp 438.68 {Plan 5}'!BJ$15&amp;analysismethod9)</f>
        <v/>
      </c>
      <c r="DR72" s="251" t="str">
        <f>IF(ISNUMBER(FIND(analysismethod9,'III_Plan comp 438.68 {Plan 5}'!BK$15)),"",'III_Plan comp 438.68 {Plan 5}'!BK$15&amp;analysismethod9)</f>
        <v/>
      </c>
      <c r="DS72" s="251" t="str">
        <f>IF(ISNUMBER(FIND(analysismethod9,'III_Plan comp 438.68 {Plan 5}'!BL$15)),"",'III_Plan comp 438.68 {Plan 5}'!BL$15&amp;analysismethod9)</f>
        <v/>
      </c>
      <c r="DT72" s="251" t="str">
        <f>IF(ISNUMBER(FIND(analysismethod9,'III_Plan comp 438.68 {Plan 5}'!BM$15)),"",'III_Plan comp 438.68 {Plan 5}'!BM$15&amp;analysismethod9)</f>
        <v/>
      </c>
      <c r="DU72" s="251" t="str">
        <f>IF(ISNUMBER(FIND(analysismethod9,'III_Plan comp 438.68 {Plan 5}'!BN$15)),"",'III_Plan comp 438.68 {Plan 5}'!BN$15&amp;analysismethod9)</f>
        <v/>
      </c>
      <c r="DV72" s="251" t="str">
        <f>IF(ISNUMBER(FIND(analysismethod9,'III_Plan comp 438.68 {Plan 5}'!BO$15)),"",'III_Plan comp 438.68 {Plan 5}'!BO$15&amp;analysismethod9)</f>
        <v/>
      </c>
      <c r="DW72" s="251" t="str">
        <f>IF(ISNUMBER(FIND(analysismethod9,'III_Plan comp 438.68 {Plan 5}'!BP$15)),"",'III_Plan comp 438.68 {Plan 5}'!BP$15&amp;analysismethod9)</f>
        <v/>
      </c>
      <c r="DX72" s="251" t="str">
        <f>IF(ISNUMBER(FIND(analysismethod9,'III_Plan comp 438.68 {Plan 5}'!BQ$15)),"",'III_Plan comp 438.68 {Plan 5}'!BQ$15&amp;analysismethod9)</f>
        <v/>
      </c>
      <c r="DY72" s="251" t="str">
        <f>IF(ISNUMBER(FIND(analysismethod9,'III_Plan comp 438.68 {Plan 5}'!BR$15)),"",'III_Plan comp 438.68 {Plan 5}'!BR$15&amp;analysismethod9)</f>
        <v/>
      </c>
      <c r="DZ72" s="251" t="str">
        <f>IF(ISNUMBER(FIND(analysismethod9,'III_Plan comp 438.68 {Plan 5}'!BS$15)),"",'III_Plan comp 438.68 {Plan 5}'!BS$15&amp;analysismethod9)</f>
        <v/>
      </c>
      <c r="EA72" s="251" t="str">
        <f>IF(ISNUMBER(FIND(analysismethod9,'III_Plan comp 438.68 {Plan 5}'!BT$15)),"",'III_Plan comp 438.68 {Plan 5}'!BT$15&amp;analysismethod9)</f>
        <v/>
      </c>
      <c r="EB72" s="251" t="str">
        <f>IF(ISNUMBER(FIND(analysismethod9,'III_Plan comp 438.68 {Plan 5}'!BU$15)),"",'III_Plan comp 438.68 {Plan 5}'!BU$15&amp;analysismethod9)</f>
        <v/>
      </c>
      <c r="EC72" s="251" t="str">
        <f>IF(ISNUMBER(FIND(analysismethod9,'III_Plan comp 438.68 {Plan 5}'!BV$15)),"",'III_Plan comp 438.68 {Plan 5}'!BV$15&amp;analysismethod9)</f>
        <v/>
      </c>
      <c r="ED72" s="251" t="str">
        <f>IF(ISNUMBER(FIND(analysismethod9,'III_Plan comp 438.68 {Plan 5}'!BW$15)),"",'III_Plan comp 438.68 {Plan 5}'!BW$15&amp;analysismethod9)</f>
        <v/>
      </c>
      <c r="EE72" s="251" t="str">
        <f>IF(ISNUMBER(FIND(analysismethod9,'III_Plan comp 438.68 {Plan 5}'!BX$15)),"",'III_Plan comp 438.68 {Plan 5}'!BX$15&amp;analysismethod9)</f>
        <v/>
      </c>
      <c r="EF72" s="251" t="str">
        <f>IF(ISNUMBER(FIND(analysismethod9,'III_Plan comp 438.68 {Plan 5}'!BY$15)),"",'III_Plan comp 438.68 {Plan 5}'!BY$15&amp;analysismethod9)</f>
        <v/>
      </c>
      <c r="EG72" s="251" t="str">
        <f>IF(ISNUMBER(FIND(analysismethod9,'III_Plan comp 438.68 {Plan 5}'!BZ$15)),"",'III_Plan comp 438.68 {Plan 5}'!BZ$15&amp;analysismethod9)</f>
        <v/>
      </c>
      <c r="EH72" s="251" t="str">
        <f>IF(ISNUMBER(FIND(analysismethod9,'III_Plan comp 438.68 {Plan 5}'!CA$15)),"",'III_Plan comp 438.68 {Plan 5}'!CA$15&amp;analysismethod9)</f>
        <v/>
      </c>
      <c r="EI72" s="251" t="str">
        <f>IF(ISNUMBER(FIND(analysismethod9,'III_Plan comp 438.68 {Plan 5}'!CB$15)),"",'III_Plan comp 438.68 {Plan 5}'!CB$15&amp;analysismethod9)</f>
        <v/>
      </c>
      <c r="EJ72" s="251" t="str">
        <f>IF(ISNUMBER(FIND(analysismethod9,'III_Plan comp 438.68 {Plan 5}'!CC$15)),"",'III_Plan comp 438.68 {Plan 5}'!CC$15&amp;analysismethod9)</f>
        <v/>
      </c>
      <c r="EK72" s="251" t="str">
        <f>IF(ISNUMBER(FIND(analysismethod9,'III_Plan comp 438.68 {Plan 5}'!CD$15)),"",'III_Plan comp 438.68 {Plan 5}'!CD$15&amp;analysismethod9)</f>
        <v/>
      </c>
      <c r="EL72" s="251" t="str">
        <f>IF(ISNUMBER(FIND(analysismethod9,'III_Plan comp 438.68 {Plan 5}'!CE$15)),"",'III_Plan comp 438.68 {Plan 5}'!CE$15&amp;analysismethod9)</f>
        <v/>
      </c>
      <c r="EM72" s="251" t="str">
        <f>IF(ISNUMBER(FIND(analysismethod9,'III_Plan comp 438.68 {Plan 5}'!CF$15)),"",'III_Plan comp 438.68 {Plan 5}'!CF$15&amp;analysismethod9)</f>
        <v/>
      </c>
      <c r="EN72" s="251" t="str">
        <f>IF(ISNUMBER(FIND(analysismethod9,'III_Plan comp 438.68 {Plan 5}'!CG$15)),"",'III_Plan comp 438.68 {Plan 5}'!CG$15&amp;analysismethod9)</f>
        <v/>
      </c>
      <c r="EO72" s="251" t="str">
        <f>IF(ISNUMBER(FIND(analysismethod9,'III_Plan comp 438.68 {Plan 5}'!CH$15)),"",'III_Plan comp 438.68 {Plan 5}'!CH$15&amp;analysismethod9)</f>
        <v/>
      </c>
      <c r="EP72" s="251" t="str">
        <f>IF(ISNUMBER(FIND(analysismethod9,'III_Plan comp 438.68 {Plan 5}'!CI$15)),"",'III_Plan comp 438.68 {Plan 5}'!CI$15&amp;analysismethod9)</f>
        <v/>
      </c>
      <c r="EQ72" s="251" t="str">
        <f>IF(ISNUMBER(FIND(analysismethod9,'III_Plan comp 438.68 {Plan 5}'!CJ$15)),"",'III_Plan comp 438.68 {Plan 5}'!CJ$15&amp;analysismethod9)</f>
        <v/>
      </c>
      <c r="ER72" s="251" t="str">
        <f>IF(ISNUMBER(FIND(analysismethod9,'III_Plan comp 438.68 {Plan 5}'!CK$15)),"",'III_Plan comp 438.68 {Plan 5}'!CK$15&amp;analysismethod9)</f>
        <v/>
      </c>
      <c r="ES72" s="251" t="str">
        <f>IF(ISNUMBER(FIND(analysismethod9,'III_Plan comp 438.68 {Plan 5}'!CL$15)),"",'III_Plan comp 438.68 {Plan 5}'!CL$15&amp;analysismethod9)</f>
        <v/>
      </c>
      <c r="ET72" s="251" t="str">
        <f>IF(ISNUMBER(FIND(analysismethod9,'III_Plan comp 438.68 {Plan 5}'!CM$15)),"",'III_Plan comp 438.68 {Plan 5}'!CM$15&amp;analysismethod9)</f>
        <v/>
      </c>
      <c r="EU72" s="251" t="str">
        <f>IF(ISNUMBER(FIND(analysismethod9,'III_Plan comp 438.68 {Plan 5}'!CN$15)),"",'III_Plan comp 438.68 {Plan 5}'!CN$15&amp;analysismethod9)</f>
        <v/>
      </c>
      <c r="EV72" s="251" t="str">
        <f>IF(ISNUMBER(FIND(analysismethod9,'III_Plan comp 438.68 {Plan 5}'!CO$15)),"",'III_Plan comp 438.68 {Plan 5}'!CO$15&amp;analysismethod9)</f>
        <v/>
      </c>
      <c r="EW72" s="251" t="str">
        <f>IF(ISNUMBER(FIND(analysismethod9,'III_Plan comp 438.68 {Plan 5}'!CP$15)),"",'III_Plan comp 438.68 {Plan 5}'!CP$15&amp;analysismethod9)</f>
        <v/>
      </c>
      <c r="EX72" s="251" t="str">
        <f>IF(ISNUMBER(FIND(analysismethod9,'III_Plan comp 438.68 {Plan 5}'!CQ$15)),"",'III_Plan comp 438.68 {Plan 5}'!CQ$15&amp;analysismethod9)</f>
        <v/>
      </c>
      <c r="EY72" s="251" t="str">
        <f>IF(ISNUMBER(FIND(analysismethod9,'III_Plan comp 438.68 {Plan 5}'!CR$15)),"",'III_Plan comp 438.68 {Plan 5}'!CR$15&amp;analysismethod9)</f>
        <v/>
      </c>
      <c r="EZ72" s="251" t="str">
        <f>IF(ISNUMBER(FIND(analysismethod9,'III_Plan comp 438.68 {Plan 5}'!CS$15)),"",'III_Plan comp 438.68 {Plan 5}'!CS$15&amp;analysismethod9)</f>
        <v/>
      </c>
      <c r="FA72" s="251" t="str">
        <f>IF(ISNUMBER(FIND(analysismethod9,'III_Plan comp 438.68 {Plan 5}'!CT$15)),"",'III_Plan comp 438.68 {Plan 5}'!CT$15&amp;analysismethod9)</f>
        <v/>
      </c>
      <c r="FB72" s="251" t="str">
        <f>IF(ISNUMBER(FIND(analysismethod9,'III_Plan comp 438.68 {Plan 5}'!CU$15)),"",'III_Plan comp 438.68 {Plan 5}'!CU$15&amp;analysismethod9)</f>
        <v/>
      </c>
      <c r="FC72" s="251" t="str">
        <f>IF(ISNUMBER(FIND(analysismethod9,'III_Plan comp 438.68 {Plan 5}'!CV$15)),"",'III_Plan comp 438.68 {Plan 5}'!CV$15&amp;analysismethod9)</f>
        <v/>
      </c>
      <c r="FD72" s="251" t="str">
        <f>IF(ISNUMBER(FIND(analysismethod9,'III_Plan comp 438.68 {Plan 5}'!CW$15)),"",'III_Plan comp 438.68 {Plan 5}'!CW$15&amp;analysismethod9)</f>
        <v/>
      </c>
      <c r="FE72" s="251" t="str">
        <f>IF(ISNUMBER(FIND(analysismethod9,'III_Plan comp 438.68 {Plan 5}'!CX$15)),"",'III_Plan comp 438.68 {Plan 5}'!CX$15&amp;analysismethod9)</f>
        <v/>
      </c>
      <c r="FF72" s="251" t="str">
        <f>IF(ISNUMBER(FIND(analysismethod9,'III_Plan comp 438.68 {Plan 5}'!CY$15)),"",'III_Plan comp 438.68 {Plan 5}'!CY$15&amp;analysismethod9)</f>
        <v/>
      </c>
      <c r="FG72" s="251" t="str">
        <f>IF(ISNUMBER(FIND(analysismethod9,'III_Plan comp 438.68 {Plan 5}'!CZ$15)),"",'III_Plan comp 438.68 {Plan 5}'!CZ$15&amp;analysismethod9)</f>
        <v/>
      </c>
    </row>
    <row r="73" spans="62:163" ht="15" thickBot="1" x14ac:dyDescent="0.25">
      <c r="BK73" s="253" t="str">
        <f>IF('I_State and program information'!$E$91&lt;&gt;"",'I_State and program information'!E152&amp;"; "&amp;CHAR(10)&amp;CHAR(10),"")</f>
        <v/>
      </c>
      <c r="BL73" s="254" t="str">
        <f>IF(ISNUMBER(FIND(analysismethod10,'III_Plan comp 438.68 {Plan 5}'!E$15)),"",'III_Plan comp 438.68 {Plan 5}'!E$15&amp;analysismethod10)</f>
        <v/>
      </c>
      <c r="BM73" s="254" t="str">
        <f>IF(ISNUMBER(FIND(analysismethod10,'III_Plan comp 438.68 {Plan 5}'!F$15)),"",'III_Plan comp 438.68 {Plan 5}'!F$15&amp;analysismethod10)</f>
        <v/>
      </c>
      <c r="BN73" s="254" t="str">
        <f>IF(ISNUMBER(FIND(analysismethod10,'III_Plan comp 438.68 {Plan 5}'!G$15)),"",'III_Plan comp 438.68 {Plan 5}'!G$15&amp;analysismethod10)</f>
        <v/>
      </c>
      <c r="BO73" s="254" t="str">
        <f>IF(ISNUMBER(FIND(analysismethod10,'III_Plan comp 438.68 {Plan 5}'!H$15)),"",'III_Plan comp 438.68 {Plan 5}'!H$15&amp;analysismethod10)</f>
        <v/>
      </c>
      <c r="BP73" s="254" t="str">
        <f>IF(ISNUMBER(FIND(analysismethod10,'III_Plan comp 438.68 {Plan 5}'!I$15)),"",'III_Plan comp 438.68 {Plan 5}'!I$15&amp;analysismethod10)</f>
        <v/>
      </c>
      <c r="BQ73" s="254" t="str">
        <f>IF(ISNUMBER(FIND(analysismethod10,'III_Plan comp 438.68 {Plan 5}'!J$15)),"",'III_Plan comp 438.68 {Plan 5}'!J$15&amp;analysismethod10)</f>
        <v/>
      </c>
      <c r="BR73" s="254" t="str">
        <f>IF(ISNUMBER(FIND(analysismethod10,'III_Plan comp 438.68 {Plan 5}'!K$15)),"",'III_Plan comp 438.68 {Plan 5}'!K$15&amp;analysismethod10)</f>
        <v/>
      </c>
      <c r="BS73" s="254" t="str">
        <f>IF(ISNUMBER(FIND(analysismethod10,'III_Plan comp 438.68 {Plan 5}'!L$15)),"",'III_Plan comp 438.68 {Plan 5}'!L$15&amp;analysismethod10)</f>
        <v/>
      </c>
      <c r="BT73" s="254" t="str">
        <f>IF(ISNUMBER(FIND(analysismethod10,'III_Plan comp 438.68 {Plan 5}'!M$15)),"",'III_Plan comp 438.68 {Plan 5}'!M$15&amp;analysismethod10)</f>
        <v/>
      </c>
      <c r="BU73" s="254" t="str">
        <f>IF(ISNUMBER(FIND(analysismethod10,'III_Plan comp 438.68 {Plan 5}'!N$15)),"",'III_Plan comp 438.68 {Plan 5}'!N$15&amp;analysismethod10)</f>
        <v/>
      </c>
      <c r="BV73" s="254" t="str">
        <f>IF(ISNUMBER(FIND(analysismethod10,'III_Plan comp 438.68 {Plan 5}'!O$15)),"",'III_Plan comp 438.68 {Plan 5}'!O$15&amp;analysismethod10)</f>
        <v/>
      </c>
      <c r="BW73" s="254" t="str">
        <f>IF(ISNUMBER(FIND(analysismethod10,'III_Plan comp 438.68 {Plan 5}'!P$15)),"",'III_Plan comp 438.68 {Plan 5}'!P$15&amp;analysismethod10)</f>
        <v/>
      </c>
      <c r="BX73" s="254" t="str">
        <f>IF(ISNUMBER(FIND(analysismethod10,'III_Plan comp 438.68 {Plan 5}'!Q$15)),"",'III_Plan comp 438.68 {Plan 5}'!Q$15&amp;analysismethod10)</f>
        <v/>
      </c>
      <c r="BY73" s="254" t="str">
        <f>IF(ISNUMBER(FIND(analysismethod10,'III_Plan comp 438.68 {Plan 5}'!R$15)),"",'III_Plan comp 438.68 {Plan 5}'!R$15&amp;analysismethod10)</f>
        <v/>
      </c>
      <c r="BZ73" s="254" t="str">
        <f>IF(ISNUMBER(FIND(analysismethod10,'III_Plan comp 438.68 {Plan 5}'!S$15)),"",'III_Plan comp 438.68 {Plan 5}'!S$15&amp;analysismethod10)</f>
        <v/>
      </c>
      <c r="CA73" s="254" t="str">
        <f>IF(ISNUMBER(FIND(analysismethod10,'III_Plan comp 438.68 {Plan 5}'!T$15)),"",'III_Plan comp 438.68 {Plan 5}'!T$15&amp;analysismethod10)</f>
        <v/>
      </c>
      <c r="CB73" s="254" t="str">
        <f>IF(ISNUMBER(FIND(analysismethod10,'III_Plan comp 438.68 {Plan 5}'!U$15)),"",'III_Plan comp 438.68 {Plan 5}'!U$15&amp;analysismethod10)</f>
        <v/>
      </c>
      <c r="CC73" s="254" t="str">
        <f>IF(ISNUMBER(FIND(analysismethod10,'III_Plan comp 438.68 {Plan 5}'!V$15)),"",'III_Plan comp 438.68 {Plan 5}'!V$15&amp;analysismethod10)</f>
        <v/>
      </c>
      <c r="CD73" s="254" t="str">
        <f>IF(ISNUMBER(FIND(analysismethod10,'III_Plan comp 438.68 {Plan 5}'!W$15)),"",'III_Plan comp 438.68 {Plan 5}'!W$15&amp;analysismethod10)</f>
        <v/>
      </c>
      <c r="CE73" s="254" t="str">
        <f>IF(ISNUMBER(FIND(analysismethod10,'III_Plan comp 438.68 {Plan 5}'!X$15)),"",'III_Plan comp 438.68 {Plan 5}'!X$15&amp;analysismethod10)</f>
        <v/>
      </c>
      <c r="CF73" s="254" t="str">
        <f>IF(ISNUMBER(FIND(analysismethod10,'III_Plan comp 438.68 {Plan 5}'!Y$15)),"",'III_Plan comp 438.68 {Plan 5}'!Y$15&amp;analysismethod10)</f>
        <v/>
      </c>
      <c r="CG73" s="254" t="str">
        <f>IF(ISNUMBER(FIND(analysismethod10,'III_Plan comp 438.68 {Plan 5}'!Z$15)),"",'III_Plan comp 438.68 {Plan 5}'!Z$15&amp;analysismethod10)</f>
        <v/>
      </c>
      <c r="CH73" s="254" t="str">
        <f>IF(ISNUMBER(FIND(analysismethod10,'III_Plan comp 438.68 {Plan 5}'!AA$15)),"",'III_Plan comp 438.68 {Plan 5}'!AA$15&amp;analysismethod10)</f>
        <v/>
      </c>
      <c r="CI73" s="254" t="str">
        <f>IF(ISNUMBER(FIND(analysismethod10,'III_Plan comp 438.68 {Plan 5}'!AB$15)),"",'III_Plan comp 438.68 {Plan 5}'!AB$15&amp;analysismethod10)</f>
        <v/>
      </c>
      <c r="CJ73" s="254" t="str">
        <f>IF(ISNUMBER(FIND(analysismethod10,'III_Plan comp 438.68 {Plan 5}'!AC$15)),"",'III_Plan comp 438.68 {Plan 5}'!AC$15&amp;analysismethod10)</f>
        <v/>
      </c>
      <c r="CK73" s="254" t="str">
        <f>IF(ISNUMBER(FIND(analysismethod10,'III_Plan comp 438.68 {Plan 5}'!AD$15)),"",'III_Plan comp 438.68 {Plan 5}'!AD$15&amp;analysismethod10)</f>
        <v/>
      </c>
      <c r="CL73" s="254" t="str">
        <f>IF(ISNUMBER(FIND(analysismethod10,'III_Plan comp 438.68 {Plan 5}'!AE$15)),"",'III_Plan comp 438.68 {Plan 5}'!AE$15&amp;analysismethod10)</f>
        <v/>
      </c>
      <c r="CM73" s="254" t="str">
        <f>IF(ISNUMBER(FIND(analysismethod10,'III_Plan comp 438.68 {Plan 5}'!AF$15)),"",'III_Plan comp 438.68 {Plan 5}'!AF$15&amp;analysismethod10)</f>
        <v/>
      </c>
      <c r="CN73" s="254" t="str">
        <f>IF(ISNUMBER(FIND(analysismethod10,'III_Plan comp 438.68 {Plan 5}'!AG$15)),"",'III_Plan comp 438.68 {Plan 5}'!AG$15&amp;analysismethod10)</f>
        <v/>
      </c>
      <c r="CO73" s="254" t="str">
        <f>IF(ISNUMBER(FIND(analysismethod10,'III_Plan comp 438.68 {Plan 5}'!AH$15)),"",'III_Plan comp 438.68 {Plan 5}'!AH$15&amp;analysismethod10)</f>
        <v/>
      </c>
      <c r="CP73" s="254" t="str">
        <f>IF(ISNUMBER(FIND(analysismethod10,'III_Plan comp 438.68 {Plan 5}'!AI$15)),"",'III_Plan comp 438.68 {Plan 5}'!AI$15&amp;analysismethod10)</f>
        <v/>
      </c>
      <c r="CQ73" s="254" t="str">
        <f>IF(ISNUMBER(FIND(analysismethod10,'III_Plan comp 438.68 {Plan 5}'!AJ$15)),"",'III_Plan comp 438.68 {Plan 5}'!AJ$15&amp;analysismethod10)</f>
        <v/>
      </c>
      <c r="CR73" s="254" t="str">
        <f>IF(ISNUMBER(FIND(analysismethod10,'III_Plan comp 438.68 {Plan 5}'!AK$15)),"",'III_Plan comp 438.68 {Plan 5}'!AK$15&amp;analysismethod10)</f>
        <v/>
      </c>
      <c r="CS73" s="254" t="str">
        <f>IF(ISNUMBER(FIND(analysismethod10,'III_Plan comp 438.68 {Plan 5}'!AL$15)),"",'III_Plan comp 438.68 {Plan 5}'!AL$15&amp;analysismethod10)</f>
        <v/>
      </c>
      <c r="CT73" s="254" t="str">
        <f>IF(ISNUMBER(FIND(analysismethod10,'III_Plan comp 438.68 {Plan 5}'!AM$15)),"",'III_Plan comp 438.68 {Plan 5}'!AM$15&amp;analysismethod10)</f>
        <v/>
      </c>
      <c r="CU73" s="254" t="str">
        <f>IF(ISNUMBER(FIND(analysismethod10,'III_Plan comp 438.68 {Plan 5}'!AN$15)),"",'III_Plan comp 438.68 {Plan 5}'!AN$15&amp;analysismethod10)</f>
        <v/>
      </c>
      <c r="CV73" s="254" t="str">
        <f>IF(ISNUMBER(FIND(analysismethod10,'III_Plan comp 438.68 {Plan 5}'!AO$15)),"",'III_Plan comp 438.68 {Plan 5}'!AO$15&amp;analysismethod10)</f>
        <v/>
      </c>
      <c r="CW73" s="254" t="str">
        <f>IF(ISNUMBER(FIND(analysismethod10,'III_Plan comp 438.68 {Plan 5}'!AP$15)),"",'III_Plan comp 438.68 {Plan 5}'!AP$15&amp;analysismethod10)</f>
        <v/>
      </c>
      <c r="CX73" s="254" t="str">
        <f>IF(ISNUMBER(FIND(analysismethod10,'III_Plan comp 438.68 {Plan 5}'!AQ$15)),"",'III_Plan comp 438.68 {Plan 5}'!AQ$15&amp;analysismethod10)</f>
        <v/>
      </c>
      <c r="CY73" s="254" t="str">
        <f>IF(ISNUMBER(FIND(analysismethod10,'III_Plan comp 438.68 {Plan 5}'!AR$15)),"",'III_Plan comp 438.68 {Plan 5}'!AR$15&amp;analysismethod10)</f>
        <v/>
      </c>
      <c r="CZ73" s="254" t="str">
        <f>IF(ISNUMBER(FIND(analysismethod10,'III_Plan comp 438.68 {Plan 5}'!AS$15)),"",'III_Plan comp 438.68 {Plan 5}'!AS$15&amp;analysismethod10)</f>
        <v/>
      </c>
      <c r="DA73" s="254" t="str">
        <f>IF(ISNUMBER(FIND(analysismethod10,'III_Plan comp 438.68 {Plan 5}'!AT$15)),"",'III_Plan comp 438.68 {Plan 5}'!AT$15&amp;analysismethod10)</f>
        <v/>
      </c>
      <c r="DB73" s="254" t="str">
        <f>IF(ISNUMBER(FIND(analysismethod10,'III_Plan comp 438.68 {Plan 5}'!AU$15)),"",'III_Plan comp 438.68 {Plan 5}'!AU$15&amp;analysismethod10)</f>
        <v/>
      </c>
      <c r="DC73" s="254" t="str">
        <f>IF(ISNUMBER(FIND(analysismethod10,'III_Plan comp 438.68 {Plan 5}'!AV$15)),"",'III_Plan comp 438.68 {Plan 5}'!AV$15&amp;analysismethod10)</f>
        <v/>
      </c>
      <c r="DD73" s="254" t="str">
        <f>IF(ISNUMBER(FIND(analysismethod10,'III_Plan comp 438.68 {Plan 5}'!AW$15)),"",'III_Plan comp 438.68 {Plan 5}'!AW$15&amp;analysismethod10)</f>
        <v/>
      </c>
      <c r="DE73" s="254" t="str">
        <f>IF(ISNUMBER(FIND(analysismethod10,'III_Plan comp 438.68 {Plan 5}'!AX$15)),"",'III_Plan comp 438.68 {Plan 5}'!AX$15&amp;analysismethod10)</f>
        <v/>
      </c>
      <c r="DF73" s="254" t="str">
        <f>IF(ISNUMBER(FIND(analysismethod10,'III_Plan comp 438.68 {Plan 5}'!AY$15)),"",'III_Plan comp 438.68 {Plan 5}'!AY$15&amp;analysismethod10)</f>
        <v/>
      </c>
      <c r="DG73" s="254" t="str">
        <f>IF(ISNUMBER(FIND(analysismethod10,'III_Plan comp 438.68 {Plan 5}'!AZ$15)),"",'III_Plan comp 438.68 {Plan 5}'!AZ$15&amp;analysismethod10)</f>
        <v/>
      </c>
      <c r="DH73" s="254" t="str">
        <f>IF(ISNUMBER(FIND(analysismethod10,'III_Plan comp 438.68 {Plan 5}'!BA$15)),"",'III_Plan comp 438.68 {Plan 5}'!BA$15&amp;analysismethod10)</f>
        <v/>
      </c>
      <c r="DI73" s="254" t="str">
        <f>IF(ISNUMBER(FIND(analysismethod10,'III_Plan comp 438.68 {Plan 5}'!BB$15)),"",'III_Plan comp 438.68 {Plan 5}'!BB$15&amp;analysismethod10)</f>
        <v/>
      </c>
      <c r="DJ73" s="254" t="str">
        <f>IF(ISNUMBER(FIND(analysismethod10,'III_Plan comp 438.68 {Plan 5}'!BC$15)),"",'III_Plan comp 438.68 {Plan 5}'!BC$15&amp;analysismethod10)</f>
        <v/>
      </c>
      <c r="DK73" s="254" t="str">
        <f>IF(ISNUMBER(FIND(analysismethod10,'III_Plan comp 438.68 {Plan 5}'!BD$15)),"",'III_Plan comp 438.68 {Plan 5}'!BD$15&amp;analysismethod10)</f>
        <v/>
      </c>
      <c r="DL73" s="254" t="str">
        <f>IF(ISNUMBER(FIND(analysismethod10,'III_Plan comp 438.68 {Plan 5}'!BE$15)),"",'III_Plan comp 438.68 {Plan 5}'!BE$15&amp;analysismethod10)</f>
        <v/>
      </c>
      <c r="DM73" s="254" t="str">
        <f>IF(ISNUMBER(FIND(analysismethod10,'III_Plan comp 438.68 {Plan 5}'!BF$15)),"",'III_Plan comp 438.68 {Plan 5}'!BF$15&amp;analysismethod10)</f>
        <v/>
      </c>
      <c r="DN73" s="254" t="str">
        <f>IF(ISNUMBER(FIND(analysismethod10,'III_Plan comp 438.68 {Plan 5}'!BG$15)),"",'III_Plan comp 438.68 {Plan 5}'!BG$15&amp;analysismethod10)</f>
        <v/>
      </c>
      <c r="DO73" s="254" t="str">
        <f>IF(ISNUMBER(FIND(analysismethod10,'III_Plan comp 438.68 {Plan 5}'!BH$15)),"",'III_Plan comp 438.68 {Plan 5}'!BH$15&amp;analysismethod10)</f>
        <v/>
      </c>
      <c r="DP73" s="254" t="str">
        <f>IF(ISNUMBER(FIND(analysismethod10,'III_Plan comp 438.68 {Plan 5}'!BI$15)),"",'III_Plan comp 438.68 {Plan 5}'!BI$15&amp;analysismethod10)</f>
        <v/>
      </c>
      <c r="DQ73" s="254" t="str">
        <f>IF(ISNUMBER(FIND(analysismethod10,'III_Plan comp 438.68 {Plan 5}'!BJ$15)),"",'III_Plan comp 438.68 {Plan 5}'!BJ$15&amp;analysismethod10)</f>
        <v/>
      </c>
      <c r="DR73" s="254" t="str">
        <f>IF(ISNUMBER(FIND(analysismethod10,'III_Plan comp 438.68 {Plan 5}'!BK$15)),"",'III_Plan comp 438.68 {Plan 5}'!BK$15&amp;analysismethod10)</f>
        <v/>
      </c>
      <c r="DS73" s="254" t="str">
        <f>IF(ISNUMBER(FIND(analysismethod10,'III_Plan comp 438.68 {Plan 5}'!BL$15)),"",'III_Plan comp 438.68 {Plan 5}'!BL$15&amp;analysismethod10)</f>
        <v/>
      </c>
      <c r="DT73" s="254" t="str">
        <f>IF(ISNUMBER(FIND(analysismethod10,'III_Plan comp 438.68 {Plan 5}'!BM$15)),"",'III_Plan comp 438.68 {Plan 5}'!BM$15&amp;analysismethod10)</f>
        <v/>
      </c>
      <c r="DU73" s="254" t="str">
        <f>IF(ISNUMBER(FIND(analysismethod10,'III_Plan comp 438.68 {Plan 5}'!BN$15)),"",'III_Plan comp 438.68 {Plan 5}'!BN$15&amp;analysismethod10)</f>
        <v/>
      </c>
      <c r="DV73" s="254" t="str">
        <f>IF(ISNUMBER(FIND(analysismethod10,'III_Plan comp 438.68 {Plan 5}'!BO$15)),"",'III_Plan comp 438.68 {Plan 5}'!BO$15&amp;analysismethod10)</f>
        <v/>
      </c>
      <c r="DW73" s="254" t="str">
        <f>IF(ISNUMBER(FIND(analysismethod10,'III_Plan comp 438.68 {Plan 5}'!BP$15)),"",'III_Plan comp 438.68 {Plan 5}'!BP$15&amp;analysismethod10)</f>
        <v/>
      </c>
      <c r="DX73" s="254" t="str">
        <f>IF(ISNUMBER(FIND(analysismethod10,'III_Plan comp 438.68 {Plan 5}'!BQ$15)),"",'III_Plan comp 438.68 {Plan 5}'!BQ$15&amp;analysismethod10)</f>
        <v/>
      </c>
      <c r="DY73" s="254" t="str">
        <f>IF(ISNUMBER(FIND(analysismethod10,'III_Plan comp 438.68 {Plan 5}'!BR$15)),"",'III_Plan comp 438.68 {Plan 5}'!BR$15&amp;analysismethod10)</f>
        <v/>
      </c>
      <c r="DZ73" s="254" t="str">
        <f>IF(ISNUMBER(FIND(analysismethod10,'III_Plan comp 438.68 {Plan 5}'!BS$15)),"",'III_Plan comp 438.68 {Plan 5}'!BS$15&amp;analysismethod10)</f>
        <v/>
      </c>
      <c r="EA73" s="254" t="str">
        <f>IF(ISNUMBER(FIND(analysismethod10,'III_Plan comp 438.68 {Plan 5}'!BT$15)),"",'III_Plan comp 438.68 {Plan 5}'!BT$15&amp;analysismethod10)</f>
        <v/>
      </c>
      <c r="EB73" s="254" t="str">
        <f>IF(ISNUMBER(FIND(analysismethod10,'III_Plan comp 438.68 {Plan 5}'!BU$15)),"",'III_Plan comp 438.68 {Plan 5}'!BU$15&amp;analysismethod10)</f>
        <v/>
      </c>
      <c r="EC73" s="254" t="str">
        <f>IF(ISNUMBER(FIND(analysismethod10,'III_Plan comp 438.68 {Plan 5}'!BV$15)),"",'III_Plan comp 438.68 {Plan 5}'!BV$15&amp;analysismethod10)</f>
        <v/>
      </c>
      <c r="ED73" s="254" t="str">
        <f>IF(ISNUMBER(FIND(analysismethod10,'III_Plan comp 438.68 {Plan 5}'!BW$15)),"",'III_Plan comp 438.68 {Plan 5}'!BW$15&amp;analysismethod10)</f>
        <v/>
      </c>
      <c r="EE73" s="254" t="str">
        <f>IF(ISNUMBER(FIND(analysismethod10,'III_Plan comp 438.68 {Plan 5}'!BX$15)),"",'III_Plan comp 438.68 {Plan 5}'!BX$15&amp;analysismethod10)</f>
        <v/>
      </c>
      <c r="EF73" s="254" t="str">
        <f>IF(ISNUMBER(FIND(analysismethod10,'III_Plan comp 438.68 {Plan 5}'!BY$15)),"",'III_Plan comp 438.68 {Plan 5}'!BY$15&amp;analysismethod10)</f>
        <v/>
      </c>
      <c r="EG73" s="254" t="str">
        <f>IF(ISNUMBER(FIND(analysismethod10,'III_Plan comp 438.68 {Plan 5}'!BZ$15)),"",'III_Plan comp 438.68 {Plan 5}'!BZ$15&amp;analysismethod10)</f>
        <v/>
      </c>
      <c r="EH73" s="254" t="str">
        <f>IF(ISNUMBER(FIND(analysismethod10,'III_Plan comp 438.68 {Plan 5}'!CA$15)),"",'III_Plan comp 438.68 {Plan 5}'!CA$15&amp;analysismethod10)</f>
        <v/>
      </c>
      <c r="EI73" s="254" t="str">
        <f>IF(ISNUMBER(FIND(analysismethod10,'III_Plan comp 438.68 {Plan 5}'!CB$15)),"",'III_Plan comp 438.68 {Plan 5}'!CB$15&amp;analysismethod10)</f>
        <v/>
      </c>
      <c r="EJ73" s="254" t="str">
        <f>IF(ISNUMBER(FIND(analysismethod10,'III_Plan comp 438.68 {Plan 5}'!CC$15)),"",'III_Plan comp 438.68 {Plan 5}'!CC$15&amp;analysismethod10)</f>
        <v/>
      </c>
      <c r="EK73" s="254" t="str">
        <f>IF(ISNUMBER(FIND(analysismethod10,'III_Plan comp 438.68 {Plan 5}'!CD$15)),"",'III_Plan comp 438.68 {Plan 5}'!CD$15&amp;analysismethod10)</f>
        <v/>
      </c>
      <c r="EL73" s="254" t="str">
        <f>IF(ISNUMBER(FIND(analysismethod10,'III_Plan comp 438.68 {Plan 5}'!CE$15)),"",'III_Plan comp 438.68 {Plan 5}'!CE$15&amp;analysismethod10)</f>
        <v/>
      </c>
      <c r="EM73" s="254" t="str">
        <f>IF(ISNUMBER(FIND(analysismethod10,'III_Plan comp 438.68 {Plan 5}'!CF$15)),"",'III_Plan comp 438.68 {Plan 5}'!CF$15&amp;analysismethod10)</f>
        <v/>
      </c>
      <c r="EN73" s="254" t="str">
        <f>IF(ISNUMBER(FIND(analysismethod10,'III_Plan comp 438.68 {Plan 5}'!CG$15)),"",'III_Plan comp 438.68 {Plan 5}'!CG$15&amp;analysismethod10)</f>
        <v/>
      </c>
      <c r="EO73" s="254" t="str">
        <f>IF(ISNUMBER(FIND(analysismethod10,'III_Plan comp 438.68 {Plan 5}'!CH$15)),"",'III_Plan comp 438.68 {Plan 5}'!CH$15&amp;analysismethod10)</f>
        <v/>
      </c>
      <c r="EP73" s="254" t="str">
        <f>IF(ISNUMBER(FIND(analysismethod10,'III_Plan comp 438.68 {Plan 5}'!CI$15)),"",'III_Plan comp 438.68 {Plan 5}'!CI$15&amp;analysismethod10)</f>
        <v/>
      </c>
      <c r="EQ73" s="254" t="str">
        <f>IF(ISNUMBER(FIND(analysismethod10,'III_Plan comp 438.68 {Plan 5}'!CJ$15)),"",'III_Plan comp 438.68 {Plan 5}'!CJ$15&amp;analysismethod10)</f>
        <v/>
      </c>
      <c r="ER73" s="254" t="str">
        <f>IF(ISNUMBER(FIND(analysismethod10,'III_Plan comp 438.68 {Plan 5}'!CK$15)),"",'III_Plan comp 438.68 {Plan 5}'!CK$15&amp;analysismethod10)</f>
        <v/>
      </c>
      <c r="ES73" s="254" t="str">
        <f>IF(ISNUMBER(FIND(analysismethod10,'III_Plan comp 438.68 {Plan 5}'!CL$15)),"",'III_Plan comp 438.68 {Plan 5}'!CL$15&amp;analysismethod10)</f>
        <v/>
      </c>
      <c r="ET73" s="254" t="str">
        <f>IF(ISNUMBER(FIND(analysismethod10,'III_Plan comp 438.68 {Plan 5}'!CM$15)),"",'III_Plan comp 438.68 {Plan 5}'!CM$15&amp;analysismethod10)</f>
        <v/>
      </c>
      <c r="EU73" s="254" t="str">
        <f>IF(ISNUMBER(FIND(analysismethod10,'III_Plan comp 438.68 {Plan 5}'!CN$15)),"",'III_Plan comp 438.68 {Plan 5}'!CN$15&amp;analysismethod10)</f>
        <v/>
      </c>
      <c r="EV73" s="254" t="str">
        <f>IF(ISNUMBER(FIND(analysismethod10,'III_Plan comp 438.68 {Plan 5}'!CO$15)),"",'III_Plan comp 438.68 {Plan 5}'!CO$15&amp;analysismethod10)</f>
        <v/>
      </c>
      <c r="EW73" s="254" t="str">
        <f>IF(ISNUMBER(FIND(analysismethod10,'III_Plan comp 438.68 {Plan 5}'!CP$15)),"",'III_Plan comp 438.68 {Plan 5}'!CP$15&amp;analysismethod10)</f>
        <v/>
      </c>
      <c r="EX73" s="254" t="str">
        <f>IF(ISNUMBER(FIND(analysismethod10,'III_Plan comp 438.68 {Plan 5}'!CQ$15)),"",'III_Plan comp 438.68 {Plan 5}'!CQ$15&amp;analysismethod10)</f>
        <v/>
      </c>
      <c r="EY73" s="254" t="str">
        <f>IF(ISNUMBER(FIND(analysismethod10,'III_Plan comp 438.68 {Plan 5}'!CR$15)),"",'III_Plan comp 438.68 {Plan 5}'!CR$15&amp;analysismethod10)</f>
        <v/>
      </c>
      <c r="EZ73" s="254" t="str">
        <f>IF(ISNUMBER(FIND(analysismethod10,'III_Plan comp 438.68 {Plan 5}'!CS$15)),"",'III_Plan comp 438.68 {Plan 5}'!CS$15&amp;analysismethod10)</f>
        <v/>
      </c>
      <c r="FA73" s="254" t="str">
        <f>IF(ISNUMBER(FIND(analysismethod10,'III_Plan comp 438.68 {Plan 5}'!CT$15)),"",'III_Plan comp 438.68 {Plan 5}'!CT$15&amp;analysismethod10)</f>
        <v/>
      </c>
      <c r="FB73" s="254" t="str">
        <f>IF(ISNUMBER(FIND(analysismethod10,'III_Plan comp 438.68 {Plan 5}'!CU$15)),"",'III_Plan comp 438.68 {Plan 5}'!CU$15&amp;analysismethod10)</f>
        <v/>
      </c>
      <c r="FC73" s="254" t="str">
        <f>IF(ISNUMBER(FIND(analysismethod10,'III_Plan comp 438.68 {Plan 5}'!CV$15)),"",'III_Plan comp 438.68 {Plan 5}'!CV$15&amp;analysismethod10)</f>
        <v/>
      </c>
      <c r="FD73" s="254" t="str">
        <f>IF(ISNUMBER(FIND(analysismethod10,'III_Plan comp 438.68 {Plan 5}'!CW$15)),"",'III_Plan comp 438.68 {Plan 5}'!CW$15&amp;analysismethod10)</f>
        <v/>
      </c>
      <c r="FE73" s="254" t="str">
        <f>IF(ISNUMBER(FIND(analysismethod10,'III_Plan comp 438.68 {Plan 5}'!CX$15)),"",'III_Plan comp 438.68 {Plan 5}'!CX$15&amp;analysismethod10)</f>
        <v/>
      </c>
      <c r="FF73" s="254" t="str">
        <f>IF(ISNUMBER(FIND(analysismethod10,'III_Plan comp 438.68 {Plan 5}'!CY$15)),"",'III_Plan comp 438.68 {Plan 5}'!CY$15&amp;analysismethod10)</f>
        <v/>
      </c>
      <c r="FG73" s="254" t="str">
        <f>IF(ISNUMBER(FIND(analysismethod10,'III_Plan comp 438.68 {Plan 5}'!CZ$15)),"",'III_Plan comp 438.68 {Plan 5}'!CZ$15&amp;analysismethod10)</f>
        <v/>
      </c>
    </row>
    <row r="74" spans="62:163" ht="15" thickTop="1" x14ac:dyDescent="0.2"/>
    <row r="75" spans="62:163" ht="15" thickBot="1" x14ac:dyDescent="0.25"/>
    <row r="76" spans="62:163" ht="15.75" thickTop="1" x14ac:dyDescent="0.25">
      <c r="BJ76" s="268" t="s">
        <v>110</v>
      </c>
      <c r="BK76" s="247" t="str">
        <f>IF('I_State and program information'!$E$50="Yes","Geomapping"&amp;"; "&amp;CHAR(10)&amp;CHAR(10),"")</f>
        <v xml:space="preserve">Geomapping; 
</v>
      </c>
      <c r="BL76" s="248" t="str">
        <f>IF(ISNUMBER(FIND(analysismethod1,'III_Plan comp 438.68 {Plan 6}'!E$15)),"",'III_Plan comp 438.68 {Plan 6}'!E$15&amp;analysismethod1)</f>
        <v xml:space="preserve">Geomapping; 
</v>
      </c>
      <c r="BM76" s="248" t="str">
        <f>IF(ISNUMBER(FIND(analysismethod1,'III_Plan comp 438.68 {Plan 6}'!F$15)),"",'III_Plan comp 438.68 {Plan 6}'!F$15&amp;analysismethod1)</f>
        <v xml:space="preserve">Geomapping; 
</v>
      </c>
      <c r="BN76" s="248" t="str">
        <f>IF(ISNUMBER(FIND(analysismethod1,'III_Plan comp 438.68 {Plan 6}'!G$15)),"",'III_Plan comp 438.68 {Plan 6}'!G$15&amp;analysismethod1)</f>
        <v xml:space="preserve">Geomapping; 
</v>
      </c>
      <c r="BO76" s="248" t="str">
        <f>IF(ISNUMBER(FIND(analysismethod1,'III_Plan comp 438.68 {Plan 6}'!H$15)),"",'III_Plan comp 438.68 {Plan 6}'!H$15&amp;analysismethod1)</f>
        <v xml:space="preserve">Geomapping; 
</v>
      </c>
      <c r="BP76" s="248" t="str">
        <f>IF(ISNUMBER(FIND(analysismethod1,'III_Plan comp 438.68 {Plan 6}'!I$15)),"",'III_Plan comp 438.68 {Plan 6}'!I$15&amp;analysismethod1)</f>
        <v xml:space="preserve">Geomapping; 
</v>
      </c>
      <c r="BQ76" s="248" t="str">
        <f>IF(ISNUMBER(FIND(analysismethod1,'III_Plan comp 438.68 {Plan 6}'!J$15)),"",'III_Plan comp 438.68 {Plan 6}'!J$15&amp;analysismethod1)</f>
        <v xml:space="preserve">Geomapping; 
</v>
      </c>
      <c r="BR76" s="248" t="str">
        <f>IF(ISNUMBER(FIND(analysismethod1,'III_Plan comp 438.68 {Plan 6}'!K$15)),"",'III_Plan comp 438.68 {Plan 6}'!K$15&amp;analysismethod1)</f>
        <v xml:space="preserve">Geomapping; 
</v>
      </c>
      <c r="BS76" s="248" t="str">
        <f>IF(ISNUMBER(FIND(analysismethod1,'III_Plan comp 438.68 {Plan 6}'!L$15)),"",'III_Plan comp 438.68 {Plan 6}'!L$15&amp;analysismethod1)</f>
        <v xml:space="preserve">Geomapping; 
</v>
      </c>
      <c r="BT76" s="248" t="str">
        <f>IF(ISNUMBER(FIND(analysismethod1,'III_Plan comp 438.68 {Plan 6}'!M$15)),"",'III_Plan comp 438.68 {Plan 6}'!M$15&amp;analysismethod1)</f>
        <v xml:space="preserve">Geomapping; 
</v>
      </c>
      <c r="BU76" s="248" t="str">
        <f>IF(ISNUMBER(FIND(analysismethod1,'III_Plan comp 438.68 {Plan 6}'!N$15)),"",'III_Plan comp 438.68 {Plan 6}'!N$15&amp;analysismethod1)</f>
        <v xml:space="preserve">Geomapping; 
</v>
      </c>
      <c r="BV76" s="248" t="str">
        <f>IF(ISNUMBER(FIND(analysismethod1,'III_Plan comp 438.68 {Plan 6}'!O$15)),"",'III_Plan comp 438.68 {Plan 6}'!O$15&amp;analysismethod1)</f>
        <v xml:space="preserve">Geomapping; 
</v>
      </c>
      <c r="BW76" s="248" t="str">
        <f>IF(ISNUMBER(FIND(analysismethod1,'III_Plan comp 438.68 {Plan 6}'!P$15)),"",'III_Plan comp 438.68 {Plan 6}'!P$15&amp;analysismethod1)</f>
        <v xml:space="preserve">Geomapping; 
</v>
      </c>
      <c r="BX76" s="248" t="str">
        <f>IF(ISNUMBER(FIND(analysismethod1,'III_Plan comp 438.68 {Plan 6}'!Q$15)),"",'III_Plan comp 438.68 {Plan 6}'!Q$15&amp;analysismethod1)</f>
        <v xml:space="preserve">Geomapping; 
</v>
      </c>
      <c r="BY76" s="248" t="str">
        <f>IF(ISNUMBER(FIND(analysismethod1,'III_Plan comp 438.68 {Plan 6}'!R$15)),"",'III_Plan comp 438.68 {Plan 6}'!R$15&amp;analysismethod1)</f>
        <v xml:space="preserve">Geomapping; 
</v>
      </c>
      <c r="BZ76" s="248" t="str">
        <f>IF(ISNUMBER(FIND(analysismethod1,'III_Plan comp 438.68 {Plan 6}'!S$15)),"",'III_Plan comp 438.68 {Plan 6}'!S$15&amp;analysismethod1)</f>
        <v xml:space="preserve">Geomapping; 
</v>
      </c>
      <c r="CA76" s="248" t="str">
        <f>IF(ISNUMBER(FIND(analysismethod1,'III_Plan comp 438.68 {Plan 6}'!T$15)),"",'III_Plan comp 438.68 {Plan 6}'!T$15&amp;analysismethod1)</f>
        <v xml:space="preserve">Geomapping; 
</v>
      </c>
      <c r="CB76" s="248" t="str">
        <f>IF(ISNUMBER(FIND(analysismethod1,'III_Plan comp 438.68 {Plan 6}'!U$15)),"",'III_Plan comp 438.68 {Plan 6}'!U$15&amp;analysismethod1)</f>
        <v xml:space="preserve">Geomapping; 
</v>
      </c>
      <c r="CC76" s="248" t="str">
        <f>IF(ISNUMBER(FIND(analysismethod1,'III_Plan comp 438.68 {Plan 6}'!V$15)),"",'III_Plan comp 438.68 {Plan 6}'!V$15&amp;analysismethod1)</f>
        <v xml:space="preserve">Geomapping; 
</v>
      </c>
      <c r="CD76" s="248" t="str">
        <f>IF(ISNUMBER(FIND(analysismethod1,'III_Plan comp 438.68 {Plan 6}'!W$15)),"",'III_Plan comp 438.68 {Plan 6}'!W$15&amp;analysismethod1)</f>
        <v xml:space="preserve">Geomapping; 
</v>
      </c>
      <c r="CE76" s="248" t="str">
        <f>IF(ISNUMBER(FIND(analysismethod1,'III_Plan comp 438.68 {Plan 6}'!X$15)),"",'III_Plan comp 438.68 {Plan 6}'!X$15&amp;analysismethod1)</f>
        <v xml:space="preserve">Geomapping; 
</v>
      </c>
      <c r="CF76" s="248" t="str">
        <f>IF(ISNUMBER(FIND(analysismethod1,'III_Plan comp 438.68 {Plan 6}'!Y$15)),"",'III_Plan comp 438.68 {Plan 6}'!Y$15&amp;analysismethod1)</f>
        <v xml:space="preserve">Geomapping; 
</v>
      </c>
      <c r="CG76" s="248" t="str">
        <f>IF(ISNUMBER(FIND(analysismethod1,'III_Plan comp 438.68 {Plan 6}'!Z$15)),"",'III_Plan comp 438.68 {Plan 6}'!Z$15&amp;analysismethod1)</f>
        <v xml:space="preserve">Geomapping; 
</v>
      </c>
      <c r="CH76" s="248" t="str">
        <f>IF(ISNUMBER(FIND(analysismethod1,'III_Plan comp 438.68 {Plan 6}'!AA$15)),"",'III_Plan comp 438.68 {Plan 6}'!AA$15&amp;analysismethod1)</f>
        <v xml:space="preserve">Geomapping; 
</v>
      </c>
      <c r="CI76" s="248" t="str">
        <f>IF(ISNUMBER(FIND(analysismethod1,'III_Plan comp 438.68 {Plan 6}'!AB$15)),"",'III_Plan comp 438.68 {Plan 6}'!AB$15&amp;analysismethod1)</f>
        <v xml:space="preserve">Geomapping; 
</v>
      </c>
      <c r="CJ76" s="248" t="str">
        <f>IF(ISNUMBER(FIND(analysismethod1,'III_Plan comp 438.68 {Plan 6}'!AC$15)),"",'III_Plan comp 438.68 {Plan 6}'!AC$15&amp;analysismethod1)</f>
        <v xml:space="preserve">Geomapping; 
</v>
      </c>
      <c r="CK76" s="248" t="str">
        <f>IF(ISNUMBER(FIND(analysismethod1,'III_Plan comp 438.68 {Plan 6}'!AD$15)),"",'III_Plan comp 438.68 {Plan 6}'!AD$15&amp;analysismethod1)</f>
        <v xml:space="preserve">Geomapping; 
</v>
      </c>
      <c r="CL76" s="248" t="str">
        <f>IF(ISNUMBER(FIND(analysismethod1,'III_Plan comp 438.68 {Plan 6}'!AE$15)),"",'III_Plan comp 438.68 {Plan 6}'!AE$15&amp;analysismethod1)</f>
        <v xml:space="preserve">Geomapping; 
</v>
      </c>
      <c r="CM76" s="248" t="str">
        <f>IF(ISNUMBER(FIND(analysismethod1,'III_Plan comp 438.68 {Plan 6}'!AF$15)),"",'III_Plan comp 438.68 {Plan 6}'!AF$15&amp;analysismethod1)</f>
        <v xml:space="preserve">Geomapping; 
</v>
      </c>
      <c r="CN76" s="248" t="str">
        <f>IF(ISNUMBER(FIND(analysismethod1,'III_Plan comp 438.68 {Plan 6}'!AG$15)),"",'III_Plan comp 438.68 {Plan 6}'!AG$15&amp;analysismethod1)</f>
        <v xml:space="preserve">Geomapping; 
</v>
      </c>
      <c r="CO76" s="248" t="str">
        <f>IF(ISNUMBER(FIND(analysismethod1,'III_Plan comp 438.68 {Plan 6}'!AH$15)),"",'III_Plan comp 438.68 {Plan 6}'!AH$15&amp;analysismethod1)</f>
        <v xml:space="preserve">Geomapping; 
</v>
      </c>
      <c r="CP76" s="248" t="str">
        <f>IF(ISNUMBER(FIND(analysismethod1,'III_Plan comp 438.68 {Plan 6}'!AI$15)),"",'III_Plan comp 438.68 {Plan 6}'!AI$15&amp;analysismethod1)</f>
        <v xml:space="preserve">Geomapping; 
</v>
      </c>
      <c r="CQ76" s="248" t="str">
        <f>IF(ISNUMBER(FIND(analysismethod1,'III_Plan comp 438.68 {Plan 6}'!AJ$15)),"",'III_Plan comp 438.68 {Plan 6}'!AJ$15&amp;analysismethod1)</f>
        <v xml:space="preserve">Geomapping; 
</v>
      </c>
      <c r="CR76" s="248" t="str">
        <f>IF(ISNUMBER(FIND(analysismethod1,'III_Plan comp 438.68 {Plan 6}'!AK$15)),"",'III_Plan comp 438.68 {Plan 6}'!AK$15&amp;analysismethod1)</f>
        <v xml:space="preserve">Geomapping; 
</v>
      </c>
      <c r="CS76" s="248" t="str">
        <f>IF(ISNUMBER(FIND(analysismethod1,'III_Plan comp 438.68 {Plan 6}'!AL$15)),"",'III_Plan comp 438.68 {Plan 6}'!AL$15&amp;analysismethod1)</f>
        <v xml:space="preserve">Geomapping; 
</v>
      </c>
      <c r="CT76" s="248" t="str">
        <f>IF(ISNUMBER(FIND(analysismethod1,'III_Plan comp 438.68 {Plan 6}'!AM$15)),"",'III_Plan comp 438.68 {Plan 6}'!AM$15&amp;analysismethod1)</f>
        <v xml:space="preserve">Geomapping; 
</v>
      </c>
      <c r="CU76" s="248" t="str">
        <f>IF(ISNUMBER(FIND(analysismethod1,'III_Plan comp 438.68 {Plan 6}'!AN$15)),"",'III_Plan comp 438.68 {Plan 6}'!AN$15&amp;analysismethod1)</f>
        <v xml:space="preserve">Geomapping; 
</v>
      </c>
      <c r="CV76" s="248" t="str">
        <f>IF(ISNUMBER(FIND(analysismethod1,'III_Plan comp 438.68 {Plan 6}'!AO$15)),"",'III_Plan comp 438.68 {Plan 6}'!AO$15&amp;analysismethod1)</f>
        <v xml:space="preserve">Geomapping; 
</v>
      </c>
      <c r="CW76" s="248" t="str">
        <f>IF(ISNUMBER(FIND(analysismethod1,'III_Plan comp 438.68 {Plan 6}'!AP$15)),"",'III_Plan comp 438.68 {Plan 6}'!AP$15&amp;analysismethod1)</f>
        <v xml:space="preserve">Geomapping; 
</v>
      </c>
      <c r="CX76" s="248" t="str">
        <f>IF(ISNUMBER(FIND(analysismethod1,'III_Plan comp 438.68 {Plan 6}'!AQ$15)),"",'III_Plan comp 438.68 {Plan 6}'!AQ$15&amp;analysismethod1)</f>
        <v xml:space="preserve">Geomapping; 
</v>
      </c>
      <c r="CY76" s="248" t="str">
        <f>IF(ISNUMBER(FIND(analysismethod1,'III_Plan comp 438.68 {Plan 6}'!AR$15)),"",'III_Plan comp 438.68 {Plan 6}'!AR$15&amp;analysismethod1)</f>
        <v xml:space="preserve">Geomapping; 
</v>
      </c>
      <c r="CZ76" s="248" t="str">
        <f>IF(ISNUMBER(FIND(analysismethod1,'III_Plan comp 438.68 {Plan 6}'!AS$15)),"",'III_Plan comp 438.68 {Plan 6}'!AS$15&amp;analysismethod1)</f>
        <v xml:space="preserve">Geomapping; 
</v>
      </c>
      <c r="DA76" s="248" t="str">
        <f>IF(ISNUMBER(FIND(analysismethod1,'III_Plan comp 438.68 {Plan 6}'!AT$15)),"",'III_Plan comp 438.68 {Plan 6}'!AT$15&amp;analysismethod1)</f>
        <v xml:space="preserve">Geomapping; 
</v>
      </c>
      <c r="DB76" s="248" t="str">
        <f>IF(ISNUMBER(FIND(analysismethod1,'III_Plan comp 438.68 {Plan 6}'!AU$15)),"",'III_Plan comp 438.68 {Plan 6}'!AU$15&amp;analysismethod1)</f>
        <v xml:space="preserve">Geomapping; 
</v>
      </c>
      <c r="DC76" s="248" t="str">
        <f>IF(ISNUMBER(FIND(analysismethod1,'III_Plan comp 438.68 {Plan 6}'!AV$15)),"",'III_Plan comp 438.68 {Plan 6}'!AV$15&amp;analysismethod1)</f>
        <v xml:space="preserve">Geomapping; 
</v>
      </c>
      <c r="DD76" s="248" t="str">
        <f>IF(ISNUMBER(FIND(analysismethod1,'III_Plan comp 438.68 {Plan 6}'!AW$15)),"",'III_Plan comp 438.68 {Plan 6}'!AW$15&amp;analysismethod1)</f>
        <v xml:space="preserve">Geomapping; 
</v>
      </c>
      <c r="DE76" s="248" t="str">
        <f>IF(ISNUMBER(FIND(analysismethod1,'III_Plan comp 438.68 {Plan 6}'!AX$15)),"",'III_Plan comp 438.68 {Plan 6}'!AX$15&amp;analysismethod1)</f>
        <v xml:space="preserve">Geomapping; 
</v>
      </c>
      <c r="DF76" s="248" t="str">
        <f>IF(ISNUMBER(FIND(analysismethod1,'III_Plan comp 438.68 {Plan 6}'!AY$15)),"",'III_Plan comp 438.68 {Plan 6}'!AY$15&amp;analysismethod1)</f>
        <v xml:space="preserve">Geomapping; 
</v>
      </c>
      <c r="DG76" s="248" t="str">
        <f>IF(ISNUMBER(FIND(analysismethod1,'III_Plan comp 438.68 {Plan 6}'!AZ$15)),"",'III_Plan comp 438.68 {Plan 6}'!AZ$15&amp;analysismethod1)</f>
        <v xml:space="preserve">Geomapping; 
</v>
      </c>
      <c r="DH76" s="248" t="str">
        <f>IF(ISNUMBER(FIND(analysismethod1,'III_Plan comp 438.68 {Plan 6}'!BA$15)),"",'III_Plan comp 438.68 {Plan 6}'!BA$15&amp;analysismethod1)</f>
        <v xml:space="preserve">Geomapping; 
</v>
      </c>
      <c r="DI76" s="248" t="str">
        <f>IF(ISNUMBER(FIND(analysismethod1,'III_Plan comp 438.68 {Plan 6}'!BB$15)),"",'III_Plan comp 438.68 {Plan 6}'!BB$15&amp;analysismethod1)</f>
        <v xml:space="preserve">Geomapping; 
</v>
      </c>
      <c r="DJ76" s="248" t="str">
        <f>IF(ISNUMBER(FIND(analysismethod1,'III_Plan comp 438.68 {Plan 6}'!BC$15)),"",'III_Plan comp 438.68 {Plan 6}'!BC$15&amp;analysismethod1)</f>
        <v xml:space="preserve">Geomapping; 
</v>
      </c>
      <c r="DK76" s="248" t="str">
        <f>IF(ISNUMBER(FIND(analysismethod1,'III_Plan comp 438.68 {Plan 6}'!BD$15)),"",'III_Plan comp 438.68 {Plan 6}'!BD$15&amp;analysismethod1)</f>
        <v xml:space="preserve">Geomapping; 
</v>
      </c>
      <c r="DL76" s="248" t="str">
        <f>IF(ISNUMBER(FIND(analysismethod1,'III_Plan comp 438.68 {Plan 6}'!BE$15)),"",'III_Plan comp 438.68 {Plan 6}'!BE$15&amp;analysismethod1)</f>
        <v xml:space="preserve">Geomapping; 
</v>
      </c>
      <c r="DM76" s="248" t="str">
        <f>IF(ISNUMBER(FIND(analysismethod1,'III_Plan comp 438.68 {Plan 6}'!BF$15)),"",'III_Plan comp 438.68 {Plan 6}'!BF$15&amp;analysismethod1)</f>
        <v xml:space="preserve">Geomapping; 
</v>
      </c>
      <c r="DN76" s="248" t="str">
        <f>IF(ISNUMBER(FIND(analysismethod1,'III_Plan comp 438.68 {Plan 6}'!BG$15)),"",'III_Plan comp 438.68 {Plan 6}'!BG$15&amp;analysismethod1)</f>
        <v xml:space="preserve">Geomapping; 
</v>
      </c>
      <c r="DO76" s="248" t="str">
        <f>IF(ISNUMBER(FIND(analysismethod1,'III_Plan comp 438.68 {Plan 6}'!BH$15)),"",'III_Plan comp 438.68 {Plan 6}'!BH$15&amp;analysismethod1)</f>
        <v xml:space="preserve">Geomapping; 
</v>
      </c>
      <c r="DP76" s="248" t="str">
        <f>IF(ISNUMBER(FIND(analysismethod1,'III_Plan comp 438.68 {Plan 6}'!BI$15)),"",'III_Plan comp 438.68 {Plan 6}'!BI$15&amp;analysismethod1)</f>
        <v xml:space="preserve">Geomapping; 
</v>
      </c>
      <c r="DQ76" s="248" t="str">
        <f>IF(ISNUMBER(FIND(analysismethod1,'III_Plan comp 438.68 {Plan 6}'!BJ$15)),"",'III_Plan comp 438.68 {Plan 6}'!BJ$15&amp;analysismethod1)</f>
        <v xml:space="preserve">Geomapping; 
</v>
      </c>
      <c r="DR76" s="248" t="str">
        <f>IF(ISNUMBER(FIND(analysismethod1,'III_Plan comp 438.68 {Plan 6}'!BK$15)),"",'III_Plan comp 438.68 {Plan 6}'!BK$15&amp;analysismethod1)</f>
        <v xml:space="preserve">Geomapping; 
</v>
      </c>
      <c r="DS76" s="248" t="str">
        <f>IF(ISNUMBER(FIND(analysismethod1,'III_Plan comp 438.68 {Plan 6}'!BL$15)),"",'III_Plan comp 438.68 {Plan 6}'!BL$15&amp;analysismethod1)</f>
        <v xml:space="preserve">Geomapping; 
</v>
      </c>
      <c r="DT76" s="248" t="str">
        <f>IF(ISNUMBER(FIND(analysismethod1,'III_Plan comp 438.68 {Plan 6}'!BM$15)),"",'III_Plan comp 438.68 {Plan 6}'!BM$15&amp;analysismethod1)</f>
        <v xml:space="preserve">Geomapping; 
</v>
      </c>
      <c r="DU76" s="248" t="str">
        <f>IF(ISNUMBER(FIND(analysismethod1,'III_Plan comp 438.68 {Plan 6}'!BN$15)),"",'III_Plan comp 438.68 {Plan 6}'!BN$15&amp;analysismethod1)</f>
        <v xml:space="preserve">Geomapping; 
</v>
      </c>
      <c r="DV76" s="248" t="str">
        <f>IF(ISNUMBER(FIND(analysismethod1,'III_Plan comp 438.68 {Plan 6}'!BO$15)),"",'III_Plan comp 438.68 {Plan 6}'!BO$15&amp;analysismethod1)</f>
        <v xml:space="preserve">Geomapping; 
</v>
      </c>
      <c r="DW76" s="248" t="str">
        <f>IF(ISNUMBER(FIND(analysismethod1,'III_Plan comp 438.68 {Plan 6}'!BP$15)),"",'III_Plan comp 438.68 {Plan 6}'!BP$15&amp;analysismethod1)</f>
        <v xml:space="preserve">Geomapping; 
</v>
      </c>
      <c r="DX76" s="248" t="str">
        <f>IF(ISNUMBER(FIND(analysismethod1,'III_Plan comp 438.68 {Plan 6}'!BQ$15)),"",'III_Plan comp 438.68 {Plan 6}'!BQ$15&amp;analysismethod1)</f>
        <v xml:space="preserve">Geomapping; 
</v>
      </c>
      <c r="DY76" s="248" t="str">
        <f>IF(ISNUMBER(FIND(analysismethod1,'III_Plan comp 438.68 {Plan 6}'!BR$15)),"",'III_Plan comp 438.68 {Plan 6}'!BR$15&amp;analysismethod1)</f>
        <v xml:space="preserve">Geomapping; 
</v>
      </c>
      <c r="DZ76" s="248" t="str">
        <f>IF(ISNUMBER(FIND(analysismethod1,'III_Plan comp 438.68 {Plan 6}'!BS$15)),"",'III_Plan comp 438.68 {Plan 6}'!BS$15&amp;analysismethod1)</f>
        <v xml:space="preserve">Geomapping; 
</v>
      </c>
      <c r="EA76" s="248" t="str">
        <f>IF(ISNUMBER(FIND(analysismethod1,'III_Plan comp 438.68 {Plan 6}'!BT$15)),"",'III_Plan comp 438.68 {Plan 6}'!BT$15&amp;analysismethod1)</f>
        <v xml:space="preserve">Geomapping; 
</v>
      </c>
      <c r="EB76" s="248" t="str">
        <f>IF(ISNUMBER(FIND(analysismethod1,'III_Plan comp 438.68 {Plan 6}'!BU$15)),"",'III_Plan comp 438.68 {Plan 6}'!BU$15&amp;analysismethod1)</f>
        <v xml:space="preserve">Geomapping; 
</v>
      </c>
      <c r="EC76" s="248" t="str">
        <f>IF(ISNUMBER(FIND(analysismethod1,'III_Plan comp 438.68 {Plan 6}'!BV$15)),"",'III_Plan comp 438.68 {Plan 6}'!BV$15&amp;analysismethod1)</f>
        <v xml:space="preserve">Geomapping; 
</v>
      </c>
      <c r="ED76" s="248" t="str">
        <f>IF(ISNUMBER(FIND(analysismethod1,'III_Plan comp 438.68 {Plan 6}'!BW$15)),"",'III_Plan comp 438.68 {Plan 6}'!BW$15&amp;analysismethod1)</f>
        <v xml:space="preserve">Geomapping; 
</v>
      </c>
      <c r="EE76" s="248" t="str">
        <f>IF(ISNUMBER(FIND(analysismethod1,'III_Plan comp 438.68 {Plan 6}'!BX$15)),"",'III_Plan comp 438.68 {Plan 6}'!BX$15&amp;analysismethod1)</f>
        <v xml:space="preserve">Geomapping; 
</v>
      </c>
      <c r="EF76" s="248" t="str">
        <f>IF(ISNUMBER(FIND(analysismethod1,'III_Plan comp 438.68 {Plan 6}'!BY$15)),"",'III_Plan comp 438.68 {Plan 6}'!BY$15&amp;analysismethod1)</f>
        <v xml:space="preserve">Geomapping; 
</v>
      </c>
      <c r="EG76" s="248" t="str">
        <f>IF(ISNUMBER(FIND(analysismethod1,'III_Plan comp 438.68 {Plan 6}'!BZ$15)),"",'III_Plan comp 438.68 {Plan 6}'!BZ$15&amp;analysismethod1)</f>
        <v xml:space="preserve">Geomapping; 
</v>
      </c>
      <c r="EH76" s="248" t="str">
        <f>IF(ISNUMBER(FIND(analysismethod1,'III_Plan comp 438.68 {Plan 6}'!CA$15)),"",'III_Plan comp 438.68 {Plan 6}'!CA$15&amp;analysismethod1)</f>
        <v xml:space="preserve">Geomapping; 
</v>
      </c>
      <c r="EI76" s="248" t="str">
        <f>IF(ISNUMBER(FIND(analysismethod1,'III_Plan comp 438.68 {Plan 6}'!CB$15)),"",'III_Plan comp 438.68 {Plan 6}'!CB$15&amp;analysismethod1)</f>
        <v xml:space="preserve">Geomapping; 
</v>
      </c>
      <c r="EJ76" s="248" t="str">
        <f>IF(ISNUMBER(FIND(analysismethod1,'III_Plan comp 438.68 {Plan 6}'!CC$15)),"",'III_Plan comp 438.68 {Plan 6}'!CC$15&amp;analysismethod1)</f>
        <v xml:space="preserve">Geomapping; 
</v>
      </c>
      <c r="EK76" s="248" t="str">
        <f>IF(ISNUMBER(FIND(analysismethod1,'III_Plan comp 438.68 {Plan 6}'!CD$15)),"",'III_Plan comp 438.68 {Plan 6}'!CD$15&amp;analysismethod1)</f>
        <v xml:space="preserve">Geomapping; 
</v>
      </c>
      <c r="EL76" s="248" t="str">
        <f>IF(ISNUMBER(FIND(analysismethod1,'III_Plan comp 438.68 {Plan 6}'!CE$15)),"",'III_Plan comp 438.68 {Plan 6}'!CE$15&amp;analysismethod1)</f>
        <v xml:space="preserve">Geomapping; 
</v>
      </c>
      <c r="EM76" s="248" t="str">
        <f>IF(ISNUMBER(FIND(analysismethod1,'III_Plan comp 438.68 {Plan 6}'!CF$15)),"",'III_Plan comp 438.68 {Plan 6}'!CF$15&amp;analysismethod1)</f>
        <v xml:space="preserve">Geomapping; 
</v>
      </c>
      <c r="EN76" s="248" t="str">
        <f>IF(ISNUMBER(FIND(analysismethod1,'III_Plan comp 438.68 {Plan 6}'!CG$15)),"",'III_Plan comp 438.68 {Plan 6}'!CG$15&amp;analysismethod1)</f>
        <v xml:space="preserve">Geomapping; 
</v>
      </c>
      <c r="EO76" s="248" t="str">
        <f>IF(ISNUMBER(FIND(analysismethod1,'III_Plan comp 438.68 {Plan 6}'!CH$15)),"",'III_Plan comp 438.68 {Plan 6}'!CH$15&amp;analysismethod1)</f>
        <v xml:space="preserve">Geomapping; 
</v>
      </c>
      <c r="EP76" s="248" t="str">
        <f>IF(ISNUMBER(FIND(analysismethod1,'III_Plan comp 438.68 {Plan 6}'!CI$15)),"",'III_Plan comp 438.68 {Plan 6}'!CI$15&amp;analysismethod1)</f>
        <v xml:space="preserve">Geomapping; 
</v>
      </c>
      <c r="EQ76" s="248" t="str">
        <f>IF(ISNUMBER(FIND(analysismethod1,'III_Plan comp 438.68 {Plan 6}'!CJ$15)),"",'III_Plan comp 438.68 {Plan 6}'!CJ$15&amp;analysismethod1)</f>
        <v xml:space="preserve">Geomapping; 
</v>
      </c>
      <c r="ER76" s="248" t="str">
        <f>IF(ISNUMBER(FIND(analysismethod1,'III_Plan comp 438.68 {Plan 6}'!CK$15)),"",'III_Plan comp 438.68 {Plan 6}'!CK$15&amp;analysismethod1)</f>
        <v xml:space="preserve">Geomapping; 
</v>
      </c>
      <c r="ES76" s="248" t="str">
        <f>IF(ISNUMBER(FIND(analysismethod1,'III_Plan comp 438.68 {Plan 6}'!CL$15)),"",'III_Plan comp 438.68 {Plan 6}'!CL$15&amp;analysismethod1)</f>
        <v xml:space="preserve">Geomapping; 
</v>
      </c>
      <c r="ET76" s="248" t="str">
        <f>IF(ISNUMBER(FIND(analysismethod1,'III_Plan comp 438.68 {Plan 6}'!CM$15)),"",'III_Plan comp 438.68 {Plan 6}'!CM$15&amp;analysismethod1)</f>
        <v xml:space="preserve">Geomapping; 
</v>
      </c>
      <c r="EU76" s="248" t="str">
        <f>IF(ISNUMBER(FIND(analysismethod1,'III_Plan comp 438.68 {Plan 6}'!CN$15)),"",'III_Plan comp 438.68 {Plan 6}'!CN$15&amp;analysismethod1)</f>
        <v xml:space="preserve">Geomapping; 
</v>
      </c>
      <c r="EV76" s="248" t="str">
        <f>IF(ISNUMBER(FIND(analysismethod1,'III_Plan comp 438.68 {Plan 6}'!CO$15)),"",'III_Plan comp 438.68 {Plan 6}'!CO$15&amp;analysismethod1)</f>
        <v xml:space="preserve">Geomapping; 
</v>
      </c>
      <c r="EW76" s="248" t="str">
        <f>IF(ISNUMBER(FIND(analysismethod1,'III_Plan comp 438.68 {Plan 6}'!CP$15)),"",'III_Plan comp 438.68 {Plan 6}'!CP$15&amp;analysismethod1)</f>
        <v xml:space="preserve">Geomapping; 
</v>
      </c>
      <c r="EX76" s="248" t="str">
        <f>IF(ISNUMBER(FIND(analysismethod1,'III_Plan comp 438.68 {Plan 6}'!CQ$15)),"",'III_Plan comp 438.68 {Plan 6}'!CQ$15&amp;analysismethod1)</f>
        <v xml:space="preserve">Geomapping; 
</v>
      </c>
      <c r="EY76" s="248" t="str">
        <f>IF(ISNUMBER(FIND(analysismethod1,'III_Plan comp 438.68 {Plan 6}'!CR$15)),"",'III_Plan comp 438.68 {Plan 6}'!CR$15&amp;analysismethod1)</f>
        <v xml:space="preserve">Geomapping; 
</v>
      </c>
      <c r="EZ76" s="248" t="str">
        <f>IF(ISNUMBER(FIND(analysismethod1,'III_Plan comp 438.68 {Plan 6}'!CS$15)),"",'III_Plan comp 438.68 {Plan 6}'!CS$15&amp;analysismethod1)</f>
        <v xml:space="preserve">Geomapping; 
</v>
      </c>
      <c r="FA76" s="248" t="str">
        <f>IF(ISNUMBER(FIND(analysismethod1,'III_Plan comp 438.68 {Plan 6}'!CT$15)),"",'III_Plan comp 438.68 {Plan 6}'!CT$15&amp;analysismethod1)</f>
        <v xml:space="preserve">Geomapping; 
</v>
      </c>
      <c r="FB76" s="248" t="str">
        <f>IF(ISNUMBER(FIND(analysismethod1,'III_Plan comp 438.68 {Plan 6}'!CU$15)),"",'III_Plan comp 438.68 {Plan 6}'!CU$15&amp;analysismethod1)</f>
        <v xml:space="preserve">Geomapping; 
</v>
      </c>
      <c r="FC76" s="248" t="str">
        <f>IF(ISNUMBER(FIND(analysismethod1,'III_Plan comp 438.68 {Plan 6}'!CV$15)),"",'III_Plan comp 438.68 {Plan 6}'!CV$15&amp;analysismethod1)</f>
        <v xml:space="preserve">Geomapping; 
</v>
      </c>
      <c r="FD76" s="248" t="str">
        <f>IF(ISNUMBER(FIND(analysismethod1,'III_Plan comp 438.68 {Plan 6}'!CW$15)),"",'III_Plan comp 438.68 {Plan 6}'!CW$15&amp;analysismethod1)</f>
        <v xml:space="preserve">Geomapping; 
</v>
      </c>
      <c r="FE76" s="248" t="str">
        <f>IF(ISNUMBER(FIND(analysismethod1,'III_Plan comp 438.68 {Plan 6}'!CX$15)),"",'III_Plan comp 438.68 {Plan 6}'!CX$15&amp;analysismethod1)</f>
        <v xml:space="preserve">Geomapping; 
</v>
      </c>
      <c r="FF76" s="248" t="str">
        <f>IF(ISNUMBER(FIND(analysismethod1,'III_Plan comp 438.68 {Plan 6}'!CY$15)),"",'III_Plan comp 438.68 {Plan 6}'!CY$15&amp;analysismethod1)</f>
        <v xml:space="preserve">Geomapping; 
</v>
      </c>
      <c r="FG76" s="248" t="str">
        <f>IF(ISNUMBER(FIND(analysismethod1,'III_Plan comp 438.68 {Plan 6}'!CZ$15)),"",'III_Plan comp 438.68 {Plan 6}'!CZ$15&amp;analysismethod1)</f>
        <v xml:space="preserve">Geomapping; 
</v>
      </c>
    </row>
    <row r="77" spans="62:163" x14ac:dyDescent="0.2">
      <c r="BK77" s="250" t="str">
        <f>IF('I_State and program information'!$E$54="Yes","Plan Provider Directory Review"&amp;"; "&amp;CHAR(10)&amp;CHAR(10),"")</f>
        <v xml:space="preserve">Plan Provider Directory Review; 
</v>
      </c>
      <c r="BL77" s="251" t="str">
        <f>IF(ISNUMBER(FIND(analysismethod2,'III_Plan comp 438.68 {Plan 6}'!E$15)),"",'III_Plan comp 438.68 {Plan 6}'!E$15&amp;analysismethod2)</f>
        <v xml:space="preserve">Plan Provider Directory Review; 
</v>
      </c>
      <c r="BM77" s="251" t="str">
        <f>IF(ISNUMBER(FIND(analysismethod2,'III_Plan comp 438.68 {Plan 6}'!F$15)),"",'III_Plan comp 438.68 {Plan 6}'!F$15&amp;analysismethod2)</f>
        <v xml:space="preserve">Plan Provider Directory Review; 
</v>
      </c>
      <c r="BN77" s="251" t="str">
        <f>IF(ISNUMBER(FIND(analysismethod2,'III_Plan comp 438.68 {Plan 6}'!G$15)),"",'III_Plan comp 438.68 {Plan 6}'!G$15&amp;analysismethod2)</f>
        <v xml:space="preserve">Plan Provider Directory Review; 
</v>
      </c>
      <c r="BO77" s="251" t="str">
        <f>IF(ISNUMBER(FIND(analysismethod2,'III_Plan comp 438.68 {Plan 6}'!H$15)),"",'III_Plan comp 438.68 {Plan 6}'!H$15&amp;analysismethod2)</f>
        <v xml:space="preserve">Plan Provider Directory Review; 
</v>
      </c>
      <c r="BP77" s="251" t="str">
        <f>IF(ISNUMBER(FIND(analysismethod2,'III_Plan comp 438.68 {Plan 6}'!I$15)),"",'III_Plan comp 438.68 {Plan 6}'!I$15&amp;analysismethod2)</f>
        <v xml:space="preserve">Plan Provider Directory Review; 
</v>
      </c>
      <c r="BQ77" s="251" t="str">
        <f>IF(ISNUMBER(FIND(analysismethod2,'III_Plan comp 438.68 {Plan 6}'!J$15)),"",'III_Plan comp 438.68 {Plan 6}'!J$15&amp;analysismethod2)</f>
        <v xml:space="preserve">Plan Provider Directory Review; 
</v>
      </c>
      <c r="BR77" s="251" t="str">
        <f>IF(ISNUMBER(FIND(analysismethod2,'III_Plan comp 438.68 {Plan 6}'!K$15)),"",'III_Plan comp 438.68 {Plan 6}'!K$15&amp;analysismethod2)</f>
        <v xml:space="preserve">Plan Provider Directory Review; 
</v>
      </c>
      <c r="BS77" s="251" t="str">
        <f>IF(ISNUMBER(FIND(analysismethod2,'III_Plan comp 438.68 {Plan 6}'!L$15)),"",'III_Plan comp 438.68 {Plan 6}'!L$15&amp;analysismethod2)</f>
        <v xml:space="preserve">Plan Provider Directory Review; 
</v>
      </c>
      <c r="BT77" s="251" t="str">
        <f>IF(ISNUMBER(FIND(analysismethod2,'III_Plan comp 438.68 {Plan 6}'!M$15)),"",'III_Plan comp 438.68 {Plan 6}'!M$15&amp;analysismethod2)</f>
        <v xml:space="preserve">Plan Provider Directory Review; 
</v>
      </c>
      <c r="BU77" s="251" t="str">
        <f>IF(ISNUMBER(FIND(analysismethod2,'III_Plan comp 438.68 {Plan 6}'!N$15)),"",'III_Plan comp 438.68 {Plan 6}'!N$15&amp;analysismethod2)</f>
        <v xml:space="preserve">Plan Provider Directory Review; 
</v>
      </c>
      <c r="BV77" s="251" t="str">
        <f>IF(ISNUMBER(FIND(analysismethod2,'III_Plan comp 438.68 {Plan 6}'!O$15)),"",'III_Plan comp 438.68 {Plan 6}'!O$15&amp;analysismethod2)</f>
        <v xml:space="preserve">Plan Provider Directory Review; 
</v>
      </c>
      <c r="BW77" s="251" t="str">
        <f>IF(ISNUMBER(FIND(analysismethod2,'III_Plan comp 438.68 {Plan 6}'!P$15)),"",'III_Plan comp 438.68 {Plan 6}'!P$15&amp;analysismethod2)</f>
        <v xml:space="preserve">Plan Provider Directory Review; 
</v>
      </c>
      <c r="BX77" s="251" t="str">
        <f>IF(ISNUMBER(FIND(analysismethod2,'III_Plan comp 438.68 {Plan 6}'!Q$15)),"",'III_Plan comp 438.68 {Plan 6}'!Q$15&amp;analysismethod2)</f>
        <v xml:space="preserve">Plan Provider Directory Review; 
</v>
      </c>
      <c r="BY77" s="251" t="str">
        <f>IF(ISNUMBER(FIND(analysismethod2,'III_Plan comp 438.68 {Plan 6}'!R$15)),"",'III_Plan comp 438.68 {Plan 6}'!R$15&amp;analysismethod2)</f>
        <v xml:space="preserve">Plan Provider Directory Review; 
</v>
      </c>
      <c r="BZ77" s="251" t="str">
        <f>IF(ISNUMBER(FIND(analysismethod2,'III_Plan comp 438.68 {Plan 6}'!S$15)),"",'III_Plan comp 438.68 {Plan 6}'!S$15&amp;analysismethod2)</f>
        <v xml:space="preserve">Plan Provider Directory Review; 
</v>
      </c>
      <c r="CA77" s="251" t="str">
        <f>IF(ISNUMBER(FIND(analysismethod2,'III_Plan comp 438.68 {Plan 6}'!T$15)),"",'III_Plan comp 438.68 {Plan 6}'!T$15&amp;analysismethod2)</f>
        <v xml:space="preserve">Plan Provider Directory Review; 
</v>
      </c>
      <c r="CB77" s="251" t="str">
        <f>IF(ISNUMBER(FIND(analysismethod2,'III_Plan comp 438.68 {Plan 6}'!U$15)),"",'III_Plan comp 438.68 {Plan 6}'!U$15&amp;analysismethod2)</f>
        <v xml:space="preserve">Plan Provider Directory Review; 
</v>
      </c>
      <c r="CC77" s="251" t="str">
        <f>IF(ISNUMBER(FIND(analysismethod2,'III_Plan comp 438.68 {Plan 6}'!V$15)),"",'III_Plan comp 438.68 {Plan 6}'!V$15&amp;analysismethod2)</f>
        <v xml:space="preserve">Plan Provider Directory Review; 
</v>
      </c>
      <c r="CD77" s="251" t="str">
        <f>IF(ISNUMBER(FIND(analysismethod2,'III_Plan comp 438.68 {Plan 6}'!W$15)),"",'III_Plan comp 438.68 {Plan 6}'!W$15&amp;analysismethod2)</f>
        <v xml:space="preserve">Plan Provider Directory Review; 
</v>
      </c>
      <c r="CE77" s="251" t="str">
        <f>IF(ISNUMBER(FIND(analysismethod2,'III_Plan comp 438.68 {Plan 6}'!X$15)),"",'III_Plan comp 438.68 {Plan 6}'!X$15&amp;analysismethod2)</f>
        <v xml:space="preserve">Plan Provider Directory Review; 
</v>
      </c>
      <c r="CF77" s="251" t="str">
        <f>IF(ISNUMBER(FIND(analysismethod2,'III_Plan comp 438.68 {Plan 6}'!Y$15)),"",'III_Plan comp 438.68 {Plan 6}'!Y$15&amp;analysismethod2)</f>
        <v xml:space="preserve">Plan Provider Directory Review; 
</v>
      </c>
      <c r="CG77" s="251" t="str">
        <f>IF(ISNUMBER(FIND(analysismethod2,'III_Plan comp 438.68 {Plan 6}'!Z$15)),"",'III_Plan comp 438.68 {Plan 6}'!Z$15&amp;analysismethod2)</f>
        <v xml:space="preserve">Plan Provider Directory Review; 
</v>
      </c>
      <c r="CH77" s="251" t="str">
        <f>IF(ISNUMBER(FIND(analysismethod2,'III_Plan comp 438.68 {Plan 6}'!AA$15)),"",'III_Plan comp 438.68 {Plan 6}'!AA$15&amp;analysismethod2)</f>
        <v xml:space="preserve">Plan Provider Directory Review; 
</v>
      </c>
      <c r="CI77" s="251" t="str">
        <f>IF(ISNUMBER(FIND(analysismethod2,'III_Plan comp 438.68 {Plan 6}'!AB$15)),"",'III_Plan comp 438.68 {Plan 6}'!AB$15&amp;analysismethod2)</f>
        <v xml:space="preserve">Plan Provider Directory Review; 
</v>
      </c>
      <c r="CJ77" s="251" t="str">
        <f>IF(ISNUMBER(FIND(analysismethod2,'III_Plan comp 438.68 {Plan 6}'!AC$15)),"",'III_Plan comp 438.68 {Plan 6}'!AC$15&amp;analysismethod2)</f>
        <v xml:space="preserve">Plan Provider Directory Review; 
</v>
      </c>
      <c r="CK77" s="251" t="str">
        <f>IF(ISNUMBER(FIND(analysismethod2,'III_Plan comp 438.68 {Plan 6}'!AD$15)),"",'III_Plan comp 438.68 {Plan 6}'!AD$15&amp;analysismethod2)</f>
        <v xml:space="preserve">Plan Provider Directory Review; 
</v>
      </c>
      <c r="CL77" s="251" t="str">
        <f>IF(ISNUMBER(FIND(analysismethod2,'III_Plan comp 438.68 {Plan 6}'!AE$15)),"",'III_Plan comp 438.68 {Plan 6}'!AE$15&amp;analysismethod2)</f>
        <v xml:space="preserve">Plan Provider Directory Review; 
</v>
      </c>
      <c r="CM77" s="251" t="str">
        <f>IF(ISNUMBER(FIND(analysismethod2,'III_Plan comp 438.68 {Plan 6}'!AF$15)),"",'III_Plan comp 438.68 {Plan 6}'!AF$15&amp;analysismethod2)</f>
        <v xml:space="preserve">Plan Provider Directory Review; 
</v>
      </c>
      <c r="CN77" s="251" t="str">
        <f>IF(ISNUMBER(FIND(analysismethod2,'III_Plan comp 438.68 {Plan 6}'!AG$15)),"",'III_Plan comp 438.68 {Plan 6}'!AG$15&amp;analysismethod2)</f>
        <v xml:space="preserve">Plan Provider Directory Review; 
</v>
      </c>
      <c r="CO77" s="251" t="str">
        <f>IF(ISNUMBER(FIND(analysismethod2,'III_Plan comp 438.68 {Plan 6}'!AH$15)),"",'III_Plan comp 438.68 {Plan 6}'!AH$15&amp;analysismethod2)</f>
        <v xml:space="preserve">Plan Provider Directory Review; 
</v>
      </c>
      <c r="CP77" s="251" t="str">
        <f>IF(ISNUMBER(FIND(analysismethod2,'III_Plan comp 438.68 {Plan 6}'!AI$15)),"",'III_Plan comp 438.68 {Plan 6}'!AI$15&amp;analysismethod2)</f>
        <v xml:space="preserve">Plan Provider Directory Review; 
</v>
      </c>
      <c r="CQ77" s="251" t="str">
        <f>IF(ISNUMBER(FIND(analysismethod2,'III_Plan comp 438.68 {Plan 6}'!AJ$15)),"",'III_Plan comp 438.68 {Plan 6}'!AJ$15&amp;analysismethod2)</f>
        <v xml:space="preserve">Plan Provider Directory Review; 
</v>
      </c>
      <c r="CR77" s="251" t="str">
        <f>IF(ISNUMBER(FIND(analysismethod2,'III_Plan comp 438.68 {Plan 6}'!AK$15)),"",'III_Plan comp 438.68 {Plan 6}'!AK$15&amp;analysismethod2)</f>
        <v xml:space="preserve">Plan Provider Directory Review; 
</v>
      </c>
      <c r="CS77" s="251" t="str">
        <f>IF(ISNUMBER(FIND(analysismethod2,'III_Plan comp 438.68 {Plan 6}'!AL$15)),"",'III_Plan comp 438.68 {Plan 6}'!AL$15&amp;analysismethod2)</f>
        <v xml:space="preserve">Plan Provider Directory Review; 
</v>
      </c>
      <c r="CT77" s="251" t="str">
        <f>IF(ISNUMBER(FIND(analysismethod2,'III_Plan comp 438.68 {Plan 6}'!AM$15)),"",'III_Plan comp 438.68 {Plan 6}'!AM$15&amp;analysismethod2)</f>
        <v xml:space="preserve">Plan Provider Directory Review; 
</v>
      </c>
      <c r="CU77" s="251" t="str">
        <f>IF(ISNUMBER(FIND(analysismethod2,'III_Plan comp 438.68 {Plan 6}'!AN$15)),"",'III_Plan comp 438.68 {Plan 6}'!AN$15&amp;analysismethod2)</f>
        <v xml:space="preserve">Plan Provider Directory Review; 
</v>
      </c>
      <c r="CV77" s="251" t="str">
        <f>IF(ISNUMBER(FIND(analysismethod2,'III_Plan comp 438.68 {Plan 6}'!AO$15)),"",'III_Plan comp 438.68 {Plan 6}'!AO$15&amp;analysismethod2)</f>
        <v xml:space="preserve">Plan Provider Directory Review; 
</v>
      </c>
      <c r="CW77" s="251" t="str">
        <f>IF(ISNUMBER(FIND(analysismethod2,'III_Plan comp 438.68 {Plan 6}'!AP$15)),"",'III_Plan comp 438.68 {Plan 6}'!AP$15&amp;analysismethod2)</f>
        <v xml:space="preserve">Plan Provider Directory Review; 
</v>
      </c>
      <c r="CX77" s="251" t="str">
        <f>IF(ISNUMBER(FIND(analysismethod2,'III_Plan comp 438.68 {Plan 6}'!AQ$15)),"",'III_Plan comp 438.68 {Plan 6}'!AQ$15&amp;analysismethod2)</f>
        <v xml:space="preserve">Plan Provider Directory Review; 
</v>
      </c>
      <c r="CY77" s="251" t="str">
        <f>IF(ISNUMBER(FIND(analysismethod2,'III_Plan comp 438.68 {Plan 6}'!AR$15)),"",'III_Plan comp 438.68 {Plan 6}'!AR$15&amp;analysismethod2)</f>
        <v xml:space="preserve">Plan Provider Directory Review; 
</v>
      </c>
      <c r="CZ77" s="251" t="str">
        <f>IF(ISNUMBER(FIND(analysismethod2,'III_Plan comp 438.68 {Plan 6}'!AS$15)),"",'III_Plan comp 438.68 {Plan 6}'!AS$15&amp;analysismethod2)</f>
        <v xml:space="preserve">Plan Provider Directory Review; 
</v>
      </c>
      <c r="DA77" s="251" t="str">
        <f>IF(ISNUMBER(FIND(analysismethod2,'III_Plan comp 438.68 {Plan 6}'!AT$15)),"",'III_Plan comp 438.68 {Plan 6}'!AT$15&amp;analysismethod2)</f>
        <v xml:space="preserve">Plan Provider Directory Review; 
</v>
      </c>
      <c r="DB77" s="251" t="str">
        <f>IF(ISNUMBER(FIND(analysismethod2,'III_Plan comp 438.68 {Plan 6}'!AU$15)),"",'III_Plan comp 438.68 {Plan 6}'!AU$15&amp;analysismethod2)</f>
        <v xml:space="preserve">Plan Provider Directory Review; 
</v>
      </c>
      <c r="DC77" s="251" t="str">
        <f>IF(ISNUMBER(FIND(analysismethod2,'III_Plan comp 438.68 {Plan 6}'!AV$15)),"",'III_Plan comp 438.68 {Plan 6}'!AV$15&amp;analysismethod2)</f>
        <v xml:space="preserve">Plan Provider Directory Review; 
</v>
      </c>
      <c r="DD77" s="251" t="str">
        <f>IF(ISNUMBER(FIND(analysismethod2,'III_Plan comp 438.68 {Plan 6}'!AW$15)),"",'III_Plan comp 438.68 {Plan 6}'!AW$15&amp;analysismethod2)</f>
        <v xml:space="preserve">Plan Provider Directory Review; 
</v>
      </c>
      <c r="DE77" s="251" t="str">
        <f>IF(ISNUMBER(FIND(analysismethod2,'III_Plan comp 438.68 {Plan 6}'!AX$15)),"",'III_Plan comp 438.68 {Plan 6}'!AX$15&amp;analysismethod2)</f>
        <v xml:space="preserve">Plan Provider Directory Review; 
</v>
      </c>
      <c r="DF77" s="251" t="str">
        <f>IF(ISNUMBER(FIND(analysismethod2,'III_Plan comp 438.68 {Plan 6}'!AY$15)),"",'III_Plan comp 438.68 {Plan 6}'!AY$15&amp;analysismethod2)</f>
        <v xml:space="preserve">Plan Provider Directory Review; 
</v>
      </c>
      <c r="DG77" s="251" t="str">
        <f>IF(ISNUMBER(FIND(analysismethod2,'III_Plan comp 438.68 {Plan 6}'!AZ$15)),"",'III_Plan comp 438.68 {Plan 6}'!AZ$15&amp;analysismethod2)</f>
        <v xml:space="preserve">Plan Provider Directory Review; 
</v>
      </c>
      <c r="DH77" s="251" t="str">
        <f>IF(ISNUMBER(FIND(analysismethod2,'III_Plan comp 438.68 {Plan 6}'!BA$15)),"",'III_Plan comp 438.68 {Plan 6}'!BA$15&amp;analysismethod2)</f>
        <v xml:space="preserve">Plan Provider Directory Review; 
</v>
      </c>
      <c r="DI77" s="251" t="str">
        <f>IF(ISNUMBER(FIND(analysismethod2,'III_Plan comp 438.68 {Plan 6}'!BB$15)),"",'III_Plan comp 438.68 {Plan 6}'!BB$15&amp;analysismethod2)</f>
        <v xml:space="preserve">Plan Provider Directory Review; 
</v>
      </c>
      <c r="DJ77" s="251" t="str">
        <f>IF(ISNUMBER(FIND(analysismethod2,'III_Plan comp 438.68 {Plan 6}'!BC$15)),"",'III_Plan comp 438.68 {Plan 6}'!BC$15&amp;analysismethod2)</f>
        <v xml:space="preserve">Plan Provider Directory Review; 
</v>
      </c>
      <c r="DK77" s="251" t="str">
        <f>IF(ISNUMBER(FIND(analysismethod2,'III_Plan comp 438.68 {Plan 6}'!BD$15)),"",'III_Plan comp 438.68 {Plan 6}'!BD$15&amp;analysismethod2)</f>
        <v xml:space="preserve">Plan Provider Directory Review; 
</v>
      </c>
      <c r="DL77" s="251" t="str">
        <f>IF(ISNUMBER(FIND(analysismethod2,'III_Plan comp 438.68 {Plan 6}'!BE$15)),"",'III_Plan comp 438.68 {Plan 6}'!BE$15&amp;analysismethod2)</f>
        <v xml:space="preserve">Plan Provider Directory Review; 
</v>
      </c>
      <c r="DM77" s="251" t="str">
        <f>IF(ISNUMBER(FIND(analysismethod2,'III_Plan comp 438.68 {Plan 6}'!BF$15)),"",'III_Plan comp 438.68 {Plan 6}'!BF$15&amp;analysismethod2)</f>
        <v xml:space="preserve">Plan Provider Directory Review; 
</v>
      </c>
      <c r="DN77" s="251" t="str">
        <f>IF(ISNUMBER(FIND(analysismethod2,'III_Plan comp 438.68 {Plan 6}'!BG$15)),"",'III_Plan comp 438.68 {Plan 6}'!BG$15&amp;analysismethod2)</f>
        <v xml:space="preserve">Plan Provider Directory Review; 
</v>
      </c>
      <c r="DO77" s="251" t="str">
        <f>IF(ISNUMBER(FIND(analysismethod2,'III_Plan comp 438.68 {Plan 6}'!BH$15)),"",'III_Plan comp 438.68 {Plan 6}'!BH$15&amp;analysismethod2)</f>
        <v xml:space="preserve">Plan Provider Directory Review; 
</v>
      </c>
      <c r="DP77" s="251" t="str">
        <f>IF(ISNUMBER(FIND(analysismethod2,'III_Plan comp 438.68 {Plan 6}'!BI$15)),"",'III_Plan comp 438.68 {Plan 6}'!BI$15&amp;analysismethod2)</f>
        <v xml:space="preserve">Plan Provider Directory Review; 
</v>
      </c>
      <c r="DQ77" s="251" t="str">
        <f>IF(ISNUMBER(FIND(analysismethod2,'III_Plan comp 438.68 {Plan 6}'!BJ$15)),"",'III_Plan comp 438.68 {Plan 6}'!BJ$15&amp;analysismethod2)</f>
        <v xml:space="preserve">Plan Provider Directory Review; 
</v>
      </c>
      <c r="DR77" s="251" t="str">
        <f>IF(ISNUMBER(FIND(analysismethod2,'III_Plan comp 438.68 {Plan 6}'!BK$15)),"",'III_Plan comp 438.68 {Plan 6}'!BK$15&amp;analysismethod2)</f>
        <v xml:space="preserve">Plan Provider Directory Review; 
</v>
      </c>
      <c r="DS77" s="251" t="str">
        <f>IF(ISNUMBER(FIND(analysismethod2,'III_Plan comp 438.68 {Plan 6}'!BL$15)),"",'III_Plan comp 438.68 {Plan 6}'!BL$15&amp;analysismethod2)</f>
        <v xml:space="preserve">Plan Provider Directory Review; 
</v>
      </c>
      <c r="DT77" s="251" t="str">
        <f>IF(ISNUMBER(FIND(analysismethod2,'III_Plan comp 438.68 {Plan 6}'!BM$15)),"",'III_Plan comp 438.68 {Plan 6}'!BM$15&amp;analysismethod2)</f>
        <v xml:space="preserve">Plan Provider Directory Review; 
</v>
      </c>
      <c r="DU77" s="251" t="str">
        <f>IF(ISNUMBER(FIND(analysismethod2,'III_Plan comp 438.68 {Plan 6}'!BN$15)),"",'III_Plan comp 438.68 {Plan 6}'!BN$15&amp;analysismethod2)</f>
        <v xml:space="preserve">Plan Provider Directory Review; 
</v>
      </c>
      <c r="DV77" s="251" t="str">
        <f>IF(ISNUMBER(FIND(analysismethod2,'III_Plan comp 438.68 {Plan 6}'!BO$15)),"",'III_Plan comp 438.68 {Plan 6}'!BO$15&amp;analysismethod2)</f>
        <v xml:space="preserve">Plan Provider Directory Review; 
</v>
      </c>
      <c r="DW77" s="251" t="str">
        <f>IF(ISNUMBER(FIND(analysismethod2,'III_Plan comp 438.68 {Plan 6}'!BP$15)),"",'III_Plan comp 438.68 {Plan 6}'!BP$15&amp;analysismethod2)</f>
        <v xml:space="preserve">Plan Provider Directory Review; 
</v>
      </c>
      <c r="DX77" s="251" t="str">
        <f>IF(ISNUMBER(FIND(analysismethod2,'III_Plan comp 438.68 {Plan 6}'!BQ$15)),"",'III_Plan comp 438.68 {Plan 6}'!BQ$15&amp;analysismethod2)</f>
        <v xml:space="preserve">Plan Provider Directory Review; 
</v>
      </c>
      <c r="DY77" s="251" t="str">
        <f>IF(ISNUMBER(FIND(analysismethod2,'III_Plan comp 438.68 {Plan 6}'!BR$15)),"",'III_Plan comp 438.68 {Plan 6}'!BR$15&amp;analysismethod2)</f>
        <v xml:space="preserve">Plan Provider Directory Review; 
</v>
      </c>
      <c r="DZ77" s="251" t="str">
        <f>IF(ISNUMBER(FIND(analysismethod2,'III_Plan comp 438.68 {Plan 6}'!BS$15)),"",'III_Plan comp 438.68 {Plan 6}'!BS$15&amp;analysismethod2)</f>
        <v xml:space="preserve">Plan Provider Directory Review; 
</v>
      </c>
      <c r="EA77" s="251" t="str">
        <f>IF(ISNUMBER(FIND(analysismethod2,'III_Plan comp 438.68 {Plan 6}'!BT$15)),"",'III_Plan comp 438.68 {Plan 6}'!BT$15&amp;analysismethod2)</f>
        <v xml:space="preserve">Plan Provider Directory Review; 
</v>
      </c>
      <c r="EB77" s="251" t="str">
        <f>IF(ISNUMBER(FIND(analysismethod2,'III_Plan comp 438.68 {Plan 6}'!BU$15)),"",'III_Plan comp 438.68 {Plan 6}'!BU$15&amp;analysismethod2)</f>
        <v xml:space="preserve">Plan Provider Directory Review; 
</v>
      </c>
      <c r="EC77" s="251" t="str">
        <f>IF(ISNUMBER(FIND(analysismethod2,'III_Plan comp 438.68 {Plan 6}'!BV$15)),"",'III_Plan comp 438.68 {Plan 6}'!BV$15&amp;analysismethod2)</f>
        <v xml:space="preserve">Plan Provider Directory Review; 
</v>
      </c>
      <c r="ED77" s="251" t="str">
        <f>IF(ISNUMBER(FIND(analysismethod2,'III_Plan comp 438.68 {Plan 6}'!BW$15)),"",'III_Plan comp 438.68 {Plan 6}'!BW$15&amp;analysismethod2)</f>
        <v xml:space="preserve">Plan Provider Directory Review; 
</v>
      </c>
      <c r="EE77" s="251" t="str">
        <f>IF(ISNUMBER(FIND(analysismethod2,'III_Plan comp 438.68 {Plan 6}'!BX$15)),"",'III_Plan comp 438.68 {Plan 6}'!BX$15&amp;analysismethod2)</f>
        <v xml:space="preserve">Plan Provider Directory Review; 
</v>
      </c>
      <c r="EF77" s="251" t="str">
        <f>IF(ISNUMBER(FIND(analysismethod2,'III_Plan comp 438.68 {Plan 6}'!BY$15)),"",'III_Plan comp 438.68 {Plan 6}'!BY$15&amp;analysismethod2)</f>
        <v xml:space="preserve">Plan Provider Directory Review; 
</v>
      </c>
      <c r="EG77" s="251" t="str">
        <f>IF(ISNUMBER(FIND(analysismethod2,'III_Plan comp 438.68 {Plan 6}'!BZ$15)),"",'III_Plan comp 438.68 {Plan 6}'!BZ$15&amp;analysismethod2)</f>
        <v xml:space="preserve">Plan Provider Directory Review; 
</v>
      </c>
      <c r="EH77" s="251" t="str">
        <f>IF(ISNUMBER(FIND(analysismethod2,'III_Plan comp 438.68 {Plan 6}'!CA$15)),"",'III_Plan comp 438.68 {Plan 6}'!CA$15&amp;analysismethod2)</f>
        <v xml:space="preserve">Plan Provider Directory Review; 
</v>
      </c>
      <c r="EI77" s="251" t="str">
        <f>IF(ISNUMBER(FIND(analysismethod2,'III_Plan comp 438.68 {Plan 6}'!CB$15)),"",'III_Plan comp 438.68 {Plan 6}'!CB$15&amp;analysismethod2)</f>
        <v xml:space="preserve">Plan Provider Directory Review; 
</v>
      </c>
      <c r="EJ77" s="251" t="str">
        <f>IF(ISNUMBER(FIND(analysismethod2,'III_Plan comp 438.68 {Plan 6}'!CC$15)),"",'III_Plan comp 438.68 {Plan 6}'!CC$15&amp;analysismethod2)</f>
        <v xml:space="preserve">Plan Provider Directory Review; 
</v>
      </c>
      <c r="EK77" s="251" t="str">
        <f>IF(ISNUMBER(FIND(analysismethod2,'III_Plan comp 438.68 {Plan 6}'!CD$15)),"",'III_Plan comp 438.68 {Plan 6}'!CD$15&amp;analysismethod2)</f>
        <v xml:space="preserve">Plan Provider Directory Review; 
</v>
      </c>
      <c r="EL77" s="251" t="str">
        <f>IF(ISNUMBER(FIND(analysismethod2,'III_Plan comp 438.68 {Plan 6}'!CE$15)),"",'III_Plan comp 438.68 {Plan 6}'!CE$15&amp;analysismethod2)</f>
        <v xml:space="preserve">Plan Provider Directory Review; 
</v>
      </c>
      <c r="EM77" s="251" t="str">
        <f>IF(ISNUMBER(FIND(analysismethod2,'III_Plan comp 438.68 {Plan 6}'!CF$15)),"",'III_Plan comp 438.68 {Plan 6}'!CF$15&amp;analysismethod2)</f>
        <v xml:space="preserve">Plan Provider Directory Review; 
</v>
      </c>
      <c r="EN77" s="251" t="str">
        <f>IF(ISNUMBER(FIND(analysismethod2,'III_Plan comp 438.68 {Plan 6}'!CG$15)),"",'III_Plan comp 438.68 {Plan 6}'!CG$15&amp;analysismethod2)</f>
        <v xml:space="preserve">Plan Provider Directory Review; 
</v>
      </c>
      <c r="EO77" s="251" t="str">
        <f>IF(ISNUMBER(FIND(analysismethod2,'III_Plan comp 438.68 {Plan 6}'!CH$15)),"",'III_Plan comp 438.68 {Plan 6}'!CH$15&amp;analysismethod2)</f>
        <v xml:space="preserve">Plan Provider Directory Review; 
</v>
      </c>
      <c r="EP77" s="251" t="str">
        <f>IF(ISNUMBER(FIND(analysismethod2,'III_Plan comp 438.68 {Plan 6}'!CI$15)),"",'III_Plan comp 438.68 {Plan 6}'!CI$15&amp;analysismethod2)</f>
        <v xml:space="preserve">Plan Provider Directory Review; 
</v>
      </c>
      <c r="EQ77" s="251" t="str">
        <f>IF(ISNUMBER(FIND(analysismethod2,'III_Plan comp 438.68 {Plan 6}'!CJ$15)),"",'III_Plan comp 438.68 {Plan 6}'!CJ$15&amp;analysismethod2)</f>
        <v xml:space="preserve">Plan Provider Directory Review; 
</v>
      </c>
      <c r="ER77" s="251" t="str">
        <f>IF(ISNUMBER(FIND(analysismethod2,'III_Plan comp 438.68 {Plan 6}'!CK$15)),"",'III_Plan comp 438.68 {Plan 6}'!CK$15&amp;analysismethod2)</f>
        <v xml:space="preserve">Plan Provider Directory Review; 
</v>
      </c>
      <c r="ES77" s="251" t="str">
        <f>IF(ISNUMBER(FIND(analysismethod2,'III_Plan comp 438.68 {Plan 6}'!CL$15)),"",'III_Plan comp 438.68 {Plan 6}'!CL$15&amp;analysismethod2)</f>
        <v xml:space="preserve">Plan Provider Directory Review; 
</v>
      </c>
      <c r="ET77" s="251" t="str">
        <f>IF(ISNUMBER(FIND(analysismethod2,'III_Plan comp 438.68 {Plan 6}'!CM$15)),"",'III_Plan comp 438.68 {Plan 6}'!CM$15&amp;analysismethod2)</f>
        <v xml:space="preserve">Plan Provider Directory Review; 
</v>
      </c>
      <c r="EU77" s="251" t="str">
        <f>IF(ISNUMBER(FIND(analysismethod2,'III_Plan comp 438.68 {Plan 6}'!CN$15)),"",'III_Plan comp 438.68 {Plan 6}'!CN$15&amp;analysismethod2)</f>
        <v xml:space="preserve">Plan Provider Directory Review; 
</v>
      </c>
      <c r="EV77" s="251" t="str">
        <f>IF(ISNUMBER(FIND(analysismethod2,'III_Plan comp 438.68 {Plan 6}'!CO$15)),"",'III_Plan comp 438.68 {Plan 6}'!CO$15&amp;analysismethod2)</f>
        <v xml:space="preserve">Plan Provider Directory Review; 
</v>
      </c>
      <c r="EW77" s="251" t="str">
        <f>IF(ISNUMBER(FIND(analysismethod2,'III_Plan comp 438.68 {Plan 6}'!CP$15)),"",'III_Plan comp 438.68 {Plan 6}'!CP$15&amp;analysismethod2)</f>
        <v xml:space="preserve">Plan Provider Directory Review; 
</v>
      </c>
      <c r="EX77" s="251" t="str">
        <f>IF(ISNUMBER(FIND(analysismethod2,'III_Plan comp 438.68 {Plan 6}'!CQ$15)),"",'III_Plan comp 438.68 {Plan 6}'!CQ$15&amp;analysismethod2)</f>
        <v xml:space="preserve">Plan Provider Directory Review; 
</v>
      </c>
      <c r="EY77" s="251" t="str">
        <f>IF(ISNUMBER(FIND(analysismethod2,'III_Plan comp 438.68 {Plan 6}'!CR$15)),"",'III_Plan comp 438.68 {Plan 6}'!CR$15&amp;analysismethod2)</f>
        <v xml:space="preserve">Plan Provider Directory Review; 
</v>
      </c>
      <c r="EZ77" s="251" t="str">
        <f>IF(ISNUMBER(FIND(analysismethod2,'III_Plan comp 438.68 {Plan 6}'!CS$15)),"",'III_Plan comp 438.68 {Plan 6}'!CS$15&amp;analysismethod2)</f>
        <v xml:space="preserve">Plan Provider Directory Review; 
</v>
      </c>
      <c r="FA77" s="251" t="str">
        <f>IF(ISNUMBER(FIND(analysismethod2,'III_Plan comp 438.68 {Plan 6}'!CT$15)),"",'III_Plan comp 438.68 {Plan 6}'!CT$15&amp;analysismethod2)</f>
        <v xml:space="preserve">Plan Provider Directory Review; 
</v>
      </c>
      <c r="FB77" s="251" t="str">
        <f>IF(ISNUMBER(FIND(analysismethod2,'III_Plan comp 438.68 {Plan 6}'!CU$15)),"",'III_Plan comp 438.68 {Plan 6}'!CU$15&amp;analysismethod2)</f>
        <v xml:space="preserve">Plan Provider Directory Review; 
</v>
      </c>
      <c r="FC77" s="251" t="str">
        <f>IF(ISNUMBER(FIND(analysismethod2,'III_Plan comp 438.68 {Plan 6}'!CV$15)),"",'III_Plan comp 438.68 {Plan 6}'!CV$15&amp;analysismethod2)</f>
        <v xml:space="preserve">Plan Provider Directory Review; 
</v>
      </c>
      <c r="FD77" s="251" t="str">
        <f>IF(ISNUMBER(FIND(analysismethod2,'III_Plan comp 438.68 {Plan 6}'!CW$15)),"",'III_Plan comp 438.68 {Plan 6}'!CW$15&amp;analysismethod2)</f>
        <v xml:space="preserve">Plan Provider Directory Review; 
</v>
      </c>
      <c r="FE77" s="251" t="str">
        <f>IF(ISNUMBER(FIND(analysismethod2,'III_Plan comp 438.68 {Plan 6}'!CX$15)),"",'III_Plan comp 438.68 {Plan 6}'!CX$15&amp;analysismethod2)</f>
        <v xml:space="preserve">Plan Provider Directory Review; 
</v>
      </c>
      <c r="FF77" s="251" t="str">
        <f>IF(ISNUMBER(FIND(analysismethod2,'III_Plan comp 438.68 {Plan 6}'!CY$15)),"",'III_Plan comp 438.68 {Plan 6}'!CY$15&amp;analysismethod2)</f>
        <v xml:space="preserve">Plan Provider Directory Review; 
</v>
      </c>
      <c r="FG77" s="251" t="str">
        <f>IF(ISNUMBER(FIND(analysismethod2,'III_Plan comp 438.68 {Plan 6}'!CZ$15)),"",'III_Plan comp 438.68 {Plan 6}'!CZ$15&amp;analysismethod2)</f>
        <v xml:space="preserve">Plan Provider Directory Review; 
</v>
      </c>
    </row>
    <row r="78" spans="62:163" x14ac:dyDescent="0.2">
      <c r="BK78" s="250" t="str">
        <f>IF('I_State and program information'!$E$58="Yes","Secret Shopper: Network Participation"&amp;"; "&amp;CHAR(10)&amp;CHAR(10),"")</f>
        <v xml:space="preserve">Secret Shopper: Network Participation; 
</v>
      </c>
      <c r="BL78" s="251" t="str">
        <f>IF(ISNUMBER(FIND(analysismethod3,'III_Plan comp 438.68 {Plan 6}'!E$15)),"",'III_Plan comp 438.68 {Plan 6}'!E$15&amp;analysismethod3)</f>
        <v xml:space="preserve">Secret Shopper: Network Participation; 
</v>
      </c>
      <c r="BM78" s="251" t="str">
        <f>IF(ISNUMBER(FIND(analysismethod3,'III_Plan comp 438.68 {Plan 6}'!F$15)),"",'III_Plan comp 438.68 {Plan 6}'!F$15&amp;analysismethod3)</f>
        <v xml:space="preserve">Secret Shopper: Network Participation; 
</v>
      </c>
      <c r="BN78" s="251" t="str">
        <f>IF(ISNUMBER(FIND(analysismethod3,'III_Plan comp 438.68 {Plan 6}'!G$15)),"",'III_Plan comp 438.68 {Plan 6}'!G$15&amp;analysismethod3)</f>
        <v xml:space="preserve">Secret Shopper: Network Participation; 
</v>
      </c>
      <c r="BO78" s="251" t="str">
        <f>IF(ISNUMBER(FIND(analysismethod3,'III_Plan comp 438.68 {Plan 6}'!H$15)),"",'III_Plan comp 438.68 {Plan 6}'!H$15&amp;analysismethod3)</f>
        <v xml:space="preserve">Secret Shopper: Network Participation; 
</v>
      </c>
      <c r="BP78" s="251" t="str">
        <f>IF(ISNUMBER(FIND(analysismethod3,'III_Plan comp 438.68 {Plan 6}'!I$15)),"",'III_Plan comp 438.68 {Plan 6}'!I$15&amp;analysismethod3)</f>
        <v xml:space="preserve">Secret Shopper: Network Participation; 
</v>
      </c>
      <c r="BQ78" s="251" t="str">
        <f>IF(ISNUMBER(FIND(analysismethod3,'III_Plan comp 438.68 {Plan 6}'!J$15)),"",'III_Plan comp 438.68 {Plan 6}'!J$15&amp;analysismethod3)</f>
        <v xml:space="preserve">Secret Shopper: Network Participation; 
</v>
      </c>
      <c r="BR78" s="251" t="str">
        <f>IF(ISNUMBER(FIND(analysismethod3,'III_Plan comp 438.68 {Plan 6}'!K$15)),"",'III_Plan comp 438.68 {Plan 6}'!K$15&amp;analysismethod3)</f>
        <v xml:space="preserve">Secret Shopper: Network Participation; 
</v>
      </c>
      <c r="BS78" s="251" t="str">
        <f>IF(ISNUMBER(FIND(analysismethod3,'III_Plan comp 438.68 {Plan 6}'!L$15)),"",'III_Plan comp 438.68 {Plan 6}'!L$15&amp;analysismethod3)</f>
        <v xml:space="preserve">Secret Shopper: Network Participation; 
</v>
      </c>
      <c r="BT78" s="251" t="str">
        <f>IF(ISNUMBER(FIND(analysismethod3,'III_Plan comp 438.68 {Plan 6}'!M$15)),"",'III_Plan comp 438.68 {Plan 6}'!M$15&amp;analysismethod3)</f>
        <v xml:space="preserve">Secret Shopper: Network Participation; 
</v>
      </c>
      <c r="BU78" s="251" t="str">
        <f>IF(ISNUMBER(FIND(analysismethod3,'III_Plan comp 438.68 {Plan 6}'!N$15)),"",'III_Plan comp 438.68 {Plan 6}'!N$15&amp;analysismethod3)</f>
        <v xml:space="preserve">Secret Shopper: Network Participation; 
</v>
      </c>
      <c r="BV78" s="251" t="str">
        <f>IF(ISNUMBER(FIND(analysismethod3,'III_Plan comp 438.68 {Plan 6}'!O$15)),"",'III_Plan comp 438.68 {Plan 6}'!O$15&amp;analysismethod3)</f>
        <v xml:space="preserve">Secret Shopper: Network Participation; 
</v>
      </c>
      <c r="BW78" s="251" t="str">
        <f>IF(ISNUMBER(FIND(analysismethod3,'III_Plan comp 438.68 {Plan 6}'!P$15)),"",'III_Plan comp 438.68 {Plan 6}'!P$15&amp;analysismethod3)</f>
        <v xml:space="preserve">Secret Shopper: Network Participation; 
</v>
      </c>
      <c r="BX78" s="251" t="str">
        <f>IF(ISNUMBER(FIND(analysismethod3,'III_Plan comp 438.68 {Plan 6}'!Q$15)),"",'III_Plan comp 438.68 {Plan 6}'!Q$15&amp;analysismethod3)</f>
        <v xml:space="preserve">Secret Shopper: Network Participation; 
</v>
      </c>
      <c r="BY78" s="251" t="str">
        <f>IF(ISNUMBER(FIND(analysismethod3,'III_Plan comp 438.68 {Plan 6}'!R$15)),"",'III_Plan comp 438.68 {Plan 6}'!R$15&amp;analysismethod3)</f>
        <v xml:space="preserve">Secret Shopper: Network Participation; 
</v>
      </c>
      <c r="BZ78" s="251" t="str">
        <f>IF(ISNUMBER(FIND(analysismethod3,'III_Plan comp 438.68 {Plan 6}'!S$15)),"",'III_Plan comp 438.68 {Plan 6}'!S$15&amp;analysismethod3)</f>
        <v xml:space="preserve">Secret Shopper: Network Participation; 
</v>
      </c>
      <c r="CA78" s="251" t="str">
        <f>IF(ISNUMBER(FIND(analysismethod3,'III_Plan comp 438.68 {Plan 6}'!T$15)),"",'III_Plan comp 438.68 {Plan 6}'!T$15&amp;analysismethod3)</f>
        <v xml:space="preserve">Secret Shopper: Network Participation; 
</v>
      </c>
      <c r="CB78" s="251" t="str">
        <f>IF(ISNUMBER(FIND(analysismethod3,'III_Plan comp 438.68 {Plan 6}'!U$15)),"",'III_Plan comp 438.68 {Plan 6}'!U$15&amp;analysismethod3)</f>
        <v xml:space="preserve">Secret Shopper: Network Participation; 
</v>
      </c>
      <c r="CC78" s="251" t="str">
        <f>IF(ISNUMBER(FIND(analysismethod3,'III_Plan comp 438.68 {Plan 6}'!V$15)),"",'III_Plan comp 438.68 {Plan 6}'!V$15&amp;analysismethod3)</f>
        <v xml:space="preserve">Secret Shopper: Network Participation; 
</v>
      </c>
      <c r="CD78" s="251" t="str">
        <f>IF(ISNUMBER(FIND(analysismethod3,'III_Plan comp 438.68 {Plan 6}'!W$15)),"",'III_Plan comp 438.68 {Plan 6}'!W$15&amp;analysismethod3)</f>
        <v xml:space="preserve">Secret Shopper: Network Participation; 
</v>
      </c>
      <c r="CE78" s="251" t="str">
        <f>IF(ISNUMBER(FIND(analysismethod3,'III_Plan comp 438.68 {Plan 6}'!X$15)),"",'III_Plan comp 438.68 {Plan 6}'!X$15&amp;analysismethod3)</f>
        <v xml:space="preserve">Secret Shopper: Network Participation; 
</v>
      </c>
      <c r="CF78" s="251" t="str">
        <f>IF(ISNUMBER(FIND(analysismethod3,'III_Plan comp 438.68 {Plan 6}'!Y$15)),"",'III_Plan comp 438.68 {Plan 6}'!Y$15&amp;analysismethod3)</f>
        <v xml:space="preserve">Secret Shopper: Network Participation; 
</v>
      </c>
      <c r="CG78" s="251" t="str">
        <f>IF(ISNUMBER(FIND(analysismethod3,'III_Plan comp 438.68 {Plan 6}'!Z$15)),"",'III_Plan comp 438.68 {Plan 6}'!Z$15&amp;analysismethod3)</f>
        <v xml:space="preserve">Secret Shopper: Network Participation; 
</v>
      </c>
      <c r="CH78" s="251" t="str">
        <f>IF(ISNUMBER(FIND(analysismethod3,'III_Plan comp 438.68 {Plan 6}'!AA$15)),"",'III_Plan comp 438.68 {Plan 6}'!AA$15&amp;analysismethod3)</f>
        <v xml:space="preserve">Secret Shopper: Network Participation; 
</v>
      </c>
      <c r="CI78" s="251" t="str">
        <f>IF(ISNUMBER(FIND(analysismethod3,'III_Plan comp 438.68 {Plan 6}'!AB$15)),"",'III_Plan comp 438.68 {Plan 6}'!AB$15&amp;analysismethod3)</f>
        <v xml:space="preserve">Secret Shopper: Network Participation; 
</v>
      </c>
      <c r="CJ78" s="251" t="str">
        <f>IF(ISNUMBER(FIND(analysismethod3,'III_Plan comp 438.68 {Plan 6}'!AC$15)),"",'III_Plan comp 438.68 {Plan 6}'!AC$15&amp;analysismethod3)</f>
        <v xml:space="preserve">Secret Shopper: Network Participation; 
</v>
      </c>
      <c r="CK78" s="251" t="str">
        <f>IF(ISNUMBER(FIND(analysismethod3,'III_Plan comp 438.68 {Plan 6}'!AD$15)),"",'III_Plan comp 438.68 {Plan 6}'!AD$15&amp;analysismethod3)</f>
        <v xml:space="preserve">Secret Shopper: Network Participation; 
</v>
      </c>
      <c r="CL78" s="251" t="str">
        <f>IF(ISNUMBER(FIND(analysismethod3,'III_Plan comp 438.68 {Plan 6}'!AE$15)),"",'III_Plan comp 438.68 {Plan 6}'!AE$15&amp;analysismethod3)</f>
        <v xml:space="preserve">Secret Shopper: Network Participation; 
</v>
      </c>
      <c r="CM78" s="251" t="str">
        <f>IF(ISNUMBER(FIND(analysismethod3,'III_Plan comp 438.68 {Plan 6}'!AF$15)),"",'III_Plan comp 438.68 {Plan 6}'!AF$15&amp;analysismethod3)</f>
        <v xml:space="preserve">Secret Shopper: Network Participation; 
</v>
      </c>
      <c r="CN78" s="251" t="str">
        <f>IF(ISNUMBER(FIND(analysismethod3,'III_Plan comp 438.68 {Plan 6}'!AG$15)),"",'III_Plan comp 438.68 {Plan 6}'!AG$15&amp;analysismethod3)</f>
        <v xml:space="preserve">Secret Shopper: Network Participation; 
</v>
      </c>
      <c r="CO78" s="251" t="str">
        <f>IF(ISNUMBER(FIND(analysismethod3,'III_Plan comp 438.68 {Plan 6}'!AH$15)),"",'III_Plan comp 438.68 {Plan 6}'!AH$15&amp;analysismethod3)</f>
        <v xml:space="preserve">Secret Shopper: Network Participation; 
</v>
      </c>
      <c r="CP78" s="251" t="str">
        <f>IF(ISNUMBER(FIND(analysismethod3,'III_Plan comp 438.68 {Plan 6}'!AI$15)),"",'III_Plan comp 438.68 {Plan 6}'!AI$15&amp;analysismethod3)</f>
        <v xml:space="preserve">Secret Shopper: Network Participation; 
</v>
      </c>
      <c r="CQ78" s="251" t="str">
        <f>IF(ISNUMBER(FIND(analysismethod3,'III_Plan comp 438.68 {Plan 6}'!AJ$15)),"",'III_Plan comp 438.68 {Plan 6}'!AJ$15&amp;analysismethod3)</f>
        <v xml:space="preserve">Secret Shopper: Network Participation; 
</v>
      </c>
      <c r="CR78" s="251" t="str">
        <f>IF(ISNUMBER(FIND(analysismethod3,'III_Plan comp 438.68 {Plan 6}'!AK$15)),"",'III_Plan comp 438.68 {Plan 6}'!AK$15&amp;analysismethod3)</f>
        <v xml:space="preserve">Secret Shopper: Network Participation; 
</v>
      </c>
      <c r="CS78" s="251" t="str">
        <f>IF(ISNUMBER(FIND(analysismethod3,'III_Plan comp 438.68 {Plan 6}'!AL$15)),"",'III_Plan comp 438.68 {Plan 6}'!AL$15&amp;analysismethod3)</f>
        <v xml:space="preserve">Secret Shopper: Network Participation; 
</v>
      </c>
      <c r="CT78" s="251" t="str">
        <f>IF(ISNUMBER(FIND(analysismethod3,'III_Plan comp 438.68 {Plan 6}'!AM$15)),"",'III_Plan comp 438.68 {Plan 6}'!AM$15&amp;analysismethod3)</f>
        <v xml:space="preserve">Secret Shopper: Network Participation; 
</v>
      </c>
      <c r="CU78" s="251" t="str">
        <f>IF(ISNUMBER(FIND(analysismethod3,'III_Plan comp 438.68 {Plan 6}'!AN$15)),"",'III_Plan comp 438.68 {Plan 6}'!AN$15&amp;analysismethod3)</f>
        <v xml:space="preserve">Secret Shopper: Network Participation; 
</v>
      </c>
      <c r="CV78" s="251" t="str">
        <f>IF(ISNUMBER(FIND(analysismethod3,'III_Plan comp 438.68 {Plan 6}'!AO$15)),"",'III_Plan comp 438.68 {Plan 6}'!AO$15&amp;analysismethod3)</f>
        <v xml:space="preserve">Secret Shopper: Network Participation; 
</v>
      </c>
      <c r="CW78" s="251" t="str">
        <f>IF(ISNUMBER(FIND(analysismethod3,'III_Plan comp 438.68 {Plan 6}'!AP$15)),"",'III_Plan comp 438.68 {Plan 6}'!AP$15&amp;analysismethod3)</f>
        <v xml:space="preserve">Secret Shopper: Network Participation; 
</v>
      </c>
      <c r="CX78" s="251" t="str">
        <f>IF(ISNUMBER(FIND(analysismethod3,'III_Plan comp 438.68 {Plan 6}'!AQ$15)),"",'III_Plan comp 438.68 {Plan 6}'!AQ$15&amp;analysismethod3)</f>
        <v xml:space="preserve">Secret Shopper: Network Participation; 
</v>
      </c>
      <c r="CY78" s="251" t="str">
        <f>IF(ISNUMBER(FIND(analysismethod3,'III_Plan comp 438.68 {Plan 6}'!AR$15)),"",'III_Plan comp 438.68 {Plan 6}'!AR$15&amp;analysismethod3)</f>
        <v xml:space="preserve">Secret Shopper: Network Participation; 
</v>
      </c>
      <c r="CZ78" s="251" t="str">
        <f>IF(ISNUMBER(FIND(analysismethod3,'III_Plan comp 438.68 {Plan 6}'!AS$15)),"",'III_Plan comp 438.68 {Plan 6}'!AS$15&amp;analysismethod3)</f>
        <v xml:space="preserve">Secret Shopper: Network Participation; 
</v>
      </c>
      <c r="DA78" s="251" t="str">
        <f>IF(ISNUMBER(FIND(analysismethod3,'III_Plan comp 438.68 {Plan 6}'!AT$15)),"",'III_Plan comp 438.68 {Plan 6}'!AT$15&amp;analysismethod3)</f>
        <v xml:space="preserve">Secret Shopper: Network Participation; 
</v>
      </c>
      <c r="DB78" s="251" t="str">
        <f>IF(ISNUMBER(FIND(analysismethod3,'III_Plan comp 438.68 {Plan 6}'!AU$15)),"",'III_Plan comp 438.68 {Plan 6}'!AU$15&amp;analysismethod3)</f>
        <v xml:space="preserve">Secret Shopper: Network Participation; 
</v>
      </c>
      <c r="DC78" s="251" t="str">
        <f>IF(ISNUMBER(FIND(analysismethod3,'III_Plan comp 438.68 {Plan 6}'!AV$15)),"",'III_Plan comp 438.68 {Plan 6}'!AV$15&amp;analysismethod3)</f>
        <v xml:space="preserve">Secret Shopper: Network Participation; 
</v>
      </c>
      <c r="DD78" s="251" t="str">
        <f>IF(ISNUMBER(FIND(analysismethod3,'III_Plan comp 438.68 {Plan 6}'!AW$15)),"",'III_Plan comp 438.68 {Plan 6}'!AW$15&amp;analysismethod3)</f>
        <v xml:space="preserve">Secret Shopper: Network Participation; 
</v>
      </c>
      <c r="DE78" s="251" t="str">
        <f>IF(ISNUMBER(FIND(analysismethod3,'III_Plan comp 438.68 {Plan 6}'!AX$15)),"",'III_Plan comp 438.68 {Plan 6}'!AX$15&amp;analysismethod3)</f>
        <v xml:space="preserve">Secret Shopper: Network Participation; 
</v>
      </c>
      <c r="DF78" s="251" t="str">
        <f>IF(ISNUMBER(FIND(analysismethod3,'III_Plan comp 438.68 {Plan 6}'!AY$15)),"",'III_Plan comp 438.68 {Plan 6}'!AY$15&amp;analysismethod3)</f>
        <v xml:space="preserve">Secret Shopper: Network Participation; 
</v>
      </c>
      <c r="DG78" s="251" t="str">
        <f>IF(ISNUMBER(FIND(analysismethod3,'III_Plan comp 438.68 {Plan 6}'!AZ$15)),"",'III_Plan comp 438.68 {Plan 6}'!AZ$15&amp;analysismethod3)</f>
        <v xml:space="preserve">Secret Shopper: Network Participation; 
</v>
      </c>
      <c r="DH78" s="251" t="str">
        <f>IF(ISNUMBER(FIND(analysismethod3,'III_Plan comp 438.68 {Plan 6}'!BA$15)),"",'III_Plan comp 438.68 {Plan 6}'!BA$15&amp;analysismethod3)</f>
        <v xml:space="preserve">Secret Shopper: Network Participation; 
</v>
      </c>
      <c r="DI78" s="251" t="str">
        <f>IF(ISNUMBER(FIND(analysismethod3,'III_Plan comp 438.68 {Plan 6}'!BB$15)),"",'III_Plan comp 438.68 {Plan 6}'!BB$15&amp;analysismethod3)</f>
        <v xml:space="preserve">Secret Shopper: Network Participation; 
</v>
      </c>
      <c r="DJ78" s="251" t="str">
        <f>IF(ISNUMBER(FIND(analysismethod3,'III_Plan comp 438.68 {Plan 6}'!BC$15)),"",'III_Plan comp 438.68 {Plan 6}'!BC$15&amp;analysismethod3)</f>
        <v xml:space="preserve">Secret Shopper: Network Participation; 
</v>
      </c>
      <c r="DK78" s="251" t="str">
        <f>IF(ISNUMBER(FIND(analysismethod3,'III_Plan comp 438.68 {Plan 6}'!BD$15)),"",'III_Plan comp 438.68 {Plan 6}'!BD$15&amp;analysismethod3)</f>
        <v xml:space="preserve">Secret Shopper: Network Participation; 
</v>
      </c>
      <c r="DL78" s="251" t="str">
        <f>IF(ISNUMBER(FIND(analysismethod3,'III_Plan comp 438.68 {Plan 6}'!BE$15)),"",'III_Plan comp 438.68 {Plan 6}'!BE$15&amp;analysismethod3)</f>
        <v xml:space="preserve">Secret Shopper: Network Participation; 
</v>
      </c>
      <c r="DM78" s="251" t="str">
        <f>IF(ISNUMBER(FIND(analysismethod3,'III_Plan comp 438.68 {Plan 6}'!BF$15)),"",'III_Plan comp 438.68 {Plan 6}'!BF$15&amp;analysismethod3)</f>
        <v xml:space="preserve">Secret Shopper: Network Participation; 
</v>
      </c>
      <c r="DN78" s="251" t="str">
        <f>IF(ISNUMBER(FIND(analysismethod3,'III_Plan comp 438.68 {Plan 6}'!BG$15)),"",'III_Plan comp 438.68 {Plan 6}'!BG$15&amp;analysismethod3)</f>
        <v xml:space="preserve">Secret Shopper: Network Participation; 
</v>
      </c>
      <c r="DO78" s="251" t="str">
        <f>IF(ISNUMBER(FIND(analysismethod3,'III_Plan comp 438.68 {Plan 6}'!BH$15)),"",'III_Plan comp 438.68 {Plan 6}'!BH$15&amp;analysismethod3)</f>
        <v xml:space="preserve">Secret Shopper: Network Participation; 
</v>
      </c>
      <c r="DP78" s="251" t="str">
        <f>IF(ISNUMBER(FIND(analysismethod3,'III_Plan comp 438.68 {Plan 6}'!BI$15)),"",'III_Plan comp 438.68 {Plan 6}'!BI$15&amp;analysismethod3)</f>
        <v xml:space="preserve">Secret Shopper: Network Participation; 
</v>
      </c>
      <c r="DQ78" s="251" t="str">
        <f>IF(ISNUMBER(FIND(analysismethod3,'III_Plan comp 438.68 {Plan 6}'!BJ$15)),"",'III_Plan comp 438.68 {Plan 6}'!BJ$15&amp;analysismethod3)</f>
        <v xml:space="preserve">Secret Shopper: Network Participation; 
</v>
      </c>
      <c r="DR78" s="251" t="str">
        <f>IF(ISNUMBER(FIND(analysismethod3,'III_Plan comp 438.68 {Plan 6}'!BK$15)),"",'III_Plan comp 438.68 {Plan 6}'!BK$15&amp;analysismethod3)</f>
        <v xml:space="preserve">Secret Shopper: Network Participation; 
</v>
      </c>
      <c r="DS78" s="251" t="str">
        <f>IF(ISNUMBER(FIND(analysismethod3,'III_Plan comp 438.68 {Plan 6}'!BL$15)),"",'III_Plan comp 438.68 {Plan 6}'!BL$15&amp;analysismethod3)</f>
        <v xml:space="preserve">Secret Shopper: Network Participation; 
</v>
      </c>
      <c r="DT78" s="251" t="str">
        <f>IF(ISNUMBER(FIND(analysismethod3,'III_Plan comp 438.68 {Plan 6}'!BM$15)),"",'III_Plan comp 438.68 {Plan 6}'!BM$15&amp;analysismethod3)</f>
        <v xml:space="preserve">Secret Shopper: Network Participation; 
</v>
      </c>
      <c r="DU78" s="251" t="str">
        <f>IF(ISNUMBER(FIND(analysismethod3,'III_Plan comp 438.68 {Plan 6}'!BN$15)),"",'III_Plan comp 438.68 {Plan 6}'!BN$15&amp;analysismethod3)</f>
        <v xml:space="preserve">Secret Shopper: Network Participation; 
</v>
      </c>
      <c r="DV78" s="251" t="str">
        <f>IF(ISNUMBER(FIND(analysismethod3,'III_Plan comp 438.68 {Plan 6}'!BO$15)),"",'III_Plan comp 438.68 {Plan 6}'!BO$15&amp;analysismethod3)</f>
        <v xml:space="preserve">Secret Shopper: Network Participation; 
</v>
      </c>
      <c r="DW78" s="251" t="str">
        <f>IF(ISNUMBER(FIND(analysismethod3,'III_Plan comp 438.68 {Plan 6}'!BP$15)),"",'III_Plan comp 438.68 {Plan 6}'!BP$15&amp;analysismethod3)</f>
        <v xml:space="preserve">Secret Shopper: Network Participation; 
</v>
      </c>
      <c r="DX78" s="251" t="str">
        <f>IF(ISNUMBER(FIND(analysismethod3,'III_Plan comp 438.68 {Plan 6}'!BQ$15)),"",'III_Plan comp 438.68 {Plan 6}'!BQ$15&amp;analysismethod3)</f>
        <v xml:space="preserve">Secret Shopper: Network Participation; 
</v>
      </c>
      <c r="DY78" s="251" t="str">
        <f>IF(ISNUMBER(FIND(analysismethod3,'III_Plan comp 438.68 {Plan 6}'!BR$15)),"",'III_Plan comp 438.68 {Plan 6}'!BR$15&amp;analysismethod3)</f>
        <v xml:space="preserve">Secret Shopper: Network Participation; 
</v>
      </c>
      <c r="DZ78" s="251" t="str">
        <f>IF(ISNUMBER(FIND(analysismethod3,'III_Plan comp 438.68 {Plan 6}'!BS$15)),"",'III_Plan comp 438.68 {Plan 6}'!BS$15&amp;analysismethod3)</f>
        <v xml:space="preserve">Secret Shopper: Network Participation; 
</v>
      </c>
      <c r="EA78" s="251" t="str">
        <f>IF(ISNUMBER(FIND(analysismethod3,'III_Plan comp 438.68 {Plan 6}'!BT$15)),"",'III_Plan comp 438.68 {Plan 6}'!BT$15&amp;analysismethod3)</f>
        <v xml:space="preserve">Secret Shopper: Network Participation; 
</v>
      </c>
      <c r="EB78" s="251" t="str">
        <f>IF(ISNUMBER(FIND(analysismethod3,'III_Plan comp 438.68 {Plan 6}'!BU$15)),"",'III_Plan comp 438.68 {Plan 6}'!BU$15&amp;analysismethod3)</f>
        <v xml:space="preserve">Secret Shopper: Network Participation; 
</v>
      </c>
      <c r="EC78" s="251" t="str">
        <f>IF(ISNUMBER(FIND(analysismethod3,'III_Plan comp 438.68 {Plan 6}'!BV$15)),"",'III_Plan comp 438.68 {Plan 6}'!BV$15&amp;analysismethod3)</f>
        <v xml:space="preserve">Secret Shopper: Network Participation; 
</v>
      </c>
      <c r="ED78" s="251" t="str">
        <f>IF(ISNUMBER(FIND(analysismethod3,'III_Plan comp 438.68 {Plan 6}'!BW$15)),"",'III_Plan comp 438.68 {Plan 6}'!BW$15&amp;analysismethod3)</f>
        <v xml:space="preserve">Secret Shopper: Network Participation; 
</v>
      </c>
      <c r="EE78" s="251" t="str">
        <f>IF(ISNUMBER(FIND(analysismethod3,'III_Plan comp 438.68 {Plan 6}'!BX$15)),"",'III_Plan comp 438.68 {Plan 6}'!BX$15&amp;analysismethod3)</f>
        <v xml:space="preserve">Secret Shopper: Network Participation; 
</v>
      </c>
      <c r="EF78" s="251" t="str">
        <f>IF(ISNUMBER(FIND(analysismethod3,'III_Plan comp 438.68 {Plan 6}'!BY$15)),"",'III_Plan comp 438.68 {Plan 6}'!BY$15&amp;analysismethod3)</f>
        <v xml:space="preserve">Secret Shopper: Network Participation; 
</v>
      </c>
      <c r="EG78" s="251" t="str">
        <f>IF(ISNUMBER(FIND(analysismethod3,'III_Plan comp 438.68 {Plan 6}'!BZ$15)),"",'III_Plan comp 438.68 {Plan 6}'!BZ$15&amp;analysismethod3)</f>
        <v xml:space="preserve">Secret Shopper: Network Participation; 
</v>
      </c>
      <c r="EH78" s="251" t="str">
        <f>IF(ISNUMBER(FIND(analysismethod3,'III_Plan comp 438.68 {Plan 6}'!CA$15)),"",'III_Plan comp 438.68 {Plan 6}'!CA$15&amp;analysismethod3)</f>
        <v xml:space="preserve">Secret Shopper: Network Participation; 
</v>
      </c>
      <c r="EI78" s="251" t="str">
        <f>IF(ISNUMBER(FIND(analysismethod3,'III_Plan comp 438.68 {Plan 6}'!CB$15)),"",'III_Plan comp 438.68 {Plan 6}'!CB$15&amp;analysismethod3)</f>
        <v xml:space="preserve">Secret Shopper: Network Participation; 
</v>
      </c>
      <c r="EJ78" s="251" t="str">
        <f>IF(ISNUMBER(FIND(analysismethod3,'III_Plan comp 438.68 {Plan 6}'!CC$15)),"",'III_Plan comp 438.68 {Plan 6}'!CC$15&amp;analysismethod3)</f>
        <v xml:space="preserve">Secret Shopper: Network Participation; 
</v>
      </c>
      <c r="EK78" s="251" t="str">
        <f>IF(ISNUMBER(FIND(analysismethod3,'III_Plan comp 438.68 {Plan 6}'!CD$15)),"",'III_Plan comp 438.68 {Plan 6}'!CD$15&amp;analysismethod3)</f>
        <v xml:space="preserve">Secret Shopper: Network Participation; 
</v>
      </c>
      <c r="EL78" s="251" t="str">
        <f>IF(ISNUMBER(FIND(analysismethod3,'III_Plan comp 438.68 {Plan 6}'!CE$15)),"",'III_Plan comp 438.68 {Plan 6}'!CE$15&amp;analysismethod3)</f>
        <v xml:space="preserve">Secret Shopper: Network Participation; 
</v>
      </c>
      <c r="EM78" s="251" t="str">
        <f>IF(ISNUMBER(FIND(analysismethod3,'III_Plan comp 438.68 {Plan 6}'!CF$15)),"",'III_Plan comp 438.68 {Plan 6}'!CF$15&amp;analysismethod3)</f>
        <v xml:space="preserve">Secret Shopper: Network Participation; 
</v>
      </c>
      <c r="EN78" s="251" t="str">
        <f>IF(ISNUMBER(FIND(analysismethod3,'III_Plan comp 438.68 {Plan 6}'!CG$15)),"",'III_Plan comp 438.68 {Plan 6}'!CG$15&amp;analysismethod3)</f>
        <v xml:space="preserve">Secret Shopper: Network Participation; 
</v>
      </c>
      <c r="EO78" s="251" t="str">
        <f>IF(ISNUMBER(FIND(analysismethod3,'III_Plan comp 438.68 {Plan 6}'!CH$15)),"",'III_Plan comp 438.68 {Plan 6}'!CH$15&amp;analysismethod3)</f>
        <v xml:space="preserve">Secret Shopper: Network Participation; 
</v>
      </c>
      <c r="EP78" s="251" t="str">
        <f>IF(ISNUMBER(FIND(analysismethod3,'III_Plan comp 438.68 {Plan 6}'!CI$15)),"",'III_Plan comp 438.68 {Plan 6}'!CI$15&amp;analysismethod3)</f>
        <v xml:space="preserve">Secret Shopper: Network Participation; 
</v>
      </c>
      <c r="EQ78" s="251" t="str">
        <f>IF(ISNUMBER(FIND(analysismethod3,'III_Plan comp 438.68 {Plan 6}'!CJ$15)),"",'III_Plan comp 438.68 {Plan 6}'!CJ$15&amp;analysismethod3)</f>
        <v xml:space="preserve">Secret Shopper: Network Participation; 
</v>
      </c>
      <c r="ER78" s="251" t="str">
        <f>IF(ISNUMBER(FIND(analysismethod3,'III_Plan comp 438.68 {Plan 6}'!CK$15)),"",'III_Plan comp 438.68 {Plan 6}'!CK$15&amp;analysismethod3)</f>
        <v xml:space="preserve">Secret Shopper: Network Participation; 
</v>
      </c>
      <c r="ES78" s="251" t="str">
        <f>IF(ISNUMBER(FIND(analysismethod3,'III_Plan comp 438.68 {Plan 6}'!CL$15)),"",'III_Plan comp 438.68 {Plan 6}'!CL$15&amp;analysismethod3)</f>
        <v xml:space="preserve">Secret Shopper: Network Participation; 
</v>
      </c>
      <c r="ET78" s="251" t="str">
        <f>IF(ISNUMBER(FIND(analysismethod3,'III_Plan comp 438.68 {Plan 6}'!CM$15)),"",'III_Plan comp 438.68 {Plan 6}'!CM$15&amp;analysismethod3)</f>
        <v xml:space="preserve">Secret Shopper: Network Participation; 
</v>
      </c>
      <c r="EU78" s="251" t="str">
        <f>IF(ISNUMBER(FIND(analysismethod3,'III_Plan comp 438.68 {Plan 6}'!CN$15)),"",'III_Plan comp 438.68 {Plan 6}'!CN$15&amp;analysismethod3)</f>
        <v xml:space="preserve">Secret Shopper: Network Participation; 
</v>
      </c>
      <c r="EV78" s="251" t="str">
        <f>IF(ISNUMBER(FIND(analysismethod3,'III_Plan comp 438.68 {Plan 6}'!CO$15)),"",'III_Plan comp 438.68 {Plan 6}'!CO$15&amp;analysismethod3)</f>
        <v xml:space="preserve">Secret Shopper: Network Participation; 
</v>
      </c>
      <c r="EW78" s="251" t="str">
        <f>IF(ISNUMBER(FIND(analysismethod3,'III_Plan comp 438.68 {Plan 6}'!CP$15)),"",'III_Plan comp 438.68 {Plan 6}'!CP$15&amp;analysismethod3)</f>
        <v xml:space="preserve">Secret Shopper: Network Participation; 
</v>
      </c>
      <c r="EX78" s="251" t="str">
        <f>IF(ISNUMBER(FIND(analysismethod3,'III_Plan comp 438.68 {Plan 6}'!CQ$15)),"",'III_Plan comp 438.68 {Plan 6}'!CQ$15&amp;analysismethod3)</f>
        <v xml:space="preserve">Secret Shopper: Network Participation; 
</v>
      </c>
      <c r="EY78" s="251" t="str">
        <f>IF(ISNUMBER(FIND(analysismethod3,'III_Plan comp 438.68 {Plan 6}'!CR$15)),"",'III_Plan comp 438.68 {Plan 6}'!CR$15&amp;analysismethod3)</f>
        <v xml:space="preserve">Secret Shopper: Network Participation; 
</v>
      </c>
      <c r="EZ78" s="251" t="str">
        <f>IF(ISNUMBER(FIND(analysismethod3,'III_Plan comp 438.68 {Plan 6}'!CS$15)),"",'III_Plan comp 438.68 {Plan 6}'!CS$15&amp;analysismethod3)</f>
        <v xml:space="preserve">Secret Shopper: Network Participation; 
</v>
      </c>
      <c r="FA78" s="251" t="str">
        <f>IF(ISNUMBER(FIND(analysismethod3,'III_Plan comp 438.68 {Plan 6}'!CT$15)),"",'III_Plan comp 438.68 {Plan 6}'!CT$15&amp;analysismethod3)</f>
        <v xml:space="preserve">Secret Shopper: Network Participation; 
</v>
      </c>
      <c r="FB78" s="251" t="str">
        <f>IF(ISNUMBER(FIND(analysismethod3,'III_Plan comp 438.68 {Plan 6}'!CU$15)),"",'III_Plan comp 438.68 {Plan 6}'!CU$15&amp;analysismethod3)</f>
        <v xml:space="preserve">Secret Shopper: Network Participation; 
</v>
      </c>
      <c r="FC78" s="251" t="str">
        <f>IF(ISNUMBER(FIND(analysismethod3,'III_Plan comp 438.68 {Plan 6}'!CV$15)),"",'III_Plan comp 438.68 {Plan 6}'!CV$15&amp;analysismethod3)</f>
        <v xml:space="preserve">Secret Shopper: Network Participation; 
</v>
      </c>
      <c r="FD78" s="251" t="str">
        <f>IF(ISNUMBER(FIND(analysismethod3,'III_Plan comp 438.68 {Plan 6}'!CW$15)),"",'III_Plan comp 438.68 {Plan 6}'!CW$15&amp;analysismethod3)</f>
        <v xml:space="preserve">Secret Shopper: Network Participation; 
</v>
      </c>
      <c r="FE78" s="251" t="str">
        <f>IF(ISNUMBER(FIND(analysismethod3,'III_Plan comp 438.68 {Plan 6}'!CX$15)),"",'III_Plan comp 438.68 {Plan 6}'!CX$15&amp;analysismethod3)</f>
        <v xml:space="preserve">Secret Shopper: Network Participation; 
</v>
      </c>
      <c r="FF78" s="251" t="str">
        <f>IF(ISNUMBER(FIND(analysismethod3,'III_Plan comp 438.68 {Plan 6}'!CY$15)),"",'III_Plan comp 438.68 {Plan 6}'!CY$15&amp;analysismethod3)</f>
        <v xml:space="preserve">Secret Shopper: Network Participation; 
</v>
      </c>
      <c r="FG78" s="251" t="str">
        <f>IF(ISNUMBER(FIND(analysismethod3,'III_Plan comp 438.68 {Plan 6}'!CZ$15)),"",'III_Plan comp 438.68 {Plan 6}'!CZ$15&amp;analysismethod3)</f>
        <v xml:space="preserve">Secret Shopper: Network Participation; 
</v>
      </c>
    </row>
    <row r="79" spans="62:163" x14ac:dyDescent="0.2">
      <c r="BK79" s="250" t="str">
        <f>IF('I_State and program information'!$E$62="Yes","Secret Shopper: Appointment Availability"&amp;"; "&amp;CHAR(10)&amp;CHAR(10),"")</f>
        <v xml:space="preserve">Secret Shopper: Appointment Availability; 
</v>
      </c>
      <c r="BL79" s="251" t="str">
        <f>IF(ISNUMBER(FIND(analysismethod4,'III_Plan comp 438.68 {Plan 6}'!E$15)),"",'III_Plan comp 438.68 {Plan 6}'!E$15&amp;analysismethod4)</f>
        <v xml:space="preserve">Secret Shopper: Appointment Availability; 
</v>
      </c>
      <c r="BM79" s="251" t="str">
        <f>IF(ISNUMBER(FIND(analysismethod4,'III_Plan comp 438.68 {Plan 6}'!F$15)),"",'III_Plan comp 438.68 {Plan 6}'!F$15&amp;analysismethod4)</f>
        <v xml:space="preserve">Secret Shopper: Appointment Availability; 
</v>
      </c>
      <c r="BN79" s="251" t="str">
        <f>IF(ISNUMBER(FIND(analysismethod4,'III_Plan comp 438.68 {Plan 6}'!G$15)),"",'III_Plan comp 438.68 {Plan 6}'!G$15&amp;analysismethod4)</f>
        <v xml:space="preserve">Secret Shopper: Appointment Availability; 
</v>
      </c>
      <c r="BO79" s="251" t="str">
        <f>IF(ISNUMBER(FIND(analysismethod4,'III_Plan comp 438.68 {Plan 6}'!H$15)),"",'III_Plan comp 438.68 {Plan 6}'!H$15&amp;analysismethod4)</f>
        <v xml:space="preserve">Secret Shopper: Appointment Availability; 
</v>
      </c>
      <c r="BP79" s="251" t="str">
        <f>IF(ISNUMBER(FIND(analysismethod4,'III_Plan comp 438.68 {Plan 6}'!I$15)),"",'III_Plan comp 438.68 {Plan 6}'!I$15&amp;analysismethod4)</f>
        <v xml:space="preserve">Secret Shopper: Appointment Availability; 
</v>
      </c>
      <c r="BQ79" s="251" t="str">
        <f>IF(ISNUMBER(FIND(analysismethod4,'III_Plan comp 438.68 {Plan 6}'!J$15)),"",'III_Plan comp 438.68 {Plan 6}'!J$15&amp;analysismethod4)</f>
        <v xml:space="preserve">Secret Shopper: Appointment Availability; 
</v>
      </c>
      <c r="BR79" s="251" t="str">
        <f>IF(ISNUMBER(FIND(analysismethod4,'III_Plan comp 438.68 {Plan 6}'!K$15)),"",'III_Plan comp 438.68 {Plan 6}'!K$15&amp;analysismethod4)</f>
        <v xml:space="preserve">Secret Shopper: Appointment Availability; 
</v>
      </c>
      <c r="BS79" s="251" t="str">
        <f>IF(ISNUMBER(FIND(analysismethod4,'III_Plan comp 438.68 {Plan 6}'!L$15)),"",'III_Plan comp 438.68 {Plan 6}'!L$15&amp;analysismethod4)</f>
        <v xml:space="preserve">Secret Shopper: Appointment Availability; 
</v>
      </c>
      <c r="BT79" s="251" t="str">
        <f>IF(ISNUMBER(FIND(analysismethod4,'III_Plan comp 438.68 {Plan 6}'!M$15)),"",'III_Plan comp 438.68 {Plan 6}'!M$15&amp;analysismethod4)</f>
        <v xml:space="preserve">Secret Shopper: Appointment Availability; 
</v>
      </c>
      <c r="BU79" s="251" t="str">
        <f>IF(ISNUMBER(FIND(analysismethod4,'III_Plan comp 438.68 {Plan 6}'!N$15)),"",'III_Plan comp 438.68 {Plan 6}'!N$15&amp;analysismethod4)</f>
        <v xml:space="preserve">Secret Shopper: Appointment Availability; 
</v>
      </c>
      <c r="BV79" s="251" t="str">
        <f>IF(ISNUMBER(FIND(analysismethod4,'III_Plan comp 438.68 {Plan 6}'!O$15)),"",'III_Plan comp 438.68 {Plan 6}'!O$15&amp;analysismethod4)</f>
        <v xml:space="preserve">Secret Shopper: Appointment Availability; 
</v>
      </c>
      <c r="BW79" s="251" t="str">
        <f>IF(ISNUMBER(FIND(analysismethod4,'III_Plan comp 438.68 {Plan 6}'!P$15)),"",'III_Plan comp 438.68 {Plan 6}'!P$15&amp;analysismethod4)</f>
        <v xml:space="preserve">Secret Shopper: Appointment Availability; 
</v>
      </c>
      <c r="BX79" s="251" t="str">
        <f>IF(ISNUMBER(FIND(analysismethod4,'III_Plan comp 438.68 {Plan 6}'!Q$15)),"",'III_Plan comp 438.68 {Plan 6}'!Q$15&amp;analysismethod4)</f>
        <v xml:space="preserve">Secret Shopper: Appointment Availability; 
</v>
      </c>
      <c r="BY79" s="251" t="str">
        <f>IF(ISNUMBER(FIND(analysismethod4,'III_Plan comp 438.68 {Plan 6}'!R$15)),"",'III_Plan comp 438.68 {Plan 6}'!R$15&amp;analysismethod4)</f>
        <v xml:space="preserve">Secret Shopper: Appointment Availability; 
</v>
      </c>
      <c r="BZ79" s="251" t="str">
        <f>IF(ISNUMBER(FIND(analysismethod4,'III_Plan comp 438.68 {Plan 6}'!S$15)),"",'III_Plan comp 438.68 {Plan 6}'!S$15&amp;analysismethod4)</f>
        <v xml:space="preserve">Secret Shopper: Appointment Availability; 
</v>
      </c>
      <c r="CA79" s="251" t="str">
        <f>IF(ISNUMBER(FIND(analysismethod4,'III_Plan comp 438.68 {Plan 6}'!T$15)),"",'III_Plan comp 438.68 {Plan 6}'!T$15&amp;analysismethod4)</f>
        <v xml:space="preserve">Secret Shopper: Appointment Availability; 
</v>
      </c>
      <c r="CB79" s="251" t="str">
        <f>IF(ISNUMBER(FIND(analysismethod4,'III_Plan comp 438.68 {Plan 6}'!U$15)),"",'III_Plan comp 438.68 {Plan 6}'!U$15&amp;analysismethod4)</f>
        <v xml:space="preserve">Secret Shopper: Appointment Availability; 
</v>
      </c>
      <c r="CC79" s="251" t="str">
        <f>IF(ISNUMBER(FIND(analysismethod4,'III_Plan comp 438.68 {Plan 6}'!V$15)),"",'III_Plan comp 438.68 {Plan 6}'!V$15&amp;analysismethod4)</f>
        <v xml:space="preserve">Secret Shopper: Appointment Availability; 
</v>
      </c>
      <c r="CD79" s="251" t="str">
        <f>IF(ISNUMBER(FIND(analysismethod4,'III_Plan comp 438.68 {Plan 6}'!W$15)),"",'III_Plan comp 438.68 {Plan 6}'!W$15&amp;analysismethod4)</f>
        <v xml:space="preserve">Secret Shopper: Appointment Availability; 
</v>
      </c>
      <c r="CE79" s="251" t="str">
        <f>IF(ISNUMBER(FIND(analysismethod4,'III_Plan comp 438.68 {Plan 6}'!X$15)),"",'III_Plan comp 438.68 {Plan 6}'!X$15&amp;analysismethod4)</f>
        <v xml:space="preserve">Secret Shopper: Appointment Availability; 
</v>
      </c>
      <c r="CF79" s="251" t="str">
        <f>IF(ISNUMBER(FIND(analysismethod4,'III_Plan comp 438.68 {Plan 6}'!Y$15)),"",'III_Plan comp 438.68 {Plan 6}'!Y$15&amp;analysismethod4)</f>
        <v xml:space="preserve">Secret Shopper: Appointment Availability; 
</v>
      </c>
      <c r="CG79" s="251" t="str">
        <f>IF(ISNUMBER(FIND(analysismethod4,'III_Plan comp 438.68 {Plan 6}'!Z$15)),"",'III_Plan comp 438.68 {Plan 6}'!Z$15&amp;analysismethod4)</f>
        <v xml:space="preserve">Secret Shopper: Appointment Availability; 
</v>
      </c>
      <c r="CH79" s="251" t="str">
        <f>IF(ISNUMBER(FIND(analysismethod4,'III_Plan comp 438.68 {Plan 6}'!AA$15)),"",'III_Plan comp 438.68 {Plan 6}'!AA$15&amp;analysismethod4)</f>
        <v xml:space="preserve">Secret Shopper: Appointment Availability; 
</v>
      </c>
      <c r="CI79" s="251" t="str">
        <f>IF(ISNUMBER(FIND(analysismethod4,'III_Plan comp 438.68 {Plan 6}'!AB$15)),"",'III_Plan comp 438.68 {Plan 6}'!AB$15&amp;analysismethod4)</f>
        <v xml:space="preserve">Secret Shopper: Appointment Availability; 
</v>
      </c>
      <c r="CJ79" s="251" t="str">
        <f>IF(ISNUMBER(FIND(analysismethod4,'III_Plan comp 438.68 {Plan 6}'!AC$15)),"",'III_Plan comp 438.68 {Plan 6}'!AC$15&amp;analysismethod4)</f>
        <v xml:space="preserve">Secret Shopper: Appointment Availability; 
</v>
      </c>
      <c r="CK79" s="251" t="str">
        <f>IF(ISNUMBER(FIND(analysismethod4,'III_Plan comp 438.68 {Plan 6}'!AD$15)),"",'III_Plan comp 438.68 {Plan 6}'!AD$15&amp;analysismethod4)</f>
        <v xml:space="preserve">Secret Shopper: Appointment Availability; 
</v>
      </c>
      <c r="CL79" s="251" t="str">
        <f>IF(ISNUMBER(FIND(analysismethod4,'III_Plan comp 438.68 {Plan 6}'!AE$15)),"",'III_Plan comp 438.68 {Plan 6}'!AE$15&amp;analysismethod4)</f>
        <v xml:space="preserve">Secret Shopper: Appointment Availability; 
</v>
      </c>
      <c r="CM79" s="251" t="str">
        <f>IF(ISNUMBER(FIND(analysismethod4,'III_Plan comp 438.68 {Plan 6}'!AF$15)),"",'III_Plan comp 438.68 {Plan 6}'!AF$15&amp;analysismethod4)</f>
        <v xml:space="preserve">Secret Shopper: Appointment Availability; 
</v>
      </c>
      <c r="CN79" s="251" t="str">
        <f>IF(ISNUMBER(FIND(analysismethod4,'III_Plan comp 438.68 {Plan 6}'!AG$15)),"",'III_Plan comp 438.68 {Plan 6}'!AG$15&amp;analysismethod4)</f>
        <v xml:space="preserve">Secret Shopper: Appointment Availability; 
</v>
      </c>
      <c r="CO79" s="251" t="str">
        <f>IF(ISNUMBER(FIND(analysismethod4,'III_Plan comp 438.68 {Plan 6}'!AH$15)),"",'III_Plan comp 438.68 {Plan 6}'!AH$15&amp;analysismethod4)</f>
        <v xml:space="preserve">Secret Shopper: Appointment Availability; 
</v>
      </c>
      <c r="CP79" s="251" t="str">
        <f>IF(ISNUMBER(FIND(analysismethod4,'III_Plan comp 438.68 {Plan 6}'!AI$15)),"",'III_Plan comp 438.68 {Plan 6}'!AI$15&amp;analysismethod4)</f>
        <v xml:space="preserve">Secret Shopper: Appointment Availability; 
</v>
      </c>
      <c r="CQ79" s="251" t="str">
        <f>IF(ISNUMBER(FIND(analysismethod4,'III_Plan comp 438.68 {Plan 6}'!AJ$15)),"",'III_Plan comp 438.68 {Plan 6}'!AJ$15&amp;analysismethod4)</f>
        <v xml:space="preserve">Secret Shopper: Appointment Availability; 
</v>
      </c>
      <c r="CR79" s="251" t="str">
        <f>IF(ISNUMBER(FIND(analysismethod4,'III_Plan comp 438.68 {Plan 6}'!AK$15)),"",'III_Plan comp 438.68 {Plan 6}'!AK$15&amp;analysismethod4)</f>
        <v xml:space="preserve">Secret Shopper: Appointment Availability; 
</v>
      </c>
      <c r="CS79" s="251" t="str">
        <f>IF(ISNUMBER(FIND(analysismethod4,'III_Plan comp 438.68 {Plan 6}'!AL$15)),"",'III_Plan comp 438.68 {Plan 6}'!AL$15&amp;analysismethod4)</f>
        <v xml:space="preserve">Secret Shopper: Appointment Availability; 
</v>
      </c>
      <c r="CT79" s="251" t="str">
        <f>IF(ISNUMBER(FIND(analysismethod4,'III_Plan comp 438.68 {Plan 6}'!AM$15)),"",'III_Plan comp 438.68 {Plan 6}'!AM$15&amp;analysismethod4)</f>
        <v xml:space="preserve">Secret Shopper: Appointment Availability; 
</v>
      </c>
      <c r="CU79" s="251" t="str">
        <f>IF(ISNUMBER(FIND(analysismethod4,'III_Plan comp 438.68 {Plan 6}'!AN$15)),"",'III_Plan comp 438.68 {Plan 6}'!AN$15&amp;analysismethod4)</f>
        <v xml:space="preserve">Secret Shopper: Appointment Availability; 
</v>
      </c>
      <c r="CV79" s="251" t="str">
        <f>IF(ISNUMBER(FIND(analysismethod4,'III_Plan comp 438.68 {Plan 6}'!AO$15)),"",'III_Plan comp 438.68 {Plan 6}'!AO$15&amp;analysismethod4)</f>
        <v xml:space="preserve">Secret Shopper: Appointment Availability; 
</v>
      </c>
      <c r="CW79" s="251" t="str">
        <f>IF(ISNUMBER(FIND(analysismethod4,'III_Plan comp 438.68 {Plan 6}'!AP$15)),"",'III_Plan comp 438.68 {Plan 6}'!AP$15&amp;analysismethod4)</f>
        <v xml:space="preserve">Secret Shopper: Appointment Availability; 
</v>
      </c>
      <c r="CX79" s="251" t="str">
        <f>IF(ISNUMBER(FIND(analysismethod4,'III_Plan comp 438.68 {Plan 6}'!AQ$15)),"",'III_Plan comp 438.68 {Plan 6}'!AQ$15&amp;analysismethod4)</f>
        <v xml:space="preserve">Secret Shopper: Appointment Availability; 
</v>
      </c>
      <c r="CY79" s="251" t="str">
        <f>IF(ISNUMBER(FIND(analysismethod4,'III_Plan comp 438.68 {Plan 6}'!AR$15)),"",'III_Plan comp 438.68 {Plan 6}'!AR$15&amp;analysismethod4)</f>
        <v xml:space="preserve">Secret Shopper: Appointment Availability; 
</v>
      </c>
      <c r="CZ79" s="251" t="str">
        <f>IF(ISNUMBER(FIND(analysismethod4,'III_Plan comp 438.68 {Plan 6}'!AS$15)),"",'III_Plan comp 438.68 {Plan 6}'!AS$15&amp;analysismethod4)</f>
        <v xml:space="preserve">Secret Shopper: Appointment Availability; 
</v>
      </c>
      <c r="DA79" s="251" t="str">
        <f>IF(ISNUMBER(FIND(analysismethod4,'III_Plan comp 438.68 {Plan 6}'!AT$15)),"",'III_Plan comp 438.68 {Plan 6}'!AT$15&amp;analysismethod4)</f>
        <v xml:space="preserve">Secret Shopper: Appointment Availability; 
</v>
      </c>
      <c r="DB79" s="251" t="str">
        <f>IF(ISNUMBER(FIND(analysismethod4,'III_Plan comp 438.68 {Plan 6}'!AU$15)),"",'III_Plan comp 438.68 {Plan 6}'!AU$15&amp;analysismethod4)</f>
        <v xml:space="preserve">Secret Shopper: Appointment Availability; 
</v>
      </c>
      <c r="DC79" s="251" t="str">
        <f>IF(ISNUMBER(FIND(analysismethod4,'III_Plan comp 438.68 {Plan 6}'!AV$15)),"",'III_Plan comp 438.68 {Plan 6}'!AV$15&amp;analysismethod4)</f>
        <v xml:space="preserve">Secret Shopper: Appointment Availability; 
</v>
      </c>
      <c r="DD79" s="251" t="str">
        <f>IF(ISNUMBER(FIND(analysismethod4,'III_Plan comp 438.68 {Plan 6}'!AW$15)),"",'III_Plan comp 438.68 {Plan 6}'!AW$15&amp;analysismethod4)</f>
        <v xml:space="preserve">Secret Shopper: Appointment Availability; 
</v>
      </c>
      <c r="DE79" s="251" t="str">
        <f>IF(ISNUMBER(FIND(analysismethod4,'III_Plan comp 438.68 {Plan 6}'!AX$15)),"",'III_Plan comp 438.68 {Plan 6}'!AX$15&amp;analysismethod4)</f>
        <v xml:space="preserve">Secret Shopper: Appointment Availability; 
</v>
      </c>
      <c r="DF79" s="251" t="str">
        <f>IF(ISNUMBER(FIND(analysismethod4,'III_Plan comp 438.68 {Plan 6}'!AY$15)),"",'III_Plan comp 438.68 {Plan 6}'!AY$15&amp;analysismethod4)</f>
        <v xml:space="preserve">Secret Shopper: Appointment Availability; 
</v>
      </c>
      <c r="DG79" s="251" t="str">
        <f>IF(ISNUMBER(FIND(analysismethod4,'III_Plan comp 438.68 {Plan 6}'!AZ$15)),"",'III_Plan comp 438.68 {Plan 6}'!AZ$15&amp;analysismethod4)</f>
        <v xml:space="preserve">Secret Shopper: Appointment Availability; 
</v>
      </c>
      <c r="DH79" s="251" t="str">
        <f>IF(ISNUMBER(FIND(analysismethod4,'III_Plan comp 438.68 {Plan 6}'!BA$15)),"",'III_Plan comp 438.68 {Plan 6}'!BA$15&amp;analysismethod4)</f>
        <v xml:space="preserve">Secret Shopper: Appointment Availability; 
</v>
      </c>
      <c r="DI79" s="251" t="str">
        <f>IF(ISNUMBER(FIND(analysismethod4,'III_Plan comp 438.68 {Plan 6}'!BB$15)),"",'III_Plan comp 438.68 {Plan 6}'!BB$15&amp;analysismethod4)</f>
        <v xml:space="preserve">Secret Shopper: Appointment Availability; 
</v>
      </c>
      <c r="DJ79" s="251" t="str">
        <f>IF(ISNUMBER(FIND(analysismethod4,'III_Plan comp 438.68 {Plan 6}'!BC$15)),"",'III_Plan comp 438.68 {Plan 6}'!BC$15&amp;analysismethod4)</f>
        <v xml:space="preserve">Secret Shopper: Appointment Availability; 
</v>
      </c>
      <c r="DK79" s="251" t="str">
        <f>IF(ISNUMBER(FIND(analysismethod4,'III_Plan comp 438.68 {Plan 6}'!BD$15)),"",'III_Plan comp 438.68 {Plan 6}'!BD$15&amp;analysismethod4)</f>
        <v xml:space="preserve">Secret Shopper: Appointment Availability; 
</v>
      </c>
      <c r="DL79" s="251" t="str">
        <f>IF(ISNUMBER(FIND(analysismethod4,'III_Plan comp 438.68 {Plan 6}'!BE$15)),"",'III_Plan comp 438.68 {Plan 6}'!BE$15&amp;analysismethod4)</f>
        <v xml:space="preserve">Secret Shopper: Appointment Availability; 
</v>
      </c>
      <c r="DM79" s="251" t="str">
        <f>IF(ISNUMBER(FIND(analysismethod4,'III_Plan comp 438.68 {Plan 6}'!BF$15)),"",'III_Plan comp 438.68 {Plan 6}'!BF$15&amp;analysismethod4)</f>
        <v xml:space="preserve">Secret Shopper: Appointment Availability; 
</v>
      </c>
      <c r="DN79" s="251" t="str">
        <f>IF(ISNUMBER(FIND(analysismethod4,'III_Plan comp 438.68 {Plan 6}'!BG$15)),"",'III_Plan comp 438.68 {Plan 6}'!BG$15&amp;analysismethod4)</f>
        <v xml:space="preserve">Secret Shopper: Appointment Availability; 
</v>
      </c>
      <c r="DO79" s="251" t="str">
        <f>IF(ISNUMBER(FIND(analysismethod4,'III_Plan comp 438.68 {Plan 6}'!BH$15)),"",'III_Plan comp 438.68 {Plan 6}'!BH$15&amp;analysismethod4)</f>
        <v xml:space="preserve">Secret Shopper: Appointment Availability; 
</v>
      </c>
      <c r="DP79" s="251" t="str">
        <f>IF(ISNUMBER(FIND(analysismethod4,'III_Plan comp 438.68 {Plan 6}'!BI$15)),"",'III_Plan comp 438.68 {Plan 6}'!BI$15&amp;analysismethod4)</f>
        <v xml:space="preserve">Secret Shopper: Appointment Availability; 
</v>
      </c>
      <c r="DQ79" s="251" t="str">
        <f>IF(ISNUMBER(FIND(analysismethod4,'III_Plan comp 438.68 {Plan 6}'!BJ$15)),"",'III_Plan comp 438.68 {Plan 6}'!BJ$15&amp;analysismethod4)</f>
        <v xml:space="preserve">Secret Shopper: Appointment Availability; 
</v>
      </c>
      <c r="DR79" s="251" t="str">
        <f>IF(ISNUMBER(FIND(analysismethod4,'III_Plan comp 438.68 {Plan 6}'!BK$15)),"",'III_Plan comp 438.68 {Plan 6}'!BK$15&amp;analysismethod4)</f>
        <v xml:space="preserve">Secret Shopper: Appointment Availability; 
</v>
      </c>
      <c r="DS79" s="251" t="str">
        <f>IF(ISNUMBER(FIND(analysismethod4,'III_Plan comp 438.68 {Plan 6}'!BL$15)),"",'III_Plan comp 438.68 {Plan 6}'!BL$15&amp;analysismethod4)</f>
        <v xml:space="preserve">Secret Shopper: Appointment Availability; 
</v>
      </c>
      <c r="DT79" s="251" t="str">
        <f>IF(ISNUMBER(FIND(analysismethod4,'III_Plan comp 438.68 {Plan 6}'!BM$15)),"",'III_Plan comp 438.68 {Plan 6}'!BM$15&amp;analysismethod4)</f>
        <v xml:space="preserve">Secret Shopper: Appointment Availability; 
</v>
      </c>
      <c r="DU79" s="251" t="str">
        <f>IF(ISNUMBER(FIND(analysismethod4,'III_Plan comp 438.68 {Plan 6}'!BN$15)),"",'III_Plan comp 438.68 {Plan 6}'!BN$15&amp;analysismethod4)</f>
        <v xml:space="preserve">Secret Shopper: Appointment Availability; 
</v>
      </c>
      <c r="DV79" s="251" t="str">
        <f>IF(ISNUMBER(FIND(analysismethod4,'III_Plan comp 438.68 {Plan 6}'!BO$15)),"",'III_Plan comp 438.68 {Plan 6}'!BO$15&amp;analysismethod4)</f>
        <v xml:space="preserve">Secret Shopper: Appointment Availability; 
</v>
      </c>
      <c r="DW79" s="251" t="str">
        <f>IF(ISNUMBER(FIND(analysismethod4,'III_Plan comp 438.68 {Plan 6}'!BP$15)),"",'III_Plan comp 438.68 {Plan 6}'!BP$15&amp;analysismethod4)</f>
        <v xml:space="preserve">Secret Shopper: Appointment Availability; 
</v>
      </c>
      <c r="DX79" s="251" t="str">
        <f>IF(ISNUMBER(FIND(analysismethod4,'III_Plan comp 438.68 {Plan 6}'!BQ$15)),"",'III_Plan comp 438.68 {Plan 6}'!BQ$15&amp;analysismethod4)</f>
        <v xml:space="preserve">Secret Shopper: Appointment Availability; 
</v>
      </c>
      <c r="DY79" s="251" t="str">
        <f>IF(ISNUMBER(FIND(analysismethod4,'III_Plan comp 438.68 {Plan 6}'!BR$15)),"",'III_Plan comp 438.68 {Plan 6}'!BR$15&amp;analysismethod4)</f>
        <v xml:space="preserve">Secret Shopper: Appointment Availability; 
</v>
      </c>
      <c r="DZ79" s="251" t="str">
        <f>IF(ISNUMBER(FIND(analysismethod4,'III_Plan comp 438.68 {Plan 6}'!BS$15)),"",'III_Plan comp 438.68 {Plan 6}'!BS$15&amp;analysismethod4)</f>
        <v xml:space="preserve">Secret Shopper: Appointment Availability; 
</v>
      </c>
      <c r="EA79" s="251" t="str">
        <f>IF(ISNUMBER(FIND(analysismethod4,'III_Plan comp 438.68 {Plan 6}'!BT$15)),"",'III_Plan comp 438.68 {Plan 6}'!BT$15&amp;analysismethod4)</f>
        <v xml:space="preserve">Secret Shopper: Appointment Availability; 
</v>
      </c>
      <c r="EB79" s="251" t="str">
        <f>IF(ISNUMBER(FIND(analysismethod4,'III_Plan comp 438.68 {Plan 6}'!BU$15)),"",'III_Plan comp 438.68 {Plan 6}'!BU$15&amp;analysismethod4)</f>
        <v xml:space="preserve">Secret Shopper: Appointment Availability; 
</v>
      </c>
      <c r="EC79" s="251" t="str">
        <f>IF(ISNUMBER(FIND(analysismethod4,'III_Plan comp 438.68 {Plan 6}'!BV$15)),"",'III_Plan comp 438.68 {Plan 6}'!BV$15&amp;analysismethod4)</f>
        <v xml:space="preserve">Secret Shopper: Appointment Availability; 
</v>
      </c>
      <c r="ED79" s="251" t="str">
        <f>IF(ISNUMBER(FIND(analysismethod4,'III_Plan comp 438.68 {Plan 6}'!BW$15)),"",'III_Plan comp 438.68 {Plan 6}'!BW$15&amp;analysismethod4)</f>
        <v xml:space="preserve">Secret Shopper: Appointment Availability; 
</v>
      </c>
      <c r="EE79" s="251" t="str">
        <f>IF(ISNUMBER(FIND(analysismethod4,'III_Plan comp 438.68 {Plan 6}'!BX$15)),"",'III_Plan comp 438.68 {Plan 6}'!BX$15&amp;analysismethod4)</f>
        <v xml:space="preserve">Secret Shopper: Appointment Availability; 
</v>
      </c>
      <c r="EF79" s="251" t="str">
        <f>IF(ISNUMBER(FIND(analysismethod4,'III_Plan comp 438.68 {Plan 6}'!BY$15)),"",'III_Plan comp 438.68 {Plan 6}'!BY$15&amp;analysismethod4)</f>
        <v xml:space="preserve">Secret Shopper: Appointment Availability; 
</v>
      </c>
      <c r="EG79" s="251" t="str">
        <f>IF(ISNUMBER(FIND(analysismethod4,'III_Plan comp 438.68 {Plan 6}'!BZ$15)),"",'III_Plan comp 438.68 {Plan 6}'!BZ$15&amp;analysismethod4)</f>
        <v xml:space="preserve">Secret Shopper: Appointment Availability; 
</v>
      </c>
      <c r="EH79" s="251" t="str">
        <f>IF(ISNUMBER(FIND(analysismethod4,'III_Plan comp 438.68 {Plan 6}'!CA$15)),"",'III_Plan comp 438.68 {Plan 6}'!CA$15&amp;analysismethod4)</f>
        <v xml:space="preserve">Secret Shopper: Appointment Availability; 
</v>
      </c>
      <c r="EI79" s="251" t="str">
        <f>IF(ISNUMBER(FIND(analysismethod4,'III_Plan comp 438.68 {Plan 6}'!CB$15)),"",'III_Plan comp 438.68 {Plan 6}'!CB$15&amp;analysismethod4)</f>
        <v xml:space="preserve">Secret Shopper: Appointment Availability; 
</v>
      </c>
      <c r="EJ79" s="251" t="str">
        <f>IF(ISNUMBER(FIND(analysismethod4,'III_Plan comp 438.68 {Plan 6}'!CC$15)),"",'III_Plan comp 438.68 {Plan 6}'!CC$15&amp;analysismethod4)</f>
        <v xml:space="preserve">Secret Shopper: Appointment Availability; 
</v>
      </c>
      <c r="EK79" s="251" t="str">
        <f>IF(ISNUMBER(FIND(analysismethod4,'III_Plan comp 438.68 {Plan 6}'!CD$15)),"",'III_Plan comp 438.68 {Plan 6}'!CD$15&amp;analysismethod4)</f>
        <v xml:space="preserve">Secret Shopper: Appointment Availability; 
</v>
      </c>
      <c r="EL79" s="251" t="str">
        <f>IF(ISNUMBER(FIND(analysismethod4,'III_Plan comp 438.68 {Plan 6}'!CE$15)),"",'III_Plan comp 438.68 {Plan 6}'!CE$15&amp;analysismethod4)</f>
        <v xml:space="preserve">Secret Shopper: Appointment Availability; 
</v>
      </c>
      <c r="EM79" s="251" t="str">
        <f>IF(ISNUMBER(FIND(analysismethod4,'III_Plan comp 438.68 {Plan 6}'!CF$15)),"",'III_Plan comp 438.68 {Plan 6}'!CF$15&amp;analysismethod4)</f>
        <v xml:space="preserve">Secret Shopper: Appointment Availability; 
</v>
      </c>
      <c r="EN79" s="251" t="str">
        <f>IF(ISNUMBER(FIND(analysismethod4,'III_Plan comp 438.68 {Plan 6}'!CG$15)),"",'III_Plan comp 438.68 {Plan 6}'!CG$15&amp;analysismethod4)</f>
        <v xml:space="preserve">Secret Shopper: Appointment Availability; 
</v>
      </c>
      <c r="EO79" s="251" t="str">
        <f>IF(ISNUMBER(FIND(analysismethod4,'III_Plan comp 438.68 {Plan 6}'!CH$15)),"",'III_Plan comp 438.68 {Plan 6}'!CH$15&amp;analysismethod4)</f>
        <v xml:space="preserve">Secret Shopper: Appointment Availability; 
</v>
      </c>
      <c r="EP79" s="251" t="str">
        <f>IF(ISNUMBER(FIND(analysismethod4,'III_Plan comp 438.68 {Plan 6}'!CI$15)),"",'III_Plan comp 438.68 {Plan 6}'!CI$15&amp;analysismethod4)</f>
        <v xml:space="preserve">Secret Shopper: Appointment Availability; 
</v>
      </c>
      <c r="EQ79" s="251" t="str">
        <f>IF(ISNUMBER(FIND(analysismethod4,'III_Plan comp 438.68 {Plan 6}'!CJ$15)),"",'III_Plan comp 438.68 {Plan 6}'!CJ$15&amp;analysismethod4)</f>
        <v xml:space="preserve">Secret Shopper: Appointment Availability; 
</v>
      </c>
      <c r="ER79" s="251" t="str">
        <f>IF(ISNUMBER(FIND(analysismethod4,'III_Plan comp 438.68 {Plan 6}'!CK$15)),"",'III_Plan comp 438.68 {Plan 6}'!CK$15&amp;analysismethod4)</f>
        <v xml:space="preserve">Secret Shopper: Appointment Availability; 
</v>
      </c>
      <c r="ES79" s="251" t="str">
        <f>IF(ISNUMBER(FIND(analysismethod4,'III_Plan comp 438.68 {Plan 6}'!CL$15)),"",'III_Plan comp 438.68 {Plan 6}'!CL$15&amp;analysismethod4)</f>
        <v xml:space="preserve">Secret Shopper: Appointment Availability; 
</v>
      </c>
      <c r="ET79" s="251" t="str">
        <f>IF(ISNUMBER(FIND(analysismethod4,'III_Plan comp 438.68 {Plan 6}'!CM$15)),"",'III_Plan comp 438.68 {Plan 6}'!CM$15&amp;analysismethod4)</f>
        <v xml:space="preserve">Secret Shopper: Appointment Availability; 
</v>
      </c>
      <c r="EU79" s="251" t="str">
        <f>IF(ISNUMBER(FIND(analysismethod4,'III_Plan comp 438.68 {Plan 6}'!CN$15)),"",'III_Plan comp 438.68 {Plan 6}'!CN$15&amp;analysismethod4)</f>
        <v xml:space="preserve">Secret Shopper: Appointment Availability; 
</v>
      </c>
      <c r="EV79" s="251" t="str">
        <f>IF(ISNUMBER(FIND(analysismethod4,'III_Plan comp 438.68 {Plan 6}'!CO$15)),"",'III_Plan comp 438.68 {Plan 6}'!CO$15&amp;analysismethod4)</f>
        <v xml:space="preserve">Secret Shopper: Appointment Availability; 
</v>
      </c>
      <c r="EW79" s="251" t="str">
        <f>IF(ISNUMBER(FIND(analysismethod4,'III_Plan comp 438.68 {Plan 6}'!CP$15)),"",'III_Plan comp 438.68 {Plan 6}'!CP$15&amp;analysismethod4)</f>
        <v xml:space="preserve">Secret Shopper: Appointment Availability; 
</v>
      </c>
      <c r="EX79" s="251" t="str">
        <f>IF(ISNUMBER(FIND(analysismethod4,'III_Plan comp 438.68 {Plan 6}'!CQ$15)),"",'III_Plan comp 438.68 {Plan 6}'!CQ$15&amp;analysismethod4)</f>
        <v xml:space="preserve">Secret Shopper: Appointment Availability; 
</v>
      </c>
      <c r="EY79" s="251" t="str">
        <f>IF(ISNUMBER(FIND(analysismethod4,'III_Plan comp 438.68 {Plan 6}'!CR$15)),"",'III_Plan comp 438.68 {Plan 6}'!CR$15&amp;analysismethod4)</f>
        <v xml:space="preserve">Secret Shopper: Appointment Availability; 
</v>
      </c>
      <c r="EZ79" s="251" t="str">
        <f>IF(ISNUMBER(FIND(analysismethod4,'III_Plan comp 438.68 {Plan 6}'!CS$15)),"",'III_Plan comp 438.68 {Plan 6}'!CS$15&amp;analysismethod4)</f>
        <v xml:space="preserve">Secret Shopper: Appointment Availability; 
</v>
      </c>
      <c r="FA79" s="251" t="str">
        <f>IF(ISNUMBER(FIND(analysismethod4,'III_Plan comp 438.68 {Plan 6}'!CT$15)),"",'III_Plan comp 438.68 {Plan 6}'!CT$15&amp;analysismethod4)</f>
        <v xml:space="preserve">Secret Shopper: Appointment Availability; 
</v>
      </c>
      <c r="FB79" s="251" t="str">
        <f>IF(ISNUMBER(FIND(analysismethod4,'III_Plan comp 438.68 {Plan 6}'!CU$15)),"",'III_Plan comp 438.68 {Plan 6}'!CU$15&amp;analysismethod4)</f>
        <v xml:space="preserve">Secret Shopper: Appointment Availability; 
</v>
      </c>
      <c r="FC79" s="251" t="str">
        <f>IF(ISNUMBER(FIND(analysismethod4,'III_Plan comp 438.68 {Plan 6}'!CV$15)),"",'III_Plan comp 438.68 {Plan 6}'!CV$15&amp;analysismethod4)</f>
        <v xml:space="preserve">Secret Shopper: Appointment Availability; 
</v>
      </c>
      <c r="FD79" s="251" t="str">
        <f>IF(ISNUMBER(FIND(analysismethod4,'III_Plan comp 438.68 {Plan 6}'!CW$15)),"",'III_Plan comp 438.68 {Plan 6}'!CW$15&amp;analysismethod4)</f>
        <v xml:space="preserve">Secret Shopper: Appointment Availability; 
</v>
      </c>
      <c r="FE79" s="251" t="str">
        <f>IF(ISNUMBER(FIND(analysismethod4,'III_Plan comp 438.68 {Plan 6}'!CX$15)),"",'III_Plan comp 438.68 {Plan 6}'!CX$15&amp;analysismethod4)</f>
        <v xml:space="preserve">Secret Shopper: Appointment Availability; 
</v>
      </c>
      <c r="FF79" s="251" t="str">
        <f>IF(ISNUMBER(FIND(analysismethod4,'III_Plan comp 438.68 {Plan 6}'!CY$15)),"",'III_Plan comp 438.68 {Plan 6}'!CY$15&amp;analysismethod4)</f>
        <v xml:space="preserve">Secret Shopper: Appointment Availability; 
</v>
      </c>
      <c r="FG79" s="251" t="str">
        <f>IF(ISNUMBER(FIND(analysismethod4,'III_Plan comp 438.68 {Plan 6}'!CZ$15)),"",'III_Plan comp 438.68 {Plan 6}'!CZ$15&amp;analysismethod4)</f>
        <v xml:space="preserve">Secret Shopper: Appointment Availability; 
</v>
      </c>
    </row>
    <row r="80" spans="62:163" x14ac:dyDescent="0.2">
      <c r="BK80" s="250" t="str">
        <f>IF('I_State and program information'!$E$66="Yes","EVV Data Analysis"&amp;"; "&amp;CHAR(10)&amp;CHAR(10),"")</f>
        <v/>
      </c>
      <c r="BL80" s="251" t="str">
        <f>IF(ISNUMBER(FIND(analysismethod5,'III_Plan comp 438.68 {Plan 6}'!E$15)),"",'III_Plan comp 438.68 {Plan 6}'!E$15&amp;analysismethod5)</f>
        <v/>
      </c>
      <c r="BM80" s="251" t="str">
        <f>IF(ISNUMBER(FIND(analysismethod5,'III_Plan comp 438.68 {Plan 6}'!F$15)),"",'III_Plan comp 438.68 {Plan 6}'!F$15&amp;analysismethod5)</f>
        <v/>
      </c>
      <c r="BN80" s="251" t="str">
        <f>IF(ISNUMBER(FIND(analysismethod5,'III_Plan comp 438.68 {Plan 6}'!G$15)),"",'III_Plan comp 438.68 {Plan 6}'!G$15&amp;analysismethod5)</f>
        <v/>
      </c>
      <c r="BO80" s="251" t="str">
        <f>IF(ISNUMBER(FIND(analysismethod5,'III_Plan comp 438.68 {Plan 6}'!H$15)),"",'III_Plan comp 438.68 {Plan 6}'!H$15&amp;analysismethod5)</f>
        <v/>
      </c>
      <c r="BP80" s="251" t="str">
        <f>IF(ISNUMBER(FIND(analysismethod5,'III_Plan comp 438.68 {Plan 6}'!I$15)),"",'III_Plan comp 438.68 {Plan 6}'!I$15&amp;analysismethod5)</f>
        <v/>
      </c>
      <c r="BQ80" s="251" t="str">
        <f>IF(ISNUMBER(FIND(analysismethod5,'III_Plan comp 438.68 {Plan 6}'!J$15)),"",'III_Plan comp 438.68 {Plan 6}'!J$15&amp;analysismethod5)</f>
        <v/>
      </c>
      <c r="BR80" s="251" t="str">
        <f>IF(ISNUMBER(FIND(analysismethod5,'III_Plan comp 438.68 {Plan 6}'!K$15)),"",'III_Plan comp 438.68 {Plan 6}'!K$15&amp;analysismethod5)</f>
        <v/>
      </c>
      <c r="BS80" s="251" t="str">
        <f>IF(ISNUMBER(FIND(analysismethod5,'III_Plan comp 438.68 {Plan 6}'!L$15)),"",'III_Plan comp 438.68 {Plan 6}'!L$15&amp;analysismethod5)</f>
        <v/>
      </c>
      <c r="BT80" s="251" t="str">
        <f>IF(ISNUMBER(FIND(analysismethod5,'III_Plan comp 438.68 {Plan 6}'!M$15)),"",'III_Plan comp 438.68 {Plan 6}'!M$15&amp;analysismethod5)</f>
        <v/>
      </c>
      <c r="BU80" s="251" t="str">
        <f>IF(ISNUMBER(FIND(analysismethod5,'III_Plan comp 438.68 {Plan 6}'!N$15)),"",'III_Plan comp 438.68 {Plan 6}'!N$15&amp;analysismethod5)</f>
        <v/>
      </c>
      <c r="BV80" s="251" t="str">
        <f>IF(ISNUMBER(FIND(analysismethod5,'III_Plan comp 438.68 {Plan 6}'!O$15)),"",'III_Plan comp 438.68 {Plan 6}'!O$15&amp;analysismethod5)</f>
        <v/>
      </c>
      <c r="BW80" s="251" t="str">
        <f>IF(ISNUMBER(FIND(analysismethod5,'III_Plan comp 438.68 {Plan 6}'!P$15)),"",'III_Plan comp 438.68 {Plan 6}'!P$15&amp;analysismethod5)</f>
        <v/>
      </c>
      <c r="BX80" s="251" t="str">
        <f>IF(ISNUMBER(FIND(analysismethod5,'III_Plan comp 438.68 {Plan 6}'!Q$15)),"",'III_Plan comp 438.68 {Plan 6}'!Q$15&amp;analysismethod5)</f>
        <v/>
      </c>
      <c r="BY80" s="251" t="str">
        <f>IF(ISNUMBER(FIND(analysismethod5,'III_Plan comp 438.68 {Plan 6}'!R$15)),"",'III_Plan comp 438.68 {Plan 6}'!R$15&amp;analysismethod5)</f>
        <v/>
      </c>
      <c r="BZ80" s="251" t="str">
        <f>IF(ISNUMBER(FIND(analysismethod5,'III_Plan comp 438.68 {Plan 6}'!S$15)),"",'III_Plan comp 438.68 {Plan 6}'!S$15&amp;analysismethod5)</f>
        <v/>
      </c>
      <c r="CA80" s="251" t="str">
        <f>IF(ISNUMBER(FIND(analysismethod5,'III_Plan comp 438.68 {Plan 6}'!T$15)),"",'III_Plan comp 438.68 {Plan 6}'!T$15&amp;analysismethod5)</f>
        <v/>
      </c>
      <c r="CB80" s="251" t="str">
        <f>IF(ISNUMBER(FIND(analysismethod5,'III_Plan comp 438.68 {Plan 6}'!U$15)),"",'III_Plan comp 438.68 {Plan 6}'!U$15&amp;analysismethod5)</f>
        <v/>
      </c>
      <c r="CC80" s="251" t="str">
        <f>IF(ISNUMBER(FIND(analysismethod5,'III_Plan comp 438.68 {Plan 6}'!V$15)),"",'III_Plan comp 438.68 {Plan 6}'!V$15&amp;analysismethod5)</f>
        <v/>
      </c>
      <c r="CD80" s="251" t="str">
        <f>IF(ISNUMBER(FIND(analysismethod5,'III_Plan comp 438.68 {Plan 6}'!W$15)),"",'III_Plan comp 438.68 {Plan 6}'!W$15&amp;analysismethod5)</f>
        <v/>
      </c>
      <c r="CE80" s="251" t="str">
        <f>IF(ISNUMBER(FIND(analysismethod5,'III_Plan comp 438.68 {Plan 6}'!X$15)),"",'III_Plan comp 438.68 {Plan 6}'!X$15&amp;analysismethod5)</f>
        <v/>
      </c>
      <c r="CF80" s="251" t="str">
        <f>IF(ISNUMBER(FIND(analysismethod5,'III_Plan comp 438.68 {Plan 6}'!Y$15)),"",'III_Plan comp 438.68 {Plan 6}'!Y$15&amp;analysismethod5)</f>
        <v/>
      </c>
      <c r="CG80" s="251" t="str">
        <f>IF(ISNUMBER(FIND(analysismethod5,'III_Plan comp 438.68 {Plan 6}'!Z$15)),"",'III_Plan comp 438.68 {Plan 6}'!Z$15&amp;analysismethod5)</f>
        <v/>
      </c>
      <c r="CH80" s="251" t="str">
        <f>IF(ISNUMBER(FIND(analysismethod5,'III_Plan comp 438.68 {Plan 6}'!AA$15)),"",'III_Plan comp 438.68 {Plan 6}'!AA$15&amp;analysismethod5)</f>
        <v/>
      </c>
      <c r="CI80" s="251" t="str">
        <f>IF(ISNUMBER(FIND(analysismethod5,'III_Plan comp 438.68 {Plan 6}'!AB$15)),"",'III_Plan comp 438.68 {Plan 6}'!AB$15&amp;analysismethod5)</f>
        <v/>
      </c>
      <c r="CJ80" s="251" t="str">
        <f>IF(ISNUMBER(FIND(analysismethod5,'III_Plan comp 438.68 {Plan 6}'!AC$15)),"",'III_Plan comp 438.68 {Plan 6}'!AC$15&amp;analysismethod5)</f>
        <v/>
      </c>
      <c r="CK80" s="251" t="str">
        <f>IF(ISNUMBER(FIND(analysismethod5,'III_Plan comp 438.68 {Plan 6}'!AD$15)),"",'III_Plan comp 438.68 {Plan 6}'!AD$15&amp;analysismethod5)</f>
        <v/>
      </c>
      <c r="CL80" s="251" t="str">
        <f>IF(ISNUMBER(FIND(analysismethod5,'III_Plan comp 438.68 {Plan 6}'!AE$15)),"",'III_Plan comp 438.68 {Plan 6}'!AE$15&amp;analysismethod5)</f>
        <v/>
      </c>
      <c r="CM80" s="251" t="str">
        <f>IF(ISNUMBER(FIND(analysismethod5,'III_Plan comp 438.68 {Plan 6}'!AF$15)),"",'III_Plan comp 438.68 {Plan 6}'!AF$15&amp;analysismethod5)</f>
        <v/>
      </c>
      <c r="CN80" s="251" t="str">
        <f>IF(ISNUMBER(FIND(analysismethod5,'III_Plan comp 438.68 {Plan 6}'!AG$15)),"",'III_Plan comp 438.68 {Plan 6}'!AG$15&amp;analysismethod5)</f>
        <v/>
      </c>
      <c r="CO80" s="251" t="str">
        <f>IF(ISNUMBER(FIND(analysismethod5,'III_Plan comp 438.68 {Plan 6}'!AH$15)),"",'III_Plan comp 438.68 {Plan 6}'!AH$15&amp;analysismethod5)</f>
        <v/>
      </c>
      <c r="CP80" s="251" t="str">
        <f>IF(ISNUMBER(FIND(analysismethod5,'III_Plan comp 438.68 {Plan 6}'!AI$15)),"",'III_Plan comp 438.68 {Plan 6}'!AI$15&amp;analysismethod5)</f>
        <v/>
      </c>
      <c r="CQ80" s="251" t="str">
        <f>IF(ISNUMBER(FIND(analysismethod5,'III_Plan comp 438.68 {Plan 6}'!AJ$15)),"",'III_Plan comp 438.68 {Plan 6}'!AJ$15&amp;analysismethod5)</f>
        <v/>
      </c>
      <c r="CR80" s="251" t="str">
        <f>IF(ISNUMBER(FIND(analysismethod5,'III_Plan comp 438.68 {Plan 6}'!AK$15)),"",'III_Plan comp 438.68 {Plan 6}'!AK$15&amp;analysismethod5)</f>
        <v/>
      </c>
      <c r="CS80" s="251" t="str">
        <f>IF(ISNUMBER(FIND(analysismethod5,'III_Plan comp 438.68 {Plan 6}'!AL$15)),"",'III_Plan comp 438.68 {Plan 6}'!AL$15&amp;analysismethod5)</f>
        <v/>
      </c>
      <c r="CT80" s="251" t="str">
        <f>IF(ISNUMBER(FIND(analysismethod5,'III_Plan comp 438.68 {Plan 6}'!AM$15)),"",'III_Plan comp 438.68 {Plan 6}'!AM$15&amp;analysismethod5)</f>
        <v/>
      </c>
      <c r="CU80" s="251" t="str">
        <f>IF(ISNUMBER(FIND(analysismethod5,'III_Plan comp 438.68 {Plan 6}'!AN$15)),"",'III_Plan comp 438.68 {Plan 6}'!AN$15&amp;analysismethod5)</f>
        <v/>
      </c>
      <c r="CV80" s="251" t="str">
        <f>IF(ISNUMBER(FIND(analysismethod5,'III_Plan comp 438.68 {Plan 6}'!AO$15)),"",'III_Plan comp 438.68 {Plan 6}'!AO$15&amp;analysismethod5)</f>
        <v/>
      </c>
      <c r="CW80" s="251" t="str">
        <f>IF(ISNUMBER(FIND(analysismethod5,'III_Plan comp 438.68 {Plan 6}'!AP$15)),"",'III_Plan comp 438.68 {Plan 6}'!AP$15&amp;analysismethod5)</f>
        <v/>
      </c>
      <c r="CX80" s="251" t="str">
        <f>IF(ISNUMBER(FIND(analysismethod5,'III_Plan comp 438.68 {Plan 6}'!AQ$15)),"",'III_Plan comp 438.68 {Plan 6}'!AQ$15&amp;analysismethod5)</f>
        <v/>
      </c>
      <c r="CY80" s="251" t="str">
        <f>IF(ISNUMBER(FIND(analysismethod5,'III_Plan comp 438.68 {Plan 6}'!AR$15)),"",'III_Plan comp 438.68 {Plan 6}'!AR$15&amp;analysismethod5)</f>
        <v/>
      </c>
      <c r="CZ80" s="251" t="str">
        <f>IF(ISNUMBER(FIND(analysismethod5,'III_Plan comp 438.68 {Plan 6}'!AS$15)),"",'III_Plan comp 438.68 {Plan 6}'!AS$15&amp;analysismethod5)</f>
        <v/>
      </c>
      <c r="DA80" s="251" t="str">
        <f>IF(ISNUMBER(FIND(analysismethod5,'III_Plan comp 438.68 {Plan 6}'!AT$15)),"",'III_Plan comp 438.68 {Plan 6}'!AT$15&amp;analysismethod5)</f>
        <v/>
      </c>
      <c r="DB80" s="251" t="str">
        <f>IF(ISNUMBER(FIND(analysismethod5,'III_Plan comp 438.68 {Plan 6}'!AU$15)),"",'III_Plan comp 438.68 {Plan 6}'!AU$15&amp;analysismethod5)</f>
        <v/>
      </c>
      <c r="DC80" s="251" t="str">
        <f>IF(ISNUMBER(FIND(analysismethod5,'III_Plan comp 438.68 {Plan 6}'!AV$15)),"",'III_Plan comp 438.68 {Plan 6}'!AV$15&amp;analysismethod5)</f>
        <v/>
      </c>
      <c r="DD80" s="251" t="str">
        <f>IF(ISNUMBER(FIND(analysismethod5,'III_Plan comp 438.68 {Plan 6}'!AW$15)),"",'III_Plan comp 438.68 {Plan 6}'!AW$15&amp;analysismethod5)</f>
        <v/>
      </c>
      <c r="DE80" s="251" t="str">
        <f>IF(ISNUMBER(FIND(analysismethod5,'III_Plan comp 438.68 {Plan 6}'!AX$15)),"",'III_Plan comp 438.68 {Plan 6}'!AX$15&amp;analysismethod5)</f>
        <v/>
      </c>
      <c r="DF80" s="251" t="str">
        <f>IF(ISNUMBER(FIND(analysismethod5,'III_Plan comp 438.68 {Plan 6}'!AY$15)),"",'III_Plan comp 438.68 {Plan 6}'!AY$15&amp;analysismethod5)</f>
        <v/>
      </c>
      <c r="DG80" s="251" t="str">
        <f>IF(ISNUMBER(FIND(analysismethod5,'III_Plan comp 438.68 {Plan 6}'!AZ$15)),"",'III_Plan comp 438.68 {Plan 6}'!AZ$15&amp;analysismethod5)</f>
        <v/>
      </c>
      <c r="DH80" s="251" t="str">
        <f>IF(ISNUMBER(FIND(analysismethod5,'III_Plan comp 438.68 {Plan 6}'!BA$15)),"",'III_Plan comp 438.68 {Plan 6}'!BA$15&amp;analysismethod5)</f>
        <v/>
      </c>
      <c r="DI80" s="251" t="str">
        <f>IF(ISNUMBER(FIND(analysismethod5,'III_Plan comp 438.68 {Plan 6}'!BB$15)),"",'III_Plan comp 438.68 {Plan 6}'!BB$15&amp;analysismethod5)</f>
        <v/>
      </c>
      <c r="DJ80" s="251" t="str">
        <f>IF(ISNUMBER(FIND(analysismethod5,'III_Plan comp 438.68 {Plan 6}'!BC$15)),"",'III_Plan comp 438.68 {Plan 6}'!BC$15&amp;analysismethod5)</f>
        <v/>
      </c>
      <c r="DK80" s="251" t="str">
        <f>IF(ISNUMBER(FIND(analysismethod5,'III_Plan comp 438.68 {Plan 6}'!BD$15)),"",'III_Plan comp 438.68 {Plan 6}'!BD$15&amp;analysismethod5)</f>
        <v/>
      </c>
      <c r="DL80" s="251" t="str">
        <f>IF(ISNUMBER(FIND(analysismethod5,'III_Plan comp 438.68 {Plan 6}'!BE$15)),"",'III_Plan comp 438.68 {Plan 6}'!BE$15&amp;analysismethod5)</f>
        <v/>
      </c>
      <c r="DM80" s="251" t="str">
        <f>IF(ISNUMBER(FIND(analysismethod5,'III_Plan comp 438.68 {Plan 6}'!BF$15)),"",'III_Plan comp 438.68 {Plan 6}'!BF$15&amp;analysismethod5)</f>
        <v/>
      </c>
      <c r="DN80" s="251" t="str">
        <f>IF(ISNUMBER(FIND(analysismethod5,'III_Plan comp 438.68 {Plan 6}'!BG$15)),"",'III_Plan comp 438.68 {Plan 6}'!BG$15&amp;analysismethod5)</f>
        <v/>
      </c>
      <c r="DO80" s="251" t="str">
        <f>IF(ISNUMBER(FIND(analysismethod5,'III_Plan comp 438.68 {Plan 6}'!BH$15)),"",'III_Plan comp 438.68 {Plan 6}'!BH$15&amp;analysismethod5)</f>
        <v/>
      </c>
      <c r="DP80" s="251" t="str">
        <f>IF(ISNUMBER(FIND(analysismethod5,'III_Plan comp 438.68 {Plan 6}'!BI$15)),"",'III_Plan comp 438.68 {Plan 6}'!BI$15&amp;analysismethod5)</f>
        <v/>
      </c>
      <c r="DQ80" s="251" t="str">
        <f>IF(ISNUMBER(FIND(analysismethod5,'III_Plan comp 438.68 {Plan 6}'!BJ$15)),"",'III_Plan comp 438.68 {Plan 6}'!BJ$15&amp;analysismethod5)</f>
        <v/>
      </c>
      <c r="DR80" s="251" t="str">
        <f>IF(ISNUMBER(FIND(analysismethod5,'III_Plan comp 438.68 {Plan 6}'!BK$15)),"",'III_Plan comp 438.68 {Plan 6}'!BK$15&amp;analysismethod5)</f>
        <v/>
      </c>
      <c r="DS80" s="251" t="str">
        <f>IF(ISNUMBER(FIND(analysismethod5,'III_Plan comp 438.68 {Plan 6}'!BL$15)),"",'III_Plan comp 438.68 {Plan 6}'!BL$15&amp;analysismethod5)</f>
        <v/>
      </c>
      <c r="DT80" s="251" t="str">
        <f>IF(ISNUMBER(FIND(analysismethod5,'III_Plan comp 438.68 {Plan 6}'!BM$15)),"",'III_Plan comp 438.68 {Plan 6}'!BM$15&amp;analysismethod5)</f>
        <v/>
      </c>
      <c r="DU80" s="251" t="str">
        <f>IF(ISNUMBER(FIND(analysismethod5,'III_Plan comp 438.68 {Plan 6}'!BN$15)),"",'III_Plan comp 438.68 {Plan 6}'!BN$15&amp;analysismethod5)</f>
        <v/>
      </c>
      <c r="DV80" s="251" t="str">
        <f>IF(ISNUMBER(FIND(analysismethod5,'III_Plan comp 438.68 {Plan 6}'!BO$15)),"",'III_Plan comp 438.68 {Plan 6}'!BO$15&amp;analysismethod5)</f>
        <v/>
      </c>
      <c r="DW80" s="251" t="str">
        <f>IF(ISNUMBER(FIND(analysismethod5,'III_Plan comp 438.68 {Plan 6}'!BP$15)),"",'III_Plan comp 438.68 {Plan 6}'!BP$15&amp;analysismethod5)</f>
        <v/>
      </c>
      <c r="DX80" s="251" t="str">
        <f>IF(ISNUMBER(FIND(analysismethod5,'III_Plan comp 438.68 {Plan 6}'!BQ$15)),"",'III_Plan comp 438.68 {Plan 6}'!BQ$15&amp;analysismethod5)</f>
        <v/>
      </c>
      <c r="DY80" s="251" t="str">
        <f>IF(ISNUMBER(FIND(analysismethod5,'III_Plan comp 438.68 {Plan 6}'!BR$15)),"",'III_Plan comp 438.68 {Plan 6}'!BR$15&amp;analysismethod5)</f>
        <v/>
      </c>
      <c r="DZ80" s="251" t="str">
        <f>IF(ISNUMBER(FIND(analysismethod5,'III_Plan comp 438.68 {Plan 6}'!BS$15)),"",'III_Plan comp 438.68 {Plan 6}'!BS$15&amp;analysismethod5)</f>
        <v/>
      </c>
      <c r="EA80" s="251" t="str">
        <f>IF(ISNUMBER(FIND(analysismethod5,'III_Plan comp 438.68 {Plan 6}'!BT$15)),"",'III_Plan comp 438.68 {Plan 6}'!BT$15&amp;analysismethod5)</f>
        <v/>
      </c>
      <c r="EB80" s="251" t="str">
        <f>IF(ISNUMBER(FIND(analysismethod5,'III_Plan comp 438.68 {Plan 6}'!BU$15)),"",'III_Plan comp 438.68 {Plan 6}'!BU$15&amp;analysismethod5)</f>
        <v/>
      </c>
      <c r="EC80" s="251" t="str">
        <f>IF(ISNUMBER(FIND(analysismethod5,'III_Plan comp 438.68 {Plan 6}'!BV$15)),"",'III_Plan comp 438.68 {Plan 6}'!BV$15&amp;analysismethod5)</f>
        <v/>
      </c>
      <c r="ED80" s="251" t="str">
        <f>IF(ISNUMBER(FIND(analysismethod5,'III_Plan comp 438.68 {Plan 6}'!BW$15)),"",'III_Plan comp 438.68 {Plan 6}'!BW$15&amp;analysismethod5)</f>
        <v/>
      </c>
      <c r="EE80" s="251" t="str">
        <f>IF(ISNUMBER(FIND(analysismethod5,'III_Plan comp 438.68 {Plan 6}'!BX$15)),"",'III_Plan comp 438.68 {Plan 6}'!BX$15&amp;analysismethod5)</f>
        <v/>
      </c>
      <c r="EF80" s="251" t="str">
        <f>IF(ISNUMBER(FIND(analysismethod5,'III_Plan comp 438.68 {Plan 6}'!BY$15)),"",'III_Plan comp 438.68 {Plan 6}'!BY$15&amp;analysismethod5)</f>
        <v/>
      </c>
      <c r="EG80" s="251" t="str">
        <f>IF(ISNUMBER(FIND(analysismethod5,'III_Plan comp 438.68 {Plan 6}'!BZ$15)),"",'III_Plan comp 438.68 {Plan 6}'!BZ$15&amp;analysismethod5)</f>
        <v/>
      </c>
      <c r="EH80" s="251" t="str">
        <f>IF(ISNUMBER(FIND(analysismethod5,'III_Plan comp 438.68 {Plan 6}'!CA$15)),"",'III_Plan comp 438.68 {Plan 6}'!CA$15&amp;analysismethod5)</f>
        <v/>
      </c>
      <c r="EI80" s="251" t="str">
        <f>IF(ISNUMBER(FIND(analysismethod5,'III_Plan comp 438.68 {Plan 6}'!CB$15)),"",'III_Plan comp 438.68 {Plan 6}'!CB$15&amp;analysismethod5)</f>
        <v/>
      </c>
      <c r="EJ80" s="251" t="str">
        <f>IF(ISNUMBER(FIND(analysismethod5,'III_Plan comp 438.68 {Plan 6}'!CC$15)),"",'III_Plan comp 438.68 {Plan 6}'!CC$15&amp;analysismethod5)</f>
        <v/>
      </c>
      <c r="EK80" s="251" t="str">
        <f>IF(ISNUMBER(FIND(analysismethod5,'III_Plan comp 438.68 {Plan 6}'!CD$15)),"",'III_Plan comp 438.68 {Plan 6}'!CD$15&amp;analysismethod5)</f>
        <v/>
      </c>
      <c r="EL80" s="251" t="str">
        <f>IF(ISNUMBER(FIND(analysismethod5,'III_Plan comp 438.68 {Plan 6}'!CE$15)),"",'III_Plan comp 438.68 {Plan 6}'!CE$15&amp;analysismethod5)</f>
        <v/>
      </c>
      <c r="EM80" s="251" t="str">
        <f>IF(ISNUMBER(FIND(analysismethod5,'III_Plan comp 438.68 {Plan 6}'!CF$15)),"",'III_Plan comp 438.68 {Plan 6}'!CF$15&amp;analysismethod5)</f>
        <v/>
      </c>
      <c r="EN80" s="251" t="str">
        <f>IF(ISNUMBER(FIND(analysismethod5,'III_Plan comp 438.68 {Plan 6}'!CG$15)),"",'III_Plan comp 438.68 {Plan 6}'!CG$15&amp;analysismethod5)</f>
        <v/>
      </c>
      <c r="EO80" s="251" t="str">
        <f>IF(ISNUMBER(FIND(analysismethod5,'III_Plan comp 438.68 {Plan 6}'!CH$15)),"",'III_Plan comp 438.68 {Plan 6}'!CH$15&amp;analysismethod5)</f>
        <v/>
      </c>
      <c r="EP80" s="251" t="str">
        <f>IF(ISNUMBER(FIND(analysismethod5,'III_Plan comp 438.68 {Plan 6}'!CI$15)),"",'III_Plan comp 438.68 {Plan 6}'!CI$15&amp;analysismethod5)</f>
        <v/>
      </c>
      <c r="EQ80" s="251" t="str">
        <f>IF(ISNUMBER(FIND(analysismethod5,'III_Plan comp 438.68 {Plan 6}'!CJ$15)),"",'III_Plan comp 438.68 {Plan 6}'!CJ$15&amp;analysismethod5)</f>
        <v/>
      </c>
      <c r="ER80" s="251" t="str">
        <f>IF(ISNUMBER(FIND(analysismethod5,'III_Plan comp 438.68 {Plan 6}'!CK$15)),"",'III_Plan comp 438.68 {Plan 6}'!CK$15&amp;analysismethod5)</f>
        <v/>
      </c>
      <c r="ES80" s="251" t="str">
        <f>IF(ISNUMBER(FIND(analysismethod5,'III_Plan comp 438.68 {Plan 6}'!CL$15)),"",'III_Plan comp 438.68 {Plan 6}'!CL$15&amp;analysismethod5)</f>
        <v/>
      </c>
      <c r="ET80" s="251" t="str">
        <f>IF(ISNUMBER(FIND(analysismethod5,'III_Plan comp 438.68 {Plan 6}'!CM$15)),"",'III_Plan comp 438.68 {Plan 6}'!CM$15&amp;analysismethod5)</f>
        <v/>
      </c>
      <c r="EU80" s="251" t="str">
        <f>IF(ISNUMBER(FIND(analysismethod5,'III_Plan comp 438.68 {Plan 6}'!CN$15)),"",'III_Plan comp 438.68 {Plan 6}'!CN$15&amp;analysismethod5)</f>
        <v/>
      </c>
      <c r="EV80" s="251" t="str">
        <f>IF(ISNUMBER(FIND(analysismethod5,'III_Plan comp 438.68 {Plan 6}'!CO$15)),"",'III_Plan comp 438.68 {Plan 6}'!CO$15&amp;analysismethod5)</f>
        <v/>
      </c>
      <c r="EW80" s="251" t="str">
        <f>IF(ISNUMBER(FIND(analysismethod5,'III_Plan comp 438.68 {Plan 6}'!CP$15)),"",'III_Plan comp 438.68 {Plan 6}'!CP$15&amp;analysismethod5)</f>
        <v/>
      </c>
      <c r="EX80" s="251" t="str">
        <f>IF(ISNUMBER(FIND(analysismethod5,'III_Plan comp 438.68 {Plan 6}'!CQ$15)),"",'III_Plan comp 438.68 {Plan 6}'!CQ$15&amp;analysismethod5)</f>
        <v/>
      </c>
      <c r="EY80" s="251" t="str">
        <f>IF(ISNUMBER(FIND(analysismethod5,'III_Plan comp 438.68 {Plan 6}'!CR$15)),"",'III_Plan comp 438.68 {Plan 6}'!CR$15&amp;analysismethod5)</f>
        <v/>
      </c>
      <c r="EZ80" s="251" t="str">
        <f>IF(ISNUMBER(FIND(analysismethod5,'III_Plan comp 438.68 {Plan 6}'!CS$15)),"",'III_Plan comp 438.68 {Plan 6}'!CS$15&amp;analysismethod5)</f>
        <v/>
      </c>
      <c r="FA80" s="251" t="str">
        <f>IF(ISNUMBER(FIND(analysismethod5,'III_Plan comp 438.68 {Plan 6}'!CT$15)),"",'III_Plan comp 438.68 {Plan 6}'!CT$15&amp;analysismethod5)</f>
        <v/>
      </c>
      <c r="FB80" s="251" t="str">
        <f>IF(ISNUMBER(FIND(analysismethod5,'III_Plan comp 438.68 {Plan 6}'!CU$15)),"",'III_Plan comp 438.68 {Plan 6}'!CU$15&amp;analysismethod5)</f>
        <v/>
      </c>
      <c r="FC80" s="251" t="str">
        <f>IF(ISNUMBER(FIND(analysismethod5,'III_Plan comp 438.68 {Plan 6}'!CV$15)),"",'III_Plan comp 438.68 {Plan 6}'!CV$15&amp;analysismethod5)</f>
        <v/>
      </c>
      <c r="FD80" s="251" t="str">
        <f>IF(ISNUMBER(FIND(analysismethod5,'III_Plan comp 438.68 {Plan 6}'!CW$15)),"",'III_Plan comp 438.68 {Plan 6}'!CW$15&amp;analysismethod5)</f>
        <v/>
      </c>
      <c r="FE80" s="251" t="str">
        <f>IF(ISNUMBER(FIND(analysismethod5,'III_Plan comp 438.68 {Plan 6}'!CX$15)),"",'III_Plan comp 438.68 {Plan 6}'!CX$15&amp;analysismethod5)</f>
        <v/>
      </c>
      <c r="FF80" s="251" t="str">
        <f>IF(ISNUMBER(FIND(analysismethod5,'III_Plan comp 438.68 {Plan 6}'!CY$15)),"",'III_Plan comp 438.68 {Plan 6}'!CY$15&amp;analysismethod5)</f>
        <v/>
      </c>
      <c r="FG80" s="251" t="str">
        <f>IF(ISNUMBER(FIND(analysismethod5,'III_Plan comp 438.68 {Plan 6}'!CZ$15)),"",'III_Plan comp 438.68 {Plan 6}'!CZ$15&amp;analysismethod5)</f>
        <v/>
      </c>
    </row>
    <row r="81" spans="62:163" x14ac:dyDescent="0.2">
      <c r="BK81" s="250" t="str">
        <f>IF('I_State and program information'!$E$70="Yes","Review of Grievances Related to Access"&amp;"; "&amp;CHAR(10)&amp;CHAR(10),"")</f>
        <v xml:space="preserve">Review of Grievances Related to Access; 
</v>
      </c>
      <c r="BL81" s="251" t="str">
        <f>IF(ISNUMBER(FIND(analysismethod6,'III_Plan comp 438.68 {Plan 6}'!E$15)),"",'III_Plan comp 438.68 {Plan 6}'!E$15&amp;analysismethod6)</f>
        <v xml:space="preserve">Review of Grievances Related to Access; 
</v>
      </c>
      <c r="BM81" s="251" t="str">
        <f>IF(ISNUMBER(FIND(analysismethod6,'III_Plan comp 438.68 {Plan 6}'!F$15)),"",'III_Plan comp 438.68 {Plan 6}'!F$15&amp;analysismethod6)</f>
        <v xml:space="preserve">Review of Grievances Related to Access; 
</v>
      </c>
      <c r="BN81" s="251" t="str">
        <f>IF(ISNUMBER(FIND(analysismethod6,'III_Plan comp 438.68 {Plan 6}'!G$15)),"",'III_Plan comp 438.68 {Plan 6}'!G$15&amp;analysismethod6)</f>
        <v xml:space="preserve">Review of Grievances Related to Access; 
</v>
      </c>
      <c r="BO81" s="251" t="str">
        <f>IF(ISNUMBER(FIND(analysismethod6,'III_Plan comp 438.68 {Plan 6}'!H$15)),"",'III_Plan comp 438.68 {Plan 6}'!H$15&amp;analysismethod6)</f>
        <v xml:space="preserve">Review of Grievances Related to Access; 
</v>
      </c>
      <c r="BP81" s="251" t="str">
        <f>IF(ISNUMBER(FIND(analysismethod6,'III_Plan comp 438.68 {Plan 6}'!I$15)),"",'III_Plan comp 438.68 {Plan 6}'!I$15&amp;analysismethod6)</f>
        <v xml:space="preserve">Review of Grievances Related to Access; 
</v>
      </c>
      <c r="BQ81" s="251" t="str">
        <f>IF(ISNUMBER(FIND(analysismethod6,'III_Plan comp 438.68 {Plan 6}'!J$15)),"",'III_Plan comp 438.68 {Plan 6}'!J$15&amp;analysismethod6)</f>
        <v xml:space="preserve">Review of Grievances Related to Access; 
</v>
      </c>
      <c r="BR81" s="251" t="str">
        <f>IF(ISNUMBER(FIND(analysismethod6,'III_Plan comp 438.68 {Plan 6}'!K$15)),"",'III_Plan comp 438.68 {Plan 6}'!K$15&amp;analysismethod6)</f>
        <v xml:space="preserve">Review of Grievances Related to Access; 
</v>
      </c>
      <c r="BS81" s="251" t="str">
        <f>IF(ISNUMBER(FIND(analysismethod6,'III_Plan comp 438.68 {Plan 6}'!L$15)),"",'III_Plan comp 438.68 {Plan 6}'!L$15&amp;analysismethod6)</f>
        <v xml:space="preserve">Review of Grievances Related to Access; 
</v>
      </c>
      <c r="BT81" s="251" t="str">
        <f>IF(ISNUMBER(FIND(analysismethod6,'III_Plan comp 438.68 {Plan 6}'!M$15)),"",'III_Plan comp 438.68 {Plan 6}'!M$15&amp;analysismethod6)</f>
        <v xml:space="preserve">Review of Grievances Related to Access; 
</v>
      </c>
      <c r="BU81" s="251" t="str">
        <f>IF(ISNUMBER(FIND(analysismethod6,'III_Plan comp 438.68 {Plan 6}'!N$15)),"",'III_Plan comp 438.68 {Plan 6}'!N$15&amp;analysismethod6)</f>
        <v xml:space="preserve">Review of Grievances Related to Access; 
</v>
      </c>
      <c r="BV81" s="251" t="str">
        <f>IF(ISNUMBER(FIND(analysismethod6,'III_Plan comp 438.68 {Plan 6}'!O$15)),"",'III_Plan comp 438.68 {Plan 6}'!O$15&amp;analysismethod6)</f>
        <v xml:space="preserve">Review of Grievances Related to Access; 
</v>
      </c>
      <c r="BW81" s="251" t="str">
        <f>IF(ISNUMBER(FIND(analysismethod6,'III_Plan comp 438.68 {Plan 6}'!P$15)),"",'III_Plan comp 438.68 {Plan 6}'!P$15&amp;analysismethod6)</f>
        <v xml:space="preserve">Review of Grievances Related to Access; 
</v>
      </c>
      <c r="BX81" s="251" t="str">
        <f>IF(ISNUMBER(FIND(analysismethod6,'III_Plan comp 438.68 {Plan 6}'!Q$15)),"",'III_Plan comp 438.68 {Plan 6}'!Q$15&amp;analysismethod6)</f>
        <v xml:space="preserve">Review of Grievances Related to Access; 
</v>
      </c>
      <c r="BY81" s="251" t="str">
        <f>IF(ISNUMBER(FIND(analysismethod6,'III_Plan comp 438.68 {Plan 6}'!R$15)),"",'III_Plan comp 438.68 {Plan 6}'!R$15&amp;analysismethod6)</f>
        <v xml:space="preserve">Review of Grievances Related to Access; 
</v>
      </c>
      <c r="BZ81" s="251" t="str">
        <f>IF(ISNUMBER(FIND(analysismethod6,'III_Plan comp 438.68 {Plan 6}'!S$15)),"",'III_Plan comp 438.68 {Plan 6}'!S$15&amp;analysismethod6)</f>
        <v xml:space="preserve">Review of Grievances Related to Access; 
</v>
      </c>
      <c r="CA81" s="251" t="str">
        <f>IF(ISNUMBER(FIND(analysismethod6,'III_Plan comp 438.68 {Plan 6}'!T$15)),"",'III_Plan comp 438.68 {Plan 6}'!T$15&amp;analysismethod6)</f>
        <v xml:space="preserve">Review of Grievances Related to Access; 
</v>
      </c>
      <c r="CB81" s="251" t="str">
        <f>IF(ISNUMBER(FIND(analysismethod6,'III_Plan comp 438.68 {Plan 6}'!U$15)),"",'III_Plan comp 438.68 {Plan 6}'!U$15&amp;analysismethod6)</f>
        <v xml:space="preserve">Review of Grievances Related to Access; 
</v>
      </c>
      <c r="CC81" s="251" t="str">
        <f>IF(ISNUMBER(FIND(analysismethod6,'III_Plan comp 438.68 {Plan 6}'!V$15)),"",'III_Plan comp 438.68 {Plan 6}'!V$15&amp;analysismethod6)</f>
        <v xml:space="preserve">Review of Grievances Related to Access; 
</v>
      </c>
      <c r="CD81" s="251" t="str">
        <f>IF(ISNUMBER(FIND(analysismethod6,'III_Plan comp 438.68 {Plan 6}'!W$15)),"",'III_Plan comp 438.68 {Plan 6}'!W$15&amp;analysismethod6)</f>
        <v xml:space="preserve">Review of Grievances Related to Access; 
</v>
      </c>
      <c r="CE81" s="251" t="str">
        <f>IF(ISNUMBER(FIND(analysismethod6,'III_Plan comp 438.68 {Plan 6}'!X$15)),"",'III_Plan comp 438.68 {Plan 6}'!X$15&amp;analysismethod6)</f>
        <v xml:space="preserve">Review of Grievances Related to Access; 
</v>
      </c>
      <c r="CF81" s="251" t="str">
        <f>IF(ISNUMBER(FIND(analysismethod6,'III_Plan comp 438.68 {Plan 6}'!Y$15)),"",'III_Plan comp 438.68 {Plan 6}'!Y$15&amp;analysismethod6)</f>
        <v xml:space="preserve">Review of Grievances Related to Access; 
</v>
      </c>
      <c r="CG81" s="251" t="str">
        <f>IF(ISNUMBER(FIND(analysismethod6,'III_Plan comp 438.68 {Plan 6}'!Z$15)),"",'III_Plan comp 438.68 {Plan 6}'!Z$15&amp;analysismethod6)</f>
        <v xml:space="preserve">Review of Grievances Related to Access; 
</v>
      </c>
      <c r="CH81" s="251" t="str">
        <f>IF(ISNUMBER(FIND(analysismethod6,'III_Plan comp 438.68 {Plan 6}'!AA$15)),"",'III_Plan comp 438.68 {Plan 6}'!AA$15&amp;analysismethod6)</f>
        <v xml:space="preserve">Review of Grievances Related to Access; 
</v>
      </c>
      <c r="CI81" s="251" t="str">
        <f>IF(ISNUMBER(FIND(analysismethod6,'III_Plan comp 438.68 {Plan 6}'!AB$15)),"",'III_Plan comp 438.68 {Plan 6}'!AB$15&amp;analysismethod6)</f>
        <v xml:space="preserve">Review of Grievances Related to Access; 
</v>
      </c>
      <c r="CJ81" s="251" t="str">
        <f>IF(ISNUMBER(FIND(analysismethod6,'III_Plan comp 438.68 {Plan 6}'!AC$15)),"",'III_Plan comp 438.68 {Plan 6}'!AC$15&amp;analysismethod6)</f>
        <v xml:space="preserve">Review of Grievances Related to Access; 
</v>
      </c>
      <c r="CK81" s="251" t="str">
        <f>IF(ISNUMBER(FIND(analysismethod6,'III_Plan comp 438.68 {Plan 6}'!AD$15)),"",'III_Plan comp 438.68 {Plan 6}'!AD$15&amp;analysismethod6)</f>
        <v xml:space="preserve">Review of Grievances Related to Access; 
</v>
      </c>
      <c r="CL81" s="251" t="str">
        <f>IF(ISNUMBER(FIND(analysismethod6,'III_Plan comp 438.68 {Plan 6}'!AE$15)),"",'III_Plan comp 438.68 {Plan 6}'!AE$15&amp;analysismethod6)</f>
        <v xml:space="preserve">Review of Grievances Related to Access; 
</v>
      </c>
      <c r="CM81" s="251" t="str">
        <f>IF(ISNUMBER(FIND(analysismethod6,'III_Plan comp 438.68 {Plan 6}'!AF$15)),"",'III_Plan comp 438.68 {Plan 6}'!AF$15&amp;analysismethod6)</f>
        <v xml:space="preserve">Review of Grievances Related to Access; 
</v>
      </c>
      <c r="CN81" s="251" t="str">
        <f>IF(ISNUMBER(FIND(analysismethod6,'III_Plan comp 438.68 {Plan 6}'!AG$15)),"",'III_Plan comp 438.68 {Plan 6}'!AG$15&amp;analysismethod6)</f>
        <v xml:space="preserve">Review of Grievances Related to Access; 
</v>
      </c>
      <c r="CO81" s="251" t="str">
        <f>IF(ISNUMBER(FIND(analysismethod6,'III_Plan comp 438.68 {Plan 6}'!AH$15)),"",'III_Plan comp 438.68 {Plan 6}'!AH$15&amp;analysismethod6)</f>
        <v xml:space="preserve">Review of Grievances Related to Access; 
</v>
      </c>
      <c r="CP81" s="251" t="str">
        <f>IF(ISNUMBER(FIND(analysismethod6,'III_Plan comp 438.68 {Plan 6}'!AI$15)),"",'III_Plan comp 438.68 {Plan 6}'!AI$15&amp;analysismethod6)</f>
        <v xml:space="preserve">Review of Grievances Related to Access; 
</v>
      </c>
      <c r="CQ81" s="251" t="str">
        <f>IF(ISNUMBER(FIND(analysismethod6,'III_Plan comp 438.68 {Plan 6}'!AJ$15)),"",'III_Plan comp 438.68 {Plan 6}'!AJ$15&amp;analysismethod6)</f>
        <v xml:space="preserve">Review of Grievances Related to Access; 
</v>
      </c>
      <c r="CR81" s="251" t="str">
        <f>IF(ISNUMBER(FIND(analysismethod6,'III_Plan comp 438.68 {Plan 6}'!AK$15)),"",'III_Plan comp 438.68 {Plan 6}'!AK$15&amp;analysismethod6)</f>
        <v xml:space="preserve">Review of Grievances Related to Access; 
</v>
      </c>
      <c r="CS81" s="251" t="str">
        <f>IF(ISNUMBER(FIND(analysismethod6,'III_Plan comp 438.68 {Plan 6}'!AL$15)),"",'III_Plan comp 438.68 {Plan 6}'!AL$15&amp;analysismethod6)</f>
        <v xml:space="preserve">Review of Grievances Related to Access; 
</v>
      </c>
      <c r="CT81" s="251" t="str">
        <f>IF(ISNUMBER(FIND(analysismethod6,'III_Plan comp 438.68 {Plan 6}'!AM$15)),"",'III_Plan comp 438.68 {Plan 6}'!AM$15&amp;analysismethod6)</f>
        <v xml:space="preserve">Review of Grievances Related to Access; 
</v>
      </c>
      <c r="CU81" s="251" t="str">
        <f>IF(ISNUMBER(FIND(analysismethod6,'III_Plan comp 438.68 {Plan 6}'!AN$15)),"",'III_Plan comp 438.68 {Plan 6}'!AN$15&amp;analysismethod6)</f>
        <v xml:space="preserve">Review of Grievances Related to Access; 
</v>
      </c>
      <c r="CV81" s="251" t="str">
        <f>IF(ISNUMBER(FIND(analysismethod6,'III_Plan comp 438.68 {Plan 6}'!AO$15)),"",'III_Plan comp 438.68 {Plan 6}'!AO$15&amp;analysismethod6)</f>
        <v xml:space="preserve">Review of Grievances Related to Access; 
</v>
      </c>
      <c r="CW81" s="251" t="str">
        <f>IF(ISNUMBER(FIND(analysismethod6,'III_Plan comp 438.68 {Plan 6}'!AP$15)),"",'III_Plan comp 438.68 {Plan 6}'!AP$15&amp;analysismethod6)</f>
        <v xml:space="preserve">Review of Grievances Related to Access; 
</v>
      </c>
      <c r="CX81" s="251" t="str">
        <f>IF(ISNUMBER(FIND(analysismethod6,'III_Plan comp 438.68 {Plan 6}'!AQ$15)),"",'III_Plan comp 438.68 {Plan 6}'!AQ$15&amp;analysismethod6)</f>
        <v xml:space="preserve">Review of Grievances Related to Access; 
</v>
      </c>
      <c r="CY81" s="251" t="str">
        <f>IF(ISNUMBER(FIND(analysismethod6,'III_Plan comp 438.68 {Plan 6}'!AR$15)),"",'III_Plan comp 438.68 {Plan 6}'!AR$15&amp;analysismethod6)</f>
        <v xml:space="preserve">Review of Grievances Related to Access; 
</v>
      </c>
      <c r="CZ81" s="251" t="str">
        <f>IF(ISNUMBER(FIND(analysismethod6,'III_Plan comp 438.68 {Plan 6}'!AS$15)),"",'III_Plan comp 438.68 {Plan 6}'!AS$15&amp;analysismethod6)</f>
        <v xml:space="preserve">Review of Grievances Related to Access; 
</v>
      </c>
      <c r="DA81" s="251" t="str">
        <f>IF(ISNUMBER(FIND(analysismethod6,'III_Plan comp 438.68 {Plan 6}'!AT$15)),"",'III_Plan comp 438.68 {Plan 6}'!AT$15&amp;analysismethod6)</f>
        <v xml:space="preserve">Review of Grievances Related to Access; 
</v>
      </c>
      <c r="DB81" s="251" t="str">
        <f>IF(ISNUMBER(FIND(analysismethod6,'III_Plan comp 438.68 {Plan 6}'!AU$15)),"",'III_Plan comp 438.68 {Plan 6}'!AU$15&amp;analysismethod6)</f>
        <v xml:space="preserve">Review of Grievances Related to Access; 
</v>
      </c>
      <c r="DC81" s="251" t="str">
        <f>IF(ISNUMBER(FIND(analysismethod6,'III_Plan comp 438.68 {Plan 6}'!AV$15)),"",'III_Plan comp 438.68 {Plan 6}'!AV$15&amp;analysismethod6)</f>
        <v xml:space="preserve">Review of Grievances Related to Access; 
</v>
      </c>
      <c r="DD81" s="251" t="str">
        <f>IF(ISNUMBER(FIND(analysismethod6,'III_Plan comp 438.68 {Plan 6}'!AW$15)),"",'III_Plan comp 438.68 {Plan 6}'!AW$15&amp;analysismethod6)</f>
        <v xml:space="preserve">Review of Grievances Related to Access; 
</v>
      </c>
      <c r="DE81" s="251" t="str">
        <f>IF(ISNUMBER(FIND(analysismethod6,'III_Plan comp 438.68 {Plan 6}'!AX$15)),"",'III_Plan comp 438.68 {Plan 6}'!AX$15&amp;analysismethod6)</f>
        <v xml:space="preserve">Review of Grievances Related to Access; 
</v>
      </c>
      <c r="DF81" s="251" t="str">
        <f>IF(ISNUMBER(FIND(analysismethod6,'III_Plan comp 438.68 {Plan 6}'!AY$15)),"",'III_Plan comp 438.68 {Plan 6}'!AY$15&amp;analysismethod6)</f>
        <v xml:space="preserve">Review of Grievances Related to Access; 
</v>
      </c>
      <c r="DG81" s="251" t="str">
        <f>IF(ISNUMBER(FIND(analysismethod6,'III_Plan comp 438.68 {Plan 6}'!AZ$15)),"",'III_Plan comp 438.68 {Plan 6}'!AZ$15&amp;analysismethod6)</f>
        <v xml:space="preserve">Review of Grievances Related to Access; 
</v>
      </c>
      <c r="DH81" s="251" t="str">
        <f>IF(ISNUMBER(FIND(analysismethod6,'III_Plan comp 438.68 {Plan 6}'!BA$15)),"",'III_Plan comp 438.68 {Plan 6}'!BA$15&amp;analysismethod6)</f>
        <v xml:space="preserve">Review of Grievances Related to Access; 
</v>
      </c>
      <c r="DI81" s="251" t="str">
        <f>IF(ISNUMBER(FIND(analysismethod6,'III_Plan comp 438.68 {Plan 6}'!BB$15)),"",'III_Plan comp 438.68 {Plan 6}'!BB$15&amp;analysismethod6)</f>
        <v xml:space="preserve">Review of Grievances Related to Access; 
</v>
      </c>
      <c r="DJ81" s="251" t="str">
        <f>IF(ISNUMBER(FIND(analysismethod6,'III_Plan comp 438.68 {Plan 6}'!BC$15)),"",'III_Plan comp 438.68 {Plan 6}'!BC$15&amp;analysismethod6)</f>
        <v xml:space="preserve">Review of Grievances Related to Access; 
</v>
      </c>
      <c r="DK81" s="251" t="str">
        <f>IF(ISNUMBER(FIND(analysismethod6,'III_Plan comp 438.68 {Plan 6}'!BD$15)),"",'III_Plan comp 438.68 {Plan 6}'!BD$15&amp;analysismethod6)</f>
        <v xml:space="preserve">Review of Grievances Related to Access; 
</v>
      </c>
      <c r="DL81" s="251" t="str">
        <f>IF(ISNUMBER(FIND(analysismethod6,'III_Plan comp 438.68 {Plan 6}'!BE$15)),"",'III_Plan comp 438.68 {Plan 6}'!BE$15&amp;analysismethod6)</f>
        <v xml:space="preserve">Review of Grievances Related to Access; 
</v>
      </c>
      <c r="DM81" s="251" t="str">
        <f>IF(ISNUMBER(FIND(analysismethod6,'III_Plan comp 438.68 {Plan 6}'!BF$15)),"",'III_Plan comp 438.68 {Plan 6}'!BF$15&amp;analysismethod6)</f>
        <v xml:space="preserve">Review of Grievances Related to Access; 
</v>
      </c>
      <c r="DN81" s="251" t="str">
        <f>IF(ISNUMBER(FIND(analysismethod6,'III_Plan comp 438.68 {Plan 6}'!BG$15)),"",'III_Plan comp 438.68 {Plan 6}'!BG$15&amp;analysismethod6)</f>
        <v xml:space="preserve">Review of Grievances Related to Access; 
</v>
      </c>
      <c r="DO81" s="251" t="str">
        <f>IF(ISNUMBER(FIND(analysismethod6,'III_Plan comp 438.68 {Plan 6}'!BH$15)),"",'III_Plan comp 438.68 {Plan 6}'!BH$15&amp;analysismethod6)</f>
        <v xml:space="preserve">Review of Grievances Related to Access; 
</v>
      </c>
      <c r="DP81" s="251" t="str">
        <f>IF(ISNUMBER(FIND(analysismethod6,'III_Plan comp 438.68 {Plan 6}'!BI$15)),"",'III_Plan comp 438.68 {Plan 6}'!BI$15&amp;analysismethod6)</f>
        <v xml:space="preserve">Review of Grievances Related to Access; 
</v>
      </c>
      <c r="DQ81" s="251" t="str">
        <f>IF(ISNUMBER(FIND(analysismethod6,'III_Plan comp 438.68 {Plan 6}'!BJ$15)),"",'III_Plan comp 438.68 {Plan 6}'!BJ$15&amp;analysismethod6)</f>
        <v xml:space="preserve">Review of Grievances Related to Access; 
</v>
      </c>
      <c r="DR81" s="251" t="str">
        <f>IF(ISNUMBER(FIND(analysismethod6,'III_Plan comp 438.68 {Plan 6}'!BK$15)),"",'III_Plan comp 438.68 {Plan 6}'!BK$15&amp;analysismethod6)</f>
        <v xml:space="preserve">Review of Grievances Related to Access; 
</v>
      </c>
      <c r="DS81" s="251" t="str">
        <f>IF(ISNUMBER(FIND(analysismethod6,'III_Plan comp 438.68 {Plan 6}'!BL$15)),"",'III_Plan comp 438.68 {Plan 6}'!BL$15&amp;analysismethod6)</f>
        <v xml:space="preserve">Review of Grievances Related to Access; 
</v>
      </c>
      <c r="DT81" s="251" t="str">
        <f>IF(ISNUMBER(FIND(analysismethod6,'III_Plan comp 438.68 {Plan 6}'!BM$15)),"",'III_Plan comp 438.68 {Plan 6}'!BM$15&amp;analysismethod6)</f>
        <v xml:space="preserve">Review of Grievances Related to Access; 
</v>
      </c>
      <c r="DU81" s="251" t="str">
        <f>IF(ISNUMBER(FIND(analysismethod6,'III_Plan comp 438.68 {Plan 6}'!BN$15)),"",'III_Plan comp 438.68 {Plan 6}'!BN$15&amp;analysismethod6)</f>
        <v xml:space="preserve">Review of Grievances Related to Access; 
</v>
      </c>
      <c r="DV81" s="251" t="str">
        <f>IF(ISNUMBER(FIND(analysismethod6,'III_Plan comp 438.68 {Plan 6}'!BO$15)),"",'III_Plan comp 438.68 {Plan 6}'!BO$15&amp;analysismethod6)</f>
        <v xml:space="preserve">Review of Grievances Related to Access; 
</v>
      </c>
      <c r="DW81" s="251" t="str">
        <f>IF(ISNUMBER(FIND(analysismethod6,'III_Plan comp 438.68 {Plan 6}'!BP$15)),"",'III_Plan comp 438.68 {Plan 6}'!BP$15&amp;analysismethod6)</f>
        <v xml:space="preserve">Review of Grievances Related to Access; 
</v>
      </c>
      <c r="DX81" s="251" t="str">
        <f>IF(ISNUMBER(FIND(analysismethod6,'III_Plan comp 438.68 {Plan 6}'!BQ$15)),"",'III_Plan comp 438.68 {Plan 6}'!BQ$15&amp;analysismethod6)</f>
        <v xml:space="preserve">Review of Grievances Related to Access; 
</v>
      </c>
      <c r="DY81" s="251" t="str">
        <f>IF(ISNUMBER(FIND(analysismethod6,'III_Plan comp 438.68 {Plan 6}'!BR$15)),"",'III_Plan comp 438.68 {Plan 6}'!BR$15&amp;analysismethod6)</f>
        <v xml:space="preserve">Review of Grievances Related to Access; 
</v>
      </c>
      <c r="DZ81" s="251" t="str">
        <f>IF(ISNUMBER(FIND(analysismethod6,'III_Plan comp 438.68 {Plan 6}'!BS$15)),"",'III_Plan comp 438.68 {Plan 6}'!BS$15&amp;analysismethod6)</f>
        <v xml:space="preserve">Review of Grievances Related to Access; 
</v>
      </c>
      <c r="EA81" s="251" t="str">
        <f>IF(ISNUMBER(FIND(analysismethod6,'III_Plan comp 438.68 {Plan 6}'!BT$15)),"",'III_Plan comp 438.68 {Plan 6}'!BT$15&amp;analysismethod6)</f>
        <v xml:space="preserve">Review of Grievances Related to Access; 
</v>
      </c>
      <c r="EB81" s="251" t="str">
        <f>IF(ISNUMBER(FIND(analysismethod6,'III_Plan comp 438.68 {Plan 6}'!BU$15)),"",'III_Plan comp 438.68 {Plan 6}'!BU$15&amp;analysismethod6)</f>
        <v xml:space="preserve">Review of Grievances Related to Access; 
</v>
      </c>
      <c r="EC81" s="251" t="str">
        <f>IF(ISNUMBER(FIND(analysismethod6,'III_Plan comp 438.68 {Plan 6}'!BV$15)),"",'III_Plan comp 438.68 {Plan 6}'!BV$15&amp;analysismethod6)</f>
        <v xml:space="preserve">Review of Grievances Related to Access; 
</v>
      </c>
      <c r="ED81" s="251" t="str">
        <f>IF(ISNUMBER(FIND(analysismethod6,'III_Plan comp 438.68 {Plan 6}'!BW$15)),"",'III_Plan comp 438.68 {Plan 6}'!BW$15&amp;analysismethod6)</f>
        <v xml:space="preserve">Review of Grievances Related to Access; 
</v>
      </c>
      <c r="EE81" s="251" t="str">
        <f>IF(ISNUMBER(FIND(analysismethod6,'III_Plan comp 438.68 {Plan 6}'!BX$15)),"",'III_Plan comp 438.68 {Plan 6}'!BX$15&amp;analysismethod6)</f>
        <v xml:space="preserve">Review of Grievances Related to Access; 
</v>
      </c>
      <c r="EF81" s="251" t="str">
        <f>IF(ISNUMBER(FIND(analysismethod6,'III_Plan comp 438.68 {Plan 6}'!BY$15)),"",'III_Plan comp 438.68 {Plan 6}'!BY$15&amp;analysismethod6)</f>
        <v xml:space="preserve">Review of Grievances Related to Access; 
</v>
      </c>
      <c r="EG81" s="251" t="str">
        <f>IF(ISNUMBER(FIND(analysismethod6,'III_Plan comp 438.68 {Plan 6}'!BZ$15)),"",'III_Plan comp 438.68 {Plan 6}'!BZ$15&amp;analysismethod6)</f>
        <v xml:space="preserve">Review of Grievances Related to Access; 
</v>
      </c>
      <c r="EH81" s="251" t="str">
        <f>IF(ISNUMBER(FIND(analysismethod6,'III_Plan comp 438.68 {Plan 6}'!CA$15)),"",'III_Plan comp 438.68 {Plan 6}'!CA$15&amp;analysismethod6)</f>
        <v xml:space="preserve">Review of Grievances Related to Access; 
</v>
      </c>
      <c r="EI81" s="251" t="str">
        <f>IF(ISNUMBER(FIND(analysismethod6,'III_Plan comp 438.68 {Plan 6}'!CB$15)),"",'III_Plan comp 438.68 {Plan 6}'!CB$15&amp;analysismethod6)</f>
        <v xml:space="preserve">Review of Grievances Related to Access; 
</v>
      </c>
      <c r="EJ81" s="251" t="str">
        <f>IF(ISNUMBER(FIND(analysismethod6,'III_Plan comp 438.68 {Plan 6}'!CC$15)),"",'III_Plan comp 438.68 {Plan 6}'!CC$15&amp;analysismethod6)</f>
        <v xml:space="preserve">Review of Grievances Related to Access; 
</v>
      </c>
      <c r="EK81" s="251" t="str">
        <f>IF(ISNUMBER(FIND(analysismethod6,'III_Plan comp 438.68 {Plan 6}'!CD$15)),"",'III_Plan comp 438.68 {Plan 6}'!CD$15&amp;analysismethod6)</f>
        <v xml:space="preserve">Review of Grievances Related to Access; 
</v>
      </c>
      <c r="EL81" s="251" t="str">
        <f>IF(ISNUMBER(FIND(analysismethod6,'III_Plan comp 438.68 {Plan 6}'!CE$15)),"",'III_Plan comp 438.68 {Plan 6}'!CE$15&amp;analysismethod6)</f>
        <v xml:space="preserve">Review of Grievances Related to Access; 
</v>
      </c>
      <c r="EM81" s="251" t="str">
        <f>IF(ISNUMBER(FIND(analysismethod6,'III_Plan comp 438.68 {Plan 6}'!CF$15)),"",'III_Plan comp 438.68 {Plan 6}'!CF$15&amp;analysismethod6)</f>
        <v xml:space="preserve">Review of Grievances Related to Access; 
</v>
      </c>
      <c r="EN81" s="251" t="str">
        <f>IF(ISNUMBER(FIND(analysismethod6,'III_Plan comp 438.68 {Plan 6}'!CG$15)),"",'III_Plan comp 438.68 {Plan 6}'!CG$15&amp;analysismethod6)</f>
        <v xml:space="preserve">Review of Grievances Related to Access; 
</v>
      </c>
      <c r="EO81" s="251" t="str">
        <f>IF(ISNUMBER(FIND(analysismethod6,'III_Plan comp 438.68 {Plan 6}'!CH$15)),"",'III_Plan comp 438.68 {Plan 6}'!CH$15&amp;analysismethod6)</f>
        <v xml:space="preserve">Review of Grievances Related to Access; 
</v>
      </c>
      <c r="EP81" s="251" t="str">
        <f>IF(ISNUMBER(FIND(analysismethod6,'III_Plan comp 438.68 {Plan 6}'!CI$15)),"",'III_Plan comp 438.68 {Plan 6}'!CI$15&amp;analysismethod6)</f>
        <v xml:space="preserve">Review of Grievances Related to Access; 
</v>
      </c>
      <c r="EQ81" s="251" t="str">
        <f>IF(ISNUMBER(FIND(analysismethod6,'III_Plan comp 438.68 {Plan 6}'!CJ$15)),"",'III_Plan comp 438.68 {Plan 6}'!CJ$15&amp;analysismethod6)</f>
        <v xml:space="preserve">Review of Grievances Related to Access; 
</v>
      </c>
      <c r="ER81" s="251" t="str">
        <f>IF(ISNUMBER(FIND(analysismethod6,'III_Plan comp 438.68 {Plan 6}'!CK$15)),"",'III_Plan comp 438.68 {Plan 6}'!CK$15&amp;analysismethod6)</f>
        <v xml:space="preserve">Review of Grievances Related to Access; 
</v>
      </c>
      <c r="ES81" s="251" t="str">
        <f>IF(ISNUMBER(FIND(analysismethod6,'III_Plan comp 438.68 {Plan 6}'!CL$15)),"",'III_Plan comp 438.68 {Plan 6}'!CL$15&amp;analysismethod6)</f>
        <v xml:space="preserve">Review of Grievances Related to Access; 
</v>
      </c>
      <c r="ET81" s="251" t="str">
        <f>IF(ISNUMBER(FIND(analysismethod6,'III_Plan comp 438.68 {Plan 6}'!CM$15)),"",'III_Plan comp 438.68 {Plan 6}'!CM$15&amp;analysismethod6)</f>
        <v xml:space="preserve">Review of Grievances Related to Access; 
</v>
      </c>
      <c r="EU81" s="251" t="str">
        <f>IF(ISNUMBER(FIND(analysismethod6,'III_Plan comp 438.68 {Plan 6}'!CN$15)),"",'III_Plan comp 438.68 {Plan 6}'!CN$15&amp;analysismethod6)</f>
        <v xml:space="preserve">Review of Grievances Related to Access; 
</v>
      </c>
      <c r="EV81" s="251" t="str">
        <f>IF(ISNUMBER(FIND(analysismethod6,'III_Plan comp 438.68 {Plan 6}'!CO$15)),"",'III_Plan comp 438.68 {Plan 6}'!CO$15&amp;analysismethod6)</f>
        <v xml:space="preserve">Review of Grievances Related to Access; 
</v>
      </c>
      <c r="EW81" s="251" t="str">
        <f>IF(ISNUMBER(FIND(analysismethod6,'III_Plan comp 438.68 {Plan 6}'!CP$15)),"",'III_Plan comp 438.68 {Plan 6}'!CP$15&amp;analysismethod6)</f>
        <v xml:space="preserve">Review of Grievances Related to Access; 
</v>
      </c>
      <c r="EX81" s="251" t="str">
        <f>IF(ISNUMBER(FIND(analysismethod6,'III_Plan comp 438.68 {Plan 6}'!CQ$15)),"",'III_Plan comp 438.68 {Plan 6}'!CQ$15&amp;analysismethod6)</f>
        <v xml:space="preserve">Review of Grievances Related to Access; 
</v>
      </c>
      <c r="EY81" s="251" t="str">
        <f>IF(ISNUMBER(FIND(analysismethod6,'III_Plan comp 438.68 {Plan 6}'!CR$15)),"",'III_Plan comp 438.68 {Plan 6}'!CR$15&amp;analysismethod6)</f>
        <v xml:space="preserve">Review of Grievances Related to Access; 
</v>
      </c>
      <c r="EZ81" s="251" t="str">
        <f>IF(ISNUMBER(FIND(analysismethod6,'III_Plan comp 438.68 {Plan 6}'!CS$15)),"",'III_Plan comp 438.68 {Plan 6}'!CS$15&amp;analysismethod6)</f>
        <v xml:space="preserve">Review of Grievances Related to Access; 
</v>
      </c>
      <c r="FA81" s="251" t="str">
        <f>IF(ISNUMBER(FIND(analysismethod6,'III_Plan comp 438.68 {Plan 6}'!CT$15)),"",'III_Plan comp 438.68 {Plan 6}'!CT$15&amp;analysismethod6)</f>
        <v xml:space="preserve">Review of Grievances Related to Access; 
</v>
      </c>
      <c r="FB81" s="251" t="str">
        <f>IF(ISNUMBER(FIND(analysismethod6,'III_Plan comp 438.68 {Plan 6}'!CU$15)),"",'III_Plan comp 438.68 {Plan 6}'!CU$15&amp;analysismethod6)</f>
        <v xml:space="preserve">Review of Grievances Related to Access; 
</v>
      </c>
      <c r="FC81" s="251" t="str">
        <f>IF(ISNUMBER(FIND(analysismethod6,'III_Plan comp 438.68 {Plan 6}'!CV$15)),"",'III_Plan comp 438.68 {Plan 6}'!CV$15&amp;analysismethod6)</f>
        <v xml:space="preserve">Review of Grievances Related to Access; 
</v>
      </c>
      <c r="FD81" s="251" t="str">
        <f>IF(ISNUMBER(FIND(analysismethod6,'III_Plan comp 438.68 {Plan 6}'!CW$15)),"",'III_Plan comp 438.68 {Plan 6}'!CW$15&amp;analysismethod6)</f>
        <v xml:space="preserve">Review of Grievances Related to Access; 
</v>
      </c>
      <c r="FE81" s="251" t="str">
        <f>IF(ISNUMBER(FIND(analysismethod6,'III_Plan comp 438.68 {Plan 6}'!CX$15)),"",'III_Plan comp 438.68 {Plan 6}'!CX$15&amp;analysismethod6)</f>
        <v xml:space="preserve">Review of Grievances Related to Access; 
</v>
      </c>
      <c r="FF81" s="251" t="str">
        <f>IF(ISNUMBER(FIND(analysismethod6,'III_Plan comp 438.68 {Plan 6}'!CY$15)),"",'III_Plan comp 438.68 {Plan 6}'!CY$15&amp;analysismethod6)</f>
        <v xml:space="preserve">Review of Grievances Related to Access; 
</v>
      </c>
      <c r="FG81" s="251" t="str">
        <f>IF(ISNUMBER(FIND(analysismethod6,'III_Plan comp 438.68 {Plan 6}'!CZ$15)),"",'III_Plan comp 438.68 {Plan 6}'!CZ$15&amp;analysismethod6)</f>
        <v xml:space="preserve">Review of Grievances Related to Access; 
</v>
      </c>
    </row>
    <row r="82" spans="62:163" x14ac:dyDescent="0.2">
      <c r="BK82" s="250" t="str">
        <f>IF('I_State and program information'!$E$74="Yes","Encounter Data Analysis"&amp;"; "&amp;CHAR(10)&amp;CHAR(10),"")</f>
        <v xml:space="preserve">Encounter Data Analysis; 
</v>
      </c>
      <c r="BL82" s="251" t="str">
        <f>IF(ISNUMBER(FIND(analysismethod7,'III_Plan comp 438.68 {Plan 6}'!E$15)),"",'III_Plan comp 438.68 {Plan 6}'!E$15&amp;analysismethod7)</f>
        <v xml:space="preserve">Encounter Data Analysis; 
</v>
      </c>
      <c r="BM82" s="251" t="str">
        <f>IF(ISNUMBER(FIND(analysismethod7,'III_Plan comp 438.68 {Plan 6}'!F$15)),"",'III_Plan comp 438.68 {Plan 6}'!F$15&amp;analysismethod7)</f>
        <v xml:space="preserve">Encounter Data Analysis; 
</v>
      </c>
      <c r="BN82" s="251" t="str">
        <f>IF(ISNUMBER(FIND(analysismethod7,'III_Plan comp 438.68 {Plan 6}'!G$15)),"",'III_Plan comp 438.68 {Plan 6}'!G$15&amp;analysismethod7)</f>
        <v xml:space="preserve">Encounter Data Analysis; 
</v>
      </c>
      <c r="BO82" s="251" t="str">
        <f>IF(ISNUMBER(FIND(analysismethod7,'III_Plan comp 438.68 {Plan 6}'!H$15)),"",'III_Plan comp 438.68 {Plan 6}'!H$15&amp;analysismethod7)</f>
        <v xml:space="preserve">Encounter Data Analysis; 
</v>
      </c>
      <c r="BP82" s="251" t="str">
        <f>IF(ISNUMBER(FIND(analysismethod7,'III_Plan comp 438.68 {Plan 6}'!I$15)),"",'III_Plan comp 438.68 {Plan 6}'!I$15&amp;analysismethod7)</f>
        <v xml:space="preserve">Encounter Data Analysis; 
</v>
      </c>
      <c r="BQ82" s="251" t="str">
        <f>IF(ISNUMBER(FIND(analysismethod7,'III_Plan comp 438.68 {Plan 6}'!J$15)),"",'III_Plan comp 438.68 {Plan 6}'!J$15&amp;analysismethod7)</f>
        <v xml:space="preserve">Encounter Data Analysis; 
</v>
      </c>
      <c r="BR82" s="251" t="str">
        <f>IF(ISNUMBER(FIND(analysismethod7,'III_Plan comp 438.68 {Plan 6}'!K$15)),"",'III_Plan comp 438.68 {Plan 6}'!K$15&amp;analysismethod7)</f>
        <v xml:space="preserve">Encounter Data Analysis; 
</v>
      </c>
      <c r="BS82" s="251" t="str">
        <f>IF(ISNUMBER(FIND(analysismethod7,'III_Plan comp 438.68 {Plan 6}'!L$15)),"",'III_Plan comp 438.68 {Plan 6}'!L$15&amp;analysismethod7)</f>
        <v xml:space="preserve">Encounter Data Analysis; 
</v>
      </c>
      <c r="BT82" s="251" t="str">
        <f>IF(ISNUMBER(FIND(analysismethod7,'III_Plan comp 438.68 {Plan 6}'!M$15)),"",'III_Plan comp 438.68 {Plan 6}'!M$15&amp;analysismethod7)</f>
        <v xml:space="preserve">Encounter Data Analysis; 
</v>
      </c>
      <c r="BU82" s="251" t="str">
        <f>IF(ISNUMBER(FIND(analysismethod7,'III_Plan comp 438.68 {Plan 6}'!N$15)),"",'III_Plan comp 438.68 {Plan 6}'!N$15&amp;analysismethod7)</f>
        <v xml:space="preserve">Encounter Data Analysis; 
</v>
      </c>
      <c r="BV82" s="251" t="str">
        <f>IF(ISNUMBER(FIND(analysismethod7,'III_Plan comp 438.68 {Plan 6}'!O$15)),"",'III_Plan comp 438.68 {Plan 6}'!O$15&amp;analysismethod7)</f>
        <v xml:space="preserve">Encounter Data Analysis; 
</v>
      </c>
      <c r="BW82" s="251" t="str">
        <f>IF(ISNUMBER(FIND(analysismethod7,'III_Plan comp 438.68 {Plan 6}'!P$15)),"",'III_Plan comp 438.68 {Plan 6}'!P$15&amp;analysismethod7)</f>
        <v xml:space="preserve">Encounter Data Analysis; 
</v>
      </c>
      <c r="BX82" s="251" t="str">
        <f>IF(ISNUMBER(FIND(analysismethod7,'III_Plan comp 438.68 {Plan 6}'!Q$15)),"",'III_Plan comp 438.68 {Plan 6}'!Q$15&amp;analysismethod7)</f>
        <v xml:space="preserve">Encounter Data Analysis; 
</v>
      </c>
      <c r="BY82" s="251" t="str">
        <f>IF(ISNUMBER(FIND(analysismethod7,'III_Plan comp 438.68 {Plan 6}'!R$15)),"",'III_Plan comp 438.68 {Plan 6}'!R$15&amp;analysismethod7)</f>
        <v xml:space="preserve">Encounter Data Analysis; 
</v>
      </c>
      <c r="BZ82" s="251" t="str">
        <f>IF(ISNUMBER(FIND(analysismethod7,'III_Plan comp 438.68 {Plan 6}'!S$15)),"",'III_Plan comp 438.68 {Plan 6}'!S$15&amp;analysismethod7)</f>
        <v xml:space="preserve">Encounter Data Analysis; 
</v>
      </c>
      <c r="CA82" s="251" t="str">
        <f>IF(ISNUMBER(FIND(analysismethod7,'III_Plan comp 438.68 {Plan 6}'!T$15)),"",'III_Plan comp 438.68 {Plan 6}'!T$15&amp;analysismethod7)</f>
        <v xml:space="preserve">Encounter Data Analysis; 
</v>
      </c>
      <c r="CB82" s="251" t="str">
        <f>IF(ISNUMBER(FIND(analysismethod7,'III_Plan comp 438.68 {Plan 6}'!U$15)),"",'III_Plan comp 438.68 {Plan 6}'!U$15&amp;analysismethod7)</f>
        <v xml:space="preserve">Encounter Data Analysis; 
</v>
      </c>
      <c r="CC82" s="251" t="str">
        <f>IF(ISNUMBER(FIND(analysismethod7,'III_Plan comp 438.68 {Plan 6}'!V$15)),"",'III_Plan comp 438.68 {Plan 6}'!V$15&amp;analysismethod7)</f>
        <v xml:space="preserve">Encounter Data Analysis; 
</v>
      </c>
      <c r="CD82" s="251" t="str">
        <f>IF(ISNUMBER(FIND(analysismethod7,'III_Plan comp 438.68 {Plan 6}'!W$15)),"",'III_Plan comp 438.68 {Plan 6}'!W$15&amp;analysismethod7)</f>
        <v xml:space="preserve">Encounter Data Analysis; 
</v>
      </c>
      <c r="CE82" s="251" t="str">
        <f>IF(ISNUMBER(FIND(analysismethod7,'III_Plan comp 438.68 {Plan 6}'!X$15)),"",'III_Plan comp 438.68 {Plan 6}'!X$15&amp;analysismethod7)</f>
        <v xml:space="preserve">Encounter Data Analysis; 
</v>
      </c>
      <c r="CF82" s="251" t="str">
        <f>IF(ISNUMBER(FIND(analysismethod7,'III_Plan comp 438.68 {Plan 6}'!Y$15)),"",'III_Plan comp 438.68 {Plan 6}'!Y$15&amp;analysismethod7)</f>
        <v xml:space="preserve">Encounter Data Analysis; 
</v>
      </c>
      <c r="CG82" s="251" t="str">
        <f>IF(ISNUMBER(FIND(analysismethod7,'III_Plan comp 438.68 {Plan 6}'!Z$15)),"",'III_Plan comp 438.68 {Plan 6}'!Z$15&amp;analysismethod7)</f>
        <v xml:space="preserve">Encounter Data Analysis; 
</v>
      </c>
      <c r="CH82" s="251" t="str">
        <f>IF(ISNUMBER(FIND(analysismethod7,'III_Plan comp 438.68 {Plan 6}'!AA$15)),"",'III_Plan comp 438.68 {Plan 6}'!AA$15&amp;analysismethod7)</f>
        <v xml:space="preserve">Encounter Data Analysis; 
</v>
      </c>
      <c r="CI82" s="251" t="str">
        <f>IF(ISNUMBER(FIND(analysismethod7,'III_Plan comp 438.68 {Plan 6}'!AB$15)),"",'III_Plan comp 438.68 {Plan 6}'!AB$15&amp;analysismethod7)</f>
        <v xml:space="preserve">Encounter Data Analysis; 
</v>
      </c>
      <c r="CJ82" s="251" t="str">
        <f>IF(ISNUMBER(FIND(analysismethod7,'III_Plan comp 438.68 {Plan 6}'!AC$15)),"",'III_Plan comp 438.68 {Plan 6}'!AC$15&amp;analysismethod7)</f>
        <v xml:space="preserve">Encounter Data Analysis; 
</v>
      </c>
      <c r="CK82" s="251" t="str">
        <f>IF(ISNUMBER(FIND(analysismethod7,'III_Plan comp 438.68 {Plan 6}'!AD$15)),"",'III_Plan comp 438.68 {Plan 6}'!AD$15&amp;analysismethod7)</f>
        <v xml:space="preserve">Encounter Data Analysis; 
</v>
      </c>
      <c r="CL82" s="251" t="str">
        <f>IF(ISNUMBER(FIND(analysismethod7,'III_Plan comp 438.68 {Plan 6}'!AE$15)),"",'III_Plan comp 438.68 {Plan 6}'!AE$15&amp;analysismethod7)</f>
        <v xml:space="preserve">Encounter Data Analysis; 
</v>
      </c>
      <c r="CM82" s="251" t="str">
        <f>IF(ISNUMBER(FIND(analysismethod7,'III_Plan comp 438.68 {Plan 6}'!AF$15)),"",'III_Plan comp 438.68 {Plan 6}'!AF$15&amp;analysismethod7)</f>
        <v xml:space="preserve">Encounter Data Analysis; 
</v>
      </c>
      <c r="CN82" s="251" t="str">
        <f>IF(ISNUMBER(FIND(analysismethod7,'III_Plan comp 438.68 {Plan 6}'!AG$15)),"",'III_Plan comp 438.68 {Plan 6}'!AG$15&amp;analysismethod7)</f>
        <v xml:space="preserve">Encounter Data Analysis; 
</v>
      </c>
      <c r="CO82" s="251" t="str">
        <f>IF(ISNUMBER(FIND(analysismethod7,'III_Plan comp 438.68 {Plan 6}'!AH$15)),"",'III_Plan comp 438.68 {Plan 6}'!AH$15&amp;analysismethod7)</f>
        <v xml:space="preserve">Encounter Data Analysis; 
</v>
      </c>
      <c r="CP82" s="251" t="str">
        <f>IF(ISNUMBER(FIND(analysismethod7,'III_Plan comp 438.68 {Plan 6}'!AI$15)),"",'III_Plan comp 438.68 {Plan 6}'!AI$15&amp;analysismethod7)</f>
        <v xml:space="preserve">Encounter Data Analysis; 
</v>
      </c>
      <c r="CQ82" s="251" t="str">
        <f>IF(ISNUMBER(FIND(analysismethod7,'III_Plan comp 438.68 {Plan 6}'!AJ$15)),"",'III_Plan comp 438.68 {Plan 6}'!AJ$15&amp;analysismethod7)</f>
        <v xml:space="preserve">Encounter Data Analysis; 
</v>
      </c>
      <c r="CR82" s="251" t="str">
        <f>IF(ISNUMBER(FIND(analysismethod7,'III_Plan comp 438.68 {Plan 6}'!AK$15)),"",'III_Plan comp 438.68 {Plan 6}'!AK$15&amp;analysismethod7)</f>
        <v xml:space="preserve">Encounter Data Analysis; 
</v>
      </c>
      <c r="CS82" s="251" t="str">
        <f>IF(ISNUMBER(FIND(analysismethod7,'III_Plan comp 438.68 {Plan 6}'!AL$15)),"",'III_Plan comp 438.68 {Plan 6}'!AL$15&amp;analysismethod7)</f>
        <v xml:space="preserve">Encounter Data Analysis; 
</v>
      </c>
      <c r="CT82" s="251" t="str">
        <f>IF(ISNUMBER(FIND(analysismethod7,'III_Plan comp 438.68 {Plan 6}'!AM$15)),"",'III_Plan comp 438.68 {Plan 6}'!AM$15&amp;analysismethod7)</f>
        <v xml:space="preserve">Encounter Data Analysis; 
</v>
      </c>
      <c r="CU82" s="251" t="str">
        <f>IF(ISNUMBER(FIND(analysismethod7,'III_Plan comp 438.68 {Plan 6}'!AN$15)),"",'III_Plan comp 438.68 {Plan 6}'!AN$15&amp;analysismethod7)</f>
        <v xml:space="preserve">Encounter Data Analysis; 
</v>
      </c>
      <c r="CV82" s="251" t="str">
        <f>IF(ISNUMBER(FIND(analysismethod7,'III_Plan comp 438.68 {Plan 6}'!AO$15)),"",'III_Plan comp 438.68 {Plan 6}'!AO$15&amp;analysismethod7)</f>
        <v xml:space="preserve">Encounter Data Analysis; 
</v>
      </c>
      <c r="CW82" s="251" t="str">
        <f>IF(ISNUMBER(FIND(analysismethod7,'III_Plan comp 438.68 {Plan 6}'!AP$15)),"",'III_Plan comp 438.68 {Plan 6}'!AP$15&amp;analysismethod7)</f>
        <v xml:space="preserve">Encounter Data Analysis; 
</v>
      </c>
      <c r="CX82" s="251" t="str">
        <f>IF(ISNUMBER(FIND(analysismethod7,'III_Plan comp 438.68 {Plan 6}'!AQ$15)),"",'III_Plan comp 438.68 {Plan 6}'!AQ$15&amp;analysismethod7)</f>
        <v xml:space="preserve">Encounter Data Analysis; 
</v>
      </c>
      <c r="CY82" s="251" t="str">
        <f>IF(ISNUMBER(FIND(analysismethod7,'III_Plan comp 438.68 {Plan 6}'!AR$15)),"",'III_Plan comp 438.68 {Plan 6}'!AR$15&amp;analysismethod7)</f>
        <v xml:space="preserve">Encounter Data Analysis; 
</v>
      </c>
      <c r="CZ82" s="251" t="str">
        <f>IF(ISNUMBER(FIND(analysismethod7,'III_Plan comp 438.68 {Plan 6}'!AS$15)),"",'III_Plan comp 438.68 {Plan 6}'!AS$15&amp;analysismethod7)</f>
        <v xml:space="preserve">Encounter Data Analysis; 
</v>
      </c>
      <c r="DA82" s="251" t="str">
        <f>IF(ISNUMBER(FIND(analysismethod7,'III_Plan comp 438.68 {Plan 6}'!AT$15)),"",'III_Plan comp 438.68 {Plan 6}'!AT$15&amp;analysismethod7)</f>
        <v xml:space="preserve">Encounter Data Analysis; 
</v>
      </c>
      <c r="DB82" s="251" t="str">
        <f>IF(ISNUMBER(FIND(analysismethod7,'III_Plan comp 438.68 {Plan 6}'!AU$15)),"",'III_Plan comp 438.68 {Plan 6}'!AU$15&amp;analysismethod7)</f>
        <v xml:space="preserve">Encounter Data Analysis; 
</v>
      </c>
      <c r="DC82" s="251" t="str">
        <f>IF(ISNUMBER(FIND(analysismethod7,'III_Plan comp 438.68 {Plan 6}'!AV$15)),"",'III_Plan comp 438.68 {Plan 6}'!AV$15&amp;analysismethod7)</f>
        <v xml:space="preserve">Encounter Data Analysis; 
</v>
      </c>
      <c r="DD82" s="251" t="str">
        <f>IF(ISNUMBER(FIND(analysismethod7,'III_Plan comp 438.68 {Plan 6}'!AW$15)),"",'III_Plan comp 438.68 {Plan 6}'!AW$15&amp;analysismethod7)</f>
        <v xml:space="preserve">Encounter Data Analysis; 
</v>
      </c>
      <c r="DE82" s="251" t="str">
        <f>IF(ISNUMBER(FIND(analysismethod7,'III_Plan comp 438.68 {Plan 6}'!AX$15)),"",'III_Plan comp 438.68 {Plan 6}'!AX$15&amp;analysismethod7)</f>
        <v xml:space="preserve">Encounter Data Analysis; 
</v>
      </c>
      <c r="DF82" s="251" t="str">
        <f>IF(ISNUMBER(FIND(analysismethod7,'III_Plan comp 438.68 {Plan 6}'!AY$15)),"",'III_Plan comp 438.68 {Plan 6}'!AY$15&amp;analysismethod7)</f>
        <v xml:space="preserve">Encounter Data Analysis; 
</v>
      </c>
      <c r="DG82" s="251" t="str">
        <f>IF(ISNUMBER(FIND(analysismethod7,'III_Plan comp 438.68 {Plan 6}'!AZ$15)),"",'III_Plan comp 438.68 {Plan 6}'!AZ$15&amp;analysismethod7)</f>
        <v xml:space="preserve">Encounter Data Analysis; 
</v>
      </c>
      <c r="DH82" s="251" t="str">
        <f>IF(ISNUMBER(FIND(analysismethod7,'III_Plan comp 438.68 {Plan 6}'!BA$15)),"",'III_Plan comp 438.68 {Plan 6}'!BA$15&amp;analysismethod7)</f>
        <v xml:space="preserve">Encounter Data Analysis; 
</v>
      </c>
      <c r="DI82" s="251" t="str">
        <f>IF(ISNUMBER(FIND(analysismethod7,'III_Plan comp 438.68 {Plan 6}'!BB$15)),"",'III_Plan comp 438.68 {Plan 6}'!BB$15&amp;analysismethod7)</f>
        <v xml:space="preserve">Encounter Data Analysis; 
</v>
      </c>
      <c r="DJ82" s="251" t="str">
        <f>IF(ISNUMBER(FIND(analysismethod7,'III_Plan comp 438.68 {Plan 6}'!BC$15)),"",'III_Plan comp 438.68 {Plan 6}'!BC$15&amp;analysismethod7)</f>
        <v xml:space="preserve">Encounter Data Analysis; 
</v>
      </c>
      <c r="DK82" s="251" t="str">
        <f>IF(ISNUMBER(FIND(analysismethod7,'III_Plan comp 438.68 {Plan 6}'!BD$15)),"",'III_Plan comp 438.68 {Plan 6}'!BD$15&amp;analysismethod7)</f>
        <v xml:space="preserve">Encounter Data Analysis; 
</v>
      </c>
      <c r="DL82" s="251" t="str">
        <f>IF(ISNUMBER(FIND(analysismethod7,'III_Plan comp 438.68 {Plan 6}'!BE$15)),"",'III_Plan comp 438.68 {Plan 6}'!BE$15&amp;analysismethod7)</f>
        <v xml:space="preserve">Encounter Data Analysis; 
</v>
      </c>
      <c r="DM82" s="251" t="str">
        <f>IF(ISNUMBER(FIND(analysismethod7,'III_Plan comp 438.68 {Plan 6}'!BF$15)),"",'III_Plan comp 438.68 {Plan 6}'!BF$15&amp;analysismethod7)</f>
        <v xml:space="preserve">Encounter Data Analysis; 
</v>
      </c>
      <c r="DN82" s="251" t="str">
        <f>IF(ISNUMBER(FIND(analysismethod7,'III_Plan comp 438.68 {Plan 6}'!BG$15)),"",'III_Plan comp 438.68 {Plan 6}'!BG$15&amp;analysismethod7)</f>
        <v xml:space="preserve">Encounter Data Analysis; 
</v>
      </c>
      <c r="DO82" s="251" t="str">
        <f>IF(ISNUMBER(FIND(analysismethod7,'III_Plan comp 438.68 {Plan 6}'!BH$15)),"",'III_Plan comp 438.68 {Plan 6}'!BH$15&amp;analysismethod7)</f>
        <v xml:space="preserve">Encounter Data Analysis; 
</v>
      </c>
      <c r="DP82" s="251" t="str">
        <f>IF(ISNUMBER(FIND(analysismethod7,'III_Plan comp 438.68 {Plan 6}'!BI$15)),"",'III_Plan comp 438.68 {Plan 6}'!BI$15&amp;analysismethod7)</f>
        <v xml:space="preserve">Encounter Data Analysis; 
</v>
      </c>
      <c r="DQ82" s="251" t="str">
        <f>IF(ISNUMBER(FIND(analysismethod7,'III_Plan comp 438.68 {Plan 6}'!BJ$15)),"",'III_Plan comp 438.68 {Plan 6}'!BJ$15&amp;analysismethod7)</f>
        <v xml:space="preserve">Encounter Data Analysis; 
</v>
      </c>
      <c r="DR82" s="251" t="str">
        <f>IF(ISNUMBER(FIND(analysismethod7,'III_Plan comp 438.68 {Plan 6}'!BK$15)),"",'III_Plan comp 438.68 {Plan 6}'!BK$15&amp;analysismethod7)</f>
        <v xml:space="preserve">Encounter Data Analysis; 
</v>
      </c>
      <c r="DS82" s="251" t="str">
        <f>IF(ISNUMBER(FIND(analysismethod7,'III_Plan comp 438.68 {Plan 6}'!BL$15)),"",'III_Plan comp 438.68 {Plan 6}'!BL$15&amp;analysismethod7)</f>
        <v xml:space="preserve">Encounter Data Analysis; 
</v>
      </c>
      <c r="DT82" s="251" t="str">
        <f>IF(ISNUMBER(FIND(analysismethod7,'III_Plan comp 438.68 {Plan 6}'!BM$15)),"",'III_Plan comp 438.68 {Plan 6}'!BM$15&amp;analysismethod7)</f>
        <v xml:space="preserve">Encounter Data Analysis; 
</v>
      </c>
      <c r="DU82" s="251" t="str">
        <f>IF(ISNUMBER(FIND(analysismethod7,'III_Plan comp 438.68 {Plan 6}'!BN$15)),"",'III_Plan comp 438.68 {Plan 6}'!BN$15&amp;analysismethod7)</f>
        <v xml:space="preserve">Encounter Data Analysis; 
</v>
      </c>
      <c r="DV82" s="251" t="str">
        <f>IF(ISNUMBER(FIND(analysismethod7,'III_Plan comp 438.68 {Plan 6}'!BO$15)),"",'III_Plan comp 438.68 {Plan 6}'!BO$15&amp;analysismethod7)</f>
        <v xml:space="preserve">Encounter Data Analysis; 
</v>
      </c>
      <c r="DW82" s="251" t="str">
        <f>IF(ISNUMBER(FIND(analysismethod7,'III_Plan comp 438.68 {Plan 6}'!BP$15)),"",'III_Plan comp 438.68 {Plan 6}'!BP$15&amp;analysismethod7)</f>
        <v xml:space="preserve">Encounter Data Analysis; 
</v>
      </c>
      <c r="DX82" s="251" t="str">
        <f>IF(ISNUMBER(FIND(analysismethod7,'III_Plan comp 438.68 {Plan 6}'!BQ$15)),"",'III_Plan comp 438.68 {Plan 6}'!BQ$15&amp;analysismethod7)</f>
        <v xml:space="preserve">Encounter Data Analysis; 
</v>
      </c>
      <c r="DY82" s="251" t="str">
        <f>IF(ISNUMBER(FIND(analysismethod7,'III_Plan comp 438.68 {Plan 6}'!BR$15)),"",'III_Plan comp 438.68 {Plan 6}'!BR$15&amp;analysismethod7)</f>
        <v xml:space="preserve">Encounter Data Analysis; 
</v>
      </c>
      <c r="DZ82" s="251" t="str">
        <f>IF(ISNUMBER(FIND(analysismethod7,'III_Plan comp 438.68 {Plan 6}'!BS$15)),"",'III_Plan comp 438.68 {Plan 6}'!BS$15&amp;analysismethod7)</f>
        <v xml:space="preserve">Encounter Data Analysis; 
</v>
      </c>
      <c r="EA82" s="251" t="str">
        <f>IF(ISNUMBER(FIND(analysismethod7,'III_Plan comp 438.68 {Plan 6}'!BT$15)),"",'III_Plan comp 438.68 {Plan 6}'!BT$15&amp;analysismethod7)</f>
        <v xml:space="preserve">Encounter Data Analysis; 
</v>
      </c>
      <c r="EB82" s="251" t="str">
        <f>IF(ISNUMBER(FIND(analysismethod7,'III_Plan comp 438.68 {Plan 6}'!BU$15)),"",'III_Plan comp 438.68 {Plan 6}'!BU$15&amp;analysismethod7)</f>
        <v xml:space="preserve">Encounter Data Analysis; 
</v>
      </c>
      <c r="EC82" s="251" t="str">
        <f>IF(ISNUMBER(FIND(analysismethod7,'III_Plan comp 438.68 {Plan 6}'!BV$15)),"",'III_Plan comp 438.68 {Plan 6}'!BV$15&amp;analysismethod7)</f>
        <v xml:space="preserve">Encounter Data Analysis; 
</v>
      </c>
      <c r="ED82" s="251" t="str">
        <f>IF(ISNUMBER(FIND(analysismethod7,'III_Plan comp 438.68 {Plan 6}'!BW$15)),"",'III_Plan comp 438.68 {Plan 6}'!BW$15&amp;analysismethod7)</f>
        <v xml:space="preserve">Encounter Data Analysis; 
</v>
      </c>
      <c r="EE82" s="251" t="str">
        <f>IF(ISNUMBER(FIND(analysismethod7,'III_Plan comp 438.68 {Plan 6}'!BX$15)),"",'III_Plan comp 438.68 {Plan 6}'!BX$15&amp;analysismethod7)</f>
        <v xml:space="preserve">Encounter Data Analysis; 
</v>
      </c>
      <c r="EF82" s="251" t="str">
        <f>IF(ISNUMBER(FIND(analysismethod7,'III_Plan comp 438.68 {Plan 6}'!BY$15)),"",'III_Plan comp 438.68 {Plan 6}'!BY$15&amp;analysismethod7)</f>
        <v xml:space="preserve">Encounter Data Analysis; 
</v>
      </c>
      <c r="EG82" s="251" t="str">
        <f>IF(ISNUMBER(FIND(analysismethod7,'III_Plan comp 438.68 {Plan 6}'!BZ$15)),"",'III_Plan comp 438.68 {Plan 6}'!BZ$15&amp;analysismethod7)</f>
        <v xml:space="preserve">Encounter Data Analysis; 
</v>
      </c>
      <c r="EH82" s="251" t="str">
        <f>IF(ISNUMBER(FIND(analysismethod7,'III_Plan comp 438.68 {Plan 6}'!CA$15)),"",'III_Plan comp 438.68 {Plan 6}'!CA$15&amp;analysismethod7)</f>
        <v xml:space="preserve">Encounter Data Analysis; 
</v>
      </c>
      <c r="EI82" s="251" t="str">
        <f>IF(ISNUMBER(FIND(analysismethod7,'III_Plan comp 438.68 {Plan 6}'!CB$15)),"",'III_Plan comp 438.68 {Plan 6}'!CB$15&amp;analysismethod7)</f>
        <v xml:space="preserve">Encounter Data Analysis; 
</v>
      </c>
      <c r="EJ82" s="251" t="str">
        <f>IF(ISNUMBER(FIND(analysismethod7,'III_Plan comp 438.68 {Plan 6}'!CC$15)),"",'III_Plan comp 438.68 {Plan 6}'!CC$15&amp;analysismethod7)</f>
        <v xml:space="preserve">Encounter Data Analysis; 
</v>
      </c>
      <c r="EK82" s="251" t="str">
        <f>IF(ISNUMBER(FIND(analysismethod7,'III_Plan comp 438.68 {Plan 6}'!CD$15)),"",'III_Plan comp 438.68 {Plan 6}'!CD$15&amp;analysismethod7)</f>
        <v xml:space="preserve">Encounter Data Analysis; 
</v>
      </c>
      <c r="EL82" s="251" t="str">
        <f>IF(ISNUMBER(FIND(analysismethod7,'III_Plan comp 438.68 {Plan 6}'!CE$15)),"",'III_Plan comp 438.68 {Plan 6}'!CE$15&amp;analysismethod7)</f>
        <v xml:space="preserve">Encounter Data Analysis; 
</v>
      </c>
      <c r="EM82" s="251" t="str">
        <f>IF(ISNUMBER(FIND(analysismethod7,'III_Plan comp 438.68 {Plan 6}'!CF$15)),"",'III_Plan comp 438.68 {Plan 6}'!CF$15&amp;analysismethod7)</f>
        <v xml:space="preserve">Encounter Data Analysis; 
</v>
      </c>
      <c r="EN82" s="251" t="str">
        <f>IF(ISNUMBER(FIND(analysismethod7,'III_Plan comp 438.68 {Plan 6}'!CG$15)),"",'III_Plan comp 438.68 {Plan 6}'!CG$15&amp;analysismethod7)</f>
        <v xml:space="preserve">Encounter Data Analysis; 
</v>
      </c>
      <c r="EO82" s="251" t="str">
        <f>IF(ISNUMBER(FIND(analysismethod7,'III_Plan comp 438.68 {Plan 6}'!CH$15)),"",'III_Plan comp 438.68 {Plan 6}'!CH$15&amp;analysismethod7)</f>
        <v xml:space="preserve">Encounter Data Analysis; 
</v>
      </c>
      <c r="EP82" s="251" t="str">
        <f>IF(ISNUMBER(FIND(analysismethod7,'III_Plan comp 438.68 {Plan 6}'!CI$15)),"",'III_Plan comp 438.68 {Plan 6}'!CI$15&amp;analysismethod7)</f>
        <v xml:space="preserve">Encounter Data Analysis; 
</v>
      </c>
      <c r="EQ82" s="251" t="str">
        <f>IF(ISNUMBER(FIND(analysismethod7,'III_Plan comp 438.68 {Plan 6}'!CJ$15)),"",'III_Plan comp 438.68 {Plan 6}'!CJ$15&amp;analysismethod7)</f>
        <v xml:space="preserve">Encounter Data Analysis; 
</v>
      </c>
      <c r="ER82" s="251" t="str">
        <f>IF(ISNUMBER(FIND(analysismethod7,'III_Plan comp 438.68 {Plan 6}'!CK$15)),"",'III_Plan comp 438.68 {Plan 6}'!CK$15&amp;analysismethod7)</f>
        <v xml:space="preserve">Encounter Data Analysis; 
</v>
      </c>
      <c r="ES82" s="251" t="str">
        <f>IF(ISNUMBER(FIND(analysismethod7,'III_Plan comp 438.68 {Plan 6}'!CL$15)),"",'III_Plan comp 438.68 {Plan 6}'!CL$15&amp;analysismethod7)</f>
        <v xml:space="preserve">Encounter Data Analysis; 
</v>
      </c>
      <c r="ET82" s="251" t="str">
        <f>IF(ISNUMBER(FIND(analysismethod7,'III_Plan comp 438.68 {Plan 6}'!CM$15)),"",'III_Plan comp 438.68 {Plan 6}'!CM$15&amp;analysismethod7)</f>
        <v xml:space="preserve">Encounter Data Analysis; 
</v>
      </c>
      <c r="EU82" s="251" t="str">
        <f>IF(ISNUMBER(FIND(analysismethod7,'III_Plan comp 438.68 {Plan 6}'!CN$15)),"",'III_Plan comp 438.68 {Plan 6}'!CN$15&amp;analysismethod7)</f>
        <v xml:space="preserve">Encounter Data Analysis; 
</v>
      </c>
      <c r="EV82" s="251" t="str">
        <f>IF(ISNUMBER(FIND(analysismethod7,'III_Plan comp 438.68 {Plan 6}'!CO$15)),"",'III_Plan comp 438.68 {Plan 6}'!CO$15&amp;analysismethod7)</f>
        <v xml:space="preserve">Encounter Data Analysis; 
</v>
      </c>
      <c r="EW82" s="251" t="str">
        <f>IF(ISNUMBER(FIND(analysismethod7,'III_Plan comp 438.68 {Plan 6}'!CP$15)),"",'III_Plan comp 438.68 {Plan 6}'!CP$15&amp;analysismethod7)</f>
        <v xml:space="preserve">Encounter Data Analysis; 
</v>
      </c>
      <c r="EX82" s="251" t="str">
        <f>IF(ISNUMBER(FIND(analysismethod7,'III_Plan comp 438.68 {Plan 6}'!CQ$15)),"",'III_Plan comp 438.68 {Plan 6}'!CQ$15&amp;analysismethod7)</f>
        <v xml:space="preserve">Encounter Data Analysis; 
</v>
      </c>
      <c r="EY82" s="251" t="str">
        <f>IF(ISNUMBER(FIND(analysismethod7,'III_Plan comp 438.68 {Plan 6}'!CR$15)),"",'III_Plan comp 438.68 {Plan 6}'!CR$15&amp;analysismethod7)</f>
        <v xml:space="preserve">Encounter Data Analysis; 
</v>
      </c>
      <c r="EZ82" s="251" t="str">
        <f>IF(ISNUMBER(FIND(analysismethod7,'III_Plan comp 438.68 {Plan 6}'!CS$15)),"",'III_Plan comp 438.68 {Plan 6}'!CS$15&amp;analysismethod7)</f>
        <v xml:space="preserve">Encounter Data Analysis; 
</v>
      </c>
      <c r="FA82" s="251" t="str">
        <f>IF(ISNUMBER(FIND(analysismethod7,'III_Plan comp 438.68 {Plan 6}'!CT$15)),"",'III_Plan comp 438.68 {Plan 6}'!CT$15&amp;analysismethod7)</f>
        <v xml:space="preserve">Encounter Data Analysis; 
</v>
      </c>
      <c r="FB82" s="251" t="str">
        <f>IF(ISNUMBER(FIND(analysismethod7,'III_Plan comp 438.68 {Plan 6}'!CU$15)),"",'III_Plan comp 438.68 {Plan 6}'!CU$15&amp;analysismethod7)</f>
        <v xml:space="preserve">Encounter Data Analysis; 
</v>
      </c>
      <c r="FC82" s="251" t="str">
        <f>IF(ISNUMBER(FIND(analysismethod7,'III_Plan comp 438.68 {Plan 6}'!CV$15)),"",'III_Plan comp 438.68 {Plan 6}'!CV$15&amp;analysismethod7)</f>
        <v xml:space="preserve">Encounter Data Analysis; 
</v>
      </c>
      <c r="FD82" s="251" t="str">
        <f>IF(ISNUMBER(FIND(analysismethod7,'III_Plan comp 438.68 {Plan 6}'!CW$15)),"",'III_Plan comp 438.68 {Plan 6}'!CW$15&amp;analysismethod7)</f>
        <v xml:space="preserve">Encounter Data Analysis; 
</v>
      </c>
      <c r="FE82" s="251" t="str">
        <f>IF(ISNUMBER(FIND(analysismethod7,'III_Plan comp 438.68 {Plan 6}'!CX$15)),"",'III_Plan comp 438.68 {Plan 6}'!CX$15&amp;analysismethod7)</f>
        <v xml:space="preserve">Encounter Data Analysis; 
</v>
      </c>
      <c r="FF82" s="251" t="str">
        <f>IF(ISNUMBER(FIND(analysismethod7,'III_Plan comp 438.68 {Plan 6}'!CY$15)),"",'III_Plan comp 438.68 {Plan 6}'!CY$15&amp;analysismethod7)</f>
        <v xml:space="preserve">Encounter Data Analysis; 
</v>
      </c>
      <c r="FG82" s="251" t="str">
        <f>IF(ISNUMBER(FIND(analysismethod7,'III_Plan comp 438.68 {Plan 6}'!CZ$15)),"",'III_Plan comp 438.68 {Plan 6}'!CZ$15&amp;analysismethod7)</f>
        <v xml:space="preserve">Encounter Data Analysis; 
</v>
      </c>
    </row>
    <row r="83" spans="62:163" x14ac:dyDescent="0.2">
      <c r="BK83" s="250" t="str">
        <f>IF('I_State and program information'!$E$79&lt;&gt;"",'I_State and program information'!E152&amp;"; "&amp;CHAR(10)&amp;CHAR(10),"")</f>
        <v/>
      </c>
      <c r="BL83" s="251" t="str">
        <f>IF(ISNUMBER(FIND(analysismethod8,'III_Plan comp 438.68 {Plan 6}'!E$15)),"",'III_Plan comp 438.68 {Plan 6}'!E$15&amp;analysismethod8)</f>
        <v/>
      </c>
      <c r="BM83" s="251" t="str">
        <f>IF(ISNUMBER(FIND(analysismethod8,'III_Plan comp 438.68 {Plan 6}'!F$15)),"",'III_Plan comp 438.68 {Plan 6}'!F$15&amp;analysismethod8)</f>
        <v/>
      </c>
      <c r="BN83" s="251" t="str">
        <f>IF(ISNUMBER(FIND(analysismethod8,'III_Plan comp 438.68 {Plan 6}'!G$15)),"",'III_Plan comp 438.68 {Plan 6}'!G$15&amp;analysismethod8)</f>
        <v/>
      </c>
      <c r="BO83" s="251" t="str">
        <f>IF(ISNUMBER(FIND(analysismethod8,'III_Plan comp 438.68 {Plan 6}'!H$15)),"",'III_Plan comp 438.68 {Plan 6}'!H$15&amp;analysismethod8)</f>
        <v/>
      </c>
      <c r="BP83" s="251" t="str">
        <f>IF(ISNUMBER(FIND(analysismethod8,'III_Plan comp 438.68 {Plan 6}'!I$15)),"",'III_Plan comp 438.68 {Plan 6}'!I$15&amp;analysismethod8)</f>
        <v/>
      </c>
      <c r="BQ83" s="251" t="str">
        <f>IF(ISNUMBER(FIND(analysismethod8,'III_Plan comp 438.68 {Plan 6}'!J$15)),"",'III_Plan comp 438.68 {Plan 6}'!J$15&amp;analysismethod8)</f>
        <v/>
      </c>
      <c r="BR83" s="251" t="str">
        <f>IF(ISNUMBER(FIND(analysismethod8,'III_Plan comp 438.68 {Plan 6}'!K$15)),"",'III_Plan comp 438.68 {Plan 6}'!K$15&amp;analysismethod8)</f>
        <v/>
      </c>
      <c r="BS83" s="251" t="str">
        <f>IF(ISNUMBER(FIND(analysismethod8,'III_Plan comp 438.68 {Plan 6}'!L$15)),"",'III_Plan comp 438.68 {Plan 6}'!L$15&amp;analysismethod8)</f>
        <v/>
      </c>
      <c r="BT83" s="251" t="str">
        <f>IF(ISNUMBER(FIND(analysismethod8,'III_Plan comp 438.68 {Plan 6}'!M$15)),"",'III_Plan comp 438.68 {Plan 6}'!M$15&amp;analysismethod8)</f>
        <v/>
      </c>
      <c r="BU83" s="251" t="str">
        <f>IF(ISNUMBER(FIND(analysismethod8,'III_Plan comp 438.68 {Plan 6}'!N$15)),"",'III_Plan comp 438.68 {Plan 6}'!N$15&amp;analysismethod8)</f>
        <v/>
      </c>
      <c r="BV83" s="251" t="str">
        <f>IF(ISNUMBER(FIND(analysismethod8,'III_Plan comp 438.68 {Plan 6}'!O$15)),"",'III_Plan comp 438.68 {Plan 6}'!O$15&amp;analysismethod8)</f>
        <v/>
      </c>
      <c r="BW83" s="251" t="str">
        <f>IF(ISNUMBER(FIND(analysismethod8,'III_Plan comp 438.68 {Plan 6}'!P$15)),"",'III_Plan comp 438.68 {Plan 6}'!P$15&amp;analysismethod8)</f>
        <v/>
      </c>
      <c r="BX83" s="251" t="str">
        <f>IF(ISNUMBER(FIND(analysismethod8,'III_Plan comp 438.68 {Plan 6}'!Q$15)),"",'III_Plan comp 438.68 {Plan 6}'!Q$15&amp;analysismethod8)</f>
        <v/>
      </c>
      <c r="BY83" s="251" t="str">
        <f>IF(ISNUMBER(FIND(analysismethod8,'III_Plan comp 438.68 {Plan 6}'!R$15)),"",'III_Plan comp 438.68 {Plan 6}'!R$15&amp;analysismethod8)</f>
        <v/>
      </c>
      <c r="BZ83" s="251" t="str">
        <f>IF(ISNUMBER(FIND(analysismethod8,'III_Plan comp 438.68 {Plan 6}'!S$15)),"",'III_Plan comp 438.68 {Plan 6}'!S$15&amp;analysismethod8)</f>
        <v/>
      </c>
      <c r="CA83" s="251" t="str">
        <f>IF(ISNUMBER(FIND(analysismethod8,'III_Plan comp 438.68 {Plan 6}'!T$15)),"",'III_Plan comp 438.68 {Plan 6}'!T$15&amp;analysismethod8)</f>
        <v/>
      </c>
      <c r="CB83" s="251" t="str">
        <f>IF(ISNUMBER(FIND(analysismethod8,'III_Plan comp 438.68 {Plan 6}'!U$15)),"",'III_Plan comp 438.68 {Plan 6}'!U$15&amp;analysismethod8)</f>
        <v/>
      </c>
      <c r="CC83" s="251" t="str">
        <f>IF(ISNUMBER(FIND(analysismethod8,'III_Plan comp 438.68 {Plan 6}'!V$15)),"",'III_Plan comp 438.68 {Plan 6}'!V$15&amp;analysismethod8)</f>
        <v/>
      </c>
      <c r="CD83" s="251" t="str">
        <f>IF(ISNUMBER(FIND(analysismethod8,'III_Plan comp 438.68 {Plan 6}'!W$15)),"",'III_Plan comp 438.68 {Plan 6}'!W$15&amp;analysismethod8)</f>
        <v/>
      </c>
      <c r="CE83" s="251" t="str">
        <f>IF(ISNUMBER(FIND(analysismethod8,'III_Plan comp 438.68 {Plan 6}'!X$15)),"",'III_Plan comp 438.68 {Plan 6}'!X$15&amp;analysismethod8)</f>
        <v/>
      </c>
      <c r="CF83" s="251" t="str">
        <f>IF(ISNUMBER(FIND(analysismethod8,'III_Plan comp 438.68 {Plan 6}'!Y$15)),"",'III_Plan comp 438.68 {Plan 6}'!Y$15&amp;analysismethod8)</f>
        <v/>
      </c>
      <c r="CG83" s="251" t="str">
        <f>IF(ISNUMBER(FIND(analysismethod8,'III_Plan comp 438.68 {Plan 6}'!Z$15)),"",'III_Plan comp 438.68 {Plan 6}'!Z$15&amp;analysismethod8)</f>
        <v/>
      </c>
      <c r="CH83" s="251" t="str">
        <f>IF(ISNUMBER(FIND(analysismethod8,'III_Plan comp 438.68 {Plan 6}'!AA$15)),"",'III_Plan comp 438.68 {Plan 6}'!AA$15&amp;analysismethod8)</f>
        <v/>
      </c>
      <c r="CI83" s="251" t="str">
        <f>IF(ISNUMBER(FIND(analysismethod8,'III_Plan comp 438.68 {Plan 6}'!AB$15)),"",'III_Plan comp 438.68 {Plan 6}'!AB$15&amp;analysismethod8)</f>
        <v/>
      </c>
      <c r="CJ83" s="251" t="str">
        <f>IF(ISNUMBER(FIND(analysismethod8,'III_Plan comp 438.68 {Plan 6}'!AC$15)),"",'III_Plan comp 438.68 {Plan 6}'!AC$15&amp;analysismethod8)</f>
        <v/>
      </c>
      <c r="CK83" s="251" t="str">
        <f>IF(ISNUMBER(FIND(analysismethod8,'III_Plan comp 438.68 {Plan 6}'!AD$15)),"",'III_Plan comp 438.68 {Plan 6}'!AD$15&amp;analysismethod8)</f>
        <v/>
      </c>
      <c r="CL83" s="251" t="str">
        <f>IF(ISNUMBER(FIND(analysismethod8,'III_Plan comp 438.68 {Plan 6}'!AE$15)),"",'III_Plan comp 438.68 {Plan 6}'!AE$15&amp;analysismethod8)</f>
        <v/>
      </c>
      <c r="CM83" s="251" t="str">
        <f>IF(ISNUMBER(FIND(analysismethod8,'III_Plan comp 438.68 {Plan 6}'!AF$15)),"",'III_Plan comp 438.68 {Plan 6}'!AF$15&amp;analysismethod8)</f>
        <v/>
      </c>
      <c r="CN83" s="251" t="str">
        <f>IF(ISNUMBER(FIND(analysismethod8,'III_Plan comp 438.68 {Plan 6}'!AG$15)),"",'III_Plan comp 438.68 {Plan 6}'!AG$15&amp;analysismethod8)</f>
        <v/>
      </c>
      <c r="CO83" s="251" t="str">
        <f>IF(ISNUMBER(FIND(analysismethod8,'III_Plan comp 438.68 {Plan 6}'!AH$15)),"",'III_Plan comp 438.68 {Plan 6}'!AH$15&amp;analysismethod8)</f>
        <v/>
      </c>
      <c r="CP83" s="251" t="str">
        <f>IF(ISNUMBER(FIND(analysismethod8,'III_Plan comp 438.68 {Plan 6}'!AI$15)),"",'III_Plan comp 438.68 {Plan 6}'!AI$15&amp;analysismethod8)</f>
        <v/>
      </c>
      <c r="CQ83" s="251" t="str">
        <f>IF(ISNUMBER(FIND(analysismethod8,'III_Plan comp 438.68 {Plan 6}'!AJ$15)),"",'III_Plan comp 438.68 {Plan 6}'!AJ$15&amp;analysismethod8)</f>
        <v/>
      </c>
      <c r="CR83" s="251" t="str">
        <f>IF(ISNUMBER(FIND(analysismethod8,'III_Plan comp 438.68 {Plan 6}'!AK$15)),"",'III_Plan comp 438.68 {Plan 6}'!AK$15&amp;analysismethod8)</f>
        <v/>
      </c>
      <c r="CS83" s="251" t="str">
        <f>IF(ISNUMBER(FIND(analysismethod8,'III_Plan comp 438.68 {Plan 6}'!AL$15)),"",'III_Plan comp 438.68 {Plan 6}'!AL$15&amp;analysismethod8)</f>
        <v/>
      </c>
      <c r="CT83" s="251" t="str">
        <f>IF(ISNUMBER(FIND(analysismethod8,'III_Plan comp 438.68 {Plan 6}'!AM$15)),"",'III_Plan comp 438.68 {Plan 6}'!AM$15&amp;analysismethod8)</f>
        <v/>
      </c>
      <c r="CU83" s="251" t="str">
        <f>IF(ISNUMBER(FIND(analysismethod8,'III_Plan comp 438.68 {Plan 6}'!AN$15)),"",'III_Plan comp 438.68 {Plan 6}'!AN$15&amp;analysismethod8)</f>
        <v/>
      </c>
      <c r="CV83" s="251" t="str">
        <f>IF(ISNUMBER(FIND(analysismethod8,'III_Plan comp 438.68 {Plan 6}'!AO$15)),"",'III_Plan comp 438.68 {Plan 6}'!AO$15&amp;analysismethod8)</f>
        <v/>
      </c>
      <c r="CW83" s="251" t="str">
        <f>IF(ISNUMBER(FIND(analysismethod8,'III_Plan comp 438.68 {Plan 6}'!AP$15)),"",'III_Plan comp 438.68 {Plan 6}'!AP$15&amp;analysismethod8)</f>
        <v/>
      </c>
      <c r="CX83" s="251" t="str">
        <f>IF(ISNUMBER(FIND(analysismethod8,'III_Plan comp 438.68 {Plan 6}'!AQ$15)),"",'III_Plan comp 438.68 {Plan 6}'!AQ$15&amp;analysismethod8)</f>
        <v/>
      </c>
      <c r="CY83" s="251" t="str">
        <f>IF(ISNUMBER(FIND(analysismethod8,'III_Plan comp 438.68 {Plan 6}'!AR$15)),"",'III_Plan comp 438.68 {Plan 6}'!AR$15&amp;analysismethod8)</f>
        <v/>
      </c>
      <c r="CZ83" s="251" t="str">
        <f>IF(ISNUMBER(FIND(analysismethod8,'III_Plan comp 438.68 {Plan 6}'!AS$15)),"",'III_Plan comp 438.68 {Plan 6}'!AS$15&amp;analysismethod8)</f>
        <v/>
      </c>
      <c r="DA83" s="251" t="str">
        <f>IF(ISNUMBER(FIND(analysismethod8,'III_Plan comp 438.68 {Plan 6}'!AT$15)),"",'III_Plan comp 438.68 {Plan 6}'!AT$15&amp;analysismethod8)</f>
        <v/>
      </c>
      <c r="DB83" s="251" t="str">
        <f>IF(ISNUMBER(FIND(analysismethod8,'III_Plan comp 438.68 {Plan 6}'!AU$15)),"",'III_Plan comp 438.68 {Plan 6}'!AU$15&amp;analysismethod8)</f>
        <v/>
      </c>
      <c r="DC83" s="251" t="str">
        <f>IF(ISNUMBER(FIND(analysismethod8,'III_Plan comp 438.68 {Plan 6}'!AV$15)),"",'III_Plan comp 438.68 {Plan 6}'!AV$15&amp;analysismethod8)</f>
        <v/>
      </c>
      <c r="DD83" s="251" t="str">
        <f>IF(ISNUMBER(FIND(analysismethod8,'III_Plan comp 438.68 {Plan 6}'!AW$15)),"",'III_Plan comp 438.68 {Plan 6}'!AW$15&amp;analysismethod8)</f>
        <v/>
      </c>
      <c r="DE83" s="251" t="str">
        <f>IF(ISNUMBER(FIND(analysismethod8,'III_Plan comp 438.68 {Plan 6}'!AX$15)),"",'III_Plan comp 438.68 {Plan 6}'!AX$15&amp;analysismethod8)</f>
        <v/>
      </c>
      <c r="DF83" s="251" t="str">
        <f>IF(ISNUMBER(FIND(analysismethod8,'III_Plan comp 438.68 {Plan 6}'!AY$15)),"",'III_Plan comp 438.68 {Plan 6}'!AY$15&amp;analysismethod8)</f>
        <v/>
      </c>
      <c r="DG83" s="251" t="str">
        <f>IF(ISNUMBER(FIND(analysismethod8,'III_Plan comp 438.68 {Plan 6}'!AZ$15)),"",'III_Plan comp 438.68 {Plan 6}'!AZ$15&amp;analysismethod8)</f>
        <v/>
      </c>
      <c r="DH83" s="251" t="str">
        <f>IF(ISNUMBER(FIND(analysismethod8,'III_Plan comp 438.68 {Plan 6}'!BA$15)),"",'III_Plan comp 438.68 {Plan 6}'!BA$15&amp;analysismethod8)</f>
        <v/>
      </c>
      <c r="DI83" s="251" t="str">
        <f>IF(ISNUMBER(FIND(analysismethod8,'III_Plan comp 438.68 {Plan 6}'!BB$15)),"",'III_Plan comp 438.68 {Plan 6}'!BB$15&amp;analysismethod8)</f>
        <v/>
      </c>
      <c r="DJ83" s="251" t="str">
        <f>IF(ISNUMBER(FIND(analysismethod8,'III_Plan comp 438.68 {Plan 6}'!BC$15)),"",'III_Plan comp 438.68 {Plan 6}'!BC$15&amp;analysismethod8)</f>
        <v/>
      </c>
      <c r="DK83" s="251" t="str">
        <f>IF(ISNUMBER(FIND(analysismethod8,'III_Plan comp 438.68 {Plan 6}'!BD$15)),"",'III_Plan comp 438.68 {Plan 6}'!BD$15&amp;analysismethod8)</f>
        <v/>
      </c>
      <c r="DL83" s="251" t="str">
        <f>IF(ISNUMBER(FIND(analysismethod8,'III_Plan comp 438.68 {Plan 6}'!BE$15)),"",'III_Plan comp 438.68 {Plan 6}'!BE$15&amp;analysismethod8)</f>
        <v/>
      </c>
      <c r="DM83" s="251" t="str">
        <f>IF(ISNUMBER(FIND(analysismethod8,'III_Plan comp 438.68 {Plan 6}'!BF$15)),"",'III_Plan comp 438.68 {Plan 6}'!BF$15&amp;analysismethod8)</f>
        <v/>
      </c>
      <c r="DN83" s="251" t="str">
        <f>IF(ISNUMBER(FIND(analysismethod8,'III_Plan comp 438.68 {Plan 6}'!BG$15)),"",'III_Plan comp 438.68 {Plan 6}'!BG$15&amp;analysismethod8)</f>
        <v/>
      </c>
      <c r="DO83" s="251" t="str">
        <f>IF(ISNUMBER(FIND(analysismethod8,'III_Plan comp 438.68 {Plan 6}'!BH$15)),"",'III_Plan comp 438.68 {Plan 6}'!BH$15&amp;analysismethod8)</f>
        <v/>
      </c>
      <c r="DP83" s="251" t="str">
        <f>IF(ISNUMBER(FIND(analysismethod8,'III_Plan comp 438.68 {Plan 6}'!BI$15)),"",'III_Plan comp 438.68 {Plan 6}'!BI$15&amp;analysismethod8)</f>
        <v/>
      </c>
      <c r="DQ83" s="251" t="str">
        <f>IF(ISNUMBER(FIND(analysismethod8,'III_Plan comp 438.68 {Plan 6}'!BJ$15)),"",'III_Plan comp 438.68 {Plan 6}'!BJ$15&amp;analysismethod8)</f>
        <v/>
      </c>
      <c r="DR83" s="251" t="str">
        <f>IF(ISNUMBER(FIND(analysismethod8,'III_Plan comp 438.68 {Plan 6}'!BK$15)),"",'III_Plan comp 438.68 {Plan 6}'!BK$15&amp;analysismethod8)</f>
        <v/>
      </c>
      <c r="DS83" s="251" t="str">
        <f>IF(ISNUMBER(FIND(analysismethod8,'III_Plan comp 438.68 {Plan 6}'!BL$15)),"",'III_Plan comp 438.68 {Plan 6}'!BL$15&amp;analysismethod8)</f>
        <v/>
      </c>
      <c r="DT83" s="251" t="str">
        <f>IF(ISNUMBER(FIND(analysismethod8,'III_Plan comp 438.68 {Plan 6}'!BM$15)),"",'III_Plan comp 438.68 {Plan 6}'!BM$15&amp;analysismethod8)</f>
        <v/>
      </c>
      <c r="DU83" s="251" t="str">
        <f>IF(ISNUMBER(FIND(analysismethod8,'III_Plan comp 438.68 {Plan 6}'!BN$15)),"",'III_Plan comp 438.68 {Plan 6}'!BN$15&amp;analysismethod8)</f>
        <v/>
      </c>
      <c r="DV83" s="251" t="str">
        <f>IF(ISNUMBER(FIND(analysismethod8,'III_Plan comp 438.68 {Plan 6}'!BO$15)),"",'III_Plan comp 438.68 {Plan 6}'!BO$15&amp;analysismethod8)</f>
        <v/>
      </c>
      <c r="DW83" s="251" t="str">
        <f>IF(ISNUMBER(FIND(analysismethod8,'III_Plan comp 438.68 {Plan 6}'!BP$15)),"",'III_Plan comp 438.68 {Plan 6}'!BP$15&amp;analysismethod8)</f>
        <v/>
      </c>
      <c r="DX83" s="251" t="str">
        <f>IF(ISNUMBER(FIND(analysismethod8,'III_Plan comp 438.68 {Plan 6}'!BQ$15)),"",'III_Plan comp 438.68 {Plan 6}'!BQ$15&amp;analysismethod8)</f>
        <v/>
      </c>
      <c r="DY83" s="251" t="str">
        <f>IF(ISNUMBER(FIND(analysismethod8,'III_Plan comp 438.68 {Plan 6}'!BR$15)),"",'III_Plan comp 438.68 {Plan 6}'!BR$15&amp;analysismethod8)</f>
        <v/>
      </c>
      <c r="DZ83" s="251" t="str">
        <f>IF(ISNUMBER(FIND(analysismethod8,'III_Plan comp 438.68 {Plan 6}'!BS$15)),"",'III_Plan comp 438.68 {Plan 6}'!BS$15&amp;analysismethod8)</f>
        <v/>
      </c>
      <c r="EA83" s="251" t="str">
        <f>IF(ISNUMBER(FIND(analysismethod8,'III_Plan comp 438.68 {Plan 6}'!BT$15)),"",'III_Plan comp 438.68 {Plan 6}'!BT$15&amp;analysismethod8)</f>
        <v/>
      </c>
      <c r="EB83" s="251" t="str">
        <f>IF(ISNUMBER(FIND(analysismethod8,'III_Plan comp 438.68 {Plan 6}'!BU$15)),"",'III_Plan comp 438.68 {Plan 6}'!BU$15&amp;analysismethod8)</f>
        <v/>
      </c>
      <c r="EC83" s="251" t="str">
        <f>IF(ISNUMBER(FIND(analysismethod8,'III_Plan comp 438.68 {Plan 6}'!BV$15)),"",'III_Plan comp 438.68 {Plan 6}'!BV$15&amp;analysismethod8)</f>
        <v/>
      </c>
      <c r="ED83" s="251" t="str">
        <f>IF(ISNUMBER(FIND(analysismethod8,'III_Plan comp 438.68 {Plan 6}'!BW$15)),"",'III_Plan comp 438.68 {Plan 6}'!BW$15&amp;analysismethod8)</f>
        <v/>
      </c>
      <c r="EE83" s="251" t="str">
        <f>IF(ISNUMBER(FIND(analysismethod8,'III_Plan comp 438.68 {Plan 6}'!BX$15)),"",'III_Plan comp 438.68 {Plan 6}'!BX$15&amp;analysismethod8)</f>
        <v/>
      </c>
      <c r="EF83" s="251" t="str">
        <f>IF(ISNUMBER(FIND(analysismethod8,'III_Plan comp 438.68 {Plan 6}'!BY$15)),"",'III_Plan comp 438.68 {Plan 6}'!BY$15&amp;analysismethod8)</f>
        <v/>
      </c>
      <c r="EG83" s="251" t="str">
        <f>IF(ISNUMBER(FIND(analysismethod8,'III_Plan comp 438.68 {Plan 6}'!BZ$15)),"",'III_Plan comp 438.68 {Plan 6}'!BZ$15&amp;analysismethod8)</f>
        <v/>
      </c>
      <c r="EH83" s="251" t="str">
        <f>IF(ISNUMBER(FIND(analysismethod8,'III_Plan comp 438.68 {Plan 6}'!CA$15)),"",'III_Plan comp 438.68 {Plan 6}'!CA$15&amp;analysismethod8)</f>
        <v/>
      </c>
      <c r="EI83" s="251" t="str">
        <f>IF(ISNUMBER(FIND(analysismethod8,'III_Plan comp 438.68 {Plan 6}'!CB$15)),"",'III_Plan comp 438.68 {Plan 6}'!CB$15&amp;analysismethod8)</f>
        <v/>
      </c>
      <c r="EJ83" s="251" t="str">
        <f>IF(ISNUMBER(FIND(analysismethod8,'III_Plan comp 438.68 {Plan 6}'!CC$15)),"",'III_Plan comp 438.68 {Plan 6}'!CC$15&amp;analysismethod8)</f>
        <v/>
      </c>
      <c r="EK83" s="251" t="str">
        <f>IF(ISNUMBER(FIND(analysismethod8,'III_Plan comp 438.68 {Plan 6}'!CD$15)),"",'III_Plan comp 438.68 {Plan 6}'!CD$15&amp;analysismethod8)</f>
        <v/>
      </c>
      <c r="EL83" s="251" t="str">
        <f>IF(ISNUMBER(FIND(analysismethod8,'III_Plan comp 438.68 {Plan 6}'!CE$15)),"",'III_Plan comp 438.68 {Plan 6}'!CE$15&amp;analysismethod8)</f>
        <v/>
      </c>
      <c r="EM83" s="251" t="str">
        <f>IF(ISNUMBER(FIND(analysismethod8,'III_Plan comp 438.68 {Plan 6}'!CF$15)),"",'III_Plan comp 438.68 {Plan 6}'!CF$15&amp;analysismethod8)</f>
        <v/>
      </c>
      <c r="EN83" s="251" t="str">
        <f>IF(ISNUMBER(FIND(analysismethod8,'III_Plan comp 438.68 {Plan 6}'!CG$15)),"",'III_Plan comp 438.68 {Plan 6}'!CG$15&amp;analysismethod8)</f>
        <v/>
      </c>
      <c r="EO83" s="251" t="str">
        <f>IF(ISNUMBER(FIND(analysismethod8,'III_Plan comp 438.68 {Plan 6}'!CH$15)),"",'III_Plan comp 438.68 {Plan 6}'!CH$15&amp;analysismethod8)</f>
        <v/>
      </c>
      <c r="EP83" s="251" t="str">
        <f>IF(ISNUMBER(FIND(analysismethod8,'III_Plan comp 438.68 {Plan 6}'!CI$15)),"",'III_Plan comp 438.68 {Plan 6}'!CI$15&amp;analysismethod8)</f>
        <v/>
      </c>
      <c r="EQ83" s="251" t="str">
        <f>IF(ISNUMBER(FIND(analysismethod8,'III_Plan comp 438.68 {Plan 6}'!CJ$15)),"",'III_Plan comp 438.68 {Plan 6}'!CJ$15&amp;analysismethod8)</f>
        <v/>
      </c>
      <c r="ER83" s="251" t="str">
        <f>IF(ISNUMBER(FIND(analysismethod8,'III_Plan comp 438.68 {Plan 6}'!CK$15)),"",'III_Plan comp 438.68 {Plan 6}'!CK$15&amp;analysismethod8)</f>
        <v/>
      </c>
      <c r="ES83" s="251" t="str">
        <f>IF(ISNUMBER(FIND(analysismethod8,'III_Plan comp 438.68 {Plan 6}'!CL$15)),"",'III_Plan comp 438.68 {Plan 6}'!CL$15&amp;analysismethod8)</f>
        <v/>
      </c>
      <c r="ET83" s="251" t="str">
        <f>IF(ISNUMBER(FIND(analysismethod8,'III_Plan comp 438.68 {Plan 6}'!CM$15)),"",'III_Plan comp 438.68 {Plan 6}'!CM$15&amp;analysismethod8)</f>
        <v/>
      </c>
      <c r="EU83" s="251" t="str">
        <f>IF(ISNUMBER(FIND(analysismethod8,'III_Plan comp 438.68 {Plan 6}'!CN$15)),"",'III_Plan comp 438.68 {Plan 6}'!CN$15&amp;analysismethod8)</f>
        <v/>
      </c>
      <c r="EV83" s="251" t="str">
        <f>IF(ISNUMBER(FIND(analysismethod8,'III_Plan comp 438.68 {Plan 6}'!CO$15)),"",'III_Plan comp 438.68 {Plan 6}'!CO$15&amp;analysismethod8)</f>
        <v/>
      </c>
      <c r="EW83" s="251" t="str">
        <f>IF(ISNUMBER(FIND(analysismethod8,'III_Plan comp 438.68 {Plan 6}'!CP$15)),"",'III_Plan comp 438.68 {Plan 6}'!CP$15&amp;analysismethod8)</f>
        <v/>
      </c>
      <c r="EX83" s="251" t="str">
        <f>IF(ISNUMBER(FIND(analysismethod8,'III_Plan comp 438.68 {Plan 6}'!CQ$15)),"",'III_Plan comp 438.68 {Plan 6}'!CQ$15&amp;analysismethod8)</f>
        <v/>
      </c>
      <c r="EY83" s="251" t="str">
        <f>IF(ISNUMBER(FIND(analysismethod8,'III_Plan comp 438.68 {Plan 6}'!CR$15)),"",'III_Plan comp 438.68 {Plan 6}'!CR$15&amp;analysismethod8)</f>
        <v/>
      </c>
      <c r="EZ83" s="251" t="str">
        <f>IF(ISNUMBER(FIND(analysismethod8,'III_Plan comp 438.68 {Plan 6}'!CS$15)),"",'III_Plan comp 438.68 {Plan 6}'!CS$15&amp;analysismethod8)</f>
        <v/>
      </c>
      <c r="FA83" s="251" t="str">
        <f>IF(ISNUMBER(FIND(analysismethod8,'III_Plan comp 438.68 {Plan 6}'!CT$15)),"",'III_Plan comp 438.68 {Plan 6}'!CT$15&amp;analysismethod8)</f>
        <v/>
      </c>
      <c r="FB83" s="251" t="str">
        <f>IF(ISNUMBER(FIND(analysismethod8,'III_Plan comp 438.68 {Plan 6}'!CU$15)),"",'III_Plan comp 438.68 {Plan 6}'!CU$15&amp;analysismethod8)</f>
        <v/>
      </c>
      <c r="FC83" s="251" t="str">
        <f>IF(ISNUMBER(FIND(analysismethod8,'III_Plan comp 438.68 {Plan 6}'!CV$15)),"",'III_Plan comp 438.68 {Plan 6}'!CV$15&amp;analysismethod8)</f>
        <v/>
      </c>
      <c r="FD83" s="251" t="str">
        <f>IF(ISNUMBER(FIND(analysismethod8,'III_Plan comp 438.68 {Plan 6}'!CW$15)),"",'III_Plan comp 438.68 {Plan 6}'!CW$15&amp;analysismethod8)</f>
        <v/>
      </c>
      <c r="FE83" s="251" t="str">
        <f>IF(ISNUMBER(FIND(analysismethod8,'III_Plan comp 438.68 {Plan 6}'!CX$15)),"",'III_Plan comp 438.68 {Plan 6}'!CX$15&amp;analysismethod8)</f>
        <v/>
      </c>
      <c r="FF83" s="251" t="str">
        <f>IF(ISNUMBER(FIND(analysismethod8,'III_Plan comp 438.68 {Plan 6}'!CY$15)),"",'III_Plan comp 438.68 {Plan 6}'!CY$15&amp;analysismethod8)</f>
        <v/>
      </c>
      <c r="FG83" s="251" t="str">
        <f>IF(ISNUMBER(FIND(analysismethod8,'III_Plan comp 438.68 {Plan 6}'!CZ$15)),"",'III_Plan comp 438.68 {Plan 6}'!CZ$15&amp;analysismethod8)</f>
        <v/>
      </c>
    </row>
    <row r="84" spans="62:163" x14ac:dyDescent="0.2">
      <c r="BK84" s="250" t="str">
        <f>IF('I_State and program information'!$E$85&lt;&gt;"",'I_State and program information'!E158&amp;"; "&amp;CHAR(10)&amp;CHAR(10),"")</f>
        <v/>
      </c>
      <c r="BL84" s="251" t="str">
        <f>IF(ISNUMBER(FIND(analysismethod9,'III_Plan comp 438.68 {Plan 6}'!E$15)),"",'III_Plan comp 438.68 {Plan 6}'!E$15&amp;analysismethod9)</f>
        <v/>
      </c>
      <c r="BM84" s="251" t="str">
        <f>IF(ISNUMBER(FIND(analysismethod9,'III_Plan comp 438.68 {Plan 6}'!F$15)),"",'III_Plan comp 438.68 {Plan 6}'!F$15&amp;analysismethod9)</f>
        <v/>
      </c>
      <c r="BN84" s="251" t="str">
        <f>IF(ISNUMBER(FIND(analysismethod9,'III_Plan comp 438.68 {Plan 6}'!G$15)),"",'III_Plan comp 438.68 {Plan 6}'!G$15&amp;analysismethod9)</f>
        <v/>
      </c>
      <c r="BO84" s="251" t="str">
        <f>IF(ISNUMBER(FIND(analysismethod9,'III_Plan comp 438.68 {Plan 6}'!H$15)),"",'III_Plan comp 438.68 {Plan 6}'!H$15&amp;analysismethod9)</f>
        <v/>
      </c>
      <c r="BP84" s="251" t="str">
        <f>IF(ISNUMBER(FIND(analysismethod9,'III_Plan comp 438.68 {Plan 6}'!I$15)),"",'III_Plan comp 438.68 {Plan 6}'!I$15&amp;analysismethod9)</f>
        <v/>
      </c>
      <c r="BQ84" s="251" t="str">
        <f>IF(ISNUMBER(FIND(analysismethod9,'III_Plan comp 438.68 {Plan 6}'!J$15)),"",'III_Plan comp 438.68 {Plan 6}'!J$15&amp;analysismethod9)</f>
        <v/>
      </c>
      <c r="BR84" s="251" t="str">
        <f>IF(ISNUMBER(FIND(analysismethod9,'III_Plan comp 438.68 {Plan 6}'!K$15)),"",'III_Plan comp 438.68 {Plan 6}'!K$15&amp;analysismethod9)</f>
        <v/>
      </c>
      <c r="BS84" s="251" t="str">
        <f>IF(ISNUMBER(FIND(analysismethod9,'III_Plan comp 438.68 {Plan 6}'!L$15)),"",'III_Plan comp 438.68 {Plan 6}'!L$15&amp;analysismethod9)</f>
        <v/>
      </c>
      <c r="BT84" s="251" t="str">
        <f>IF(ISNUMBER(FIND(analysismethod9,'III_Plan comp 438.68 {Plan 6}'!M$15)),"",'III_Plan comp 438.68 {Plan 6}'!M$15&amp;analysismethod9)</f>
        <v/>
      </c>
      <c r="BU84" s="251" t="str">
        <f>IF(ISNUMBER(FIND(analysismethod9,'III_Plan comp 438.68 {Plan 6}'!N$15)),"",'III_Plan comp 438.68 {Plan 6}'!N$15&amp;analysismethod9)</f>
        <v/>
      </c>
      <c r="BV84" s="251" t="str">
        <f>IF(ISNUMBER(FIND(analysismethod9,'III_Plan comp 438.68 {Plan 6}'!O$15)),"",'III_Plan comp 438.68 {Plan 6}'!O$15&amp;analysismethod9)</f>
        <v/>
      </c>
      <c r="BW84" s="251" t="str">
        <f>IF(ISNUMBER(FIND(analysismethod9,'III_Plan comp 438.68 {Plan 6}'!P$15)),"",'III_Plan comp 438.68 {Plan 6}'!P$15&amp;analysismethod9)</f>
        <v/>
      </c>
      <c r="BX84" s="251" t="str">
        <f>IF(ISNUMBER(FIND(analysismethod9,'III_Plan comp 438.68 {Plan 6}'!Q$15)),"",'III_Plan comp 438.68 {Plan 6}'!Q$15&amp;analysismethod9)</f>
        <v/>
      </c>
      <c r="BY84" s="251" t="str">
        <f>IF(ISNUMBER(FIND(analysismethod9,'III_Plan comp 438.68 {Plan 6}'!R$15)),"",'III_Plan comp 438.68 {Plan 6}'!R$15&amp;analysismethod9)</f>
        <v/>
      </c>
      <c r="BZ84" s="251" t="str">
        <f>IF(ISNUMBER(FIND(analysismethod9,'III_Plan comp 438.68 {Plan 6}'!S$15)),"",'III_Plan comp 438.68 {Plan 6}'!S$15&amp;analysismethod9)</f>
        <v/>
      </c>
      <c r="CA84" s="251" t="str">
        <f>IF(ISNUMBER(FIND(analysismethod9,'III_Plan comp 438.68 {Plan 6}'!T$15)),"",'III_Plan comp 438.68 {Plan 6}'!T$15&amp;analysismethod9)</f>
        <v/>
      </c>
      <c r="CB84" s="251" t="str">
        <f>IF(ISNUMBER(FIND(analysismethod9,'III_Plan comp 438.68 {Plan 6}'!U$15)),"",'III_Plan comp 438.68 {Plan 6}'!U$15&amp;analysismethod9)</f>
        <v/>
      </c>
      <c r="CC84" s="251" t="str">
        <f>IF(ISNUMBER(FIND(analysismethod9,'III_Plan comp 438.68 {Plan 6}'!V$15)),"",'III_Plan comp 438.68 {Plan 6}'!V$15&amp;analysismethod9)</f>
        <v/>
      </c>
      <c r="CD84" s="251" t="str">
        <f>IF(ISNUMBER(FIND(analysismethod9,'III_Plan comp 438.68 {Plan 6}'!W$15)),"",'III_Plan comp 438.68 {Plan 6}'!W$15&amp;analysismethod9)</f>
        <v/>
      </c>
      <c r="CE84" s="251" t="str">
        <f>IF(ISNUMBER(FIND(analysismethod9,'III_Plan comp 438.68 {Plan 6}'!X$15)),"",'III_Plan comp 438.68 {Plan 6}'!X$15&amp;analysismethod9)</f>
        <v/>
      </c>
      <c r="CF84" s="251" t="str">
        <f>IF(ISNUMBER(FIND(analysismethod9,'III_Plan comp 438.68 {Plan 6}'!Y$15)),"",'III_Plan comp 438.68 {Plan 6}'!Y$15&amp;analysismethod9)</f>
        <v/>
      </c>
      <c r="CG84" s="251" t="str">
        <f>IF(ISNUMBER(FIND(analysismethod9,'III_Plan comp 438.68 {Plan 6}'!Z$15)),"",'III_Plan comp 438.68 {Plan 6}'!Z$15&amp;analysismethod9)</f>
        <v/>
      </c>
      <c r="CH84" s="251" t="str">
        <f>IF(ISNUMBER(FIND(analysismethod9,'III_Plan comp 438.68 {Plan 6}'!AA$15)),"",'III_Plan comp 438.68 {Plan 6}'!AA$15&amp;analysismethod9)</f>
        <v/>
      </c>
      <c r="CI84" s="251" t="str">
        <f>IF(ISNUMBER(FIND(analysismethod9,'III_Plan comp 438.68 {Plan 6}'!AB$15)),"",'III_Plan comp 438.68 {Plan 6}'!AB$15&amp;analysismethod9)</f>
        <v/>
      </c>
      <c r="CJ84" s="251" t="str">
        <f>IF(ISNUMBER(FIND(analysismethod9,'III_Plan comp 438.68 {Plan 6}'!AC$15)),"",'III_Plan comp 438.68 {Plan 6}'!AC$15&amp;analysismethod9)</f>
        <v/>
      </c>
      <c r="CK84" s="251" t="str">
        <f>IF(ISNUMBER(FIND(analysismethod9,'III_Plan comp 438.68 {Plan 6}'!AD$15)),"",'III_Plan comp 438.68 {Plan 6}'!AD$15&amp;analysismethod9)</f>
        <v/>
      </c>
      <c r="CL84" s="251" t="str">
        <f>IF(ISNUMBER(FIND(analysismethod9,'III_Plan comp 438.68 {Plan 6}'!AE$15)),"",'III_Plan comp 438.68 {Plan 6}'!AE$15&amp;analysismethod9)</f>
        <v/>
      </c>
      <c r="CM84" s="251" t="str">
        <f>IF(ISNUMBER(FIND(analysismethod9,'III_Plan comp 438.68 {Plan 6}'!AF$15)),"",'III_Plan comp 438.68 {Plan 6}'!AF$15&amp;analysismethod9)</f>
        <v/>
      </c>
      <c r="CN84" s="251" t="str">
        <f>IF(ISNUMBER(FIND(analysismethod9,'III_Plan comp 438.68 {Plan 6}'!AG$15)),"",'III_Plan comp 438.68 {Plan 6}'!AG$15&amp;analysismethod9)</f>
        <v/>
      </c>
      <c r="CO84" s="251" t="str">
        <f>IF(ISNUMBER(FIND(analysismethod9,'III_Plan comp 438.68 {Plan 6}'!AH$15)),"",'III_Plan comp 438.68 {Plan 6}'!AH$15&amp;analysismethod9)</f>
        <v/>
      </c>
      <c r="CP84" s="251" t="str">
        <f>IF(ISNUMBER(FIND(analysismethod9,'III_Plan comp 438.68 {Plan 6}'!AI$15)),"",'III_Plan comp 438.68 {Plan 6}'!AI$15&amp;analysismethod9)</f>
        <v/>
      </c>
      <c r="CQ84" s="251" t="str">
        <f>IF(ISNUMBER(FIND(analysismethod9,'III_Plan comp 438.68 {Plan 6}'!AJ$15)),"",'III_Plan comp 438.68 {Plan 6}'!AJ$15&amp;analysismethod9)</f>
        <v/>
      </c>
      <c r="CR84" s="251" t="str">
        <f>IF(ISNUMBER(FIND(analysismethod9,'III_Plan comp 438.68 {Plan 6}'!AK$15)),"",'III_Plan comp 438.68 {Plan 6}'!AK$15&amp;analysismethod9)</f>
        <v/>
      </c>
      <c r="CS84" s="251" t="str">
        <f>IF(ISNUMBER(FIND(analysismethod9,'III_Plan comp 438.68 {Plan 6}'!AL$15)),"",'III_Plan comp 438.68 {Plan 6}'!AL$15&amp;analysismethod9)</f>
        <v/>
      </c>
      <c r="CT84" s="251" t="str">
        <f>IF(ISNUMBER(FIND(analysismethod9,'III_Plan comp 438.68 {Plan 6}'!AM$15)),"",'III_Plan comp 438.68 {Plan 6}'!AM$15&amp;analysismethod9)</f>
        <v/>
      </c>
      <c r="CU84" s="251" t="str">
        <f>IF(ISNUMBER(FIND(analysismethod9,'III_Plan comp 438.68 {Plan 6}'!AN$15)),"",'III_Plan comp 438.68 {Plan 6}'!AN$15&amp;analysismethod9)</f>
        <v/>
      </c>
      <c r="CV84" s="251" t="str">
        <f>IF(ISNUMBER(FIND(analysismethod9,'III_Plan comp 438.68 {Plan 6}'!AO$15)),"",'III_Plan comp 438.68 {Plan 6}'!AO$15&amp;analysismethod9)</f>
        <v/>
      </c>
      <c r="CW84" s="251" t="str">
        <f>IF(ISNUMBER(FIND(analysismethod9,'III_Plan comp 438.68 {Plan 6}'!AP$15)),"",'III_Plan comp 438.68 {Plan 6}'!AP$15&amp;analysismethod9)</f>
        <v/>
      </c>
      <c r="CX84" s="251" t="str">
        <f>IF(ISNUMBER(FIND(analysismethod9,'III_Plan comp 438.68 {Plan 6}'!AQ$15)),"",'III_Plan comp 438.68 {Plan 6}'!AQ$15&amp;analysismethod9)</f>
        <v/>
      </c>
      <c r="CY84" s="251" t="str">
        <f>IF(ISNUMBER(FIND(analysismethod9,'III_Plan comp 438.68 {Plan 6}'!AR$15)),"",'III_Plan comp 438.68 {Plan 6}'!AR$15&amp;analysismethod9)</f>
        <v/>
      </c>
      <c r="CZ84" s="251" t="str">
        <f>IF(ISNUMBER(FIND(analysismethod9,'III_Plan comp 438.68 {Plan 6}'!AS$15)),"",'III_Plan comp 438.68 {Plan 6}'!AS$15&amp;analysismethod9)</f>
        <v/>
      </c>
      <c r="DA84" s="251" t="str">
        <f>IF(ISNUMBER(FIND(analysismethod9,'III_Plan comp 438.68 {Plan 6}'!AT$15)),"",'III_Plan comp 438.68 {Plan 6}'!AT$15&amp;analysismethod9)</f>
        <v/>
      </c>
      <c r="DB84" s="251" t="str">
        <f>IF(ISNUMBER(FIND(analysismethod9,'III_Plan comp 438.68 {Plan 6}'!AU$15)),"",'III_Plan comp 438.68 {Plan 6}'!AU$15&amp;analysismethod9)</f>
        <v/>
      </c>
      <c r="DC84" s="251" t="str">
        <f>IF(ISNUMBER(FIND(analysismethod9,'III_Plan comp 438.68 {Plan 6}'!AV$15)),"",'III_Plan comp 438.68 {Plan 6}'!AV$15&amp;analysismethod9)</f>
        <v/>
      </c>
      <c r="DD84" s="251" t="str">
        <f>IF(ISNUMBER(FIND(analysismethod9,'III_Plan comp 438.68 {Plan 6}'!AW$15)),"",'III_Plan comp 438.68 {Plan 6}'!AW$15&amp;analysismethod9)</f>
        <v/>
      </c>
      <c r="DE84" s="251" t="str">
        <f>IF(ISNUMBER(FIND(analysismethod9,'III_Plan comp 438.68 {Plan 6}'!AX$15)),"",'III_Plan comp 438.68 {Plan 6}'!AX$15&amp;analysismethod9)</f>
        <v/>
      </c>
      <c r="DF84" s="251" t="str">
        <f>IF(ISNUMBER(FIND(analysismethod9,'III_Plan comp 438.68 {Plan 6}'!AY$15)),"",'III_Plan comp 438.68 {Plan 6}'!AY$15&amp;analysismethod9)</f>
        <v/>
      </c>
      <c r="DG84" s="251" t="str">
        <f>IF(ISNUMBER(FIND(analysismethod9,'III_Plan comp 438.68 {Plan 6}'!AZ$15)),"",'III_Plan comp 438.68 {Plan 6}'!AZ$15&amp;analysismethod9)</f>
        <v/>
      </c>
      <c r="DH84" s="251" t="str">
        <f>IF(ISNUMBER(FIND(analysismethod9,'III_Plan comp 438.68 {Plan 6}'!BA$15)),"",'III_Plan comp 438.68 {Plan 6}'!BA$15&amp;analysismethod9)</f>
        <v/>
      </c>
      <c r="DI84" s="251" t="str">
        <f>IF(ISNUMBER(FIND(analysismethod9,'III_Plan comp 438.68 {Plan 6}'!BB$15)),"",'III_Plan comp 438.68 {Plan 6}'!BB$15&amp;analysismethod9)</f>
        <v/>
      </c>
      <c r="DJ84" s="251" t="str">
        <f>IF(ISNUMBER(FIND(analysismethod9,'III_Plan comp 438.68 {Plan 6}'!BC$15)),"",'III_Plan comp 438.68 {Plan 6}'!BC$15&amp;analysismethod9)</f>
        <v/>
      </c>
      <c r="DK84" s="251" t="str">
        <f>IF(ISNUMBER(FIND(analysismethod9,'III_Plan comp 438.68 {Plan 6}'!BD$15)),"",'III_Plan comp 438.68 {Plan 6}'!BD$15&amp;analysismethod9)</f>
        <v/>
      </c>
      <c r="DL84" s="251" t="str">
        <f>IF(ISNUMBER(FIND(analysismethod9,'III_Plan comp 438.68 {Plan 6}'!BE$15)),"",'III_Plan comp 438.68 {Plan 6}'!BE$15&amp;analysismethod9)</f>
        <v/>
      </c>
      <c r="DM84" s="251" t="str">
        <f>IF(ISNUMBER(FIND(analysismethod9,'III_Plan comp 438.68 {Plan 6}'!BF$15)),"",'III_Plan comp 438.68 {Plan 6}'!BF$15&amp;analysismethod9)</f>
        <v/>
      </c>
      <c r="DN84" s="251" t="str">
        <f>IF(ISNUMBER(FIND(analysismethod9,'III_Plan comp 438.68 {Plan 6}'!BG$15)),"",'III_Plan comp 438.68 {Plan 6}'!BG$15&amp;analysismethod9)</f>
        <v/>
      </c>
      <c r="DO84" s="251" t="str">
        <f>IF(ISNUMBER(FIND(analysismethod9,'III_Plan comp 438.68 {Plan 6}'!BH$15)),"",'III_Plan comp 438.68 {Plan 6}'!BH$15&amp;analysismethod9)</f>
        <v/>
      </c>
      <c r="DP84" s="251" t="str">
        <f>IF(ISNUMBER(FIND(analysismethod9,'III_Plan comp 438.68 {Plan 6}'!BI$15)),"",'III_Plan comp 438.68 {Plan 6}'!BI$15&amp;analysismethod9)</f>
        <v/>
      </c>
      <c r="DQ84" s="251" t="str">
        <f>IF(ISNUMBER(FIND(analysismethod9,'III_Plan comp 438.68 {Plan 6}'!BJ$15)),"",'III_Plan comp 438.68 {Plan 6}'!BJ$15&amp;analysismethod9)</f>
        <v/>
      </c>
      <c r="DR84" s="251" t="str">
        <f>IF(ISNUMBER(FIND(analysismethod9,'III_Plan comp 438.68 {Plan 6}'!BK$15)),"",'III_Plan comp 438.68 {Plan 6}'!BK$15&amp;analysismethod9)</f>
        <v/>
      </c>
      <c r="DS84" s="251" t="str">
        <f>IF(ISNUMBER(FIND(analysismethod9,'III_Plan comp 438.68 {Plan 6}'!BL$15)),"",'III_Plan comp 438.68 {Plan 6}'!BL$15&amp;analysismethod9)</f>
        <v/>
      </c>
      <c r="DT84" s="251" t="str">
        <f>IF(ISNUMBER(FIND(analysismethod9,'III_Plan comp 438.68 {Plan 6}'!BM$15)),"",'III_Plan comp 438.68 {Plan 6}'!BM$15&amp;analysismethod9)</f>
        <v/>
      </c>
      <c r="DU84" s="251" t="str">
        <f>IF(ISNUMBER(FIND(analysismethod9,'III_Plan comp 438.68 {Plan 6}'!BN$15)),"",'III_Plan comp 438.68 {Plan 6}'!BN$15&amp;analysismethod9)</f>
        <v/>
      </c>
      <c r="DV84" s="251" t="str">
        <f>IF(ISNUMBER(FIND(analysismethod9,'III_Plan comp 438.68 {Plan 6}'!BO$15)),"",'III_Plan comp 438.68 {Plan 6}'!BO$15&amp;analysismethod9)</f>
        <v/>
      </c>
      <c r="DW84" s="251" t="str">
        <f>IF(ISNUMBER(FIND(analysismethod9,'III_Plan comp 438.68 {Plan 6}'!BP$15)),"",'III_Plan comp 438.68 {Plan 6}'!BP$15&amp;analysismethod9)</f>
        <v/>
      </c>
      <c r="DX84" s="251" t="str">
        <f>IF(ISNUMBER(FIND(analysismethod9,'III_Plan comp 438.68 {Plan 6}'!BQ$15)),"",'III_Plan comp 438.68 {Plan 6}'!BQ$15&amp;analysismethod9)</f>
        <v/>
      </c>
      <c r="DY84" s="251" t="str">
        <f>IF(ISNUMBER(FIND(analysismethod9,'III_Plan comp 438.68 {Plan 6}'!BR$15)),"",'III_Plan comp 438.68 {Plan 6}'!BR$15&amp;analysismethod9)</f>
        <v/>
      </c>
      <c r="DZ84" s="251" t="str">
        <f>IF(ISNUMBER(FIND(analysismethod9,'III_Plan comp 438.68 {Plan 6}'!BS$15)),"",'III_Plan comp 438.68 {Plan 6}'!BS$15&amp;analysismethod9)</f>
        <v/>
      </c>
      <c r="EA84" s="251" t="str">
        <f>IF(ISNUMBER(FIND(analysismethod9,'III_Plan comp 438.68 {Plan 6}'!BT$15)),"",'III_Plan comp 438.68 {Plan 6}'!BT$15&amp;analysismethod9)</f>
        <v/>
      </c>
      <c r="EB84" s="251" t="str">
        <f>IF(ISNUMBER(FIND(analysismethod9,'III_Plan comp 438.68 {Plan 6}'!BU$15)),"",'III_Plan comp 438.68 {Plan 6}'!BU$15&amp;analysismethod9)</f>
        <v/>
      </c>
      <c r="EC84" s="251" t="str">
        <f>IF(ISNUMBER(FIND(analysismethod9,'III_Plan comp 438.68 {Plan 6}'!BV$15)),"",'III_Plan comp 438.68 {Plan 6}'!BV$15&amp;analysismethod9)</f>
        <v/>
      </c>
      <c r="ED84" s="251" t="str">
        <f>IF(ISNUMBER(FIND(analysismethod9,'III_Plan comp 438.68 {Plan 6}'!BW$15)),"",'III_Plan comp 438.68 {Plan 6}'!BW$15&amp;analysismethod9)</f>
        <v/>
      </c>
      <c r="EE84" s="251" t="str">
        <f>IF(ISNUMBER(FIND(analysismethod9,'III_Plan comp 438.68 {Plan 6}'!BX$15)),"",'III_Plan comp 438.68 {Plan 6}'!BX$15&amp;analysismethod9)</f>
        <v/>
      </c>
      <c r="EF84" s="251" t="str">
        <f>IF(ISNUMBER(FIND(analysismethod9,'III_Plan comp 438.68 {Plan 6}'!BY$15)),"",'III_Plan comp 438.68 {Plan 6}'!BY$15&amp;analysismethod9)</f>
        <v/>
      </c>
      <c r="EG84" s="251" t="str">
        <f>IF(ISNUMBER(FIND(analysismethod9,'III_Plan comp 438.68 {Plan 6}'!BZ$15)),"",'III_Plan comp 438.68 {Plan 6}'!BZ$15&amp;analysismethod9)</f>
        <v/>
      </c>
      <c r="EH84" s="251" t="str">
        <f>IF(ISNUMBER(FIND(analysismethod9,'III_Plan comp 438.68 {Plan 6}'!CA$15)),"",'III_Plan comp 438.68 {Plan 6}'!CA$15&amp;analysismethod9)</f>
        <v/>
      </c>
      <c r="EI84" s="251" t="str">
        <f>IF(ISNUMBER(FIND(analysismethod9,'III_Plan comp 438.68 {Plan 6}'!CB$15)),"",'III_Plan comp 438.68 {Plan 6}'!CB$15&amp;analysismethod9)</f>
        <v/>
      </c>
      <c r="EJ84" s="251" t="str">
        <f>IF(ISNUMBER(FIND(analysismethod9,'III_Plan comp 438.68 {Plan 6}'!CC$15)),"",'III_Plan comp 438.68 {Plan 6}'!CC$15&amp;analysismethod9)</f>
        <v/>
      </c>
      <c r="EK84" s="251" t="str">
        <f>IF(ISNUMBER(FIND(analysismethod9,'III_Plan comp 438.68 {Plan 6}'!CD$15)),"",'III_Plan comp 438.68 {Plan 6}'!CD$15&amp;analysismethod9)</f>
        <v/>
      </c>
      <c r="EL84" s="251" t="str">
        <f>IF(ISNUMBER(FIND(analysismethod9,'III_Plan comp 438.68 {Plan 6}'!CE$15)),"",'III_Plan comp 438.68 {Plan 6}'!CE$15&amp;analysismethod9)</f>
        <v/>
      </c>
      <c r="EM84" s="251" t="str">
        <f>IF(ISNUMBER(FIND(analysismethod9,'III_Plan comp 438.68 {Plan 6}'!CF$15)),"",'III_Plan comp 438.68 {Plan 6}'!CF$15&amp;analysismethod9)</f>
        <v/>
      </c>
      <c r="EN84" s="251" t="str">
        <f>IF(ISNUMBER(FIND(analysismethod9,'III_Plan comp 438.68 {Plan 6}'!CG$15)),"",'III_Plan comp 438.68 {Plan 6}'!CG$15&amp;analysismethod9)</f>
        <v/>
      </c>
      <c r="EO84" s="251" t="str">
        <f>IF(ISNUMBER(FIND(analysismethod9,'III_Plan comp 438.68 {Plan 6}'!CH$15)),"",'III_Plan comp 438.68 {Plan 6}'!CH$15&amp;analysismethod9)</f>
        <v/>
      </c>
      <c r="EP84" s="251" t="str">
        <f>IF(ISNUMBER(FIND(analysismethod9,'III_Plan comp 438.68 {Plan 6}'!CI$15)),"",'III_Plan comp 438.68 {Plan 6}'!CI$15&amp;analysismethod9)</f>
        <v/>
      </c>
      <c r="EQ84" s="251" t="str">
        <f>IF(ISNUMBER(FIND(analysismethod9,'III_Plan comp 438.68 {Plan 6}'!CJ$15)),"",'III_Plan comp 438.68 {Plan 6}'!CJ$15&amp;analysismethod9)</f>
        <v/>
      </c>
      <c r="ER84" s="251" t="str">
        <f>IF(ISNUMBER(FIND(analysismethod9,'III_Plan comp 438.68 {Plan 6}'!CK$15)),"",'III_Plan comp 438.68 {Plan 6}'!CK$15&amp;analysismethod9)</f>
        <v/>
      </c>
      <c r="ES84" s="251" t="str">
        <f>IF(ISNUMBER(FIND(analysismethod9,'III_Plan comp 438.68 {Plan 6}'!CL$15)),"",'III_Plan comp 438.68 {Plan 6}'!CL$15&amp;analysismethod9)</f>
        <v/>
      </c>
      <c r="ET84" s="251" t="str">
        <f>IF(ISNUMBER(FIND(analysismethod9,'III_Plan comp 438.68 {Plan 6}'!CM$15)),"",'III_Plan comp 438.68 {Plan 6}'!CM$15&amp;analysismethod9)</f>
        <v/>
      </c>
      <c r="EU84" s="251" t="str">
        <f>IF(ISNUMBER(FIND(analysismethod9,'III_Plan comp 438.68 {Plan 6}'!CN$15)),"",'III_Plan comp 438.68 {Plan 6}'!CN$15&amp;analysismethod9)</f>
        <v/>
      </c>
      <c r="EV84" s="251" t="str">
        <f>IF(ISNUMBER(FIND(analysismethod9,'III_Plan comp 438.68 {Plan 6}'!CO$15)),"",'III_Plan comp 438.68 {Plan 6}'!CO$15&amp;analysismethod9)</f>
        <v/>
      </c>
      <c r="EW84" s="251" t="str">
        <f>IF(ISNUMBER(FIND(analysismethod9,'III_Plan comp 438.68 {Plan 6}'!CP$15)),"",'III_Plan comp 438.68 {Plan 6}'!CP$15&amp;analysismethod9)</f>
        <v/>
      </c>
      <c r="EX84" s="251" t="str">
        <f>IF(ISNUMBER(FIND(analysismethod9,'III_Plan comp 438.68 {Plan 6}'!CQ$15)),"",'III_Plan comp 438.68 {Plan 6}'!CQ$15&amp;analysismethod9)</f>
        <v/>
      </c>
      <c r="EY84" s="251" t="str">
        <f>IF(ISNUMBER(FIND(analysismethod9,'III_Plan comp 438.68 {Plan 6}'!CR$15)),"",'III_Plan comp 438.68 {Plan 6}'!CR$15&amp;analysismethod9)</f>
        <v/>
      </c>
      <c r="EZ84" s="251" t="str">
        <f>IF(ISNUMBER(FIND(analysismethod9,'III_Plan comp 438.68 {Plan 6}'!CS$15)),"",'III_Plan comp 438.68 {Plan 6}'!CS$15&amp;analysismethod9)</f>
        <v/>
      </c>
      <c r="FA84" s="251" t="str">
        <f>IF(ISNUMBER(FIND(analysismethod9,'III_Plan comp 438.68 {Plan 6}'!CT$15)),"",'III_Plan comp 438.68 {Plan 6}'!CT$15&amp;analysismethod9)</f>
        <v/>
      </c>
      <c r="FB84" s="251" t="str">
        <f>IF(ISNUMBER(FIND(analysismethod9,'III_Plan comp 438.68 {Plan 6}'!CU$15)),"",'III_Plan comp 438.68 {Plan 6}'!CU$15&amp;analysismethod9)</f>
        <v/>
      </c>
      <c r="FC84" s="251" t="str">
        <f>IF(ISNUMBER(FIND(analysismethod9,'III_Plan comp 438.68 {Plan 6}'!CV$15)),"",'III_Plan comp 438.68 {Plan 6}'!CV$15&amp;analysismethod9)</f>
        <v/>
      </c>
      <c r="FD84" s="251" t="str">
        <f>IF(ISNUMBER(FIND(analysismethod9,'III_Plan comp 438.68 {Plan 6}'!CW$15)),"",'III_Plan comp 438.68 {Plan 6}'!CW$15&amp;analysismethod9)</f>
        <v/>
      </c>
      <c r="FE84" s="251" t="str">
        <f>IF(ISNUMBER(FIND(analysismethod9,'III_Plan comp 438.68 {Plan 6}'!CX$15)),"",'III_Plan comp 438.68 {Plan 6}'!CX$15&amp;analysismethod9)</f>
        <v/>
      </c>
      <c r="FF84" s="251" t="str">
        <f>IF(ISNUMBER(FIND(analysismethod9,'III_Plan comp 438.68 {Plan 6}'!CY$15)),"",'III_Plan comp 438.68 {Plan 6}'!CY$15&amp;analysismethod9)</f>
        <v/>
      </c>
      <c r="FG84" s="251" t="str">
        <f>IF(ISNUMBER(FIND(analysismethod9,'III_Plan comp 438.68 {Plan 6}'!CZ$15)),"",'III_Plan comp 438.68 {Plan 6}'!CZ$15&amp;analysismethod9)</f>
        <v/>
      </c>
    </row>
    <row r="85" spans="62:163" ht="15" thickBot="1" x14ac:dyDescent="0.25">
      <c r="BK85" s="253" t="str">
        <f>IF('I_State and program information'!$E$91&lt;&gt;"",'I_State and program information'!E164&amp;"; "&amp;CHAR(10)&amp;CHAR(10),"")</f>
        <v/>
      </c>
      <c r="BL85" s="254" t="str">
        <f>IF(ISNUMBER(FIND(analysismethod10,'III_Plan comp 438.68 {Plan 6}'!E$15)),"",'III_Plan comp 438.68 {Plan 6}'!E$15&amp;analysismethod10)</f>
        <v/>
      </c>
      <c r="BM85" s="254" t="str">
        <f>IF(ISNUMBER(FIND(analysismethod10,'III_Plan comp 438.68 {Plan 6}'!F$15)),"",'III_Plan comp 438.68 {Plan 6}'!F$15&amp;analysismethod10)</f>
        <v/>
      </c>
      <c r="BN85" s="254" t="str">
        <f>IF(ISNUMBER(FIND(analysismethod10,'III_Plan comp 438.68 {Plan 6}'!G$15)),"",'III_Plan comp 438.68 {Plan 6}'!G$15&amp;analysismethod10)</f>
        <v/>
      </c>
      <c r="BO85" s="254" t="str">
        <f>IF(ISNUMBER(FIND(analysismethod10,'III_Plan comp 438.68 {Plan 6}'!H$15)),"",'III_Plan comp 438.68 {Plan 6}'!H$15&amp;analysismethod10)</f>
        <v/>
      </c>
      <c r="BP85" s="254" t="str">
        <f>IF(ISNUMBER(FIND(analysismethod10,'III_Plan comp 438.68 {Plan 6}'!I$15)),"",'III_Plan comp 438.68 {Plan 6}'!I$15&amp;analysismethod10)</f>
        <v/>
      </c>
      <c r="BQ85" s="254" t="str">
        <f>IF(ISNUMBER(FIND(analysismethod10,'III_Plan comp 438.68 {Plan 6}'!J$15)),"",'III_Plan comp 438.68 {Plan 6}'!J$15&amp;analysismethod10)</f>
        <v/>
      </c>
      <c r="BR85" s="254" t="str">
        <f>IF(ISNUMBER(FIND(analysismethod10,'III_Plan comp 438.68 {Plan 6}'!K$15)),"",'III_Plan comp 438.68 {Plan 6}'!K$15&amp;analysismethod10)</f>
        <v/>
      </c>
      <c r="BS85" s="254" t="str">
        <f>IF(ISNUMBER(FIND(analysismethod10,'III_Plan comp 438.68 {Plan 6}'!L$15)),"",'III_Plan comp 438.68 {Plan 6}'!L$15&amp;analysismethod10)</f>
        <v/>
      </c>
      <c r="BT85" s="254" t="str">
        <f>IF(ISNUMBER(FIND(analysismethod10,'III_Plan comp 438.68 {Plan 6}'!M$15)),"",'III_Plan comp 438.68 {Plan 6}'!M$15&amp;analysismethod10)</f>
        <v/>
      </c>
      <c r="BU85" s="254" t="str">
        <f>IF(ISNUMBER(FIND(analysismethod10,'III_Plan comp 438.68 {Plan 6}'!N$15)),"",'III_Plan comp 438.68 {Plan 6}'!N$15&amp;analysismethod10)</f>
        <v/>
      </c>
      <c r="BV85" s="254" t="str">
        <f>IF(ISNUMBER(FIND(analysismethod10,'III_Plan comp 438.68 {Plan 6}'!O$15)),"",'III_Plan comp 438.68 {Plan 6}'!O$15&amp;analysismethod10)</f>
        <v/>
      </c>
      <c r="BW85" s="254" t="str">
        <f>IF(ISNUMBER(FIND(analysismethod10,'III_Plan comp 438.68 {Plan 6}'!P$15)),"",'III_Plan comp 438.68 {Plan 6}'!P$15&amp;analysismethod10)</f>
        <v/>
      </c>
      <c r="BX85" s="254" t="str">
        <f>IF(ISNUMBER(FIND(analysismethod10,'III_Plan comp 438.68 {Plan 6}'!Q$15)),"",'III_Plan comp 438.68 {Plan 6}'!Q$15&amp;analysismethod10)</f>
        <v/>
      </c>
      <c r="BY85" s="254" t="str">
        <f>IF(ISNUMBER(FIND(analysismethod10,'III_Plan comp 438.68 {Plan 6}'!R$15)),"",'III_Plan comp 438.68 {Plan 6}'!R$15&amp;analysismethod10)</f>
        <v/>
      </c>
      <c r="BZ85" s="254" t="str">
        <f>IF(ISNUMBER(FIND(analysismethod10,'III_Plan comp 438.68 {Plan 6}'!S$15)),"",'III_Plan comp 438.68 {Plan 6}'!S$15&amp;analysismethod10)</f>
        <v/>
      </c>
      <c r="CA85" s="254" t="str">
        <f>IF(ISNUMBER(FIND(analysismethod10,'III_Plan comp 438.68 {Plan 6}'!T$15)),"",'III_Plan comp 438.68 {Plan 6}'!T$15&amp;analysismethod10)</f>
        <v/>
      </c>
      <c r="CB85" s="254" t="str">
        <f>IF(ISNUMBER(FIND(analysismethod10,'III_Plan comp 438.68 {Plan 6}'!U$15)),"",'III_Plan comp 438.68 {Plan 6}'!U$15&amp;analysismethod10)</f>
        <v/>
      </c>
      <c r="CC85" s="254" t="str">
        <f>IF(ISNUMBER(FIND(analysismethod10,'III_Plan comp 438.68 {Plan 6}'!V$15)),"",'III_Plan comp 438.68 {Plan 6}'!V$15&amp;analysismethod10)</f>
        <v/>
      </c>
      <c r="CD85" s="254" t="str">
        <f>IF(ISNUMBER(FIND(analysismethod10,'III_Plan comp 438.68 {Plan 6}'!W$15)),"",'III_Plan comp 438.68 {Plan 6}'!W$15&amp;analysismethod10)</f>
        <v/>
      </c>
      <c r="CE85" s="254" t="str">
        <f>IF(ISNUMBER(FIND(analysismethod10,'III_Plan comp 438.68 {Plan 6}'!X$15)),"",'III_Plan comp 438.68 {Plan 6}'!X$15&amp;analysismethod10)</f>
        <v/>
      </c>
      <c r="CF85" s="254" t="str">
        <f>IF(ISNUMBER(FIND(analysismethod10,'III_Plan comp 438.68 {Plan 6}'!Y$15)),"",'III_Plan comp 438.68 {Plan 6}'!Y$15&amp;analysismethod10)</f>
        <v/>
      </c>
      <c r="CG85" s="254" t="str">
        <f>IF(ISNUMBER(FIND(analysismethod10,'III_Plan comp 438.68 {Plan 6}'!Z$15)),"",'III_Plan comp 438.68 {Plan 6}'!Z$15&amp;analysismethod10)</f>
        <v/>
      </c>
      <c r="CH85" s="254" t="str">
        <f>IF(ISNUMBER(FIND(analysismethod10,'III_Plan comp 438.68 {Plan 6}'!AA$15)),"",'III_Plan comp 438.68 {Plan 6}'!AA$15&amp;analysismethod10)</f>
        <v/>
      </c>
      <c r="CI85" s="254" t="str">
        <f>IF(ISNUMBER(FIND(analysismethod10,'III_Plan comp 438.68 {Plan 6}'!AB$15)),"",'III_Plan comp 438.68 {Plan 6}'!AB$15&amp;analysismethod10)</f>
        <v/>
      </c>
      <c r="CJ85" s="254" t="str">
        <f>IF(ISNUMBER(FIND(analysismethod10,'III_Plan comp 438.68 {Plan 6}'!AC$15)),"",'III_Plan comp 438.68 {Plan 6}'!AC$15&amp;analysismethod10)</f>
        <v/>
      </c>
      <c r="CK85" s="254" t="str">
        <f>IF(ISNUMBER(FIND(analysismethod10,'III_Plan comp 438.68 {Plan 6}'!AD$15)),"",'III_Plan comp 438.68 {Plan 6}'!AD$15&amp;analysismethod10)</f>
        <v/>
      </c>
      <c r="CL85" s="254" t="str">
        <f>IF(ISNUMBER(FIND(analysismethod10,'III_Plan comp 438.68 {Plan 6}'!AE$15)),"",'III_Plan comp 438.68 {Plan 6}'!AE$15&amp;analysismethod10)</f>
        <v/>
      </c>
      <c r="CM85" s="254" t="str">
        <f>IF(ISNUMBER(FIND(analysismethod10,'III_Plan comp 438.68 {Plan 6}'!AF$15)),"",'III_Plan comp 438.68 {Plan 6}'!AF$15&amp;analysismethod10)</f>
        <v/>
      </c>
      <c r="CN85" s="254" t="str">
        <f>IF(ISNUMBER(FIND(analysismethod10,'III_Plan comp 438.68 {Plan 6}'!AG$15)),"",'III_Plan comp 438.68 {Plan 6}'!AG$15&amp;analysismethod10)</f>
        <v/>
      </c>
      <c r="CO85" s="254" t="str">
        <f>IF(ISNUMBER(FIND(analysismethod10,'III_Plan comp 438.68 {Plan 6}'!AH$15)),"",'III_Plan comp 438.68 {Plan 6}'!AH$15&amp;analysismethod10)</f>
        <v/>
      </c>
      <c r="CP85" s="254" t="str">
        <f>IF(ISNUMBER(FIND(analysismethod10,'III_Plan comp 438.68 {Plan 6}'!AI$15)),"",'III_Plan comp 438.68 {Plan 6}'!AI$15&amp;analysismethod10)</f>
        <v/>
      </c>
      <c r="CQ85" s="254" t="str">
        <f>IF(ISNUMBER(FIND(analysismethod10,'III_Plan comp 438.68 {Plan 6}'!AJ$15)),"",'III_Plan comp 438.68 {Plan 6}'!AJ$15&amp;analysismethod10)</f>
        <v/>
      </c>
      <c r="CR85" s="254" t="str">
        <f>IF(ISNUMBER(FIND(analysismethod10,'III_Plan comp 438.68 {Plan 6}'!AK$15)),"",'III_Plan comp 438.68 {Plan 6}'!AK$15&amp;analysismethod10)</f>
        <v/>
      </c>
      <c r="CS85" s="254" t="str">
        <f>IF(ISNUMBER(FIND(analysismethod10,'III_Plan comp 438.68 {Plan 6}'!AL$15)),"",'III_Plan comp 438.68 {Plan 6}'!AL$15&amp;analysismethod10)</f>
        <v/>
      </c>
      <c r="CT85" s="254" t="str">
        <f>IF(ISNUMBER(FIND(analysismethod10,'III_Plan comp 438.68 {Plan 6}'!AM$15)),"",'III_Plan comp 438.68 {Plan 6}'!AM$15&amp;analysismethod10)</f>
        <v/>
      </c>
      <c r="CU85" s="254" t="str">
        <f>IF(ISNUMBER(FIND(analysismethod10,'III_Plan comp 438.68 {Plan 6}'!AN$15)),"",'III_Plan comp 438.68 {Plan 6}'!AN$15&amp;analysismethod10)</f>
        <v/>
      </c>
      <c r="CV85" s="254" t="str">
        <f>IF(ISNUMBER(FIND(analysismethod10,'III_Plan comp 438.68 {Plan 6}'!AO$15)),"",'III_Plan comp 438.68 {Plan 6}'!AO$15&amp;analysismethod10)</f>
        <v/>
      </c>
      <c r="CW85" s="254" t="str">
        <f>IF(ISNUMBER(FIND(analysismethod10,'III_Plan comp 438.68 {Plan 6}'!AP$15)),"",'III_Plan comp 438.68 {Plan 6}'!AP$15&amp;analysismethod10)</f>
        <v/>
      </c>
      <c r="CX85" s="254" t="str">
        <f>IF(ISNUMBER(FIND(analysismethod10,'III_Plan comp 438.68 {Plan 6}'!AQ$15)),"",'III_Plan comp 438.68 {Plan 6}'!AQ$15&amp;analysismethod10)</f>
        <v/>
      </c>
      <c r="CY85" s="254" t="str">
        <f>IF(ISNUMBER(FIND(analysismethod10,'III_Plan comp 438.68 {Plan 6}'!AR$15)),"",'III_Plan comp 438.68 {Plan 6}'!AR$15&amp;analysismethod10)</f>
        <v/>
      </c>
      <c r="CZ85" s="254" t="str">
        <f>IF(ISNUMBER(FIND(analysismethod10,'III_Plan comp 438.68 {Plan 6}'!AS$15)),"",'III_Plan comp 438.68 {Plan 6}'!AS$15&amp;analysismethod10)</f>
        <v/>
      </c>
      <c r="DA85" s="254" t="str">
        <f>IF(ISNUMBER(FIND(analysismethod10,'III_Plan comp 438.68 {Plan 6}'!AT$15)),"",'III_Plan comp 438.68 {Plan 6}'!AT$15&amp;analysismethod10)</f>
        <v/>
      </c>
      <c r="DB85" s="254" t="str">
        <f>IF(ISNUMBER(FIND(analysismethod10,'III_Plan comp 438.68 {Plan 6}'!AU$15)),"",'III_Plan comp 438.68 {Plan 6}'!AU$15&amp;analysismethod10)</f>
        <v/>
      </c>
      <c r="DC85" s="254" t="str">
        <f>IF(ISNUMBER(FIND(analysismethod10,'III_Plan comp 438.68 {Plan 6}'!AV$15)),"",'III_Plan comp 438.68 {Plan 6}'!AV$15&amp;analysismethod10)</f>
        <v/>
      </c>
      <c r="DD85" s="254" t="str">
        <f>IF(ISNUMBER(FIND(analysismethod10,'III_Plan comp 438.68 {Plan 6}'!AW$15)),"",'III_Plan comp 438.68 {Plan 6}'!AW$15&amp;analysismethod10)</f>
        <v/>
      </c>
      <c r="DE85" s="254" t="str">
        <f>IF(ISNUMBER(FIND(analysismethod10,'III_Plan comp 438.68 {Plan 6}'!AX$15)),"",'III_Plan comp 438.68 {Plan 6}'!AX$15&amp;analysismethod10)</f>
        <v/>
      </c>
      <c r="DF85" s="254" t="str">
        <f>IF(ISNUMBER(FIND(analysismethod10,'III_Plan comp 438.68 {Plan 6}'!AY$15)),"",'III_Plan comp 438.68 {Plan 6}'!AY$15&amp;analysismethod10)</f>
        <v/>
      </c>
      <c r="DG85" s="254" t="str">
        <f>IF(ISNUMBER(FIND(analysismethod10,'III_Plan comp 438.68 {Plan 6}'!AZ$15)),"",'III_Plan comp 438.68 {Plan 6}'!AZ$15&amp;analysismethod10)</f>
        <v/>
      </c>
      <c r="DH85" s="254" t="str">
        <f>IF(ISNUMBER(FIND(analysismethod10,'III_Plan comp 438.68 {Plan 6}'!BA$15)),"",'III_Plan comp 438.68 {Plan 6}'!BA$15&amp;analysismethod10)</f>
        <v/>
      </c>
      <c r="DI85" s="254" t="str">
        <f>IF(ISNUMBER(FIND(analysismethod10,'III_Plan comp 438.68 {Plan 6}'!BB$15)),"",'III_Plan comp 438.68 {Plan 6}'!BB$15&amp;analysismethod10)</f>
        <v/>
      </c>
      <c r="DJ85" s="254" t="str">
        <f>IF(ISNUMBER(FIND(analysismethod10,'III_Plan comp 438.68 {Plan 6}'!BC$15)),"",'III_Plan comp 438.68 {Plan 6}'!BC$15&amp;analysismethod10)</f>
        <v/>
      </c>
      <c r="DK85" s="254" t="str">
        <f>IF(ISNUMBER(FIND(analysismethod10,'III_Plan comp 438.68 {Plan 6}'!BD$15)),"",'III_Plan comp 438.68 {Plan 6}'!BD$15&amp;analysismethod10)</f>
        <v/>
      </c>
      <c r="DL85" s="254" t="str">
        <f>IF(ISNUMBER(FIND(analysismethod10,'III_Plan comp 438.68 {Plan 6}'!BE$15)),"",'III_Plan comp 438.68 {Plan 6}'!BE$15&amp;analysismethod10)</f>
        <v/>
      </c>
      <c r="DM85" s="254" t="str">
        <f>IF(ISNUMBER(FIND(analysismethod10,'III_Plan comp 438.68 {Plan 6}'!BF$15)),"",'III_Plan comp 438.68 {Plan 6}'!BF$15&amp;analysismethod10)</f>
        <v/>
      </c>
      <c r="DN85" s="254" t="str">
        <f>IF(ISNUMBER(FIND(analysismethod10,'III_Plan comp 438.68 {Plan 6}'!BG$15)),"",'III_Plan comp 438.68 {Plan 6}'!BG$15&amp;analysismethod10)</f>
        <v/>
      </c>
      <c r="DO85" s="254" t="str">
        <f>IF(ISNUMBER(FIND(analysismethod10,'III_Plan comp 438.68 {Plan 6}'!BH$15)),"",'III_Plan comp 438.68 {Plan 6}'!BH$15&amp;analysismethod10)</f>
        <v/>
      </c>
      <c r="DP85" s="254" t="str">
        <f>IF(ISNUMBER(FIND(analysismethod10,'III_Plan comp 438.68 {Plan 6}'!BI$15)),"",'III_Plan comp 438.68 {Plan 6}'!BI$15&amp;analysismethod10)</f>
        <v/>
      </c>
      <c r="DQ85" s="254" t="str">
        <f>IF(ISNUMBER(FIND(analysismethod10,'III_Plan comp 438.68 {Plan 6}'!BJ$15)),"",'III_Plan comp 438.68 {Plan 6}'!BJ$15&amp;analysismethod10)</f>
        <v/>
      </c>
      <c r="DR85" s="254" t="str">
        <f>IF(ISNUMBER(FIND(analysismethod10,'III_Plan comp 438.68 {Plan 6}'!BK$15)),"",'III_Plan comp 438.68 {Plan 6}'!BK$15&amp;analysismethod10)</f>
        <v/>
      </c>
      <c r="DS85" s="254" t="str">
        <f>IF(ISNUMBER(FIND(analysismethod10,'III_Plan comp 438.68 {Plan 6}'!BL$15)),"",'III_Plan comp 438.68 {Plan 6}'!BL$15&amp;analysismethod10)</f>
        <v/>
      </c>
      <c r="DT85" s="254" t="str">
        <f>IF(ISNUMBER(FIND(analysismethod10,'III_Plan comp 438.68 {Plan 6}'!BM$15)),"",'III_Plan comp 438.68 {Plan 6}'!BM$15&amp;analysismethod10)</f>
        <v/>
      </c>
      <c r="DU85" s="254" t="str">
        <f>IF(ISNUMBER(FIND(analysismethod10,'III_Plan comp 438.68 {Plan 6}'!BN$15)),"",'III_Plan comp 438.68 {Plan 6}'!BN$15&amp;analysismethod10)</f>
        <v/>
      </c>
      <c r="DV85" s="254" t="str">
        <f>IF(ISNUMBER(FIND(analysismethod10,'III_Plan comp 438.68 {Plan 6}'!BO$15)),"",'III_Plan comp 438.68 {Plan 6}'!BO$15&amp;analysismethod10)</f>
        <v/>
      </c>
      <c r="DW85" s="254" t="str">
        <f>IF(ISNUMBER(FIND(analysismethod10,'III_Plan comp 438.68 {Plan 6}'!BP$15)),"",'III_Plan comp 438.68 {Plan 6}'!BP$15&amp;analysismethod10)</f>
        <v/>
      </c>
      <c r="DX85" s="254" t="str">
        <f>IF(ISNUMBER(FIND(analysismethod10,'III_Plan comp 438.68 {Plan 6}'!BQ$15)),"",'III_Plan comp 438.68 {Plan 6}'!BQ$15&amp;analysismethod10)</f>
        <v/>
      </c>
      <c r="DY85" s="254" t="str">
        <f>IF(ISNUMBER(FIND(analysismethod10,'III_Plan comp 438.68 {Plan 6}'!BR$15)),"",'III_Plan comp 438.68 {Plan 6}'!BR$15&amp;analysismethod10)</f>
        <v/>
      </c>
      <c r="DZ85" s="254" t="str">
        <f>IF(ISNUMBER(FIND(analysismethod10,'III_Plan comp 438.68 {Plan 6}'!BS$15)),"",'III_Plan comp 438.68 {Plan 6}'!BS$15&amp;analysismethod10)</f>
        <v/>
      </c>
      <c r="EA85" s="254" t="str">
        <f>IF(ISNUMBER(FIND(analysismethod10,'III_Plan comp 438.68 {Plan 6}'!BT$15)),"",'III_Plan comp 438.68 {Plan 6}'!BT$15&amp;analysismethod10)</f>
        <v/>
      </c>
      <c r="EB85" s="254" t="str">
        <f>IF(ISNUMBER(FIND(analysismethod10,'III_Plan comp 438.68 {Plan 6}'!BU$15)),"",'III_Plan comp 438.68 {Plan 6}'!BU$15&amp;analysismethod10)</f>
        <v/>
      </c>
      <c r="EC85" s="254" t="str">
        <f>IF(ISNUMBER(FIND(analysismethod10,'III_Plan comp 438.68 {Plan 6}'!BV$15)),"",'III_Plan comp 438.68 {Plan 6}'!BV$15&amp;analysismethod10)</f>
        <v/>
      </c>
      <c r="ED85" s="254" t="str">
        <f>IF(ISNUMBER(FIND(analysismethod10,'III_Plan comp 438.68 {Plan 6}'!BW$15)),"",'III_Plan comp 438.68 {Plan 6}'!BW$15&amp;analysismethod10)</f>
        <v/>
      </c>
      <c r="EE85" s="254" t="str">
        <f>IF(ISNUMBER(FIND(analysismethod10,'III_Plan comp 438.68 {Plan 6}'!BX$15)),"",'III_Plan comp 438.68 {Plan 6}'!BX$15&amp;analysismethod10)</f>
        <v/>
      </c>
      <c r="EF85" s="254" t="str">
        <f>IF(ISNUMBER(FIND(analysismethod10,'III_Plan comp 438.68 {Plan 6}'!BY$15)),"",'III_Plan comp 438.68 {Plan 6}'!BY$15&amp;analysismethod10)</f>
        <v/>
      </c>
      <c r="EG85" s="254" t="str">
        <f>IF(ISNUMBER(FIND(analysismethod10,'III_Plan comp 438.68 {Plan 6}'!BZ$15)),"",'III_Plan comp 438.68 {Plan 6}'!BZ$15&amp;analysismethod10)</f>
        <v/>
      </c>
      <c r="EH85" s="254" t="str">
        <f>IF(ISNUMBER(FIND(analysismethod10,'III_Plan comp 438.68 {Plan 6}'!CA$15)),"",'III_Plan comp 438.68 {Plan 6}'!CA$15&amp;analysismethod10)</f>
        <v/>
      </c>
      <c r="EI85" s="254" t="str">
        <f>IF(ISNUMBER(FIND(analysismethod10,'III_Plan comp 438.68 {Plan 6}'!CB$15)),"",'III_Plan comp 438.68 {Plan 6}'!CB$15&amp;analysismethod10)</f>
        <v/>
      </c>
      <c r="EJ85" s="254" t="str">
        <f>IF(ISNUMBER(FIND(analysismethod10,'III_Plan comp 438.68 {Plan 6}'!CC$15)),"",'III_Plan comp 438.68 {Plan 6}'!CC$15&amp;analysismethod10)</f>
        <v/>
      </c>
      <c r="EK85" s="254" t="str">
        <f>IF(ISNUMBER(FIND(analysismethod10,'III_Plan comp 438.68 {Plan 6}'!CD$15)),"",'III_Plan comp 438.68 {Plan 6}'!CD$15&amp;analysismethod10)</f>
        <v/>
      </c>
      <c r="EL85" s="254" t="str">
        <f>IF(ISNUMBER(FIND(analysismethod10,'III_Plan comp 438.68 {Plan 6}'!CE$15)),"",'III_Plan comp 438.68 {Plan 6}'!CE$15&amp;analysismethod10)</f>
        <v/>
      </c>
      <c r="EM85" s="254" t="str">
        <f>IF(ISNUMBER(FIND(analysismethod10,'III_Plan comp 438.68 {Plan 6}'!CF$15)),"",'III_Plan comp 438.68 {Plan 6}'!CF$15&amp;analysismethod10)</f>
        <v/>
      </c>
      <c r="EN85" s="254" t="str">
        <f>IF(ISNUMBER(FIND(analysismethod10,'III_Plan comp 438.68 {Plan 6}'!CG$15)),"",'III_Plan comp 438.68 {Plan 6}'!CG$15&amp;analysismethod10)</f>
        <v/>
      </c>
      <c r="EO85" s="254" t="str">
        <f>IF(ISNUMBER(FIND(analysismethod10,'III_Plan comp 438.68 {Plan 6}'!CH$15)),"",'III_Plan comp 438.68 {Plan 6}'!CH$15&amp;analysismethod10)</f>
        <v/>
      </c>
      <c r="EP85" s="254" t="str">
        <f>IF(ISNUMBER(FIND(analysismethod10,'III_Plan comp 438.68 {Plan 6}'!CI$15)),"",'III_Plan comp 438.68 {Plan 6}'!CI$15&amp;analysismethod10)</f>
        <v/>
      </c>
      <c r="EQ85" s="254" t="str">
        <f>IF(ISNUMBER(FIND(analysismethod10,'III_Plan comp 438.68 {Plan 6}'!CJ$15)),"",'III_Plan comp 438.68 {Plan 6}'!CJ$15&amp;analysismethod10)</f>
        <v/>
      </c>
      <c r="ER85" s="254" t="str">
        <f>IF(ISNUMBER(FIND(analysismethod10,'III_Plan comp 438.68 {Plan 6}'!CK$15)),"",'III_Plan comp 438.68 {Plan 6}'!CK$15&amp;analysismethod10)</f>
        <v/>
      </c>
      <c r="ES85" s="254" t="str">
        <f>IF(ISNUMBER(FIND(analysismethod10,'III_Plan comp 438.68 {Plan 6}'!CL$15)),"",'III_Plan comp 438.68 {Plan 6}'!CL$15&amp;analysismethod10)</f>
        <v/>
      </c>
      <c r="ET85" s="254" t="str">
        <f>IF(ISNUMBER(FIND(analysismethod10,'III_Plan comp 438.68 {Plan 6}'!CM$15)),"",'III_Plan comp 438.68 {Plan 6}'!CM$15&amp;analysismethod10)</f>
        <v/>
      </c>
      <c r="EU85" s="254" t="str">
        <f>IF(ISNUMBER(FIND(analysismethod10,'III_Plan comp 438.68 {Plan 6}'!CN$15)),"",'III_Plan comp 438.68 {Plan 6}'!CN$15&amp;analysismethod10)</f>
        <v/>
      </c>
      <c r="EV85" s="254" t="str">
        <f>IF(ISNUMBER(FIND(analysismethod10,'III_Plan comp 438.68 {Plan 6}'!CO$15)),"",'III_Plan comp 438.68 {Plan 6}'!CO$15&amp;analysismethod10)</f>
        <v/>
      </c>
      <c r="EW85" s="254" t="str">
        <f>IF(ISNUMBER(FIND(analysismethod10,'III_Plan comp 438.68 {Plan 6}'!CP$15)),"",'III_Plan comp 438.68 {Plan 6}'!CP$15&amp;analysismethod10)</f>
        <v/>
      </c>
      <c r="EX85" s="254" t="str">
        <f>IF(ISNUMBER(FIND(analysismethod10,'III_Plan comp 438.68 {Plan 6}'!CQ$15)),"",'III_Plan comp 438.68 {Plan 6}'!CQ$15&amp;analysismethod10)</f>
        <v/>
      </c>
      <c r="EY85" s="254" t="str">
        <f>IF(ISNUMBER(FIND(analysismethod10,'III_Plan comp 438.68 {Plan 6}'!CR$15)),"",'III_Plan comp 438.68 {Plan 6}'!CR$15&amp;analysismethod10)</f>
        <v/>
      </c>
      <c r="EZ85" s="254" t="str">
        <f>IF(ISNUMBER(FIND(analysismethod10,'III_Plan comp 438.68 {Plan 6}'!CS$15)),"",'III_Plan comp 438.68 {Plan 6}'!CS$15&amp;analysismethod10)</f>
        <v/>
      </c>
      <c r="FA85" s="254" t="str">
        <f>IF(ISNUMBER(FIND(analysismethod10,'III_Plan comp 438.68 {Plan 6}'!CT$15)),"",'III_Plan comp 438.68 {Plan 6}'!CT$15&amp;analysismethod10)</f>
        <v/>
      </c>
      <c r="FB85" s="254" t="str">
        <f>IF(ISNUMBER(FIND(analysismethod10,'III_Plan comp 438.68 {Plan 6}'!CU$15)),"",'III_Plan comp 438.68 {Plan 6}'!CU$15&amp;analysismethod10)</f>
        <v/>
      </c>
      <c r="FC85" s="254" t="str">
        <f>IF(ISNUMBER(FIND(analysismethod10,'III_Plan comp 438.68 {Plan 6}'!CV$15)),"",'III_Plan comp 438.68 {Plan 6}'!CV$15&amp;analysismethod10)</f>
        <v/>
      </c>
      <c r="FD85" s="254" t="str">
        <f>IF(ISNUMBER(FIND(analysismethod10,'III_Plan comp 438.68 {Plan 6}'!CW$15)),"",'III_Plan comp 438.68 {Plan 6}'!CW$15&amp;analysismethod10)</f>
        <v/>
      </c>
      <c r="FE85" s="254" t="str">
        <f>IF(ISNUMBER(FIND(analysismethod10,'III_Plan comp 438.68 {Plan 6}'!CX$15)),"",'III_Plan comp 438.68 {Plan 6}'!CX$15&amp;analysismethod10)</f>
        <v/>
      </c>
      <c r="FF85" s="254" t="str">
        <f>IF(ISNUMBER(FIND(analysismethod10,'III_Plan comp 438.68 {Plan 6}'!CY$15)),"",'III_Plan comp 438.68 {Plan 6}'!CY$15&amp;analysismethod10)</f>
        <v/>
      </c>
      <c r="FG85" s="254" t="str">
        <f>IF(ISNUMBER(FIND(analysismethod10,'III_Plan comp 438.68 {Plan 6}'!CZ$15)),"",'III_Plan comp 438.68 {Plan 6}'!CZ$15&amp;analysismethod10)</f>
        <v/>
      </c>
    </row>
    <row r="86" spans="62:163" ht="15" thickTop="1" x14ac:dyDescent="0.2"/>
    <row r="87" spans="62:163" ht="15" thickBot="1" x14ac:dyDescent="0.25"/>
    <row r="88" spans="62:163" ht="15.75" thickTop="1" x14ac:dyDescent="0.25">
      <c r="BJ88" s="268" t="s">
        <v>111</v>
      </c>
      <c r="BK88" s="265" t="str">
        <f>IF('I_State and program information'!$E$50="Yes","Geomapping"&amp;"; "&amp;CHAR(10)&amp;CHAR(10),"")</f>
        <v xml:space="preserve">Geomapping; 
</v>
      </c>
      <c r="BL88" s="248" t="str">
        <f>IF(ISNUMBER(FIND(analysismethod1,'III_Plan comp 438.68 {Plan 7}'!E$15)),"",'III_Plan comp 438.68 {Plan 7}'!E$15&amp;analysismethod1)</f>
        <v xml:space="preserve">Geomapping; 
</v>
      </c>
      <c r="BM88" s="248" t="str">
        <f>IF(ISNUMBER(FIND(analysismethod1,'III_Plan comp 438.68 {Plan 7}'!F$15)),"",'III_Plan comp 438.68 {Plan 7}'!F$15&amp;analysismethod1)</f>
        <v xml:space="preserve">Geomapping; 
</v>
      </c>
      <c r="BN88" s="248" t="str">
        <f>IF(ISNUMBER(FIND(analysismethod1,'III_Plan comp 438.68 {Plan 7}'!G$15)),"",'III_Plan comp 438.68 {Plan 7}'!G$15&amp;analysismethod1)</f>
        <v xml:space="preserve">Geomapping; 
</v>
      </c>
      <c r="BO88" s="248" t="str">
        <f>IF(ISNUMBER(FIND(analysismethod1,'III_Plan comp 438.68 {Plan 7}'!H$15)),"",'III_Plan comp 438.68 {Plan 7}'!H$15&amp;analysismethod1)</f>
        <v xml:space="preserve">Geomapping; 
</v>
      </c>
      <c r="BP88" s="248" t="str">
        <f>IF(ISNUMBER(FIND(analysismethod1,'III_Plan comp 438.68 {Plan 7}'!I$15)),"",'III_Plan comp 438.68 {Plan 7}'!I$15&amp;analysismethod1)</f>
        <v xml:space="preserve">Geomapping; 
</v>
      </c>
      <c r="BQ88" s="248" t="str">
        <f>IF(ISNUMBER(FIND(analysismethod1,'III_Plan comp 438.68 {Plan 7}'!J$15)),"",'III_Plan comp 438.68 {Plan 7}'!J$15&amp;analysismethod1)</f>
        <v xml:space="preserve">Geomapping; 
</v>
      </c>
      <c r="BR88" s="248" t="str">
        <f>IF(ISNUMBER(FIND(analysismethod1,'III_Plan comp 438.68 {Plan 7}'!K$15)),"",'III_Plan comp 438.68 {Plan 7}'!K$15&amp;analysismethod1)</f>
        <v xml:space="preserve">Geomapping; 
</v>
      </c>
      <c r="BS88" s="248" t="str">
        <f>IF(ISNUMBER(FIND(analysismethod1,'III_Plan comp 438.68 {Plan 7}'!L$15)),"",'III_Plan comp 438.68 {Plan 7}'!L$15&amp;analysismethod1)</f>
        <v xml:space="preserve">Geomapping; 
</v>
      </c>
      <c r="BT88" s="248" t="str">
        <f>IF(ISNUMBER(FIND(analysismethod1,'III_Plan comp 438.68 {Plan 7}'!M$15)),"",'III_Plan comp 438.68 {Plan 7}'!M$15&amp;analysismethod1)</f>
        <v xml:space="preserve">Geomapping; 
</v>
      </c>
      <c r="BU88" s="248" t="str">
        <f>IF(ISNUMBER(FIND(analysismethod1,'III_Plan comp 438.68 {Plan 7}'!N$15)),"",'III_Plan comp 438.68 {Plan 7}'!N$15&amp;analysismethod1)</f>
        <v xml:space="preserve">Geomapping; 
</v>
      </c>
      <c r="BV88" s="248" t="str">
        <f>IF(ISNUMBER(FIND(analysismethod1,'III_Plan comp 438.68 {Plan 7}'!O$15)),"",'III_Plan comp 438.68 {Plan 7}'!O$15&amp;analysismethod1)</f>
        <v xml:space="preserve">Geomapping; 
</v>
      </c>
      <c r="BW88" s="248" t="str">
        <f>IF(ISNUMBER(FIND(analysismethod1,'III_Plan comp 438.68 {Plan 7}'!P$15)),"",'III_Plan comp 438.68 {Plan 7}'!P$15&amp;analysismethod1)</f>
        <v xml:space="preserve">Geomapping; 
</v>
      </c>
      <c r="BX88" s="248" t="str">
        <f>IF(ISNUMBER(FIND(analysismethod1,'III_Plan comp 438.68 {Plan 7}'!Q$15)),"",'III_Plan comp 438.68 {Plan 7}'!Q$15&amp;analysismethod1)</f>
        <v xml:space="preserve">Geomapping; 
</v>
      </c>
      <c r="BY88" s="248" t="str">
        <f>IF(ISNUMBER(FIND(analysismethod1,'III_Plan comp 438.68 {Plan 7}'!R$15)),"",'III_Plan comp 438.68 {Plan 7}'!R$15&amp;analysismethod1)</f>
        <v xml:space="preserve">Geomapping; 
</v>
      </c>
      <c r="BZ88" s="248" t="str">
        <f>IF(ISNUMBER(FIND(analysismethod1,'III_Plan comp 438.68 {Plan 7}'!S$15)),"",'III_Plan comp 438.68 {Plan 7}'!S$15&amp;analysismethod1)</f>
        <v xml:space="preserve">Geomapping; 
</v>
      </c>
      <c r="CA88" s="248" t="str">
        <f>IF(ISNUMBER(FIND(analysismethod1,'III_Plan comp 438.68 {Plan 7}'!T$15)),"",'III_Plan comp 438.68 {Plan 7}'!T$15&amp;analysismethod1)</f>
        <v xml:space="preserve">Geomapping; 
</v>
      </c>
      <c r="CB88" s="248" t="str">
        <f>IF(ISNUMBER(FIND(analysismethod1,'III_Plan comp 438.68 {Plan 7}'!U$15)),"",'III_Plan comp 438.68 {Plan 7}'!U$15&amp;analysismethod1)</f>
        <v xml:space="preserve">Geomapping; 
</v>
      </c>
      <c r="CC88" s="248" t="str">
        <f>IF(ISNUMBER(FIND(analysismethod1,'III_Plan comp 438.68 {Plan 7}'!V$15)),"",'III_Plan comp 438.68 {Plan 7}'!V$15&amp;analysismethod1)</f>
        <v xml:space="preserve">Geomapping; 
</v>
      </c>
      <c r="CD88" s="248" t="str">
        <f>IF(ISNUMBER(FIND(analysismethod1,'III_Plan comp 438.68 {Plan 7}'!W$15)),"",'III_Plan comp 438.68 {Plan 7}'!W$15&amp;analysismethod1)</f>
        <v xml:space="preserve">Geomapping; 
</v>
      </c>
      <c r="CE88" s="248" t="str">
        <f>IF(ISNUMBER(FIND(analysismethod1,'III_Plan comp 438.68 {Plan 7}'!X$15)),"",'III_Plan comp 438.68 {Plan 7}'!X$15&amp;analysismethod1)</f>
        <v xml:space="preserve">Geomapping; 
</v>
      </c>
      <c r="CF88" s="248" t="str">
        <f>IF(ISNUMBER(FIND(analysismethod1,'III_Plan comp 438.68 {Plan 7}'!Y$15)),"",'III_Plan comp 438.68 {Plan 7}'!Y$15&amp;analysismethod1)</f>
        <v xml:space="preserve">Geomapping; 
</v>
      </c>
      <c r="CG88" s="248" t="str">
        <f>IF(ISNUMBER(FIND(analysismethod1,'III_Plan comp 438.68 {Plan 7}'!Z$15)),"",'III_Plan comp 438.68 {Plan 7}'!Z$15&amp;analysismethod1)</f>
        <v xml:space="preserve">Geomapping; 
</v>
      </c>
      <c r="CH88" s="248" t="str">
        <f>IF(ISNUMBER(FIND(analysismethod1,'III_Plan comp 438.68 {Plan 7}'!AA$15)),"",'III_Plan comp 438.68 {Plan 7}'!AA$15&amp;analysismethod1)</f>
        <v xml:space="preserve">Geomapping; 
</v>
      </c>
      <c r="CI88" s="248" t="str">
        <f>IF(ISNUMBER(FIND(analysismethod1,'III_Plan comp 438.68 {Plan 7}'!AB$15)),"",'III_Plan comp 438.68 {Plan 7}'!AB$15&amp;analysismethod1)</f>
        <v xml:space="preserve">Geomapping; 
</v>
      </c>
      <c r="CJ88" s="248" t="str">
        <f>IF(ISNUMBER(FIND(analysismethod1,'III_Plan comp 438.68 {Plan 7}'!AC$15)),"",'III_Plan comp 438.68 {Plan 7}'!AC$15&amp;analysismethod1)</f>
        <v xml:space="preserve">Geomapping; 
</v>
      </c>
      <c r="CK88" s="248" t="str">
        <f>IF(ISNUMBER(FIND(analysismethod1,'III_Plan comp 438.68 {Plan 7}'!AD$15)),"",'III_Plan comp 438.68 {Plan 7}'!AD$15&amp;analysismethod1)</f>
        <v xml:space="preserve">Geomapping; 
</v>
      </c>
      <c r="CL88" s="248" t="str">
        <f>IF(ISNUMBER(FIND(analysismethod1,'III_Plan comp 438.68 {Plan 7}'!AE$15)),"",'III_Plan comp 438.68 {Plan 7}'!AE$15&amp;analysismethod1)</f>
        <v xml:space="preserve">Geomapping; 
</v>
      </c>
      <c r="CM88" s="248" t="str">
        <f>IF(ISNUMBER(FIND(analysismethod1,'III_Plan comp 438.68 {Plan 7}'!AF$15)),"",'III_Plan comp 438.68 {Plan 7}'!AF$15&amp;analysismethod1)</f>
        <v xml:space="preserve">Geomapping; 
</v>
      </c>
      <c r="CN88" s="248" t="str">
        <f>IF(ISNUMBER(FIND(analysismethod1,'III_Plan comp 438.68 {Plan 7}'!AG$15)),"",'III_Plan comp 438.68 {Plan 7}'!AG$15&amp;analysismethod1)</f>
        <v xml:space="preserve">Geomapping; 
</v>
      </c>
      <c r="CO88" s="248" t="str">
        <f>IF(ISNUMBER(FIND(analysismethod1,'III_Plan comp 438.68 {Plan 7}'!AH$15)),"",'III_Plan comp 438.68 {Plan 7}'!AH$15&amp;analysismethod1)</f>
        <v xml:space="preserve">Geomapping; 
</v>
      </c>
      <c r="CP88" s="248" t="str">
        <f>IF(ISNUMBER(FIND(analysismethod1,'III_Plan comp 438.68 {Plan 7}'!AI$15)),"",'III_Plan comp 438.68 {Plan 7}'!AI$15&amp;analysismethod1)</f>
        <v xml:space="preserve">Geomapping; 
</v>
      </c>
      <c r="CQ88" s="248" t="str">
        <f>IF(ISNUMBER(FIND(analysismethod1,'III_Plan comp 438.68 {Plan 7}'!AJ$15)),"",'III_Plan comp 438.68 {Plan 7}'!AJ$15&amp;analysismethod1)</f>
        <v xml:space="preserve">Geomapping; 
</v>
      </c>
      <c r="CR88" s="248" t="str">
        <f>IF(ISNUMBER(FIND(analysismethod1,'III_Plan comp 438.68 {Plan 7}'!AK$15)),"",'III_Plan comp 438.68 {Plan 7}'!AK$15&amp;analysismethod1)</f>
        <v xml:space="preserve">Geomapping; 
</v>
      </c>
      <c r="CS88" s="248" t="str">
        <f>IF(ISNUMBER(FIND(analysismethod1,'III_Plan comp 438.68 {Plan 7}'!AL$15)),"",'III_Plan comp 438.68 {Plan 7}'!AL$15&amp;analysismethod1)</f>
        <v xml:space="preserve">Geomapping; 
</v>
      </c>
      <c r="CT88" s="248" t="str">
        <f>IF(ISNUMBER(FIND(analysismethod1,'III_Plan comp 438.68 {Plan 7}'!AM$15)),"",'III_Plan comp 438.68 {Plan 7}'!AM$15&amp;analysismethod1)</f>
        <v xml:space="preserve">Geomapping; 
</v>
      </c>
      <c r="CU88" s="248" t="str">
        <f>IF(ISNUMBER(FIND(analysismethod1,'III_Plan comp 438.68 {Plan 7}'!AN$15)),"",'III_Plan comp 438.68 {Plan 7}'!AN$15&amp;analysismethod1)</f>
        <v xml:space="preserve">Geomapping; 
</v>
      </c>
      <c r="CV88" s="248" t="str">
        <f>IF(ISNUMBER(FIND(analysismethod1,'III_Plan comp 438.68 {Plan 7}'!AO$15)),"",'III_Plan comp 438.68 {Plan 7}'!AO$15&amp;analysismethod1)</f>
        <v xml:space="preserve">Geomapping; 
</v>
      </c>
      <c r="CW88" s="248" t="str">
        <f>IF(ISNUMBER(FIND(analysismethod1,'III_Plan comp 438.68 {Plan 7}'!AP$15)),"",'III_Plan comp 438.68 {Plan 7}'!AP$15&amp;analysismethod1)</f>
        <v xml:space="preserve">Geomapping; 
</v>
      </c>
      <c r="CX88" s="248" t="str">
        <f>IF(ISNUMBER(FIND(analysismethod1,'III_Plan comp 438.68 {Plan 7}'!AQ$15)),"",'III_Plan comp 438.68 {Plan 7}'!AQ$15&amp;analysismethod1)</f>
        <v xml:space="preserve">Geomapping; 
</v>
      </c>
      <c r="CY88" s="248" t="str">
        <f>IF(ISNUMBER(FIND(analysismethod1,'III_Plan comp 438.68 {Plan 7}'!AR$15)),"",'III_Plan comp 438.68 {Plan 7}'!AR$15&amp;analysismethod1)</f>
        <v xml:space="preserve">Geomapping; 
</v>
      </c>
      <c r="CZ88" s="248" t="str">
        <f>IF(ISNUMBER(FIND(analysismethod1,'III_Plan comp 438.68 {Plan 7}'!AS$15)),"",'III_Plan comp 438.68 {Plan 7}'!AS$15&amp;analysismethod1)</f>
        <v xml:space="preserve">Geomapping; 
</v>
      </c>
      <c r="DA88" s="248" t="str">
        <f>IF(ISNUMBER(FIND(analysismethod1,'III_Plan comp 438.68 {Plan 7}'!AT$15)),"",'III_Plan comp 438.68 {Plan 7}'!AT$15&amp;analysismethod1)</f>
        <v xml:space="preserve">Geomapping; 
</v>
      </c>
      <c r="DB88" s="248" t="str">
        <f>IF(ISNUMBER(FIND(analysismethod1,'III_Plan comp 438.68 {Plan 7}'!AU$15)),"",'III_Plan comp 438.68 {Plan 7}'!AU$15&amp;analysismethod1)</f>
        <v xml:space="preserve">Geomapping; 
</v>
      </c>
      <c r="DC88" s="248" t="str">
        <f>IF(ISNUMBER(FIND(analysismethod1,'III_Plan comp 438.68 {Plan 7}'!AV$15)),"",'III_Plan comp 438.68 {Plan 7}'!AV$15&amp;analysismethod1)</f>
        <v xml:space="preserve">Geomapping; 
</v>
      </c>
      <c r="DD88" s="248" t="str">
        <f>IF(ISNUMBER(FIND(analysismethod1,'III_Plan comp 438.68 {Plan 7}'!AW$15)),"",'III_Plan comp 438.68 {Plan 7}'!AW$15&amp;analysismethod1)</f>
        <v xml:space="preserve">Geomapping; 
</v>
      </c>
      <c r="DE88" s="248" t="str">
        <f>IF(ISNUMBER(FIND(analysismethod1,'III_Plan comp 438.68 {Plan 7}'!AX$15)),"",'III_Plan comp 438.68 {Plan 7}'!AX$15&amp;analysismethod1)</f>
        <v xml:space="preserve">Geomapping; 
</v>
      </c>
      <c r="DF88" s="248" t="str">
        <f>IF(ISNUMBER(FIND(analysismethod1,'III_Plan comp 438.68 {Plan 7}'!AY$15)),"",'III_Plan comp 438.68 {Plan 7}'!AY$15&amp;analysismethod1)</f>
        <v xml:space="preserve">Geomapping; 
</v>
      </c>
      <c r="DG88" s="248" t="str">
        <f>IF(ISNUMBER(FIND(analysismethod1,'III_Plan comp 438.68 {Plan 7}'!AZ$15)),"",'III_Plan comp 438.68 {Plan 7}'!AZ$15&amp;analysismethod1)</f>
        <v xml:space="preserve">Geomapping; 
</v>
      </c>
      <c r="DH88" s="248" t="str">
        <f>IF(ISNUMBER(FIND(analysismethod1,'III_Plan comp 438.68 {Plan 7}'!BA$15)),"",'III_Plan comp 438.68 {Plan 7}'!BA$15&amp;analysismethod1)</f>
        <v xml:space="preserve">Geomapping; 
</v>
      </c>
      <c r="DI88" s="248" t="str">
        <f>IF(ISNUMBER(FIND(analysismethod1,'III_Plan comp 438.68 {Plan 7}'!BB$15)),"",'III_Plan comp 438.68 {Plan 7}'!BB$15&amp;analysismethod1)</f>
        <v xml:space="preserve">Geomapping; 
</v>
      </c>
      <c r="DJ88" s="248" t="str">
        <f>IF(ISNUMBER(FIND(analysismethod1,'III_Plan comp 438.68 {Plan 7}'!BC$15)),"",'III_Plan comp 438.68 {Plan 7}'!BC$15&amp;analysismethod1)</f>
        <v xml:space="preserve">Geomapping; 
</v>
      </c>
      <c r="DK88" s="248" t="str">
        <f>IF(ISNUMBER(FIND(analysismethod1,'III_Plan comp 438.68 {Plan 7}'!BD$15)),"",'III_Plan comp 438.68 {Plan 7}'!BD$15&amp;analysismethod1)</f>
        <v xml:space="preserve">Geomapping; 
</v>
      </c>
      <c r="DL88" s="248" t="str">
        <f>IF(ISNUMBER(FIND(analysismethod1,'III_Plan comp 438.68 {Plan 7}'!BE$15)),"",'III_Plan comp 438.68 {Plan 7}'!BE$15&amp;analysismethod1)</f>
        <v xml:space="preserve">Geomapping; 
</v>
      </c>
      <c r="DM88" s="248" t="str">
        <f>IF(ISNUMBER(FIND(analysismethod1,'III_Plan comp 438.68 {Plan 7}'!BF$15)),"",'III_Plan comp 438.68 {Plan 7}'!BF$15&amp;analysismethod1)</f>
        <v xml:space="preserve">Geomapping; 
</v>
      </c>
      <c r="DN88" s="248" t="str">
        <f>IF(ISNUMBER(FIND(analysismethod1,'III_Plan comp 438.68 {Plan 7}'!BG$15)),"",'III_Plan comp 438.68 {Plan 7}'!BG$15&amp;analysismethod1)</f>
        <v xml:space="preserve">Geomapping; 
</v>
      </c>
      <c r="DO88" s="248" t="str">
        <f>IF(ISNUMBER(FIND(analysismethod1,'III_Plan comp 438.68 {Plan 7}'!BH$15)),"",'III_Plan comp 438.68 {Plan 7}'!BH$15&amp;analysismethod1)</f>
        <v xml:space="preserve">Geomapping; 
</v>
      </c>
      <c r="DP88" s="248" t="str">
        <f>IF(ISNUMBER(FIND(analysismethod1,'III_Plan comp 438.68 {Plan 7}'!BI$15)),"",'III_Plan comp 438.68 {Plan 7}'!BI$15&amp;analysismethod1)</f>
        <v xml:space="preserve">Geomapping; 
</v>
      </c>
      <c r="DQ88" s="248" t="str">
        <f>IF(ISNUMBER(FIND(analysismethod1,'III_Plan comp 438.68 {Plan 7}'!BJ$15)),"",'III_Plan comp 438.68 {Plan 7}'!BJ$15&amp;analysismethod1)</f>
        <v xml:space="preserve">Geomapping; 
</v>
      </c>
      <c r="DR88" s="248" t="str">
        <f>IF(ISNUMBER(FIND(analysismethod1,'III_Plan comp 438.68 {Plan 7}'!BK$15)),"",'III_Plan comp 438.68 {Plan 7}'!BK$15&amp;analysismethod1)</f>
        <v xml:space="preserve">Geomapping; 
</v>
      </c>
      <c r="DS88" s="248" t="str">
        <f>IF(ISNUMBER(FIND(analysismethod1,'III_Plan comp 438.68 {Plan 7}'!BL$15)),"",'III_Plan comp 438.68 {Plan 7}'!BL$15&amp;analysismethod1)</f>
        <v xml:space="preserve">Geomapping; 
</v>
      </c>
      <c r="DT88" s="248" t="str">
        <f>IF(ISNUMBER(FIND(analysismethod1,'III_Plan comp 438.68 {Plan 7}'!BM$15)),"",'III_Plan comp 438.68 {Plan 7}'!BM$15&amp;analysismethod1)</f>
        <v xml:space="preserve">Geomapping; 
</v>
      </c>
      <c r="DU88" s="248" t="str">
        <f>IF(ISNUMBER(FIND(analysismethod1,'III_Plan comp 438.68 {Plan 7}'!BN$15)),"",'III_Plan comp 438.68 {Plan 7}'!BN$15&amp;analysismethod1)</f>
        <v xml:space="preserve">Geomapping; 
</v>
      </c>
      <c r="DV88" s="248" t="str">
        <f>IF(ISNUMBER(FIND(analysismethod1,'III_Plan comp 438.68 {Plan 7}'!BO$15)),"",'III_Plan comp 438.68 {Plan 7}'!BO$15&amp;analysismethod1)</f>
        <v xml:space="preserve">Geomapping; 
</v>
      </c>
      <c r="DW88" s="248" t="str">
        <f>IF(ISNUMBER(FIND(analysismethod1,'III_Plan comp 438.68 {Plan 7}'!BP$15)),"",'III_Plan comp 438.68 {Plan 7}'!BP$15&amp;analysismethod1)</f>
        <v xml:space="preserve">Geomapping; 
</v>
      </c>
      <c r="DX88" s="248" t="str">
        <f>IF(ISNUMBER(FIND(analysismethod1,'III_Plan comp 438.68 {Plan 7}'!BQ$15)),"",'III_Plan comp 438.68 {Plan 7}'!BQ$15&amp;analysismethod1)</f>
        <v xml:space="preserve">Geomapping; 
</v>
      </c>
      <c r="DY88" s="248" t="str">
        <f>IF(ISNUMBER(FIND(analysismethod1,'III_Plan comp 438.68 {Plan 7}'!BR$15)),"",'III_Plan comp 438.68 {Plan 7}'!BR$15&amp;analysismethod1)</f>
        <v xml:space="preserve">Geomapping; 
</v>
      </c>
      <c r="DZ88" s="248" t="str">
        <f>IF(ISNUMBER(FIND(analysismethod1,'III_Plan comp 438.68 {Plan 7}'!BS$15)),"",'III_Plan comp 438.68 {Plan 7}'!BS$15&amp;analysismethod1)</f>
        <v xml:space="preserve">Geomapping; 
</v>
      </c>
      <c r="EA88" s="248" t="str">
        <f>IF(ISNUMBER(FIND(analysismethod1,'III_Plan comp 438.68 {Plan 7}'!BT$15)),"",'III_Plan comp 438.68 {Plan 7}'!BT$15&amp;analysismethod1)</f>
        <v xml:space="preserve">Geomapping; 
</v>
      </c>
      <c r="EB88" s="248" t="str">
        <f>IF(ISNUMBER(FIND(analysismethod1,'III_Plan comp 438.68 {Plan 7}'!BU$15)),"",'III_Plan comp 438.68 {Plan 7}'!BU$15&amp;analysismethod1)</f>
        <v xml:space="preserve">Geomapping; 
</v>
      </c>
      <c r="EC88" s="248" t="str">
        <f>IF(ISNUMBER(FIND(analysismethod1,'III_Plan comp 438.68 {Plan 7}'!BV$15)),"",'III_Plan comp 438.68 {Plan 7}'!BV$15&amp;analysismethod1)</f>
        <v xml:space="preserve">Geomapping; 
</v>
      </c>
      <c r="ED88" s="248" t="str">
        <f>IF(ISNUMBER(FIND(analysismethod1,'III_Plan comp 438.68 {Plan 7}'!BW$15)),"",'III_Plan comp 438.68 {Plan 7}'!BW$15&amp;analysismethod1)</f>
        <v xml:space="preserve">Geomapping; 
</v>
      </c>
      <c r="EE88" s="248" t="str">
        <f>IF(ISNUMBER(FIND(analysismethod1,'III_Plan comp 438.68 {Plan 7}'!BX$15)),"",'III_Plan comp 438.68 {Plan 7}'!BX$15&amp;analysismethod1)</f>
        <v xml:space="preserve">Geomapping; 
</v>
      </c>
      <c r="EF88" s="248" t="str">
        <f>IF(ISNUMBER(FIND(analysismethod1,'III_Plan comp 438.68 {Plan 7}'!BY$15)),"",'III_Plan comp 438.68 {Plan 7}'!BY$15&amp;analysismethod1)</f>
        <v xml:space="preserve">Geomapping; 
</v>
      </c>
      <c r="EG88" s="248" t="str">
        <f>IF(ISNUMBER(FIND(analysismethod1,'III_Plan comp 438.68 {Plan 7}'!BZ$15)),"",'III_Plan comp 438.68 {Plan 7}'!BZ$15&amp;analysismethod1)</f>
        <v xml:space="preserve">Geomapping; 
</v>
      </c>
      <c r="EH88" s="248" t="str">
        <f>IF(ISNUMBER(FIND(analysismethod1,'III_Plan comp 438.68 {Plan 7}'!CA$15)),"",'III_Plan comp 438.68 {Plan 7}'!CA$15&amp;analysismethod1)</f>
        <v xml:space="preserve">Geomapping; 
</v>
      </c>
      <c r="EI88" s="248" t="str">
        <f>IF(ISNUMBER(FIND(analysismethod1,'III_Plan comp 438.68 {Plan 7}'!CB$15)),"",'III_Plan comp 438.68 {Plan 7}'!CB$15&amp;analysismethod1)</f>
        <v xml:space="preserve">Geomapping; 
</v>
      </c>
      <c r="EJ88" s="248" t="str">
        <f>IF(ISNUMBER(FIND(analysismethod1,'III_Plan comp 438.68 {Plan 7}'!CC$15)),"",'III_Plan comp 438.68 {Plan 7}'!CC$15&amp;analysismethod1)</f>
        <v xml:space="preserve">Geomapping; 
</v>
      </c>
      <c r="EK88" s="248" t="str">
        <f>IF(ISNUMBER(FIND(analysismethod1,'III_Plan comp 438.68 {Plan 7}'!CD$15)),"",'III_Plan comp 438.68 {Plan 7}'!CD$15&amp;analysismethod1)</f>
        <v xml:space="preserve">Geomapping; 
</v>
      </c>
      <c r="EL88" s="248" t="str">
        <f>IF(ISNUMBER(FIND(analysismethod1,'III_Plan comp 438.68 {Plan 7}'!CE$15)),"",'III_Plan comp 438.68 {Plan 7}'!CE$15&amp;analysismethod1)</f>
        <v xml:space="preserve">Geomapping; 
</v>
      </c>
      <c r="EM88" s="248" t="str">
        <f>IF(ISNUMBER(FIND(analysismethod1,'III_Plan comp 438.68 {Plan 7}'!CF$15)),"",'III_Plan comp 438.68 {Plan 7}'!CF$15&amp;analysismethod1)</f>
        <v xml:space="preserve">Geomapping; 
</v>
      </c>
      <c r="EN88" s="248" t="str">
        <f>IF(ISNUMBER(FIND(analysismethod1,'III_Plan comp 438.68 {Plan 7}'!CG$15)),"",'III_Plan comp 438.68 {Plan 7}'!CG$15&amp;analysismethod1)</f>
        <v xml:space="preserve">Geomapping; 
</v>
      </c>
      <c r="EO88" s="248" t="str">
        <f>IF(ISNUMBER(FIND(analysismethod1,'III_Plan comp 438.68 {Plan 7}'!CH$15)),"",'III_Plan comp 438.68 {Plan 7}'!CH$15&amp;analysismethod1)</f>
        <v xml:space="preserve">Geomapping; 
</v>
      </c>
      <c r="EP88" s="248" t="str">
        <f>IF(ISNUMBER(FIND(analysismethod1,'III_Plan comp 438.68 {Plan 7}'!CI$15)),"",'III_Plan comp 438.68 {Plan 7}'!CI$15&amp;analysismethod1)</f>
        <v xml:space="preserve">Geomapping; 
</v>
      </c>
      <c r="EQ88" s="248" t="str">
        <f>IF(ISNUMBER(FIND(analysismethod1,'III_Plan comp 438.68 {Plan 7}'!CJ$15)),"",'III_Plan comp 438.68 {Plan 7}'!CJ$15&amp;analysismethod1)</f>
        <v xml:space="preserve">Geomapping; 
</v>
      </c>
      <c r="ER88" s="248" t="str">
        <f>IF(ISNUMBER(FIND(analysismethod1,'III_Plan comp 438.68 {Plan 7}'!CK$15)),"",'III_Plan comp 438.68 {Plan 7}'!CK$15&amp;analysismethod1)</f>
        <v xml:space="preserve">Geomapping; 
</v>
      </c>
      <c r="ES88" s="248" t="str">
        <f>IF(ISNUMBER(FIND(analysismethod1,'III_Plan comp 438.68 {Plan 7}'!CL$15)),"",'III_Plan comp 438.68 {Plan 7}'!CL$15&amp;analysismethod1)</f>
        <v xml:space="preserve">Geomapping; 
</v>
      </c>
      <c r="ET88" s="248" t="str">
        <f>IF(ISNUMBER(FIND(analysismethod1,'III_Plan comp 438.68 {Plan 7}'!CM$15)),"",'III_Plan comp 438.68 {Plan 7}'!CM$15&amp;analysismethod1)</f>
        <v xml:space="preserve">Geomapping; 
</v>
      </c>
      <c r="EU88" s="248" t="str">
        <f>IF(ISNUMBER(FIND(analysismethod1,'III_Plan comp 438.68 {Plan 7}'!CN$15)),"",'III_Plan comp 438.68 {Plan 7}'!CN$15&amp;analysismethod1)</f>
        <v xml:space="preserve">Geomapping; 
</v>
      </c>
      <c r="EV88" s="248" t="str">
        <f>IF(ISNUMBER(FIND(analysismethod1,'III_Plan comp 438.68 {Plan 7}'!CO$15)),"",'III_Plan comp 438.68 {Plan 7}'!CO$15&amp;analysismethod1)</f>
        <v xml:space="preserve">Geomapping; 
</v>
      </c>
      <c r="EW88" s="248" t="str">
        <f>IF(ISNUMBER(FIND(analysismethod1,'III_Plan comp 438.68 {Plan 7}'!CP$15)),"",'III_Plan comp 438.68 {Plan 7}'!CP$15&amp;analysismethod1)</f>
        <v xml:space="preserve">Geomapping; 
</v>
      </c>
      <c r="EX88" s="248" t="str">
        <f>IF(ISNUMBER(FIND(analysismethod1,'III_Plan comp 438.68 {Plan 7}'!CQ$15)),"",'III_Plan comp 438.68 {Plan 7}'!CQ$15&amp;analysismethod1)</f>
        <v xml:space="preserve">Geomapping; 
</v>
      </c>
      <c r="EY88" s="248" t="str">
        <f>IF(ISNUMBER(FIND(analysismethod1,'III_Plan comp 438.68 {Plan 7}'!CR$15)),"",'III_Plan comp 438.68 {Plan 7}'!CR$15&amp;analysismethod1)</f>
        <v xml:space="preserve">Geomapping; 
</v>
      </c>
      <c r="EZ88" s="248" t="str">
        <f>IF(ISNUMBER(FIND(analysismethod1,'III_Plan comp 438.68 {Plan 7}'!CS$15)),"",'III_Plan comp 438.68 {Plan 7}'!CS$15&amp;analysismethod1)</f>
        <v xml:space="preserve">Geomapping; 
</v>
      </c>
      <c r="FA88" s="248" t="str">
        <f>IF(ISNUMBER(FIND(analysismethod1,'III_Plan comp 438.68 {Plan 7}'!CT$15)),"",'III_Plan comp 438.68 {Plan 7}'!CT$15&amp;analysismethod1)</f>
        <v xml:space="preserve">Geomapping; 
</v>
      </c>
      <c r="FB88" s="248" t="str">
        <f>IF(ISNUMBER(FIND(analysismethod1,'III_Plan comp 438.68 {Plan 7}'!CU$15)),"",'III_Plan comp 438.68 {Plan 7}'!CU$15&amp;analysismethod1)</f>
        <v xml:space="preserve">Geomapping; 
</v>
      </c>
      <c r="FC88" s="248" t="str">
        <f>IF(ISNUMBER(FIND(analysismethod1,'III_Plan comp 438.68 {Plan 7}'!CV$15)),"",'III_Plan comp 438.68 {Plan 7}'!CV$15&amp;analysismethod1)</f>
        <v xml:space="preserve">Geomapping; 
</v>
      </c>
      <c r="FD88" s="248" t="str">
        <f>IF(ISNUMBER(FIND(analysismethod1,'III_Plan comp 438.68 {Plan 7}'!CW$15)),"",'III_Plan comp 438.68 {Plan 7}'!CW$15&amp;analysismethod1)</f>
        <v xml:space="preserve">Geomapping; 
</v>
      </c>
      <c r="FE88" s="248" t="str">
        <f>IF(ISNUMBER(FIND(analysismethod1,'III_Plan comp 438.68 {Plan 7}'!CX$15)),"",'III_Plan comp 438.68 {Plan 7}'!CX$15&amp;analysismethod1)</f>
        <v xml:space="preserve">Geomapping; 
</v>
      </c>
      <c r="FF88" s="248" t="str">
        <f>IF(ISNUMBER(FIND(analysismethod1,'III_Plan comp 438.68 {Plan 7}'!CY$15)),"",'III_Plan comp 438.68 {Plan 7}'!CY$15&amp;analysismethod1)</f>
        <v xml:space="preserve">Geomapping; 
</v>
      </c>
      <c r="FG88" s="248" t="str">
        <f>IF(ISNUMBER(FIND(analysismethod1,'III_Plan comp 438.68 {Plan 7}'!CZ$15)),"",'III_Plan comp 438.68 {Plan 7}'!CZ$15&amp;analysismethod1)</f>
        <v xml:space="preserve">Geomapping; 
</v>
      </c>
    </row>
    <row r="89" spans="62:163" ht="15" x14ac:dyDescent="0.25">
      <c r="BJ89" s="268"/>
      <c r="BK89" s="266" t="str">
        <f>IF('I_State and program information'!$E$54="Yes","Plan Provider Directory Review"&amp;"; "&amp;CHAR(10)&amp;CHAR(10),"")</f>
        <v xml:space="preserve">Plan Provider Directory Review; 
</v>
      </c>
      <c r="BL89" s="251" t="str">
        <f>IF(ISNUMBER(FIND(analysismethod2,'III_Plan comp 438.68 {Plan 7}'!E$15)),"",'III_Plan comp 438.68 {Plan 7}'!E$15&amp;analysismethod2)</f>
        <v xml:space="preserve">Plan Provider Directory Review; 
</v>
      </c>
      <c r="BM89" s="251" t="str">
        <f>IF(ISNUMBER(FIND(analysismethod2,'III_Plan comp 438.68 {Plan 7}'!F$15)),"",'III_Plan comp 438.68 {Plan 7}'!F$15&amp;analysismethod2)</f>
        <v xml:space="preserve">Plan Provider Directory Review; 
</v>
      </c>
      <c r="BN89" s="251" t="str">
        <f>IF(ISNUMBER(FIND(analysismethod2,'III_Plan comp 438.68 {Plan 7}'!G$15)),"",'III_Plan comp 438.68 {Plan 7}'!G$15&amp;analysismethod2)</f>
        <v xml:space="preserve">Plan Provider Directory Review; 
</v>
      </c>
      <c r="BO89" s="251" t="str">
        <f>IF(ISNUMBER(FIND(analysismethod2,'III_Plan comp 438.68 {Plan 7}'!H$15)),"",'III_Plan comp 438.68 {Plan 7}'!H$15&amp;analysismethod2)</f>
        <v xml:space="preserve">Plan Provider Directory Review; 
</v>
      </c>
      <c r="BP89" s="251" t="str">
        <f>IF(ISNUMBER(FIND(analysismethod2,'III_Plan comp 438.68 {Plan 7}'!I$15)),"",'III_Plan comp 438.68 {Plan 7}'!I$15&amp;analysismethod2)</f>
        <v xml:space="preserve">Plan Provider Directory Review; 
</v>
      </c>
      <c r="BQ89" s="251" t="str">
        <f>IF(ISNUMBER(FIND(analysismethod2,'III_Plan comp 438.68 {Plan 7}'!J$15)),"",'III_Plan comp 438.68 {Plan 7}'!J$15&amp;analysismethod2)</f>
        <v xml:space="preserve">Plan Provider Directory Review; 
</v>
      </c>
      <c r="BR89" s="251" t="str">
        <f>IF(ISNUMBER(FIND(analysismethod2,'III_Plan comp 438.68 {Plan 7}'!K$15)),"",'III_Plan comp 438.68 {Plan 7}'!K$15&amp;analysismethod2)</f>
        <v xml:space="preserve">Plan Provider Directory Review; 
</v>
      </c>
      <c r="BS89" s="251" t="str">
        <f>IF(ISNUMBER(FIND(analysismethod2,'III_Plan comp 438.68 {Plan 7}'!L$15)),"",'III_Plan comp 438.68 {Plan 7}'!L$15&amp;analysismethod2)</f>
        <v xml:space="preserve">Plan Provider Directory Review; 
</v>
      </c>
      <c r="BT89" s="251" t="str">
        <f>IF(ISNUMBER(FIND(analysismethod2,'III_Plan comp 438.68 {Plan 7}'!M$15)),"",'III_Plan comp 438.68 {Plan 7}'!M$15&amp;analysismethod2)</f>
        <v xml:space="preserve">Plan Provider Directory Review; 
</v>
      </c>
      <c r="BU89" s="251" t="str">
        <f>IF(ISNUMBER(FIND(analysismethod2,'III_Plan comp 438.68 {Plan 7}'!N$15)),"",'III_Plan comp 438.68 {Plan 7}'!N$15&amp;analysismethod2)</f>
        <v xml:space="preserve">Plan Provider Directory Review; 
</v>
      </c>
      <c r="BV89" s="251" t="str">
        <f>IF(ISNUMBER(FIND(analysismethod2,'III_Plan comp 438.68 {Plan 7}'!O$15)),"",'III_Plan comp 438.68 {Plan 7}'!O$15&amp;analysismethod2)</f>
        <v xml:space="preserve">Plan Provider Directory Review; 
</v>
      </c>
      <c r="BW89" s="251" t="str">
        <f>IF(ISNUMBER(FIND(analysismethod2,'III_Plan comp 438.68 {Plan 7}'!P$15)),"",'III_Plan comp 438.68 {Plan 7}'!P$15&amp;analysismethod2)</f>
        <v xml:space="preserve">Plan Provider Directory Review; 
</v>
      </c>
      <c r="BX89" s="251" t="str">
        <f>IF(ISNUMBER(FIND(analysismethod2,'III_Plan comp 438.68 {Plan 7}'!Q$15)),"",'III_Plan comp 438.68 {Plan 7}'!Q$15&amp;analysismethod2)</f>
        <v xml:space="preserve">Plan Provider Directory Review; 
</v>
      </c>
      <c r="BY89" s="251" t="str">
        <f>IF(ISNUMBER(FIND(analysismethod2,'III_Plan comp 438.68 {Plan 7}'!R$15)),"",'III_Plan comp 438.68 {Plan 7}'!R$15&amp;analysismethod2)</f>
        <v xml:space="preserve">Plan Provider Directory Review; 
</v>
      </c>
      <c r="BZ89" s="251" t="str">
        <f>IF(ISNUMBER(FIND(analysismethod2,'III_Plan comp 438.68 {Plan 7}'!S$15)),"",'III_Plan comp 438.68 {Plan 7}'!S$15&amp;analysismethod2)</f>
        <v xml:space="preserve">Plan Provider Directory Review; 
</v>
      </c>
      <c r="CA89" s="251" t="str">
        <f>IF(ISNUMBER(FIND(analysismethod2,'III_Plan comp 438.68 {Plan 7}'!T$15)),"",'III_Plan comp 438.68 {Plan 7}'!T$15&amp;analysismethod2)</f>
        <v xml:space="preserve">Plan Provider Directory Review; 
</v>
      </c>
      <c r="CB89" s="251" t="str">
        <f>IF(ISNUMBER(FIND(analysismethod2,'III_Plan comp 438.68 {Plan 7}'!U$15)),"",'III_Plan comp 438.68 {Plan 7}'!U$15&amp;analysismethod2)</f>
        <v xml:space="preserve">Plan Provider Directory Review; 
</v>
      </c>
      <c r="CC89" s="251" t="str">
        <f>IF(ISNUMBER(FIND(analysismethod2,'III_Plan comp 438.68 {Plan 7}'!V$15)),"",'III_Plan comp 438.68 {Plan 7}'!V$15&amp;analysismethod2)</f>
        <v xml:space="preserve">Plan Provider Directory Review; 
</v>
      </c>
      <c r="CD89" s="251" t="str">
        <f>IF(ISNUMBER(FIND(analysismethod2,'III_Plan comp 438.68 {Plan 7}'!W$15)),"",'III_Plan comp 438.68 {Plan 7}'!W$15&amp;analysismethod2)</f>
        <v xml:space="preserve">Plan Provider Directory Review; 
</v>
      </c>
      <c r="CE89" s="251" t="str">
        <f>IF(ISNUMBER(FIND(analysismethod2,'III_Plan comp 438.68 {Plan 7}'!X$15)),"",'III_Plan comp 438.68 {Plan 7}'!X$15&amp;analysismethod2)</f>
        <v xml:space="preserve">Plan Provider Directory Review; 
</v>
      </c>
      <c r="CF89" s="251" t="str">
        <f>IF(ISNUMBER(FIND(analysismethod2,'III_Plan comp 438.68 {Plan 7}'!Y$15)),"",'III_Plan comp 438.68 {Plan 7}'!Y$15&amp;analysismethod2)</f>
        <v xml:space="preserve">Plan Provider Directory Review; 
</v>
      </c>
      <c r="CG89" s="251" t="str">
        <f>IF(ISNUMBER(FIND(analysismethod2,'III_Plan comp 438.68 {Plan 7}'!Z$15)),"",'III_Plan comp 438.68 {Plan 7}'!Z$15&amp;analysismethod2)</f>
        <v xml:space="preserve">Plan Provider Directory Review; 
</v>
      </c>
      <c r="CH89" s="251" t="str">
        <f>IF(ISNUMBER(FIND(analysismethod2,'III_Plan comp 438.68 {Plan 7}'!AA$15)),"",'III_Plan comp 438.68 {Plan 7}'!AA$15&amp;analysismethod2)</f>
        <v xml:space="preserve">Plan Provider Directory Review; 
</v>
      </c>
      <c r="CI89" s="251" t="str">
        <f>IF(ISNUMBER(FIND(analysismethod2,'III_Plan comp 438.68 {Plan 7}'!AB$15)),"",'III_Plan comp 438.68 {Plan 7}'!AB$15&amp;analysismethod2)</f>
        <v xml:space="preserve">Plan Provider Directory Review; 
</v>
      </c>
      <c r="CJ89" s="251" t="str">
        <f>IF(ISNUMBER(FIND(analysismethod2,'III_Plan comp 438.68 {Plan 7}'!AC$15)),"",'III_Plan comp 438.68 {Plan 7}'!AC$15&amp;analysismethod2)</f>
        <v xml:space="preserve">Plan Provider Directory Review; 
</v>
      </c>
      <c r="CK89" s="251" t="str">
        <f>IF(ISNUMBER(FIND(analysismethod2,'III_Plan comp 438.68 {Plan 7}'!AD$15)),"",'III_Plan comp 438.68 {Plan 7}'!AD$15&amp;analysismethod2)</f>
        <v xml:space="preserve">Plan Provider Directory Review; 
</v>
      </c>
      <c r="CL89" s="251" t="str">
        <f>IF(ISNUMBER(FIND(analysismethod2,'III_Plan comp 438.68 {Plan 7}'!AE$15)),"",'III_Plan comp 438.68 {Plan 7}'!AE$15&amp;analysismethod2)</f>
        <v xml:space="preserve">Plan Provider Directory Review; 
</v>
      </c>
      <c r="CM89" s="251" t="str">
        <f>IF(ISNUMBER(FIND(analysismethod2,'III_Plan comp 438.68 {Plan 7}'!AF$15)),"",'III_Plan comp 438.68 {Plan 7}'!AF$15&amp;analysismethod2)</f>
        <v xml:space="preserve">Plan Provider Directory Review; 
</v>
      </c>
      <c r="CN89" s="251" t="str">
        <f>IF(ISNUMBER(FIND(analysismethod2,'III_Plan comp 438.68 {Plan 7}'!AG$15)),"",'III_Plan comp 438.68 {Plan 7}'!AG$15&amp;analysismethod2)</f>
        <v xml:space="preserve">Plan Provider Directory Review; 
</v>
      </c>
      <c r="CO89" s="251" t="str">
        <f>IF(ISNUMBER(FIND(analysismethod2,'III_Plan comp 438.68 {Plan 7}'!AH$15)),"",'III_Plan comp 438.68 {Plan 7}'!AH$15&amp;analysismethod2)</f>
        <v xml:space="preserve">Plan Provider Directory Review; 
</v>
      </c>
      <c r="CP89" s="251" t="str">
        <f>IF(ISNUMBER(FIND(analysismethod2,'III_Plan comp 438.68 {Plan 7}'!AI$15)),"",'III_Plan comp 438.68 {Plan 7}'!AI$15&amp;analysismethod2)</f>
        <v xml:space="preserve">Plan Provider Directory Review; 
</v>
      </c>
      <c r="CQ89" s="251" t="str">
        <f>IF(ISNUMBER(FIND(analysismethod2,'III_Plan comp 438.68 {Plan 7}'!AJ$15)),"",'III_Plan comp 438.68 {Plan 7}'!AJ$15&amp;analysismethod2)</f>
        <v xml:space="preserve">Plan Provider Directory Review; 
</v>
      </c>
      <c r="CR89" s="251" t="str">
        <f>IF(ISNUMBER(FIND(analysismethod2,'III_Plan comp 438.68 {Plan 7}'!AK$15)),"",'III_Plan comp 438.68 {Plan 7}'!AK$15&amp;analysismethod2)</f>
        <v xml:space="preserve">Plan Provider Directory Review; 
</v>
      </c>
      <c r="CS89" s="251" t="str">
        <f>IF(ISNUMBER(FIND(analysismethod2,'III_Plan comp 438.68 {Plan 7}'!AL$15)),"",'III_Plan comp 438.68 {Plan 7}'!AL$15&amp;analysismethod2)</f>
        <v xml:space="preserve">Plan Provider Directory Review; 
</v>
      </c>
      <c r="CT89" s="251" t="str">
        <f>IF(ISNUMBER(FIND(analysismethod2,'III_Plan comp 438.68 {Plan 7}'!AM$15)),"",'III_Plan comp 438.68 {Plan 7}'!AM$15&amp;analysismethod2)</f>
        <v xml:space="preserve">Plan Provider Directory Review; 
</v>
      </c>
      <c r="CU89" s="251" t="str">
        <f>IF(ISNUMBER(FIND(analysismethod2,'III_Plan comp 438.68 {Plan 7}'!AN$15)),"",'III_Plan comp 438.68 {Plan 7}'!AN$15&amp;analysismethod2)</f>
        <v xml:space="preserve">Plan Provider Directory Review; 
</v>
      </c>
      <c r="CV89" s="251" t="str">
        <f>IF(ISNUMBER(FIND(analysismethod2,'III_Plan comp 438.68 {Plan 7}'!AO$15)),"",'III_Plan comp 438.68 {Plan 7}'!AO$15&amp;analysismethod2)</f>
        <v xml:space="preserve">Plan Provider Directory Review; 
</v>
      </c>
      <c r="CW89" s="251" t="str">
        <f>IF(ISNUMBER(FIND(analysismethod2,'III_Plan comp 438.68 {Plan 7}'!AP$15)),"",'III_Plan comp 438.68 {Plan 7}'!AP$15&amp;analysismethod2)</f>
        <v xml:space="preserve">Plan Provider Directory Review; 
</v>
      </c>
      <c r="CX89" s="251" t="str">
        <f>IF(ISNUMBER(FIND(analysismethod2,'III_Plan comp 438.68 {Plan 7}'!AQ$15)),"",'III_Plan comp 438.68 {Plan 7}'!AQ$15&amp;analysismethod2)</f>
        <v xml:space="preserve">Plan Provider Directory Review; 
</v>
      </c>
      <c r="CY89" s="251" t="str">
        <f>IF(ISNUMBER(FIND(analysismethod2,'III_Plan comp 438.68 {Plan 7}'!AR$15)),"",'III_Plan comp 438.68 {Plan 7}'!AR$15&amp;analysismethod2)</f>
        <v xml:space="preserve">Plan Provider Directory Review; 
</v>
      </c>
      <c r="CZ89" s="251" t="str">
        <f>IF(ISNUMBER(FIND(analysismethod2,'III_Plan comp 438.68 {Plan 7}'!AS$15)),"",'III_Plan comp 438.68 {Plan 7}'!AS$15&amp;analysismethod2)</f>
        <v xml:space="preserve">Plan Provider Directory Review; 
</v>
      </c>
      <c r="DA89" s="251" t="str">
        <f>IF(ISNUMBER(FIND(analysismethod2,'III_Plan comp 438.68 {Plan 7}'!AT$15)),"",'III_Plan comp 438.68 {Plan 7}'!AT$15&amp;analysismethod2)</f>
        <v xml:space="preserve">Plan Provider Directory Review; 
</v>
      </c>
      <c r="DB89" s="251" t="str">
        <f>IF(ISNUMBER(FIND(analysismethod2,'III_Plan comp 438.68 {Plan 7}'!AU$15)),"",'III_Plan comp 438.68 {Plan 7}'!AU$15&amp;analysismethod2)</f>
        <v xml:space="preserve">Plan Provider Directory Review; 
</v>
      </c>
      <c r="DC89" s="251" t="str">
        <f>IF(ISNUMBER(FIND(analysismethod2,'III_Plan comp 438.68 {Plan 7}'!AV$15)),"",'III_Plan comp 438.68 {Plan 7}'!AV$15&amp;analysismethod2)</f>
        <v xml:space="preserve">Plan Provider Directory Review; 
</v>
      </c>
      <c r="DD89" s="251" t="str">
        <f>IF(ISNUMBER(FIND(analysismethod2,'III_Plan comp 438.68 {Plan 7}'!AW$15)),"",'III_Plan comp 438.68 {Plan 7}'!AW$15&amp;analysismethod2)</f>
        <v xml:space="preserve">Plan Provider Directory Review; 
</v>
      </c>
      <c r="DE89" s="251" t="str">
        <f>IF(ISNUMBER(FIND(analysismethod2,'III_Plan comp 438.68 {Plan 7}'!AX$15)),"",'III_Plan comp 438.68 {Plan 7}'!AX$15&amp;analysismethod2)</f>
        <v xml:space="preserve">Plan Provider Directory Review; 
</v>
      </c>
      <c r="DF89" s="251" t="str">
        <f>IF(ISNUMBER(FIND(analysismethod2,'III_Plan comp 438.68 {Plan 7}'!AY$15)),"",'III_Plan comp 438.68 {Plan 7}'!AY$15&amp;analysismethod2)</f>
        <v xml:space="preserve">Plan Provider Directory Review; 
</v>
      </c>
      <c r="DG89" s="251" t="str">
        <f>IF(ISNUMBER(FIND(analysismethod2,'III_Plan comp 438.68 {Plan 7}'!AZ$15)),"",'III_Plan comp 438.68 {Plan 7}'!AZ$15&amp;analysismethod2)</f>
        <v xml:space="preserve">Plan Provider Directory Review; 
</v>
      </c>
      <c r="DH89" s="251" t="str">
        <f>IF(ISNUMBER(FIND(analysismethod2,'III_Plan comp 438.68 {Plan 7}'!BA$15)),"",'III_Plan comp 438.68 {Plan 7}'!BA$15&amp;analysismethod2)</f>
        <v xml:space="preserve">Plan Provider Directory Review; 
</v>
      </c>
      <c r="DI89" s="251" t="str">
        <f>IF(ISNUMBER(FIND(analysismethod2,'III_Plan comp 438.68 {Plan 7}'!BB$15)),"",'III_Plan comp 438.68 {Plan 7}'!BB$15&amp;analysismethod2)</f>
        <v xml:space="preserve">Plan Provider Directory Review; 
</v>
      </c>
      <c r="DJ89" s="251" t="str">
        <f>IF(ISNUMBER(FIND(analysismethod2,'III_Plan comp 438.68 {Plan 7}'!BC$15)),"",'III_Plan comp 438.68 {Plan 7}'!BC$15&amp;analysismethod2)</f>
        <v xml:space="preserve">Plan Provider Directory Review; 
</v>
      </c>
      <c r="DK89" s="251" t="str">
        <f>IF(ISNUMBER(FIND(analysismethod2,'III_Plan comp 438.68 {Plan 7}'!BD$15)),"",'III_Plan comp 438.68 {Plan 7}'!BD$15&amp;analysismethod2)</f>
        <v xml:space="preserve">Plan Provider Directory Review; 
</v>
      </c>
      <c r="DL89" s="251" t="str">
        <f>IF(ISNUMBER(FIND(analysismethod2,'III_Plan comp 438.68 {Plan 7}'!BE$15)),"",'III_Plan comp 438.68 {Plan 7}'!BE$15&amp;analysismethod2)</f>
        <v xml:space="preserve">Plan Provider Directory Review; 
</v>
      </c>
      <c r="DM89" s="251" t="str">
        <f>IF(ISNUMBER(FIND(analysismethod2,'III_Plan comp 438.68 {Plan 7}'!BF$15)),"",'III_Plan comp 438.68 {Plan 7}'!BF$15&amp;analysismethod2)</f>
        <v xml:space="preserve">Plan Provider Directory Review; 
</v>
      </c>
      <c r="DN89" s="251" t="str">
        <f>IF(ISNUMBER(FIND(analysismethod2,'III_Plan comp 438.68 {Plan 7}'!BG$15)),"",'III_Plan comp 438.68 {Plan 7}'!BG$15&amp;analysismethod2)</f>
        <v xml:space="preserve">Plan Provider Directory Review; 
</v>
      </c>
      <c r="DO89" s="251" t="str">
        <f>IF(ISNUMBER(FIND(analysismethod2,'III_Plan comp 438.68 {Plan 7}'!BH$15)),"",'III_Plan comp 438.68 {Plan 7}'!BH$15&amp;analysismethod2)</f>
        <v xml:space="preserve">Plan Provider Directory Review; 
</v>
      </c>
      <c r="DP89" s="251" t="str">
        <f>IF(ISNUMBER(FIND(analysismethod2,'III_Plan comp 438.68 {Plan 7}'!BI$15)),"",'III_Plan comp 438.68 {Plan 7}'!BI$15&amp;analysismethod2)</f>
        <v xml:space="preserve">Plan Provider Directory Review; 
</v>
      </c>
      <c r="DQ89" s="251" t="str">
        <f>IF(ISNUMBER(FIND(analysismethod2,'III_Plan comp 438.68 {Plan 7}'!BJ$15)),"",'III_Plan comp 438.68 {Plan 7}'!BJ$15&amp;analysismethod2)</f>
        <v xml:space="preserve">Plan Provider Directory Review; 
</v>
      </c>
      <c r="DR89" s="251" t="str">
        <f>IF(ISNUMBER(FIND(analysismethod2,'III_Plan comp 438.68 {Plan 7}'!BK$15)),"",'III_Plan comp 438.68 {Plan 7}'!BK$15&amp;analysismethod2)</f>
        <v xml:space="preserve">Plan Provider Directory Review; 
</v>
      </c>
      <c r="DS89" s="251" t="str">
        <f>IF(ISNUMBER(FIND(analysismethod2,'III_Plan comp 438.68 {Plan 7}'!BL$15)),"",'III_Plan comp 438.68 {Plan 7}'!BL$15&amp;analysismethod2)</f>
        <v xml:space="preserve">Plan Provider Directory Review; 
</v>
      </c>
      <c r="DT89" s="251" t="str">
        <f>IF(ISNUMBER(FIND(analysismethod2,'III_Plan comp 438.68 {Plan 7}'!BM$15)),"",'III_Plan comp 438.68 {Plan 7}'!BM$15&amp;analysismethod2)</f>
        <v xml:space="preserve">Plan Provider Directory Review; 
</v>
      </c>
      <c r="DU89" s="251" t="str">
        <f>IF(ISNUMBER(FIND(analysismethod2,'III_Plan comp 438.68 {Plan 7}'!BN$15)),"",'III_Plan comp 438.68 {Plan 7}'!BN$15&amp;analysismethod2)</f>
        <v xml:space="preserve">Plan Provider Directory Review; 
</v>
      </c>
      <c r="DV89" s="251" t="str">
        <f>IF(ISNUMBER(FIND(analysismethod2,'III_Plan comp 438.68 {Plan 7}'!BO$15)),"",'III_Plan comp 438.68 {Plan 7}'!BO$15&amp;analysismethod2)</f>
        <v xml:space="preserve">Plan Provider Directory Review; 
</v>
      </c>
      <c r="DW89" s="251" t="str">
        <f>IF(ISNUMBER(FIND(analysismethod2,'III_Plan comp 438.68 {Plan 7}'!BP$15)),"",'III_Plan comp 438.68 {Plan 7}'!BP$15&amp;analysismethod2)</f>
        <v xml:space="preserve">Plan Provider Directory Review; 
</v>
      </c>
      <c r="DX89" s="251" t="str">
        <f>IF(ISNUMBER(FIND(analysismethod2,'III_Plan comp 438.68 {Plan 7}'!BQ$15)),"",'III_Plan comp 438.68 {Plan 7}'!BQ$15&amp;analysismethod2)</f>
        <v xml:space="preserve">Plan Provider Directory Review; 
</v>
      </c>
      <c r="DY89" s="251" t="str">
        <f>IF(ISNUMBER(FIND(analysismethod2,'III_Plan comp 438.68 {Plan 7}'!BR$15)),"",'III_Plan comp 438.68 {Plan 7}'!BR$15&amp;analysismethod2)</f>
        <v xml:space="preserve">Plan Provider Directory Review; 
</v>
      </c>
      <c r="DZ89" s="251" t="str">
        <f>IF(ISNUMBER(FIND(analysismethod2,'III_Plan comp 438.68 {Plan 7}'!BS$15)),"",'III_Plan comp 438.68 {Plan 7}'!BS$15&amp;analysismethod2)</f>
        <v xml:space="preserve">Plan Provider Directory Review; 
</v>
      </c>
      <c r="EA89" s="251" t="str">
        <f>IF(ISNUMBER(FIND(analysismethod2,'III_Plan comp 438.68 {Plan 7}'!BT$15)),"",'III_Plan comp 438.68 {Plan 7}'!BT$15&amp;analysismethod2)</f>
        <v xml:space="preserve">Plan Provider Directory Review; 
</v>
      </c>
      <c r="EB89" s="251" t="str">
        <f>IF(ISNUMBER(FIND(analysismethod2,'III_Plan comp 438.68 {Plan 7}'!BU$15)),"",'III_Plan comp 438.68 {Plan 7}'!BU$15&amp;analysismethod2)</f>
        <v xml:space="preserve">Plan Provider Directory Review; 
</v>
      </c>
      <c r="EC89" s="251" t="str">
        <f>IF(ISNUMBER(FIND(analysismethod2,'III_Plan comp 438.68 {Plan 7}'!BV$15)),"",'III_Plan comp 438.68 {Plan 7}'!BV$15&amp;analysismethod2)</f>
        <v xml:space="preserve">Plan Provider Directory Review; 
</v>
      </c>
      <c r="ED89" s="251" t="str">
        <f>IF(ISNUMBER(FIND(analysismethod2,'III_Plan comp 438.68 {Plan 7}'!BW$15)),"",'III_Plan comp 438.68 {Plan 7}'!BW$15&amp;analysismethod2)</f>
        <v xml:space="preserve">Plan Provider Directory Review; 
</v>
      </c>
      <c r="EE89" s="251" t="str">
        <f>IF(ISNUMBER(FIND(analysismethod2,'III_Plan comp 438.68 {Plan 7}'!BX$15)),"",'III_Plan comp 438.68 {Plan 7}'!BX$15&amp;analysismethod2)</f>
        <v xml:space="preserve">Plan Provider Directory Review; 
</v>
      </c>
      <c r="EF89" s="251" t="str">
        <f>IF(ISNUMBER(FIND(analysismethod2,'III_Plan comp 438.68 {Plan 7}'!BY$15)),"",'III_Plan comp 438.68 {Plan 7}'!BY$15&amp;analysismethod2)</f>
        <v xml:space="preserve">Plan Provider Directory Review; 
</v>
      </c>
      <c r="EG89" s="251" t="str">
        <f>IF(ISNUMBER(FIND(analysismethod2,'III_Plan comp 438.68 {Plan 7}'!BZ$15)),"",'III_Plan comp 438.68 {Plan 7}'!BZ$15&amp;analysismethod2)</f>
        <v xml:space="preserve">Plan Provider Directory Review; 
</v>
      </c>
      <c r="EH89" s="251" t="str">
        <f>IF(ISNUMBER(FIND(analysismethod2,'III_Plan comp 438.68 {Plan 7}'!CA$15)),"",'III_Plan comp 438.68 {Plan 7}'!CA$15&amp;analysismethod2)</f>
        <v xml:space="preserve">Plan Provider Directory Review; 
</v>
      </c>
      <c r="EI89" s="251" t="str">
        <f>IF(ISNUMBER(FIND(analysismethod2,'III_Plan comp 438.68 {Plan 7}'!CB$15)),"",'III_Plan comp 438.68 {Plan 7}'!CB$15&amp;analysismethod2)</f>
        <v xml:space="preserve">Plan Provider Directory Review; 
</v>
      </c>
      <c r="EJ89" s="251" t="str">
        <f>IF(ISNUMBER(FIND(analysismethod2,'III_Plan comp 438.68 {Plan 7}'!CC$15)),"",'III_Plan comp 438.68 {Plan 7}'!CC$15&amp;analysismethod2)</f>
        <v xml:space="preserve">Plan Provider Directory Review; 
</v>
      </c>
      <c r="EK89" s="251" t="str">
        <f>IF(ISNUMBER(FIND(analysismethod2,'III_Plan comp 438.68 {Plan 7}'!CD$15)),"",'III_Plan comp 438.68 {Plan 7}'!CD$15&amp;analysismethod2)</f>
        <v xml:space="preserve">Plan Provider Directory Review; 
</v>
      </c>
      <c r="EL89" s="251" t="str">
        <f>IF(ISNUMBER(FIND(analysismethod2,'III_Plan comp 438.68 {Plan 7}'!CE$15)),"",'III_Plan comp 438.68 {Plan 7}'!CE$15&amp;analysismethod2)</f>
        <v xml:space="preserve">Plan Provider Directory Review; 
</v>
      </c>
      <c r="EM89" s="251" t="str">
        <f>IF(ISNUMBER(FIND(analysismethod2,'III_Plan comp 438.68 {Plan 7}'!CF$15)),"",'III_Plan comp 438.68 {Plan 7}'!CF$15&amp;analysismethod2)</f>
        <v xml:space="preserve">Plan Provider Directory Review; 
</v>
      </c>
      <c r="EN89" s="251" t="str">
        <f>IF(ISNUMBER(FIND(analysismethod2,'III_Plan comp 438.68 {Plan 7}'!CG$15)),"",'III_Plan comp 438.68 {Plan 7}'!CG$15&amp;analysismethod2)</f>
        <v xml:space="preserve">Plan Provider Directory Review; 
</v>
      </c>
      <c r="EO89" s="251" t="str">
        <f>IF(ISNUMBER(FIND(analysismethod2,'III_Plan comp 438.68 {Plan 7}'!CH$15)),"",'III_Plan comp 438.68 {Plan 7}'!CH$15&amp;analysismethod2)</f>
        <v xml:space="preserve">Plan Provider Directory Review; 
</v>
      </c>
      <c r="EP89" s="251" t="str">
        <f>IF(ISNUMBER(FIND(analysismethod2,'III_Plan comp 438.68 {Plan 7}'!CI$15)),"",'III_Plan comp 438.68 {Plan 7}'!CI$15&amp;analysismethod2)</f>
        <v xml:space="preserve">Plan Provider Directory Review; 
</v>
      </c>
      <c r="EQ89" s="251" t="str">
        <f>IF(ISNUMBER(FIND(analysismethod2,'III_Plan comp 438.68 {Plan 7}'!CJ$15)),"",'III_Plan comp 438.68 {Plan 7}'!CJ$15&amp;analysismethod2)</f>
        <v xml:space="preserve">Plan Provider Directory Review; 
</v>
      </c>
      <c r="ER89" s="251" t="str">
        <f>IF(ISNUMBER(FIND(analysismethod2,'III_Plan comp 438.68 {Plan 7}'!CK$15)),"",'III_Plan comp 438.68 {Plan 7}'!CK$15&amp;analysismethod2)</f>
        <v xml:space="preserve">Plan Provider Directory Review; 
</v>
      </c>
      <c r="ES89" s="251" t="str">
        <f>IF(ISNUMBER(FIND(analysismethod2,'III_Plan comp 438.68 {Plan 7}'!CL$15)),"",'III_Plan comp 438.68 {Plan 7}'!CL$15&amp;analysismethod2)</f>
        <v xml:space="preserve">Plan Provider Directory Review; 
</v>
      </c>
      <c r="ET89" s="251" t="str">
        <f>IF(ISNUMBER(FIND(analysismethod2,'III_Plan comp 438.68 {Plan 7}'!CM$15)),"",'III_Plan comp 438.68 {Plan 7}'!CM$15&amp;analysismethod2)</f>
        <v xml:space="preserve">Plan Provider Directory Review; 
</v>
      </c>
      <c r="EU89" s="251" t="str">
        <f>IF(ISNUMBER(FIND(analysismethod2,'III_Plan comp 438.68 {Plan 7}'!CN$15)),"",'III_Plan comp 438.68 {Plan 7}'!CN$15&amp;analysismethod2)</f>
        <v xml:space="preserve">Plan Provider Directory Review; 
</v>
      </c>
      <c r="EV89" s="251" t="str">
        <f>IF(ISNUMBER(FIND(analysismethod2,'III_Plan comp 438.68 {Plan 7}'!CO$15)),"",'III_Plan comp 438.68 {Plan 7}'!CO$15&amp;analysismethod2)</f>
        <v xml:space="preserve">Plan Provider Directory Review; 
</v>
      </c>
      <c r="EW89" s="251" t="str">
        <f>IF(ISNUMBER(FIND(analysismethod2,'III_Plan comp 438.68 {Plan 7}'!CP$15)),"",'III_Plan comp 438.68 {Plan 7}'!CP$15&amp;analysismethod2)</f>
        <v xml:space="preserve">Plan Provider Directory Review; 
</v>
      </c>
      <c r="EX89" s="251" t="str">
        <f>IF(ISNUMBER(FIND(analysismethod2,'III_Plan comp 438.68 {Plan 7}'!CQ$15)),"",'III_Plan comp 438.68 {Plan 7}'!CQ$15&amp;analysismethod2)</f>
        <v xml:space="preserve">Plan Provider Directory Review; 
</v>
      </c>
      <c r="EY89" s="251" t="str">
        <f>IF(ISNUMBER(FIND(analysismethod2,'III_Plan comp 438.68 {Plan 7}'!CR$15)),"",'III_Plan comp 438.68 {Plan 7}'!CR$15&amp;analysismethod2)</f>
        <v xml:space="preserve">Plan Provider Directory Review; 
</v>
      </c>
      <c r="EZ89" s="251" t="str">
        <f>IF(ISNUMBER(FIND(analysismethod2,'III_Plan comp 438.68 {Plan 7}'!CS$15)),"",'III_Plan comp 438.68 {Plan 7}'!CS$15&amp;analysismethod2)</f>
        <v xml:space="preserve">Plan Provider Directory Review; 
</v>
      </c>
      <c r="FA89" s="251" t="str">
        <f>IF(ISNUMBER(FIND(analysismethod2,'III_Plan comp 438.68 {Plan 7}'!CT$15)),"",'III_Plan comp 438.68 {Plan 7}'!CT$15&amp;analysismethod2)</f>
        <v xml:space="preserve">Plan Provider Directory Review; 
</v>
      </c>
      <c r="FB89" s="251" t="str">
        <f>IF(ISNUMBER(FIND(analysismethod2,'III_Plan comp 438.68 {Plan 7}'!CU$15)),"",'III_Plan comp 438.68 {Plan 7}'!CU$15&amp;analysismethod2)</f>
        <v xml:space="preserve">Plan Provider Directory Review; 
</v>
      </c>
      <c r="FC89" s="251" t="str">
        <f>IF(ISNUMBER(FIND(analysismethod2,'III_Plan comp 438.68 {Plan 7}'!CV$15)),"",'III_Plan comp 438.68 {Plan 7}'!CV$15&amp;analysismethod2)</f>
        <v xml:space="preserve">Plan Provider Directory Review; 
</v>
      </c>
      <c r="FD89" s="251" t="str">
        <f>IF(ISNUMBER(FIND(analysismethod2,'III_Plan comp 438.68 {Plan 7}'!CW$15)),"",'III_Plan comp 438.68 {Plan 7}'!CW$15&amp;analysismethod2)</f>
        <v xml:space="preserve">Plan Provider Directory Review; 
</v>
      </c>
      <c r="FE89" s="251" t="str">
        <f>IF(ISNUMBER(FIND(analysismethod2,'III_Plan comp 438.68 {Plan 7}'!CX$15)),"",'III_Plan comp 438.68 {Plan 7}'!CX$15&amp;analysismethod2)</f>
        <v xml:space="preserve">Plan Provider Directory Review; 
</v>
      </c>
      <c r="FF89" s="251" t="str">
        <f>IF(ISNUMBER(FIND(analysismethod2,'III_Plan comp 438.68 {Plan 7}'!CY$15)),"",'III_Plan comp 438.68 {Plan 7}'!CY$15&amp;analysismethod2)</f>
        <v xml:space="preserve">Plan Provider Directory Review; 
</v>
      </c>
      <c r="FG89" s="251" t="str">
        <f>IF(ISNUMBER(FIND(analysismethod2,'III_Plan comp 438.68 {Plan 7}'!CZ$15)),"",'III_Plan comp 438.68 {Plan 7}'!CZ$15&amp;analysismethod2)</f>
        <v xml:space="preserve">Plan Provider Directory Review; 
</v>
      </c>
    </row>
    <row r="90" spans="62:163" x14ac:dyDescent="0.2">
      <c r="BK90" s="266" t="str">
        <f>IF('I_State and program information'!$E$58="Yes","Secret Shopper: Network Participation"&amp;"; "&amp;CHAR(10)&amp;CHAR(10),"")</f>
        <v xml:space="preserve">Secret Shopper: Network Participation; 
</v>
      </c>
      <c r="BL90" s="251" t="str">
        <f>IF(ISNUMBER(FIND(analysismethod3,'III_Plan comp 438.68 {Plan 7}'!E$15)),"",'III_Plan comp 438.68 {Plan 7}'!E$15&amp;analysismethod3)</f>
        <v xml:space="preserve">Secret Shopper: Network Participation; 
</v>
      </c>
      <c r="BM90" s="251" t="str">
        <f>IF(ISNUMBER(FIND(analysismethod3,'III_Plan comp 438.68 {Plan 7}'!F$15)),"",'III_Plan comp 438.68 {Plan 7}'!F$15&amp;analysismethod3)</f>
        <v xml:space="preserve">Secret Shopper: Network Participation; 
</v>
      </c>
      <c r="BN90" s="251" t="str">
        <f>IF(ISNUMBER(FIND(analysismethod3,'III_Plan comp 438.68 {Plan 7}'!G$15)),"",'III_Plan comp 438.68 {Plan 7}'!G$15&amp;analysismethod3)</f>
        <v xml:space="preserve">Secret Shopper: Network Participation; 
</v>
      </c>
      <c r="BO90" s="251" t="str">
        <f>IF(ISNUMBER(FIND(analysismethod3,'III_Plan comp 438.68 {Plan 7}'!H$15)),"",'III_Plan comp 438.68 {Plan 7}'!H$15&amp;analysismethod3)</f>
        <v xml:space="preserve">Secret Shopper: Network Participation; 
</v>
      </c>
      <c r="BP90" s="251" t="str">
        <f>IF(ISNUMBER(FIND(analysismethod3,'III_Plan comp 438.68 {Plan 7}'!I$15)),"",'III_Plan comp 438.68 {Plan 7}'!I$15&amp;analysismethod3)</f>
        <v xml:space="preserve">Secret Shopper: Network Participation; 
</v>
      </c>
      <c r="BQ90" s="251" t="str">
        <f>IF(ISNUMBER(FIND(analysismethod3,'III_Plan comp 438.68 {Plan 7}'!J$15)),"",'III_Plan comp 438.68 {Plan 7}'!J$15&amp;analysismethod3)</f>
        <v xml:space="preserve">Secret Shopper: Network Participation; 
</v>
      </c>
      <c r="BR90" s="251" t="str">
        <f>IF(ISNUMBER(FIND(analysismethod3,'III_Plan comp 438.68 {Plan 7}'!K$15)),"",'III_Plan comp 438.68 {Plan 7}'!K$15&amp;analysismethod3)</f>
        <v xml:space="preserve">Secret Shopper: Network Participation; 
</v>
      </c>
      <c r="BS90" s="251" t="str">
        <f>IF(ISNUMBER(FIND(analysismethod3,'III_Plan comp 438.68 {Plan 7}'!L$15)),"",'III_Plan comp 438.68 {Plan 7}'!L$15&amp;analysismethod3)</f>
        <v xml:space="preserve">Secret Shopper: Network Participation; 
</v>
      </c>
      <c r="BT90" s="251" t="str">
        <f>IF(ISNUMBER(FIND(analysismethod3,'III_Plan comp 438.68 {Plan 7}'!M$15)),"",'III_Plan comp 438.68 {Plan 7}'!M$15&amp;analysismethod3)</f>
        <v xml:space="preserve">Secret Shopper: Network Participation; 
</v>
      </c>
      <c r="BU90" s="251" t="str">
        <f>IF(ISNUMBER(FIND(analysismethod3,'III_Plan comp 438.68 {Plan 7}'!N$15)),"",'III_Plan comp 438.68 {Plan 7}'!N$15&amp;analysismethod3)</f>
        <v xml:space="preserve">Secret Shopper: Network Participation; 
</v>
      </c>
      <c r="BV90" s="251" t="str">
        <f>IF(ISNUMBER(FIND(analysismethod3,'III_Plan comp 438.68 {Plan 7}'!O$15)),"",'III_Plan comp 438.68 {Plan 7}'!O$15&amp;analysismethod3)</f>
        <v xml:space="preserve">Secret Shopper: Network Participation; 
</v>
      </c>
      <c r="BW90" s="251" t="str">
        <f>IF(ISNUMBER(FIND(analysismethod3,'III_Plan comp 438.68 {Plan 7}'!P$15)),"",'III_Plan comp 438.68 {Plan 7}'!P$15&amp;analysismethod3)</f>
        <v xml:space="preserve">Secret Shopper: Network Participation; 
</v>
      </c>
      <c r="BX90" s="251" t="str">
        <f>IF(ISNUMBER(FIND(analysismethod3,'III_Plan comp 438.68 {Plan 7}'!Q$15)),"",'III_Plan comp 438.68 {Plan 7}'!Q$15&amp;analysismethod3)</f>
        <v xml:space="preserve">Secret Shopper: Network Participation; 
</v>
      </c>
      <c r="BY90" s="251" t="str">
        <f>IF(ISNUMBER(FIND(analysismethod3,'III_Plan comp 438.68 {Plan 7}'!R$15)),"",'III_Plan comp 438.68 {Plan 7}'!R$15&amp;analysismethod3)</f>
        <v xml:space="preserve">Secret Shopper: Network Participation; 
</v>
      </c>
      <c r="BZ90" s="251" t="str">
        <f>IF(ISNUMBER(FIND(analysismethod3,'III_Plan comp 438.68 {Plan 7}'!S$15)),"",'III_Plan comp 438.68 {Plan 7}'!S$15&amp;analysismethod3)</f>
        <v xml:space="preserve">Secret Shopper: Network Participation; 
</v>
      </c>
      <c r="CA90" s="251" t="str">
        <f>IF(ISNUMBER(FIND(analysismethod3,'III_Plan comp 438.68 {Plan 7}'!T$15)),"",'III_Plan comp 438.68 {Plan 7}'!T$15&amp;analysismethod3)</f>
        <v xml:space="preserve">Secret Shopper: Network Participation; 
</v>
      </c>
      <c r="CB90" s="251" t="str">
        <f>IF(ISNUMBER(FIND(analysismethod3,'III_Plan comp 438.68 {Plan 7}'!U$15)),"",'III_Plan comp 438.68 {Plan 7}'!U$15&amp;analysismethod3)</f>
        <v xml:space="preserve">Secret Shopper: Network Participation; 
</v>
      </c>
      <c r="CC90" s="251" t="str">
        <f>IF(ISNUMBER(FIND(analysismethod3,'III_Plan comp 438.68 {Plan 7}'!V$15)),"",'III_Plan comp 438.68 {Plan 7}'!V$15&amp;analysismethod3)</f>
        <v xml:space="preserve">Secret Shopper: Network Participation; 
</v>
      </c>
      <c r="CD90" s="251" t="str">
        <f>IF(ISNUMBER(FIND(analysismethod3,'III_Plan comp 438.68 {Plan 7}'!W$15)),"",'III_Plan comp 438.68 {Plan 7}'!W$15&amp;analysismethod3)</f>
        <v xml:space="preserve">Secret Shopper: Network Participation; 
</v>
      </c>
      <c r="CE90" s="251" t="str">
        <f>IF(ISNUMBER(FIND(analysismethod3,'III_Plan comp 438.68 {Plan 7}'!X$15)),"",'III_Plan comp 438.68 {Plan 7}'!X$15&amp;analysismethod3)</f>
        <v xml:space="preserve">Secret Shopper: Network Participation; 
</v>
      </c>
      <c r="CF90" s="251" t="str">
        <f>IF(ISNUMBER(FIND(analysismethod3,'III_Plan comp 438.68 {Plan 7}'!Y$15)),"",'III_Plan comp 438.68 {Plan 7}'!Y$15&amp;analysismethod3)</f>
        <v xml:space="preserve">Secret Shopper: Network Participation; 
</v>
      </c>
      <c r="CG90" s="251" t="str">
        <f>IF(ISNUMBER(FIND(analysismethod3,'III_Plan comp 438.68 {Plan 7}'!Z$15)),"",'III_Plan comp 438.68 {Plan 7}'!Z$15&amp;analysismethod3)</f>
        <v xml:space="preserve">Secret Shopper: Network Participation; 
</v>
      </c>
      <c r="CH90" s="251" t="str">
        <f>IF(ISNUMBER(FIND(analysismethod3,'III_Plan comp 438.68 {Plan 7}'!AA$15)),"",'III_Plan comp 438.68 {Plan 7}'!AA$15&amp;analysismethod3)</f>
        <v xml:space="preserve">Secret Shopper: Network Participation; 
</v>
      </c>
      <c r="CI90" s="251" t="str">
        <f>IF(ISNUMBER(FIND(analysismethod3,'III_Plan comp 438.68 {Plan 7}'!AB$15)),"",'III_Plan comp 438.68 {Plan 7}'!AB$15&amp;analysismethod3)</f>
        <v xml:space="preserve">Secret Shopper: Network Participation; 
</v>
      </c>
      <c r="CJ90" s="251" t="str">
        <f>IF(ISNUMBER(FIND(analysismethod3,'III_Plan comp 438.68 {Plan 7}'!AC$15)),"",'III_Plan comp 438.68 {Plan 7}'!AC$15&amp;analysismethod3)</f>
        <v xml:space="preserve">Secret Shopper: Network Participation; 
</v>
      </c>
      <c r="CK90" s="251" t="str">
        <f>IF(ISNUMBER(FIND(analysismethod3,'III_Plan comp 438.68 {Plan 7}'!AD$15)),"",'III_Plan comp 438.68 {Plan 7}'!AD$15&amp;analysismethod3)</f>
        <v xml:space="preserve">Secret Shopper: Network Participation; 
</v>
      </c>
      <c r="CL90" s="251" t="str">
        <f>IF(ISNUMBER(FIND(analysismethod3,'III_Plan comp 438.68 {Plan 7}'!AE$15)),"",'III_Plan comp 438.68 {Plan 7}'!AE$15&amp;analysismethod3)</f>
        <v xml:space="preserve">Secret Shopper: Network Participation; 
</v>
      </c>
      <c r="CM90" s="251" t="str">
        <f>IF(ISNUMBER(FIND(analysismethod3,'III_Plan comp 438.68 {Plan 7}'!AF$15)),"",'III_Plan comp 438.68 {Plan 7}'!AF$15&amp;analysismethod3)</f>
        <v xml:space="preserve">Secret Shopper: Network Participation; 
</v>
      </c>
      <c r="CN90" s="251" t="str">
        <f>IF(ISNUMBER(FIND(analysismethod3,'III_Plan comp 438.68 {Plan 7}'!AG$15)),"",'III_Plan comp 438.68 {Plan 7}'!AG$15&amp;analysismethod3)</f>
        <v xml:space="preserve">Secret Shopper: Network Participation; 
</v>
      </c>
      <c r="CO90" s="251" t="str">
        <f>IF(ISNUMBER(FIND(analysismethod3,'III_Plan comp 438.68 {Plan 7}'!AH$15)),"",'III_Plan comp 438.68 {Plan 7}'!AH$15&amp;analysismethod3)</f>
        <v xml:space="preserve">Secret Shopper: Network Participation; 
</v>
      </c>
      <c r="CP90" s="251" t="str">
        <f>IF(ISNUMBER(FIND(analysismethod3,'III_Plan comp 438.68 {Plan 7}'!AI$15)),"",'III_Plan comp 438.68 {Plan 7}'!AI$15&amp;analysismethod3)</f>
        <v xml:space="preserve">Secret Shopper: Network Participation; 
</v>
      </c>
      <c r="CQ90" s="251" t="str">
        <f>IF(ISNUMBER(FIND(analysismethod3,'III_Plan comp 438.68 {Plan 7}'!AJ$15)),"",'III_Plan comp 438.68 {Plan 7}'!AJ$15&amp;analysismethod3)</f>
        <v xml:space="preserve">Secret Shopper: Network Participation; 
</v>
      </c>
      <c r="CR90" s="251" t="str">
        <f>IF(ISNUMBER(FIND(analysismethod3,'III_Plan comp 438.68 {Plan 7}'!AK$15)),"",'III_Plan comp 438.68 {Plan 7}'!AK$15&amp;analysismethod3)</f>
        <v xml:space="preserve">Secret Shopper: Network Participation; 
</v>
      </c>
      <c r="CS90" s="251" t="str">
        <f>IF(ISNUMBER(FIND(analysismethod3,'III_Plan comp 438.68 {Plan 7}'!AL$15)),"",'III_Plan comp 438.68 {Plan 7}'!AL$15&amp;analysismethod3)</f>
        <v xml:space="preserve">Secret Shopper: Network Participation; 
</v>
      </c>
      <c r="CT90" s="251" t="str">
        <f>IF(ISNUMBER(FIND(analysismethod3,'III_Plan comp 438.68 {Plan 7}'!AM$15)),"",'III_Plan comp 438.68 {Plan 7}'!AM$15&amp;analysismethod3)</f>
        <v xml:space="preserve">Secret Shopper: Network Participation; 
</v>
      </c>
      <c r="CU90" s="251" t="str">
        <f>IF(ISNUMBER(FIND(analysismethod3,'III_Plan comp 438.68 {Plan 7}'!AN$15)),"",'III_Plan comp 438.68 {Plan 7}'!AN$15&amp;analysismethod3)</f>
        <v xml:space="preserve">Secret Shopper: Network Participation; 
</v>
      </c>
      <c r="CV90" s="251" t="str">
        <f>IF(ISNUMBER(FIND(analysismethod3,'III_Plan comp 438.68 {Plan 7}'!AO$15)),"",'III_Plan comp 438.68 {Plan 7}'!AO$15&amp;analysismethod3)</f>
        <v xml:space="preserve">Secret Shopper: Network Participation; 
</v>
      </c>
      <c r="CW90" s="251" t="str">
        <f>IF(ISNUMBER(FIND(analysismethod3,'III_Plan comp 438.68 {Plan 7}'!AP$15)),"",'III_Plan comp 438.68 {Plan 7}'!AP$15&amp;analysismethod3)</f>
        <v xml:space="preserve">Secret Shopper: Network Participation; 
</v>
      </c>
      <c r="CX90" s="251" t="str">
        <f>IF(ISNUMBER(FIND(analysismethod3,'III_Plan comp 438.68 {Plan 7}'!AQ$15)),"",'III_Plan comp 438.68 {Plan 7}'!AQ$15&amp;analysismethod3)</f>
        <v xml:space="preserve">Secret Shopper: Network Participation; 
</v>
      </c>
      <c r="CY90" s="251" t="str">
        <f>IF(ISNUMBER(FIND(analysismethod3,'III_Plan comp 438.68 {Plan 7}'!AR$15)),"",'III_Plan comp 438.68 {Plan 7}'!AR$15&amp;analysismethod3)</f>
        <v xml:space="preserve">Secret Shopper: Network Participation; 
</v>
      </c>
      <c r="CZ90" s="251" t="str">
        <f>IF(ISNUMBER(FIND(analysismethod3,'III_Plan comp 438.68 {Plan 7}'!AS$15)),"",'III_Plan comp 438.68 {Plan 7}'!AS$15&amp;analysismethod3)</f>
        <v xml:space="preserve">Secret Shopper: Network Participation; 
</v>
      </c>
      <c r="DA90" s="251" t="str">
        <f>IF(ISNUMBER(FIND(analysismethod3,'III_Plan comp 438.68 {Plan 7}'!AT$15)),"",'III_Plan comp 438.68 {Plan 7}'!AT$15&amp;analysismethod3)</f>
        <v xml:space="preserve">Secret Shopper: Network Participation; 
</v>
      </c>
      <c r="DB90" s="251" t="str">
        <f>IF(ISNUMBER(FIND(analysismethod3,'III_Plan comp 438.68 {Plan 7}'!AU$15)),"",'III_Plan comp 438.68 {Plan 7}'!AU$15&amp;analysismethod3)</f>
        <v xml:space="preserve">Secret Shopper: Network Participation; 
</v>
      </c>
      <c r="DC90" s="251" t="str">
        <f>IF(ISNUMBER(FIND(analysismethod3,'III_Plan comp 438.68 {Plan 7}'!AV$15)),"",'III_Plan comp 438.68 {Plan 7}'!AV$15&amp;analysismethod3)</f>
        <v xml:space="preserve">Secret Shopper: Network Participation; 
</v>
      </c>
      <c r="DD90" s="251" t="str">
        <f>IF(ISNUMBER(FIND(analysismethod3,'III_Plan comp 438.68 {Plan 7}'!AW$15)),"",'III_Plan comp 438.68 {Plan 7}'!AW$15&amp;analysismethod3)</f>
        <v xml:space="preserve">Secret Shopper: Network Participation; 
</v>
      </c>
      <c r="DE90" s="251" t="str">
        <f>IF(ISNUMBER(FIND(analysismethod3,'III_Plan comp 438.68 {Plan 7}'!AX$15)),"",'III_Plan comp 438.68 {Plan 7}'!AX$15&amp;analysismethod3)</f>
        <v xml:space="preserve">Secret Shopper: Network Participation; 
</v>
      </c>
      <c r="DF90" s="251" t="str">
        <f>IF(ISNUMBER(FIND(analysismethod3,'III_Plan comp 438.68 {Plan 7}'!AY$15)),"",'III_Plan comp 438.68 {Plan 7}'!AY$15&amp;analysismethod3)</f>
        <v xml:space="preserve">Secret Shopper: Network Participation; 
</v>
      </c>
      <c r="DG90" s="251" t="str">
        <f>IF(ISNUMBER(FIND(analysismethod3,'III_Plan comp 438.68 {Plan 7}'!AZ$15)),"",'III_Plan comp 438.68 {Plan 7}'!AZ$15&amp;analysismethod3)</f>
        <v xml:space="preserve">Secret Shopper: Network Participation; 
</v>
      </c>
      <c r="DH90" s="251" t="str">
        <f>IF(ISNUMBER(FIND(analysismethod3,'III_Plan comp 438.68 {Plan 7}'!BA$15)),"",'III_Plan comp 438.68 {Plan 7}'!BA$15&amp;analysismethod3)</f>
        <v xml:space="preserve">Secret Shopper: Network Participation; 
</v>
      </c>
      <c r="DI90" s="251" t="str">
        <f>IF(ISNUMBER(FIND(analysismethod3,'III_Plan comp 438.68 {Plan 7}'!BB$15)),"",'III_Plan comp 438.68 {Plan 7}'!BB$15&amp;analysismethod3)</f>
        <v xml:space="preserve">Secret Shopper: Network Participation; 
</v>
      </c>
      <c r="DJ90" s="251" t="str">
        <f>IF(ISNUMBER(FIND(analysismethod3,'III_Plan comp 438.68 {Plan 7}'!BC$15)),"",'III_Plan comp 438.68 {Plan 7}'!BC$15&amp;analysismethod3)</f>
        <v xml:space="preserve">Secret Shopper: Network Participation; 
</v>
      </c>
      <c r="DK90" s="251" t="str">
        <f>IF(ISNUMBER(FIND(analysismethod3,'III_Plan comp 438.68 {Plan 7}'!BD$15)),"",'III_Plan comp 438.68 {Plan 7}'!BD$15&amp;analysismethod3)</f>
        <v xml:space="preserve">Secret Shopper: Network Participation; 
</v>
      </c>
      <c r="DL90" s="251" t="str">
        <f>IF(ISNUMBER(FIND(analysismethod3,'III_Plan comp 438.68 {Plan 7}'!BE$15)),"",'III_Plan comp 438.68 {Plan 7}'!BE$15&amp;analysismethod3)</f>
        <v xml:space="preserve">Secret Shopper: Network Participation; 
</v>
      </c>
      <c r="DM90" s="251" t="str">
        <f>IF(ISNUMBER(FIND(analysismethod3,'III_Plan comp 438.68 {Plan 7}'!BF$15)),"",'III_Plan comp 438.68 {Plan 7}'!BF$15&amp;analysismethod3)</f>
        <v xml:space="preserve">Secret Shopper: Network Participation; 
</v>
      </c>
      <c r="DN90" s="251" t="str">
        <f>IF(ISNUMBER(FIND(analysismethod3,'III_Plan comp 438.68 {Plan 7}'!BG$15)),"",'III_Plan comp 438.68 {Plan 7}'!BG$15&amp;analysismethod3)</f>
        <v xml:space="preserve">Secret Shopper: Network Participation; 
</v>
      </c>
      <c r="DO90" s="251" t="str">
        <f>IF(ISNUMBER(FIND(analysismethod3,'III_Plan comp 438.68 {Plan 7}'!BH$15)),"",'III_Plan comp 438.68 {Plan 7}'!BH$15&amp;analysismethod3)</f>
        <v xml:space="preserve">Secret Shopper: Network Participation; 
</v>
      </c>
      <c r="DP90" s="251" t="str">
        <f>IF(ISNUMBER(FIND(analysismethod3,'III_Plan comp 438.68 {Plan 7}'!BI$15)),"",'III_Plan comp 438.68 {Plan 7}'!BI$15&amp;analysismethod3)</f>
        <v xml:space="preserve">Secret Shopper: Network Participation; 
</v>
      </c>
      <c r="DQ90" s="251" t="str">
        <f>IF(ISNUMBER(FIND(analysismethod3,'III_Plan comp 438.68 {Plan 7}'!BJ$15)),"",'III_Plan comp 438.68 {Plan 7}'!BJ$15&amp;analysismethod3)</f>
        <v xml:space="preserve">Secret Shopper: Network Participation; 
</v>
      </c>
      <c r="DR90" s="251" t="str">
        <f>IF(ISNUMBER(FIND(analysismethod3,'III_Plan comp 438.68 {Plan 7}'!BK$15)),"",'III_Plan comp 438.68 {Plan 7}'!BK$15&amp;analysismethod3)</f>
        <v xml:space="preserve">Secret Shopper: Network Participation; 
</v>
      </c>
      <c r="DS90" s="251" t="str">
        <f>IF(ISNUMBER(FIND(analysismethod3,'III_Plan comp 438.68 {Plan 7}'!BL$15)),"",'III_Plan comp 438.68 {Plan 7}'!BL$15&amp;analysismethod3)</f>
        <v xml:space="preserve">Secret Shopper: Network Participation; 
</v>
      </c>
      <c r="DT90" s="251" t="str">
        <f>IF(ISNUMBER(FIND(analysismethod3,'III_Plan comp 438.68 {Plan 7}'!BM$15)),"",'III_Plan comp 438.68 {Plan 7}'!BM$15&amp;analysismethod3)</f>
        <v xml:space="preserve">Secret Shopper: Network Participation; 
</v>
      </c>
      <c r="DU90" s="251" t="str">
        <f>IF(ISNUMBER(FIND(analysismethod3,'III_Plan comp 438.68 {Plan 7}'!BN$15)),"",'III_Plan comp 438.68 {Plan 7}'!BN$15&amp;analysismethod3)</f>
        <v xml:space="preserve">Secret Shopper: Network Participation; 
</v>
      </c>
      <c r="DV90" s="251" t="str">
        <f>IF(ISNUMBER(FIND(analysismethod3,'III_Plan comp 438.68 {Plan 7}'!BO$15)),"",'III_Plan comp 438.68 {Plan 7}'!BO$15&amp;analysismethod3)</f>
        <v xml:space="preserve">Secret Shopper: Network Participation; 
</v>
      </c>
      <c r="DW90" s="251" t="str">
        <f>IF(ISNUMBER(FIND(analysismethod3,'III_Plan comp 438.68 {Plan 7}'!BP$15)),"",'III_Plan comp 438.68 {Plan 7}'!BP$15&amp;analysismethod3)</f>
        <v xml:space="preserve">Secret Shopper: Network Participation; 
</v>
      </c>
      <c r="DX90" s="251" t="str">
        <f>IF(ISNUMBER(FIND(analysismethod3,'III_Plan comp 438.68 {Plan 7}'!BQ$15)),"",'III_Plan comp 438.68 {Plan 7}'!BQ$15&amp;analysismethod3)</f>
        <v xml:space="preserve">Secret Shopper: Network Participation; 
</v>
      </c>
      <c r="DY90" s="251" t="str">
        <f>IF(ISNUMBER(FIND(analysismethod3,'III_Plan comp 438.68 {Plan 7}'!BR$15)),"",'III_Plan comp 438.68 {Plan 7}'!BR$15&amp;analysismethod3)</f>
        <v xml:space="preserve">Secret Shopper: Network Participation; 
</v>
      </c>
      <c r="DZ90" s="251" t="str">
        <f>IF(ISNUMBER(FIND(analysismethod3,'III_Plan comp 438.68 {Plan 7}'!BS$15)),"",'III_Plan comp 438.68 {Plan 7}'!BS$15&amp;analysismethod3)</f>
        <v xml:space="preserve">Secret Shopper: Network Participation; 
</v>
      </c>
      <c r="EA90" s="251" t="str">
        <f>IF(ISNUMBER(FIND(analysismethod3,'III_Plan comp 438.68 {Plan 7}'!BT$15)),"",'III_Plan comp 438.68 {Plan 7}'!BT$15&amp;analysismethod3)</f>
        <v xml:space="preserve">Secret Shopper: Network Participation; 
</v>
      </c>
      <c r="EB90" s="251" t="str">
        <f>IF(ISNUMBER(FIND(analysismethod3,'III_Plan comp 438.68 {Plan 7}'!BU$15)),"",'III_Plan comp 438.68 {Plan 7}'!BU$15&amp;analysismethod3)</f>
        <v xml:space="preserve">Secret Shopper: Network Participation; 
</v>
      </c>
      <c r="EC90" s="251" t="str">
        <f>IF(ISNUMBER(FIND(analysismethod3,'III_Plan comp 438.68 {Plan 7}'!BV$15)),"",'III_Plan comp 438.68 {Plan 7}'!BV$15&amp;analysismethod3)</f>
        <v xml:space="preserve">Secret Shopper: Network Participation; 
</v>
      </c>
      <c r="ED90" s="251" t="str">
        <f>IF(ISNUMBER(FIND(analysismethod3,'III_Plan comp 438.68 {Plan 7}'!BW$15)),"",'III_Plan comp 438.68 {Plan 7}'!BW$15&amp;analysismethod3)</f>
        <v xml:space="preserve">Secret Shopper: Network Participation; 
</v>
      </c>
      <c r="EE90" s="251" t="str">
        <f>IF(ISNUMBER(FIND(analysismethod3,'III_Plan comp 438.68 {Plan 7}'!BX$15)),"",'III_Plan comp 438.68 {Plan 7}'!BX$15&amp;analysismethod3)</f>
        <v xml:space="preserve">Secret Shopper: Network Participation; 
</v>
      </c>
      <c r="EF90" s="251" t="str">
        <f>IF(ISNUMBER(FIND(analysismethod3,'III_Plan comp 438.68 {Plan 7}'!BY$15)),"",'III_Plan comp 438.68 {Plan 7}'!BY$15&amp;analysismethod3)</f>
        <v xml:space="preserve">Secret Shopper: Network Participation; 
</v>
      </c>
      <c r="EG90" s="251" t="str">
        <f>IF(ISNUMBER(FIND(analysismethod3,'III_Plan comp 438.68 {Plan 7}'!BZ$15)),"",'III_Plan comp 438.68 {Plan 7}'!BZ$15&amp;analysismethod3)</f>
        <v xml:space="preserve">Secret Shopper: Network Participation; 
</v>
      </c>
      <c r="EH90" s="251" t="str">
        <f>IF(ISNUMBER(FIND(analysismethod3,'III_Plan comp 438.68 {Plan 7}'!CA$15)),"",'III_Plan comp 438.68 {Plan 7}'!CA$15&amp;analysismethod3)</f>
        <v xml:space="preserve">Secret Shopper: Network Participation; 
</v>
      </c>
      <c r="EI90" s="251" t="str">
        <f>IF(ISNUMBER(FIND(analysismethod3,'III_Plan comp 438.68 {Plan 7}'!CB$15)),"",'III_Plan comp 438.68 {Plan 7}'!CB$15&amp;analysismethod3)</f>
        <v xml:space="preserve">Secret Shopper: Network Participation; 
</v>
      </c>
      <c r="EJ90" s="251" t="str">
        <f>IF(ISNUMBER(FIND(analysismethod3,'III_Plan comp 438.68 {Plan 7}'!CC$15)),"",'III_Plan comp 438.68 {Plan 7}'!CC$15&amp;analysismethod3)</f>
        <v xml:space="preserve">Secret Shopper: Network Participation; 
</v>
      </c>
      <c r="EK90" s="251" t="str">
        <f>IF(ISNUMBER(FIND(analysismethod3,'III_Plan comp 438.68 {Plan 7}'!CD$15)),"",'III_Plan comp 438.68 {Plan 7}'!CD$15&amp;analysismethod3)</f>
        <v xml:space="preserve">Secret Shopper: Network Participation; 
</v>
      </c>
      <c r="EL90" s="251" t="str">
        <f>IF(ISNUMBER(FIND(analysismethod3,'III_Plan comp 438.68 {Plan 7}'!CE$15)),"",'III_Plan comp 438.68 {Plan 7}'!CE$15&amp;analysismethod3)</f>
        <v xml:space="preserve">Secret Shopper: Network Participation; 
</v>
      </c>
      <c r="EM90" s="251" t="str">
        <f>IF(ISNUMBER(FIND(analysismethod3,'III_Plan comp 438.68 {Plan 7}'!CF$15)),"",'III_Plan comp 438.68 {Plan 7}'!CF$15&amp;analysismethod3)</f>
        <v xml:space="preserve">Secret Shopper: Network Participation; 
</v>
      </c>
      <c r="EN90" s="251" t="str">
        <f>IF(ISNUMBER(FIND(analysismethod3,'III_Plan comp 438.68 {Plan 7}'!CG$15)),"",'III_Plan comp 438.68 {Plan 7}'!CG$15&amp;analysismethod3)</f>
        <v xml:space="preserve">Secret Shopper: Network Participation; 
</v>
      </c>
      <c r="EO90" s="251" t="str">
        <f>IF(ISNUMBER(FIND(analysismethod3,'III_Plan comp 438.68 {Plan 7}'!CH$15)),"",'III_Plan comp 438.68 {Plan 7}'!CH$15&amp;analysismethod3)</f>
        <v xml:space="preserve">Secret Shopper: Network Participation; 
</v>
      </c>
      <c r="EP90" s="251" t="str">
        <f>IF(ISNUMBER(FIND(analysismethod3,'III_Plan comp 438.68 {Plan 7}'!CI$15)),"",'III_Plan comp 438.68 {Plan 7}'!CI$15&amp;analysismethod3)</f>
        <v xml:space="preserve">Secret Shopper: Network Participation; 
</v>
      </c>
      <c r="EQ90" s="251" t="str">
        <f>IF(ISNUMBER(FIND(analysismethod3,'III_Plan comp 438.68 {Plan 7}'!CJ$15)),"",'III_Plan comp 438.68 {Plan 7}'!CJ$15&amp;analysismethod3)</f>
        <v xml:space="preserve">Secret Shopper: Network Participation; 
</v>
      </c>
      <c r="ER90" s="251" t="str">
        <f>IF(ISNUMBER(FIND(analysismethod3,'III_Plan comp 438.68 {Plan 7}'!CK$15)),"",'III_Plan comp 438.68 {Plan 7}'!CK$15&amp;analysismethod3)</f>
        <v xml:space="preserve">Secret Shopper: Network Participation; 
</v>
      </c>
      <c r="ES90" s="251" t="str">
        <f>IF(ISNUMBER(FIND(analysismethod3,'III_Plan comp 438.68 {Plan 7}'!CL$15)),"",'III_Plan comp 438.68 {Plan 7}'!CL$15&amp;analysismethod3)</f>
        <v xml:space="preserve">Secret Shopper: Network Participation; 
</v>
      </c>
      <c r="ET90" s="251" t="str">
        <f>IF(ISNUMBER(FIND(analysismethod3,'III_Plan comp 438.68 {Plan 7}'!CM$15)),"",'III_Plan comp 438.68 {Plan 7}'!CM$15&amp;analysismethod3)</f>
        <v xml:space="preserve">Secret Shopper: Network Participation; 
</v>
      </c>
      <c r="EU90" s="251" t="str">
        <f>IF(ISNUMBER(FIND(analysismethod3,'III_Plan comp 438.68 {Plan 7}'!CN$15)),"",'III_Plan comp 438.68 {Plan 7}'!CN$15&amp;analysismethod3)</f>
        <v xml:space="preserve">Secret Shopper: Network Participation; 
</v>
      </c>
      <c r="EV90" s="251" t="str">
        <f>IF(ISNUMBER(FIND(analysismethod3,'III_Plan comp 438.68 {Plan 7}'!CO$15)),"",'III_Plan comp 438.68 {Plan 7}'!CO$15&amp;analysismethod3)</f>
        <v xml:space="preserve">Secret Shopper: Network Participation; 
</v>
      </c>
      <c r="EW90" s="251" t="str">
        <f>IF(ISNUMBER(FIND(analysismethod3,'III_Plan comp 438.68 {Plan 7}'!CP$15)),"",'III_Plan comp 438.68 {Plan 7}'!CP$15&amp;analysismethod3)</f>
        <v xml:space="preserve">Secret Shopper: Network Participation; 
</v>
      </c>
      <c r="EX90" s="251" t="str">
        <f>IF(ISNUMBER(FIND(analysismethod3,'III_Plan comp 438.68 {Plan 7}'!CQ$15)),"",'III_Plan comp 438.68 {Plan 7}'!CQ$15&amp;analysismethod3)</f>
        <v xml:space="preserve">Secret Shopper: Network Participation; 
</v>
      </c>
      <c r="EY90" s="251" t="str">
        <f>IF(ISNUMBER(FIND(analysismethod3,'III_Plan comp 438.68 {Plan 7}'!CR$15)),"",'III_Plan comp 438.68 {Plan 7}'!CR$15&amp;analysismethod3)</f>
        <v xml:space="preserve">Secret Shopper: Network Participation; 
</v>
      </c>
      <c r="EZ90" s="251" t="str">
        <f>IF(ISNUMBER(FIND(analysismethod3,'III_Plan comp 438.68 {Plan 7}'!CS$15)),"",'III_Plan comp 438.68 {Plan 7}'!CS$15&amp;analysismethod3)</f>
        <v xml:space="preserve">Secret Shopper: Network Participation; 
</v>
      </c>
      <c r="FA90" s="251" t="str">
        <f>IF(ISNUMBER(FIND(analysismethod3,'III_Plan comp 438.68 {Plan 7}'!CT$15)),"",'III_Plan comp 438.68 {Plan 7}'!CT$15&amp;analysismethod3)</f>
        <v xml:space="preserve">Secret Shopper: Network Participation; 
</v>
      </c>
      <c r="FB90" s="251" t="str">
        <f>IF(ISNUMBER(FIND(analysismethod3,'III_Plan comp 438.68 {Plan 7}'!CU$15)),"",'III_Plan comp 438.68 {Plan 7}'!CU$15&amp;analysismethod3)</f>
        <v xml:space="preserve">Secret Shopper: Network Participation; 
</v>
      </c>
      <c r="FC90" s="251" t="str">
        <f>IF(ISNUMBER(FIND(analysismethod3,'III_Plan comp 438.68 {Plan 7}'!CV$15)),"",'III_Plan comp 438.68 {Plan 7}'!CV$15&amp;analysismethod3)</f>
        <v xml:space="preserve">Secret Shopper: Network Participation; 
</v>
      </c>
      <c r="FD90" s="251" t="str">
        <f>IF(ISNUMBER(FIND(analysismethod3,'III_Plan comp 438.68 {Plan 7}'!CW$15)),"",'III_Plan comp 438.68 {Plan 7}'!CW$15&amp;analysismethod3)</f>
        <v xml:space="preserve">Secret Shopper: Network Participation; 
</v>
      </c>
      <c r="FE90" s="251" t="str">
        <f>IF(ISNUMBER(FIND(analysismethod3,'III_Plan comp 438.68 {Plan 7}'!CX$15)),"",'III_Plan comp 438.68 {Plan 7}'!CX$15&amp;analysismethod3)</f>
        <v xml:space="preserve">Secret Shopper: Network Participation; 
</v>
      </c>
      <c r="FF90" s="251" t="str">
        <f>IF(ISNUMBER(FIND(analysismethod3,'III_Plan comp 438.68 {Plan 7}'!CY$15)),"",'III_Plan comp 438.68 {Plan 7}'!CY$15&amp;analysismethod3)</f>
        <v xml:space="preserve">Secret Shopper: Network Participation; 
</v>
      </c>
      <c r="FG90" s="251" t="str">
        <f>IF(ISNUMBER(FIND(analysismethod3,'III_Plan comp 438.68 {Plan 7}'!CZ$15)),"",'III_Plan comp 438.68 {Plan 7}'!CZ$15&amp;analysismethod3)</f>
        <v xml:space="preserve">Secret Shopper: Network Participation; 
</v>
      </c>
    </row>
    <row r="91" spans="62:163" x14ac:dyDescent="0.2">
      <c r="BK91" s="266" t="str">
        <f>IF('I_State and program information'!$E$62="Yes","Secret Shopper: Appointment Availability"&amp;"; "&amp;CHAR(10)&amp;CHAR(10),"")</f>
        <v xml:space="preserve">Secret Shopper: Appointment Availability; 
</v>
      </c>
      <c r="BL91" s="251" t="str">
        <f>IF(ISNUMBER(FIND(analysismethod4,'III_Plan comp 438.68 {Plan 7}'!E$15)),"",'III_Plan comp 438.68 {Plan 7}'!E$15&amp;analysismethod4)</f>
        <v xml:space="preserve">Secret Shopper: Appointment Availability; 
</v>
      </c>
      <c r="BM91" s="251" t="str">
        <f>IF(ISNUMBER(FIND(analysismethod4,'III_Plan comp 438.68 {Plan 7}'!F$15)),"",'III_Plan comp 438.68 {Plan 7}'!F$15&amp;analysismethod4)</f>
        <v xml:space="preserve">Secret Shopper: Appointment Availability; 
</v>
      </c>
      <c r="BN91" s="251" t="str">
        <f>IF(ISNUMBER(FIND(analysismethod4,'III_Plan comp 438.68 {Plan 7}'!G$15)),"",'III_Plan comp 438.68 {Plan 7}'!G$15&amp;analysismethod4)</f>
        <v xml:space="preserve">Secret Shopper: Appointment Availability; 
</v>
      </c>
      <c r="BO91" s="251" t="str">
        <f>IF(ISNUMBER(FIND(analysismethod4,'III_Plan comp 438.68 {Plan 7}'!H$15)),"",'III_Plan comp 438.68 {Plan 7}'!H$15&amp;analysismethod4)</f>
        <v xml:space="preserve">Secret Shopper: Appointment Availability; 
</v>
      </c>
      <c r="BP91" s="251" t="str">
        <f>IF(ISNUMBER(FIND(analysismethod4,'III_Plan comp 438.68 {Plan 7}'!I$15)),"",'III_Plan comp 438.68 {Plan 7}'!I$15&amp;analysismethod4)</f>
        <v xml:space="preserve">Secret Shopper: Appointment Availability; 
</v>
      </c>
      <c r="BQ91" s="251" t="str">
        <f>IF(ISNUMBER(FIND(analysismethod4,'III_Plan comp 438.68 {Plan 7}'!J$15)),"",'III_Plan comp 438.68 {Plan 7}'!J$15&amp;analysismethod4)</f>
        <v xml:space="preserve">Secret Shopper: Appointment Availability; 
</v>
      </c>
      <c r="BR91" s="251" t="str">
        <f>IF(ISNUMBER(FIND(analysismethod4,'III_Plan comp 438.68 {Plan 7}'!K$15)),"",'III_Plan comp 438.68 {Plan 7}'!K$15&amp;analysismethod4)</f>
        <v xml:space="preserve">Secret Shopper: Appointment Availability; 
</v>
      </c>
      <c r="BS91" s="251" t="str">
        <f>IF(ISNUMBER(FIND(analysismethod4,'III_Plan comp 438.68 {Plan 7}'!L$15)),"",'III_Plan comp 438.68 {Plan 7}'!L$15&amp;analysismethod4)</f>
        <v xml:space="preserve">Secret Shopper: Appointment Availability; 
</v>
      </c>
      <c r="BT91" s="251" t="str">
        <f>IF(ISNUMBER(FIND(analysismethod4,'III_Plan comp 438.68 {Plan 7}'!M$15)),"",'III_Plan comp 438.68 {Plan 7}'!M$15&amp;analysismethod4)</f>
        <v xml:space="preserve">Secret Shopper: Appointment Availability; 
</v>
      </c>
      <c r="BU91" s="251" t="str">
        <f>IF(ISNUMBER(FIND(analysismethod4,'III_Plan comp 438.68 {Plan 7}'!N$15)),"",'III_Plan comp 438.68 {Plan 7}'!N$15&amp;analysismethod4)</f>
        <v xml:space="preserve">Secret Shopper: Appointment Availability; 
</v>
      </c>
      <c r="BV91" s="251" t="str">
        <f>IF(ISNUMBER(FIND(analysismethod4,'III_Plan comp 438.68 {Plan 7}'!O$15)),"",'III_Plan comp 438.68 {Plan 7}'!O$15&amp;analysismethod4)</f>
        <v xml:space="preserve">Secret Shopper: Appointment Availability; 
</v>
      </c>
      <c r="BW91" s="251" t="str">
        <f>IF(ISNUMBER(FIND(analysismethod4,'III_Plan comp 438.68 {Plan 7}'!P$15)),"",'III_Plan comp 438.68 {Plan 7}'!P$15&amp;analysismethod4)</f>
        <v xml:space="preserve">Secret Shopper: Appointment Availability; 
</v>
      </c>
      <c r="BX91" s="251" t="str">
        <f>IF(ISNUMBER(FIND(analysismethod4,'III_Plan comp 438.68 {Plan 7}'!Q$15)),"",'III_Plan comp 438.68 {Plan 7}'!Q$15&amp;analysismethod4)</f>
        <v xml:space="preserve">Secret Shopper: Appointment Availability; 
</v>
      </c>
      <c r="BY91" s="251" t="str">
        <f>IF(ISNUMBER(FIND(analysismethod4,'III_Plan comp 438.68 {Plan 7}'!R$15)),"",'III_Plan comp 438.68 {Plan 7}'!R$15&amp;analysismethod4)</f>
        <v xml:space="preserve">Secret Shopper: Appointment Availability; 
</v>
      </c>
      <c r="BZ91" s="251" t="str">
        <f>IF(ISNUMBER(FIND(analysismethod4,'III_Plan comp 438.68 {Plan 7}'!S$15)),"",'III_Plan comp 438.68 {Plan 7}'!S$15&amp;analysismethod4)</f>
        <v xml:space="preserve">Secret Shopper: Appointment Availability; 
</v>
      </c>
      <c r="CA91" s="251" t="str">
        <f>IF(ISNUMBER(FIND(analysismethod4,'III_Plan comp 438.68 {Plan 7}'!T$15)),"",'III_Plan comp 438.68 {Plan 7}'!T$15&amp;analysismethod4)</f>
        <v xml:space="preserve">Secret Shopper: Appointment Availability; 
</v>
      </c>
      <c r="CB91" s="251" t="str">
        <f>IF(ISNUMBER(FIND(analysismethod4,'III_Plan comp 438.68 {Plan 7}'!U$15)),"",'III_Plan comp 438.68 {Plan 7}'!U$15&amp;analysismethod4)</f>
        <v xml:space="preserve">Secret Shopper: Appointment Availability; 
</v>
      </c>
      <c r="CC91" s="251" t="str">
        <f>IF(ISNUMBER(FIND(analysismethod4,'III_Plan comp 438.68 {Plan 7}'!V$15)),"",'III_Plan comp 438.68 {Plan 7}'!V$15&amp;analysismethod4)</f>
        <v xml:space="preserve">Secret Shopper: Appointment Availability; 
</v>
      </c>
      <c r="CD91" s="251" t="str">
        <f>IF(ISNUMBER(FIND(analysismethod4,'III_Plan comp 438.68 {Plan 7}'!W$15)),"",'III_Plan comp 438.68 {Plan 7}'!W$15&amp;analysismethod4)</f>
        <v xml:space="preserve">Secret Shopper: Appointment Availability; 
</v>
      </c>
      <c r="CE91" s="251" t="str">
        <f>IF(ISNUMBER(FIND(analysismethod4,'III_Plan comp 438.68 {Plan 7}'!X$15)),"",'III_Plan comp 438.68 {Plan 7}'!X$15&amp;analysismethod4)</f>
        <v xml:space="preserve">Secret Shopper: Appointment Availability; 
</v>
      </c>
      <c r="CF91" s="251" t="str">
        <f>IF(ISNUMBER(FIND(analysismethod4,'III_Plan comp 438.68 {Plan 7}'!Y$15)),"",'III_Plan comp 438.68 {Plan 7}'!Y$15&amp;analysismethod4)</f>
        <v xml:space="preserve">Secret Shopper: Appointment Availability; 
</v>
      </c>
      <c r="CG91" s="251" t="str">
        <f>IF(ISNUMBER(FIND(analysismethod4,'III_Plan comp 438.68 {Plan 7}'!Z$15)),"",'III_Plan comp 438.68 {Plan 7}'!Z$15&amp;analysismethod4)</f>
        <v xml:space="preserve">Secret Shopper: Appointment Availability; 
</v>
      </c>
      <c r="CH91" s="251" t="str">
        <f>IF(ISNUMBER(FIND(analysismethod4,'III_Plan comp 438.68 {Plan 7}'!AA$15)),"",'III_Plan comp 438.68 {Plan 7}'!AA$15&amp;analysismethod4)</f>
        <v xml:space="preserve">Secret Shopper: Appointment Availability; 
</v>
      </c>
      <c r="CI91" s="251" t="str">
        <f>IF(ISNUMBER(FIND(analysismethod4,'III_Plan comp 438.68 {Plan 7}'!AB$15)),"",'III_Plan comp 438.68 {Plan 7}'!AB$15&amp;analysismethod4)</f>
        <v xml:space="preserve">Secret Shopper: Appointment Availability; 
</v>
      </c>
      <c r="CJ91" s="251" t="str">
        <f>IF(ISNUMBER(FIND(analysismethod4,'III_Plan comp 438.68 {Plan 7}'!AC$15)),"",'III_Plan comp 438.68 {Plan 7}'!AC$15&amp;analysismethod4)</f>
        <v xml:space="preserve">Secret Shopper: Appointment Availability; 
</v>
      </c>
      <c r="CK91" s="251" t="str">
        <f>IF(ISNUMBER(FIND(analysismethod4,'III_Plan comp 438.68 {Plan 7}'!AD$15)),"",'III_Plan comp 438.68 {Plan 7}'!AD$15&amp;analysismethod4)</f>
        <v xml:space="preserve">Secret Shopper: Appointment Availability; 
</v>
      </c>
      <c r="CL91" s="251" t="str">
        <f>IF(ISNUMBER(FIND(analysismethod4,'III_Plan comp 438.68 {Plan 7}'!AE$15)),"",'III_Plan comp 438.68 {Plan 7}'!AE$15&amp;analysismethod4)</f>
        <v xml:space="preserve">Secret Shopper: Appointment Availability; 
</v>
      </c>
      <c r="CM91" s="251" t="str">
        <f>IF(ISNUMBER(FIND(analysismethod4,'III_Plan comp 438.68 {Plan 7}'!AF$15)),"",'III_Plan comp 438.68 {Plan 7}'!AF$15&amp;analysismethod4)</f>
        <v xml:space="preserve">Secret Shopper: Appointment Availability; 
</v>
      </c>
      <c r="CN91" s="251" t="str">
        <f>IF(ISNUMBER(FIND(analysismethod4,'III_Plan comp 438.68 {Plan 7}'!AG$15)),"",'III_Plan comp 438.68 {Plan 7}'!AG$15&amp;analysismethod4)</f>
        <v xml:space="preserve">Secret Shopper: Appointment Availability; 
</v>
      </c>
      <c r="CO91" s="251" t="str">
        <f>IF(ISNUMBER(FIND(analysismethod4,'III_Plan comp 438.68 {Plan 7}'!AH$15)),"",'III_Plan comp 438.68 {Plan 7}'!AH$15&amp;analysismethod4)</f>
        <v xml:space="preserve">Secret Shopper: Appointment Availability; 
</v>
      </c>
      <c r="CP91" s="251" t="str">
        <f>IF(ISNUMBER(FIND(analysismethod4,'III_Plan comp 438.68 {Plan 7}'!AI$15)),"",'III_Plan comp 438.68 {Plan 7}'!AI$15&amp;analysismethod4)</f>
        <v xml:space="preserve">Secret Shopper: Appointment Availability; 
</v>
      </c>
      <c r="CQ91" s="251" t="str">
        <f>IF(ISNUMBER(FIND(analysismethod4,'III_Plan comp 438.68 {Plan 7}'!AJ$15)),"",'III_Plan comp 438.68 {Plan 7}'!AJ$15&amp;analysismethod4)</f>
        <v xml:space="preserve">Secret Shopper: Appointment Availability; 
</v>
      </c>
      <c r="CR91" s="251" t="str">
        <f>IF(ISNUMBER(FIND(analysismethod4,'III_Plan comp 438.68 {Plan 7}'!AK$15)),"",'III_Plan comp 438.68 {Plan 7}'!AK$15&amp;analysismethod4)</f>
        <v xml:space="preserve">Secret Shopper: Appointment Availability; 
</v>
      </c>
      <c r="CS91" s="251" t="str">
        <f>IF(ISNUMBER(FIND(analysismethod4,'III_Plan comp 438.68 {Plan 7}'!AL$15)),"",'III_Plan comp 438.68 {Plan 7}'!AL$15&amp;analysismethod4)</f>
        <v xml:space="preserve">Secret Shopper: Appointment Availability; 
</v>
      </c>
      <c r="CT91" s="251" t="str">
        <f>IF(ISNUMBER(FIND(analysismethod4,'III_Plan comp 438.68 {Plan 7}'!AM$15)),"",'III_Plan comp 438.68 {Plan 7}'!AM$15&amp;analysismethod4)</f>
        <v xml:space="preserve">Secret Shopper: Appointment Availability; 
</v>
      </c>
      <c r="CU91" s="251" t="str">
        <f>IF(ISNUMBER(FIND(analysismethod4,'III_Plan comp 438.68 {Plan 7}'!AN$15)),"",'III_Plan comp 438.68 {Plan 7}'!AN$15&amp;analysismethod4)</f>
        <v xml:space="preserve">Secret Shopper: Appointment Availability; 
</v>
      </c>
      <c r="CV91" s="251" t="str">
        <f>IF(ISNUMBER(FIND(analysismethod4,'III_Plan comp 438.68 {Plan 7}'!AO$15)),"",'III_Plan comp 438.68 {Plan 7}'!AO$15&amp;analysismethod4)</f>
        <v xml:space="preserve">Secret Shopper: Appointment Availability; 
</v>
      </c>
      <c r="CW91" s="251" t="str">
        <f>IF(ISNUMBER(FIND(analysismethod4,'III_Plan comp 438.68 {Plan 7}'!AP$15)),"",'III_Plan comp 438.68 {Plan 7}'!AP$15&amp;analysismethod4)</f>
        <v xml:space="preserve">Secret Shopper: Appointment Availability; 
</v>
      </c>
      <c r="CX91" s="251" t="str">
        <f>IF(ISNUMBER(FIND(analysismethod4,'III_Plan comp 438.68 {Plan 7}'!AQ$15)),"",'III_Plan comp 438.68 {Plan 7}'!AQ$15&amp;analysismethod4)</f>
        <v xml:space="preserve">Secret Shopper: Appointment Availability; 
</v>
      </c>
      <c r="CY91" s="251" t="str">
        <f>IF(ISNUMBER(FIND(analysismethod4,'III_Plan comp 438.68 {Plan 7}'!AR$15)),"",'III_Plan comp 438.68 {Plan 7}'!AR$15&amp;analysismethod4)</f>
        <v xml:space="preserve">Secret Shopper: Appointment Availability; 
</v>
      </c>
      <c r="CZ91" s="251" t="str">
        <f>IF(ISNUMBER(FIND(analysismethod4,'III_Plan comp 438.68 {Plan 7}'!AS$15)),"",'III_Plan comp 438.68 {Plan 7}'!AS$15&amp;analysismethod4)</f>
        <v xml:space="preserve">Secret Shopper: Appointment Availability; 
</v>
      </c>
      <c r="DA91" s="251" t="str">
        <f>IF(ISNUMBER(FIND(analysismethod4,'III_Plan comp 438.68 {Plan 7}'!AT$15)),"",'III_Plan comp 438.68 {Plan 7}'!AT$15&amp;analysismethod4)</f>
        <v xml:space="preserve">Secret Shopper: Appointment Availability; 
</v>
      </c>
      <c r="DB91" s="251" t="str">
        <f>IF(ISNUMBER(FIND(analysismethod4,'III_Plan comp 438.68 {Plan 7}'!AU$15)),"",'III_Plan comp 438.68 {Plan 7}'!AU$15&amp;analysismethod4)</f>
        <v xml:space="preserve">Secret Shopper: Appointment Availability; 
</v>
      </c>
      <c r="DC91" s="251" t="str">
        <f>IF(ISNUMBER(FIND(analysismethod4,'III_Plan comp 438.68 {Plan 7}'!AV$15)),"",'III_Plan comp 438.68 {Plan 7}'!AV$15&amp;analysismethod4)</f>
        <v xml:space="preserve">Secret Shopper: Appointment Availability; 
</v>
      </c>
      <c r="DD91" s="251" t="str">
        <f>IF(ISNUMBER(FIND(analysismethod4,'III_Plan comp 438.68 {Plan 7}'!AW$15)),"",'III_Plan comp 438.68 {Plan 7}'!AW$15&amp;analysismethod4)</f>
        <v xml:space="preserve">Secret Shopper: Appointment Availability; 
</v>
      </c>
      <c r="DE91" s="251" t="str">
        <f>IF(ISNUMBER(FIND(analysismethod4,'III_Plan comp 438.68 {Plan 7}'!AX$15)),"",'III_Plan comp 438.68 {Plan 7}'!AX$15&amp;analysismethod4)</f>
        <v xml:space="preserve">Secret Shopper: Appointment Availability; 
</v>
      </c>
      <c r="DF91" s="251" t="str">
        <f>IF(ISNUMBER(FIND(analysismethod4,'III_Plan comp 438.68 {Plan 7}'!AY$15)),"",'III_Plan comp 438.68 {Plan 7}'!AY$15&amp;analysismethod4)</f>
        <v xml:space="preserve">Secret Shopper: Appointment Availability; 
</v>
      </c>
      <c r="DG91" s="251" t="str">
        <f>IF(ISNUMBER(FIND(analysismethod4,'III_Plan comp 438.68 {Plan 7}'!AZ$15)),"",'III_Plan comp 438.68 {Plan 7}'!AZ$15&amp;analysismethod4)</f>
        <v xml:space="preserve">Secret Shopper: Appointment Availability; 
</v>
      </c>
      <c r="DH91" s="251" t="str">
        <f>IF(ISNUMBER(FIND(analysismethod4,'III_Plan comp 438.68 {Plan 7}'!BA$15)),"",'III_Plan comp 438.68 {Plan 7}'!BA$15&amp;analysismethod4)</f>
        <v xml:space="preserve">Secret Shopper: Appointment Availability; 
</v>
      </c>
      <c r="DI91" s="251" t="str">
        <f>IF(ISNUMBER(FIND(analysismethod4,'III_Plan comp 438.68 {Plan 7}'!BB$15)),"",'III_Plan comp 438.68 {Plan 7}'!BB$15&amp;analysismethod4)</f>
        <v xml:space="preserve">Secret Shopper: Appointment Availability; 
</v>
      </c>
      <c r="DJ91" s="251" t="str">
        <f>IF(ISNUMBER(FIND(analysismethod4,'III_Plan comp 438.68 {Plan 7}'!BC$15)),"",'III_Plan comp 438.68 {Plan 7}'!BC$15&amp;analysismethod4)</f>
        <v xml:space="preserve">Secret Shopper: Appointment Availability; 
</v>
      </c>
      <c r="DK91" s="251" t="str">
        <f>IF(ISNUMBER(FIND(analysismethod4,'III_Plan comp 438.68 {Plan 7}'!BD$15)),"",'III_Plan comp 438.68 {Plan 7}'!BD$15&amp;analysismethod4)</f>
        <v xml:space="preserve">Secret Shopper: Appointment Availability; 
</v>
      </c>
      <c r="DL91" s="251" t="str">
        <f>IF(ISNUMBER(FIND(analysismethod4,'III_Plan comp 438.68 {Plan 7}'!BE$15)),"",'III_Plan comp 438.68 {Plan 7}'!BE$15&amp;analysismethod4)</f>
        <v xml:space="preserve">Secret Shopper: Appointment Availability; 
</v>
      </c>
      <c r="DM91" s="251" t="str">
        <f>IF(ISNUMBER(FIND(analysismethod4,'III_Plan comp 438.68 {Plan 7}'!BF$15)),"",'III_Plan comp 438.68 {Plan 7}'!BF$15&amp;analysismethod4)</f>
        <v xml:space="preserve">Secret Shopper: Appointment Availability; 
</v>
      </c>
      <c r="DN91" s="251" t="str">
        <f>IF(ISNUMBER(FIND(analysismethod4,'III_Plan comp 438.68 {Plan 7}'!BG$15)),"",'III_Plan comp 438.68 {Plan 7}'!BG$15&amp;analysismethod4)</f>
        <v xml:space="preserve">Secret Shopper: Appointment Availability; 
</v>
      </c>
      <c r="DO91" s="251" t="str">
        <f>IF(ISNUMBER(FIND(analysismethod4,'III_Plan comp 438.68 {Plan 7}'!BH$15)),"",'III_Plan comp 438.68 {Plan 7}'!BH$15&amp;analysismethod4)</f>
        <v xml:space="preserve">Secret Shopper: Appointment Availability; 
</v>
      </c>
      <c r="DP91" s="251" t="str">
        <f>IF(ISNUMBER(FIND(analysismethod4,'III_Plan comp 438.68 {Plan 7}'!BI$15)),"",'III_Plan comp 438.68 {Plan 7}'!BI$15&amp;analysismethod4)</f>
        <v xml:space="preserve">Secret Shopper: Appointment Availability; 
</v>
      </c>
      <c r="DQ91" s="251" t="str">
        <f>IF(ISNUMBER(FIND(analysismethod4,'III_Plan comp 438.68 {Plan 7}'!BJ$15)),"",'III_Plan comp 438.68 {Plan 7}'!BJ$15&amp;analysismethod4)</f>
        <v xml:space="preserve">Secret Shopper: Appointment Availability; 
</v>
      </c>
      <c r="DR91" s="251" t="str">
        <f>IF(ISNUMBER(FIND(analysismethod4,'III_Plan comp 438.68 {Plan 7}'!BK$15)),"",'III_Plan comp 438.68 {Plan 7}'!BK$15&amp;analysismethod4)</f>
        <v xml:space="preserve">Secret Shopper: Appointment Availability; 
</v>
      </c>
      <c r="DS91" s="251" t="str">
        <f>IF(ISNUMBER(FIND(analysismethod4,'III_Plan comp 438.68 {Plan 7}'!BL$15)),"",'III_Plan comp 438.68 {Plan 7}'!BL$15&amp;analysismethod4)</f>
        <v xml:space="preserve">Secret Shopper: Appointment Availability; 
</v>
      </c>
      <c r="DT91" s="251" t="str">
        <f>IF(ISNUMBER(FIND(analysismethod4,'III_Plan comp 438.68 {Plan 7}'!BM$15)),"",'III_Plan comp 438.68 {Plan 7}'!BM$15&amp;analysismethod4)</f>
        <v xml:space="preserve">Secret Shopper: Appointment Availability; 
</v>
      </c>
      <c r="DU91" s="251" t="str">
        <f>IF(ISNUMBER(FIND(analysismethod4,'III_Plan comp 438.68 {Plan 7}'!BN$15)),"",'III_Plan comp 438.68 {Plan 7}'!BN$15&amp;analysismethod4)</f>
        <v xml:space="preserve">Secret Shopper: Appointment Availability; 
</v>
      </c>
      <c r="DV91" s="251" t="str">
        <f>IF(ISNUMBER(FIND(analysismethod4,'III_Plan comp 438.68 {Plan 7}'!BO$15)),"",'III_Plan comp 438.68 {Plan 7}'!BO$15&amp;analysismethod4)</f>
        <v xml:space="preserve">Secret Shopper: Appointment Availability; 
</v>
      </c>
      <c r="DW91" s="251" t="str">
        <f>IF(ISNUMBER(FIND(analysismethod4,'III_Plan comp 438.68 {Plan 7}'!BP$15)),"",'III_Plan comp 438.68 {Plan 7}'!BP$15&amp;analysismethod4)</f>
        <v xml:space="preserve">Secret Shopper: Appointment Availability; 
</v>
      </c>
      <c r="DX91" s="251" t="str">
        <f>IF(ISNUMBER(FIND(analysismethod4,'III_Plan comp 438.68 {Plan 7}'!BQ$15)),"",'III_Plan comp 438.68 {Plan 7}'!BQ$15&amp;analysismethod4)</f>
        <v xml:space="preserve">Secret Shopper: Appointment Availability; 
</v>
      </c>
      <c r="DY91" s="251" t="str">
        <f>IF(ISNUMBER(FIND(analysismethod4,'III_Plan comp 438.68 {Plan 7}'!BR$15)),"",'III_Plan comp 438.68 {Plan 7}'!BR$15&amp;analysismethod4)</f>
        <v xml:space="preserve">Secret Shopper: Appointment Availability; 
</v>
      </c>
      <c r="DZ91" s="251" t="str">
        <f>IF(ISNUMBER(FIND(analysismethod4,'III_Plan comp 438.68 {Plan 7}'!BS$15)),"",'III_Plan comp 438.68 {Plan 7}'!BS$15&amp;analysismethod4)</f>
        <v xml:space="preserve">Secret Shopper: Appointment Availability; 
</v>
      </c>
      <c r="EA91" s="251" t="str">
        <f>IF(ISNUMBER(FIND(analysismethod4,'III_Plan comp 438.68 {Plan 7}'!BT$15)),"",'III_Plan comp 438.68 {Plan 7}'!BT$15&amp;analysismethod4)</f>
        <v xml:space="preserve">Secret Shopper: Appointment Availability; 
</v>
      </c>
      <c r="EB91" s="251" t="str">
        <f>IF(ISNUMBER(FIND(analysismethod4,'III_Plan comp 438.68 {Plan 7}'!BU$15)),"",'III_Plan comp 438.68 {Plan 7}'!BU$15&amp;analysismethod4)</f>
        <v xml:space="preserve">Secret Shopper: Appointment Availability; 
</v>
      </c>
      <c r="EC91" s="251" t="str">
        <f>IF(ISNUMBER(FIND(analysismethod4,'III_Plan comp 438.68 {Plan 7}'!BV$15)),"",'III_Plan comp 438.68 {Plan 7}'!BV$15&amp;analysismethod4)</f>
        <v xml:space="preserve">Secret Shopper: Appointment Availability; 
</v>
      </c>
      <c r="ED91" s="251" t="str">
        <f>IF(ISNUMBER(FIND(analysismethod4,'III_Plan comp 438.68 {Plan 7}'!BW$15)),"",'III_Plan comp 438.68 {Plan 7}'!BW$15&amp;analysismethod4)</f>
        <v xml:space="preserve">Secret Shopper: Appointment Availability; 
</v>
      </c>
      <c r="EE91" s="251" t="str">
        <f>IF(ISNUMBER(FIND(analysismethod4,'III_Plan comp 438.68 {Plan 7}'!BX$15)),"",'III_Plan comp 438.68 {Plan 7}'!BX$15&amp;analysismethod4)</f>
        <v xml:space="preserve">Secret Shopper: Appointment Availability; 
</v>
      </c>
      <c r="EF91" s="251" t="str">
        <f>IF(ISNUMBER(FIND(analysismethod4,'III_Plan comp 438.68 {Plan 7}'!BY$15)),"",'III_Plan comp 438.68 {Plan 7}'!BY$15&amp;analysismethod4)</f>
        <v xml:space="preserve">Secret Shopper: Appointment Availability; 
</v>
      </c>
      <c r="EG91" s="251" t="str">
        <f>IF(ISNUMBER(FIND(analysismethod4,'III_Plan comp 438.68 {Plan 7}'!BZ$15)),"",'III_Plan comp 438.68 {Plan 7}'!BZ$15&amp;analysismethod4)</f>
        <v xml:space="preserve">Secret Shopper: Appointment Availability; 
</v>
      </c>
      <c r="EH91" s="251" t="str">
        <f>IF(ISNUMBER(FIND(analysismethod4,'III_Plan comp 438.68 {Plan 7}'!CA$15)),"",'III_Plan comp 438.68 {Plan 7}'!CA$15&amp;analysismethod4)</f>
        <v xml:space="preserve">Secret Shopper: Appointment Availability; 
</v>
      </c>
      <c r="EI91" s="251" t="str">
        <f>IF(ISNUMBER(FIND(analysismethod4,'III_Plan comp 438.68 {Plan 7}'!CB$15)),"",'III_Plan comp 438.68 {Plan 7}'!CB$15&amp;analysismethod4)</f>
        <v xml:space="preserve">Secret Shopper: Appointment Availability; 
</v>
      </c>
      <c r="EJ91" s="251" t="str">
        <f>IF(ISNUMBER(FIND(analysismethod4,'III_Plan comp 438.68 {Plan 7}'!CC$15)),"",'III_Plan comp 438.68 {Plan 7}'!CC$15&amp;analysismethod4)</f>
        <v xml:space="preserve">Secret Shopper: Appointment Availability; 
</v>
      </c>
      <c r="EK91" s="251" t="str">
        <f>IF(ISNUMBER(FIND(analysismethod4,'III_Plan comp 438.68 {Plan 7}'!CD$15)),"",'III_Plan comp 438.68 {Plan 7}'!CD$15&amp;analysismethod4)</f>
        <v xml:space="preserve">Secret Shopper: Appointment Availability; 
</v>
      </c>
      <c r="EL91" s="251" t="str">
        <f>IF(ISNUMBER(FIND(analysismethod4,'III_Plan comp 438.68 {Plan 7}'!CE$15)),"",'III_Plan comp 438.68 {Plan 7}'!CE$15&amp;analysismethod4)</f>
        <v xml:space="preserve">Secret Shopper: Appointment Availability; 
</v>
      </c>
      <c r="EM91" s="251" t="str">
        <f>IF(ISNUMBER(FIND(analysismethod4,'III_Plan comp 438.68 {Plan 7}'!CF$15)),"",'III_Plan comp 438.68 {Plan 7}'!CF$15&amp;analysismethod4)</f>
        <v xml:space="preserve">Secret Shopper: Appointment Availability; 
</v>
      </c>
      <c r="EN91" s="251" t="str">
        <f>IF(ISNUMBER(FIND(analysismethod4,'III_Plan comp 438.68 {Plan 7}'!CG$15)),"",'III_Plan comp 438.68 {Plan 7}'!CG$15&amp;analysismethod4)</f>
        <v xml:space="preserve">Secret Shopper: Appointment Availability; 
</v>
      </c>
      <c r="EO91" s="251" t="str">
        <f>IF(ISNUMBER(FIND(analysismethod4,'III_Plan comp 438.68 {Plan 7}'!CH$15)),"",'III_Plan comp 438.68 {Plan 7}'!CH$15&amp;analysismethod4)</f>
        <v xml:space="preserve">Secret Shopper: Appointment Availability; 
</v>
      </c>
      <c r="EP91" s="251" t="str">
        <f>IF(ISNUMBER(FIND(analysismethod4,'III_Plan comp 438.68 {Plan 7}'!CI$15)),"",'III_Plan comp 438.68 {Plan 7}'!CI$15&amp;analysismethod4)</f>
        <v xml:space="preserve">Secret Shopper: Appointment Availability; 
</v>
      </c>
      <c r="EQ91" s="251" t="str">
        <f>IF(ISNUMBER(FIND(analysismethod4,'III_Plan comp 438.68 {Plan 7}'!CJ$15)),"",'III_Plan comp 438.68 {Plan 7}'!CJ$15&amp;analysismethod4)</f>
        <v xml:space="preserve">Secret Shopper: Appointment Availability; 
</v>
      </c>
      <c r="ER91" s="251" t="str">
        <f>IF(ISNUMBER(FIND(analysismethod4,'III_Plan comp 438.68 {Plan 7}'!CK$15)),"",'III_Plan comp 438.68 {Plan 7}'!CK$15&amp;analysismethod4)</f>
        <v xml:space="preserve">Secret Shopper: Appointment Availability; 
</v>
      </c>
      <c r="ES91" s="251" t="str">
        <f>IF(ISNUMBER(FIND(analysismethod4,'III_Plan comp 438.68 {Plan 7}'!CL$15)),"",'III_Plan comp 438.68 {Plan 7}'!CL$15&amp;analysismethod4)</f>
        <v xml:space="preserve">Secret Shopper: Appointment Availability; 
</v>
      </c>
      <c r="ET91" s="251" t="str">
        <f>IF(ISNUMBER(FIND(analysismethod4,'III_Plan comp 438.68 {Plan 7}'!CM$15)),"",'III_Plan comp 438.68 {Plan 7}'!CM$15&amp;analysismethod4)</f>
        <v xml:space="preserve">Secret Shopper: Appointment Availability; 
</v>
      </c>
      <c r="EU91" s="251" t="str">
        <f>IF(ISNUMBER(FIND(analysismethod4,'III_Plan comp 438.68 {Plan 7}'!CN$15)),"",'III_Plan comp 438.68 {Plan 7}'!CN$15&amp;analysismethod4)</f>
        <v xml:space="preserve">Secret Shopper: Appointment Availability; 
</v>
      </c>
      <c r="EV91" s="251" t="str">
        <f>IF(ISNUMBER(FIND(analysismethod4,'III_Plan comp 438.68 {Plan 7}'!CO$15)),"",'III_Plan comp 438.68 {Plan 7}'!CO$15&amp;analysismethod4)</f>
        <v xml:space="preserve">Secret Shopper: Appointment Availability; 
</v>
      </c>
      <c r="EW91" s="251" t="str">
        <f>IF(ISNUMBER(FIND(analysismethod4,'III_Plan comp 438.68 {Plan 7}'!CP$15)),"",'III_Plan comp 438.68 {Plan 7}'!CP$15&amp;analysismethod4)</f>
        <v xml:space="preserve">Secret Shopper: Appointment Availability; 
</v>
      </c>
      <c r="EX91" s="251" t="str">
        <f>IF(ISNUMBER(FIND(analysismethod4,'III_Plan comp 438.68 {Plan 7}'!CQ$15)),"",'III_Plan comp 438.68 {Plan 7}'!CQ$15&amp;analysismethod4)</f>
        <v xml:space="preserve">Secret Shopper: Appointment Availability; 
</v>
      </c>
      <c r="EY91" s="251" t="str">
        <f>IF(ISNUMBER(FIND(analysismethod4,'III_Plan comp 438.68 {Plan 7}'!CR$15)),"",'III_Plan comp 438.68 {Plan 7}'!CR$15&amp;analysismethod4)</f>
        <v xml:space="preserve">Secret Shopper: Appointment Availability; 
</v>
      </c>
      <c r="EZ91" s="251" t="str">
        <f>IF(ISNUMBER(FIND(analysismethod4,'III_Plan comp 438.68 {Plan 7}'!CS$15)),"",'III_Plan comp 438.68 {Plan 7}'!CS$15&amp;analysismethod4)</f>
        <v xml:space="preserve">Secret Shopper: Appointment Availability; 
</v>
      </c>
      <c r="FA91" s="251" t="str">
        <f>IF(ISNUMBER(FIND(analysismethod4,'III_Plan comp 438.68 {Plan 7}'!CT$15)),"",'III_Plan comp 438.68 {Plan 7}'!CT$15&amp;analysismethod4)</f>
        <v xml:space="preserve">Secret Shopper: Appointment Availability; 
</v>
      </c>
      <c r="FB91" s="251" t="str">
        <f>IF(ISNUMBER(FIND(analysismethod4,'III_Plan comp 438.68 {Plan 7}'!CU$15)),"",'III_Plan comp 438.68 {Plan 7}'!CU$15&amp;analysismethod4)</f>
        <v xml:space="preserve">Secret Shopper: Appointment Availability; 
</v>
      </c>
      <c r="FC91" s="251" t="str">
        <f>IF(ISNUMBER(FIND(analysismethod4,'III_Plan comp 438.68 {Plan 7}'!CV$15)),"",'III_Plan comp 438.68 {Plan 7}'!CV$15&amp;analysismethod4)</f>
        <v xml:space="preserve">Secret Shopper: Appointment Availability; 
</v>
      </c>
      <c r="FD91" s="251" t="str">
        <f>IF(ISNUMBER(FIND(analysismethod4,'III_Plan comp 438.68 {Plan 7}'!CW$15)),"",'III_Plan comp 438.68 {Plan 7}'!CW$15&amp;analysismethod4)</f>
        <v xml:space="preserve">Secret Shopper: Appointment Availability; 
</v>
      </c>
      <c r="FE91" s="251" t="str">
        <f>IF(ISNUMBER(FIND(analysismethod4,'III_Plan comp 438.68 {Plan 7}'!CX$15)),"",'III_Plan comp 438.68 {Plan 7}'!CX$15&amp;analysismethod4)</f>
        <v xml:space="preserve">Secret Shopper: Appointment Availability; 
</v>
      </c>
      <c r="FF91" s="251" t="str">
        <f>IF(ISNUMBER(FIND(analysismethod4,'III_Plan comp 438.68 {Plan 7}'!CY$15)),"",'III_Plan comp 438.68 {Plan 7}'!CY$15&amp;analysismethod4)</f>
        <v xml:space="preserve">Secret Shopper: Appointment Availability; 
</v>
      </c>
      <c r="FG91" s="251" t="str">
        <f>IF(ISNUMBER(FIND(analysismethod4,'III_Plan comp 438.68 {Plan 7}'!CZ$15)),"",'III_Plan comp 438.68 {Plan 7}'!CZ$15&amp;analysismethod4)</f>
        <v xml:space="preserve">Secret Shopper: Appointment Availability; 
</v>
      </c>
    </row>
    <row r="92" spans="62:163" x14ac:dyDescent="0.2">
      <c r="BK92" s="266" t="str">
        <f>IF('I_State and program information'!$E$66="Yes","EVV Data Analysis"&amp;"; "&amp;CHAR(10)&amp;CHAR(10),"")</f>
        <v/>
      </c>
      <c r="BL92" s="251" t="str">
        <f>IF(ISNUMBER(FIND(analysismethod5,'III_Plan comp 438.68 {Plan 7}'!E$15)),"",'III_Plan comp 438.68 {Plan 7}'!E$15&amp;analysismethod5)</f>
        <v/>
      </c>
      <c r="BM92" s="251" t="str">
        <f>IF(ISNUMBER(FIND(analysismethod5,'III_Plan comp 438.68 {Plan 7}'!F$15)),"",'III_Plan comp 438.68 {Plan 7}'!F$15&amp;analysismethod5)</f>
        <v/>
      </c>
      <c r="BN92" s="251" t="str">
        <f>IF(ISNUMBER(FIND(analysismethod5,'III_Plan comp 438.68 {Plan 7}'!G$15)),"",'III_Plan comp 438.68 {Plan 7}'!G$15&amp;analysismethod5)</f>
        <v/>
      </c>
      <c r="BO92" s="251" t="str">
        <f>IF(ISNUMBER(FIND(analysismethod5,'III_Plan comp 438.68 {Plan 7}'!H$15)),"",'III_Plan comp 438.68 {Plan 7}'!H$15&amp;analysismethod5)</f>
        <v/>
      </c>
      <c r="BP92" s="251" t="str">
        <f>IF(ISNUMBER(FIND(analysismethod5,'III_Plan comp 438.68 {Plan 7}'!I$15)),"",'III_Plan comp 438.68 {Plan 7}'!I$15&amp;analysismethod5)</f>
        <v/>
      </c>
      <c r="BQ92" s="251" t="str">
        <f>IF(ISNUMBER(FIND(analysismethod5,'III_Plan comp 438.68 {Plan 7}'!J$15)),"",'III_Plan comp 438.68 {Plan 7}'!J$15&amp;analysismethod5)</f>
        <v/>
      </c>
      <c r="BR92" s="251" t="str">
        <f>IF(ISNUMBER(FIND(analysismethod5,'III_Plan comp 438.68 {Plan 7}'!K$15)),"",'III_Plan comp 438.68 {Plan 7}'!K$15&amp;analysismethod5)</f>
        <v/>
      </c>
      <c r="BS92" s="251" t="str">
        <f>IF(ISNUMBER(FIND(analysismethod5,'III_Plan comp 438.68 {Plan 7}'!L$15)),"",'III_Plan comp 438.68 {Plan 7}'!L$15&amp;analysismethod5)</f>
        <v/>
      </c>
      <c r="BT92" s="251" t="str">
        <f>IF(ISNUMBER(FIND(analysismethod5,'III_Plan comp 438.68 {Plan 7}'!M$15)),"",'III_Plan comp 438.68 {Plan 7}'!M$15&amp;analysismethod5)</f>
        <v/>
      </c>
      <c r="BU92" s="251" t="str">
        <f>IF(ISNUMBER(FIND(analysismethod5,'III_Plan comp 438.68 {Plan 7}'!N$15)),"",'III_Plan comp 438.68 {Plan 7}'!N$15&amp;analysismethod5)</f>
        <v/>
      </c>
      <c r="BV92" s="251" t="str">
        <f>IF(ISNUMBER(FIND(analysismethod5,'III_Plan comp 438.68 {Plan 7}'!O$15)),"",'III_Plan comp 438.68 {Plan 7}'!O$15&amp;analysismethod5)</f>
        <v/>
      </c>
      <c r="BW92" s="251" t="str">
        <f>IF(ISNUMBER(FIND(analysismethod5,'III_Plan comp 438.68 {Plan 7}'!P$15)),"",'III_Plan comp 438.68 {Plan 7}'!P$15&amp;analysismethod5)</f>
        <v/>
      </c>
      <c r="BX92" s="251" t="str">
        <f>IF(ISNUMBER(FIND(analysismethod5,'III_Plan comp 438.68 {Plan 7}'!Q$15)),"",'III_Plan comp 438.68 {Plan 7}'!Q$15&amp;analysismethod5)</f>
        <v/>
      </c>
      <c r="BY92" s="251" t="str">
        <f>IF(ISNUMBER(FIND(analysismethod5,'III_Plan comp 438.68 {Plan 7}'!R$15)),"",'III_Plan comp 438.68 {Plan 7}'!R$15&amp;analysismethod5)</f>
        <v/>
      </c>
      <c r="BZ92" s="251" t="str">
        <f>IF(ISNUMBER(FIND(analysismethod5,'III_Plan comp 438.68 {Plan 7}'!S$15)),"",'III_Plan comp 438.68 {Plan 7}'!S$15&amp;analysismethod5)</f>
        <v/>
      </c>
      <c r="CA92" s="251" t="str">
        <f>IF(ISNUMBER(FIND(analysismethod5,'III_Plan comp 438.68 {Plan 7}'!T$15)),"",'III_Plan comp 438.68 {Plan 7}'!T$15&amp;analysismethod5)</f>
        <v/>
      </c>
      <c r="CB92" s="251" t="str">
        <f>IF(ISNUMBER(FIND(analysismethod5,'III_Plan comp 438.68 {Plan 7}'!U$15)),"",'III_Plan comp 438.68 {Plan 7}'!U$15&amp;analysismethod5)</f>
        <v/>
      </c>
      <c r="CC92" s="251" t="str">
        <f>IF(ISNUMBER(FIND(analysismethod5,'III_Plan comp 438.68 {Plan 7}'!V$15)),"",'III_Plan comp 438.68 {Plan 7}'!V$15&amp;analysismethod5)</f>
        <v/>
      </c>
      <c r="CD92" s="251" t="str">
        <f>IF(ISNUMBER(FIND(analysismethod5,'III_Plan comp 438.68 {Plan 7}'!W$15)),"",'III_Plan comp 438.68 {Plan 7}'!W$15&amp;analysismethod5)</f>
        <v/>
      </c>
      <c r="CE92" s="251" t="str">
        <f>IF(ISNUMBER(FIND(analysismethod5,'III_Plan comp 438.68 {Plan 7}'!X$15)),"",'III_Plan comp 438.68 {Plan 7}'!X$15&amp;analysismethod5)</f>
        <v/>
      </c>
      <c r="CF92" s="251" t="str">
        <f>IF(ISNUMBER(FIND(analysismethod5,'III_Plan comp 438.68 {Plan 7}'!Y$15)),"",'III_Plan comp 438.68 {Plan 7}'!Y$15&amp;analysismethod5)</f>
        <v/>
      </c>
      <c r="CG92" s="251" t="str">
        <f>IF(ISNUMBER(FIND(analysismethod5,'III_Plan comp 438.68 {Plan 7}'!Z$15)),"",'III_Plan comp 438.68 {Plan 7}'!Z$15&amp;analysismethod5)</f>
        <v/>
      </c>
      <c r="CH92" s="251" t="str">
        <f>IF(ISNUMBER(FIND(analysismethod5,'III_Plan comp 438.68 {Plan 7}'!AA$15)),"",'III_Plan comp 438.68 {Plan 7}'!AA$15&amp;analysismethod5)</f>
        <v/>
      </c>
      <c r="CI92" s="251" t="str">
        <f>IF(ISNUMBER(FIND(analysismethod5,'III_Plan comp 438.68 {Plan 7}'!AB$15)),"",'III_Plan comp 438.68 {Plan 7}'!AB$15&amp;analysismethod5)</f>
        <v/>
      </c>
      <c r="CJ92" s="251" t="str">
        <f>IF(ISNUMBER(FIND(analysismethod5,'III_Plan comp 438.68 {Plan 7}'!AC$15)),"",'III_Plan comp 438.68 {Plan 7}'!AC$15&amp;analysismethod5)</f>
        <v/>
      </c>
      <c r="CK92" s="251" t="str">
        <f>IF(ISNUMBER(FIND(analysismethod5,'III_Plan comp 438.68 {Plan 7}'!AD$15)),"",'III_Plan comp 438.68 {Plan 7}'!AD$15&amp;analysismethod5)</f>
        <v/>
      </c>
      <c r="CL92" s="251" t="str">
        <f>IF(ISNUMBER(FIND(analysismethod5,'III_Plan comp 438.68 {Plan 7}'!AE$15)),"",'III_Plan comp 438.68 {Plan 7}'!AE$15&amp;analysismethod5)</f>
        <v/>
      </c>
      <c r="CM92" s="251" t="str">
        <f>IF(ISNUMBER(FIND(analysismethod5,'III_Plan comp 438.68 {Plan 7}'!AF$15)),"",'III_Plan comp 438.68 {Plan 7}'!AF$15&amp;analysismethod5)</f>
        <v/>
      </c>
      <c r="CN92" s="251" t="str">
        <f>IF(ISNUMBER(FIND(analysismethod5,'III_Plan comp 438.68 {Plan 7}'!AG$15)),"",'III_Plan comp 438.68 {Plan 7}'!AG$15&amp;analysismethod5)</f>
        <v/>
      </c>
      <c r="CO92" s="251" t="str">
        <f>IF(ISNUMBER(FIND(analysismethod5,'III_Plan comp 438.68 {Plan 7}'!AH$15)),"",'III_Plan comp 438.68 {Plan 7}'!AH$15&amp;analysismethod5)</f>
        <v/>
      </c>
      <c r="CP92" s="251" t="str">
        <f>IF(ISNUMBER(FIND(analysismethod5,'III_Plan comp 438.68 {Plan 7}'!AI$15)),"",'III_Plan comp 438.68 {Plan 7}'!AI$15&amp;analysismethod5)</f>
        <v/>
      </c>
      <c r="CQ92" s="251" t="str">
        <f>IF(ISNUMBER(FIND(analysismethod5,'III_Plan comp 438.68 {Plan 7}'!AJ$15)),"",'III_Plan comp 438.68 {Plan 7}'!AJ$15&amp;analysismethod5)</f>
        <v/>
      </c>
      <c r="CR92" s="251" t="str">
        <f>IF(ISNUMBER(FIND(analysismethod5,'III_Plan comp 438.68 {Plan 7}'!AK$15)),"",'III_Plan comp 438.68 {Plan 7}'!AK$15&amp;analysismethod5)</f>
        <v/>
      </c>
      <c r="CS92" s="251" t="str">
        <f>IF(ISNUMBER(FIND(analysismethod5,'III_Plan comp 438.68 {Plan 7}'!AL$15)),"",'III_Plan comp 438.68 {Plan 7}'!AL$15&amp;analysismethod5)</f>
        <v/>
      </c>
      <c r="CT92" s="251" t="str">
        <f>IF(ISNUMBER(FIND(analysismethod5,'III_Plan comp 438.68 {Plan 7}'!AM$15)),"",'III_Plan comp 438.68 {Plan 7}'!AM$15&amp;analysismethod5)</f>
        <v/>
      </c>
      <c r="CU92" s="251" t="str">
        <f>IF(ISNUMBER(FIND(analysismethod5,'III_Plan comp 438.68 {Plan 7}'!AN$15)),"",'III_Plan comp 438.68 {Plan 7}'!AN$15&amp;analysismethod5)</f>
        <v/>
      </c>
      <c r="CV92" s="251" t="str">
        <f>IF(ISNUMBER(FIND(analysismethod5,'III_Plan comp 438.68 {Plan 7}'!AO$15)),"",'III_Plan comp 438.68 {Plan 7}'!AO$15&amp;analysismethod5)</f>
        <v/>
      </c>
      <c r="CW92" s="251" t="str">
        <f>IF(ISNUMBER(FIND(analysismethod5,'III_Plan comp 438.68 {Plan 7}'!AP$15)),"",'III_Plan comp 438.68 {Plan 7}'!AP$15&amp;analysismethod5)</f>
        <v/>
      </c>
      <c r="CX92" s="251" t="str">
        <f>IF(ISNUMBER(FIND(analysismethod5,'III_Plan comp 438.68 {Plan 7}'!AQ$15)),"",'III_Plan comp 438.68 {Plan 7}'!AQ$15&amp;analysismethod5)</f>
        <v/>
      </c>
      <c r="CY92" s="251" t="str">
        <f>IF(ISNUMBER(FIND(analysismethod5,'III_Plan comp 438.68 {Plan 7}'!AR$15)),"",'III_Plan comp 438.68 {Plan 7}'!AR$15&amp;analysismethod5)</f>
        <v/>
      </c>
      <c r="CZ92" s="251" t="str">
        <f>IF(ISNUMBER(FIND(analysismethod5,'III_Plan comp 438.68 {Plan 7}'!AS$15)),"",'III_Plan comp 438.68 {Plan 7}'!AS$15&amp;analysismethod5)</f>
        <v/>
      </c>
      <c r="DA92" s="251" t="str">
        <f>IF(ISNUMBER(FIND(analysismethod5,'III_Plan comp 438.68 {Plan 7}'!AT$15)),"",'III_Plan comp 438.68 {Plan 7}'!AT$15&amp;analysismethod5)</f>
        <v/>
      </c>
      <c r="DB92" s="251" t="str">
        <f>IF(ISNUMBER(FIND(analysismethod5,'III_Plan comp 438.68 {Plan 7}'!AU$15)),"",'III_Plan comp 438.68 {Plan 7}'!AU$15&amp;analysismethod5)</f>
        <v/>
      </c>
      <c r="DC92" s="251" t="str">
        <f>IF(ISNUMBER(FIND(analysismethod5,'III_Plan comp 438.68 {Plan 7}'!AV$15)),"",'III_Plan comp 438.68 {Plan 7}'!AV$15&amp;analysismethod5)</f>
        <v/>
      </c>
      <c r="DD92" s="251" t="str">
        <f>IF(ISNUMBER(FIND(analysismethod5,'III_Plan comp 438.68 {Plan 7}'!AW$15)),"",'III_Plan comp 438.68 {Plan 7}'!AW$15&amp;analysismethod5)</f>
        <v/>
      </c>
      <c r="DE92" s="251" t="str">
        <f>IF(ISNUMBER(FIND(analysismethod5,'III_Plan comp 438.68 {Plan 7}'!AX$15)),"",'III_Plan comp 438.68 {Plan 7}'!AX$15&amp;analysismethod5)</f>
        <v/>
      </c>
      <c r="DF92" s="251" t="str">
        <f>IF(ISNUMBER(FIND(analysismethod5,'III_Plan comp 438.68 {Plan 7}'!AY$15)),"",'III_Plan comp 438.68 {Plan 7}'!AY$15&amp;analysismethod5)</f>
        <v/>
      </c>
      <c r="DG92" s="251" t="str">
        <f>IF(ISNUMBER(FIND(analysismethod5,'III_Plan comp 438.68 {Plan 7}'!AZ$15)),"",'III_Plan comp 438.68 {Plan 7}'!AZ$15&amp;analysismethod5)</f>
        <v/>
      </c>
      <c r="DH92" s="251" t="str">
        <f>IF(ISNUMBER(FIND(analysismethod5,'III_Plan comp 438.68 {Plan 7}'!BA$15)),"",'III_Plan comp 438.68 {Plan 7}'!BA$15&amp;analysismethod5)</f>
        <v/>
      </c>
      <c r="DI92" s="251" t="str">
        <f>IF(ISNUMBER(FIND(analysismethod5,'III_Plan comp 438.68 {Plan 7}'!BB$15)),"",'III_Plan comp 438.68 {Plan 7}'!BB$15&amp;analysismethod5)</f>
        <v/>
      </c>
      <c r="DJ92" s="251" t="str">
        <f>IF(ISNUMBER(FIND(analysismethod5,'III_Plan comp 438.68 {Plan 7}'!BC$15)),"",'III_Plan comp 438.68 {Plan 7}'!BC$15&amp;analysismethod5)</f>
        <v/>
      </c>
      <c r="DK92" s="251" t="str">
        <f>IF(ISNUMBER(FIND(analysismethod5,'III_Plan comp 438.68 {Plan 7}'!BD$15)),"",'III_Plan comp 438.68 {Plan 7}'!BD$15&amp;analysismethod5)</f>
        <v/>
      </c>
      <c r="DL92" s="251" t="str">
        <f>IF(ISNUMBER(FIND(analysismethod5,'III_Plan comp 438.68 {Plan 7}'!BE$15)),"",'III_Plan comp 438.68 {Plan 7}'!BE$15&amp;analysismethod5)</f>
        <v/>
      </c>
      <c r="DM92" s="251" t="str">
        <f>IF(ISNUMBER(FIND(analysismethod5,'III_Plan comp 438.68 {Plan 7}'!BF$15)),"",'III_Plan comp 438.68 {Plan 7}'!BF$15&amp;analysismethod5)</f>
        <v/>
      </c>
      <c r="DN92" s="251" t="str">
        <f>IF(ISNUMBER(FIND(analysismethod5,'III_Plan comp 438.68 {Plan 7}'!BG$15)),"",'III_Plan comp 438.68 {Plan 7}'!BG$15&amp;analysismethod5)</f>
        <v/>
      </c>
      <c r="DO92" s="251" t="str">
        <f>IF(ISNUMBER(FIND(analysismethod5,'III_Plan comp 438.68 {Plan 7}'!BH$15)),"",'III_Plan comp 438.68 {Plan 7}'!BH$15&amp;analysismethod5)</f>
        <v/>
      </c>
      <c r="DP92" s="251" t="str">
        <f>IF(ISNUMBER(FIND(analysismethod5,'III_Plan comp 438.68 {Plan 7}'!BI$15)),"",'III_Plan comp 438.68 {Plan 7}'!BI$15&amp;analysismethod5)</f>
        <v/>
      </c>
      <c r="DQ92" s="251" t="str">
        <f>IF(ISNUMBER(FIND(analysismethod5,'III_Plan comp 438.68 {Plan 7}'!BJ$15)),"",'III_Plan comp 438.68 {Plan 7}'!BJ$15&amp;analysismethod5)</f>
        <v/>
      </c>
      <c r="DR92" s="251" t="str">
        <f>IF(ISNUMBER(FIND(analysismethod5,'III_Plan comp 438.68 {Plan 7}'!BK$15)),"",'III_Plan comp 438.68 {Plan 7}'!BK$15&amp;analysismethod5)</f>
        <v/>
      </c>
      <c r="DS92" s="251" t="str">
        <f>IF(ISNUMBER(FIND(analysismethod5,'III_Plan comp 438.68 {Plan 7}'!BL$15)),"",'III_Plan comp 438.68 {Plan 7}'!BL$15&amp;analysismethod5)</f>
        <v/>
      </c>
      <c r="DT92" s="251" t="str">
        <f>IF(ISNUMBER(FIND(analysismethod5,'III_Plan comp 438.68 {Plan 7}'!BM$15)),"",'III_Plan comp 438.68 {Plan 7}'!BM$15&amp;analysismethod5)</f>
        <v/>
      </c>
      <c r="DU92" s="251" t="str">
        <f>IF(ISNUMBER(FIND(analysismethod5,'III_Plan comp 438.68 {Plan 7}'!BN$15)),"",'III_Plan comp 438.68 {Plan 7}'!BN$15&amp;analysismethod5)</f>
        <v/>
      </c>
      <c r="DV92" s="251" t="str">
        <f>IF(ISNUMBER(FIND(analysismethod5,'III_Plan comp 438.68 {Plan 7}'!BO$15)),"",'III_Plan comp 438.68 {Plan 7}'!BO$15&amp;analysismethod5)</f>
        <v/>
      </c>
      <c r="DW92" s="251" t="str">
        <f>IF(ISNUMBER(FIND(analysismethod5,'III_Plan comp 438.68 {Plan 7}'!BP$15)),"",'III_Plan comp 438.68 {Plan 7}'!BP$15&amp;analysismethod5)</f>
        <v/>
      </c>
      <c r="DX92" s="251" t="str">
        <f>IF(ISNUMBER(FIND(analysismethod5,'III_Plan comp 438.68 {Plan 7}'!BQ$15)),"",'III_Plan comp 438.68 {Plan 7}'!BQ$15&amp;analysismethod5)</f>
        <v/>
      </c>
      <c r="DY92" s="251" t="str">
        <f>IF(ISNUMBER(FIND(analysismethod5,'III_Plan comp 438.68 {Plan 7}'!BR$15)),"",'III_Plan comp 438.68 {Plan 7}'!BR$15&amp;analysismethod5)</f>
        <v/>
      </c>
      <c r="DZ92" s="251" t="str">
        <f>IF(ISNUMBER(FIND(analysismethod5,'III_Plan comp 438.68 {Plan 7}'!BS$15)),"",'III_Plan comp 438.68 {Plan 7}'!BS$15&amp;analysismethod5)</f>
        <v/>
      </c>
      <c r="EA92" s="251" t="str">
        <f>IF(ISNUMBER(FIND(analysismethod5,'III_Plan comp 438.68 {Plan 7}'!BT$15)),"",'III_Plan comp 438.68 {Plan 7}'!BT$15&amp;analysismethod5)</f>
        <v/>
      </c>
      <c r="EB92" s="251" t="str">
        <f>IF(ISNUMBER(FIND(analysismethod5,'III_Plan comp 438.68 {Plan 7}'!BU$15)),"",'III_Plan comp 438.68 {Plan 7}'!BU$15&amp;analysismethod5)</f>
        <v/>
      </c>
      <c r="EC92" s="251" t="str">
        <f>IF(ISNUMBER(FIND(analysismethod5,'III_Plan comp 438.68 {Plan 7}'!BV$15)),"",'III_Plan comp 438.68 {Plan 7}'!BV$15&amp;analysismethod5)</f>
        <v/>
      </c>
      <c r="ED92" s="251" t="str">
        <f>IF(ISNUMBER(FIND(analysismethod5,'III_Plan comp 438.68 {Plan 7}'!BW$15)),"",'III_Plan comp 438.68 {Plan 7}'!BW$15&amp;analysismethod5)</f>
        <v/>
      </c>
      <c r="EE92" s="251" t="str">
        <f>IF(ISNUMBER(FIND(analysismethod5,'III_Plan comp 438.68 {Plan 7}'!BX$15)),"",'III_Plan comp 438.68 {Plan 7}'!BX$15&amp;analysismethod5)</f>
        <v/>
      </c>
      <c r="EF92" s="251" t="str">
        <f>IF(ISNUMBER(FIND(analysismethod5,'III_Plan comp 438.68 {Plan 7}'!BY$15)),"",'III_Plan comp 438.68 {Plan 7}'!BY$15&amp;analysismethod5)</f>
        <v/>
      </c>
      <c r="EG92" s="251" t="str">
        <f>IF(ISNUMBER(FIND(analysismethod5,'III_Plan comp 438.68 {Plan 7}'!BZ$15)),"",'III_Plan comp 438.68 {Plan 7}'!BZ$15&amp;analysismethod5)</f>
        <v/>
      </c>
      <c r="EH92" s="251" t="str">
        <f>IF(ISNUMBER(FIND(analysismethod5,'III_Plan comp 438.68 {Plan 7}'!CA$15)),"",'III_Plan comp 438.68 {Plan 7}'!CA$15&amp;analysismethod5)</f>
        <v/>
      </c>
      <c r="EI92" s="251" t="str">
        <f>IF(ISNUMBER(FIND(analysismethod5,'III_Plan comp 438.68 {Plan 7}'!CB$15)),"",'III_Plan comp 438.68 {Plan 7}'!CB$15&amp;analysismethod5)</f>
        <v/>
      </c>
      <c r="EJ92" s="251" t="str">
        <f>IF(ISNUMBER(FIND(analysismethod5,'III_Plan comp 438.68 {Plan 7}'!CC$15)),"",'III_Plan comp 438.68 {Plan 7}'!CC$15&amp;analysismethod5)</f>
        <v/>
      </c>
      <c r="EK92" s="251" t="str">
        <f>IF(ISNUMBER(FIND(analysismethod5,'III_Plan comp 438.68 {Plan 7}'!CD$15)),"",'III_Plan comp 438.68 {Plan 7}'!CD$15&amp;analysismethod5)</f>
        <v/>
      </c>
      <c r="EL92" s="251" t="str">
        <f>IF(ISNUMBER(FIND(analysismethod5,'III_Plan comp 438.68 {Plan 7}'!CE$15)),"",'III_Plan comp 438.68 {Plan 7}'!CE$15&amp;analysismethod5)</f>
        <v/>
      </c>
      <c r="EM92" s="251" t="str">
        <f>IF(ISNUMBER(FIND(analysismethod5,'III_Plan comp 438.68 {Plan 7}'!CF$15)),"",'III_Plan comp 438.68 {Plan 7}'!CF$15&amp;analysismethod5)</f>
        <v/>
      </c>
      <c r="EN92" s="251" t="str">
        <f>IF(ISNUMBER(FIND(analysismethod5,'III_Plan comp 438.68 {Plan 7}'!CG$15)),"",'III_Plan comp 438.68 {Plan 7}'!CG$15&amp;analysismethod5)</f>
        <v/>
      </c>
      <c r="EO92" s="251" t="str">
        <f>IF(ISNUMBER(FIND(analysismethod5,'III_Plan comp 438.68 {Plan 7}'!CH$15)),"",'III_Plan comp 438.68 {Plan 7}'!CH$15&amp;analysismethod5)</f>
        <v/>
      </c>
      <c r="EP92" s="251" t="str">
        <f>IF(ISNUMBER(FIND(analysismethod5,'III_Plan comp 438.68 {Plan 7}'!CI$15)),"",'III_Plan comp 438.68 {Plan 7}'!CI$15&amp;analysismethod5)</f>
        <v/>
      </c>
      <c r="EQ92" s="251" t="str">
        <f>IF(ISNUMBER(FIND(analysismethod5,'III_Plan comp 438.68 {Plan 7}'!CJ$15)),"",'III_Plan comp 438.68 {Plan 7}'!CJ$15&amp;analysismethod5)</f>
        <v/>
      </c>
      <c r="ER92" s="251" t="str">
        <f>IF(ISNUMBER(FIND(analysismethod5,'III_Plan comp 438.68 {Plan 7}'!CK$15)),"",'III_Plan comp 438.68 {Plan 7}'!CK$15&amp;analysismethod5)</f>
        <v/>
      </c>
      <c r="ES92" s="251" t="str">
        <f>IF(ISNUMBER(FIND(analysismethod5,'III_Plan comp 438.68 {Plan 7}'!CL$15)),"",'III_Plan comp 438.68 {Plan 7}'!CL$15&amp;analysismethod5)</f>
        <v/>
      </c>
      <c r="ET92" s="251" t="str">
        <f>IF(ISNUMBER(FIND(analysismethod5,'III_Plan comp 438.68 {Plan 7}'!CM$15)),"",'III_Plan comp 438.68 {Plan 7}'!CM$15&amp;analysismethod5)</f>
        <v/>
      </c>
      <c r="EU92" s="251" t="str">
        <f>IF(ISNUMBER(FIND(analysismethod5,'III_Plan comp 438.68 {Plan 7}'!CN$15)),"",'III_Plan comp 438.68 {Plan 7}'!CN$15&amp;analysismethod5)</f>
        <v/>
      </c>
      <c r="EV92" s="251" t="str">
        <f>IF(ISNUMBER(FIND(analysismethod5,'III_Plan comp 438.68 {Plan 7}'!CO$15)),"",'III_Plan comp 438.68 {Plan 7}'!CO$15&amp;analysismethod5)</f>
        <v/>
      </c>
      <c r="EW92" s="251" t="str">
        <f>IF(ISNUMBER(FIND(analysismethod5,'III_Plan comp 438.68 {Plan 7}'!CP$15)),"",'III_Plan comp 438.68 {Plan 7}'!CP$15&amp;analysismethod5)</f>
        <v/>
      </c>
      <c r="EX92" s="251" t="str">
        <f>IF(ISNUMBER(FIND(analysismethod5,'III_Plan comp 438.68 {Plan 7}'!CQ$15)),"",'III_Plan comp 438.68 {Plan 7}'!CQ$15&amp;analysismethod5)</f>
        <v/>
      </c>
      <c r="EY92" s="251" t="str">
        <f>IF(ISNUMBER(FIND(analysismethod5,'III_Plan comp 438.68 {Plan 7}'!CR$15)),"",'III_Plan comp 438.68 {Plan 7}'!CR$15&amp;analysismethod5)</f>
        <v/>
      </c>
      <c r="EZ92" s="251" t="str">
        <f>IF(ISNUMBER(FIND(analysismethod5,'III_Plan comp 438.68 {Plan 7}'!CS$15)),"",'III_Plan comp 438.68 {Plan 7}'!CS$15&amp;analysismethod5)</f>
        <v/>
      </c>
      <c r="FA92" s="251" t="str">
        <f>IF(ISNUMBER(FIND(analysismethod5,'III_Plan comp 438.68 {Plan 7}'!CT$15)),"",'III_Plan comp 438.68 {Plan 7}'!CT$15&amp;analysismethod5)</f>
        <v/>
      </c>
      <c r="FB92" s="251" t="str">
        <f>IF(ISNUMBER(FIND(analysismethod5,'III_Plan comp 438.68 {Plan 7}'!CU$15)),"",'III_Plan comp 438.68 {Plan 7}'!CU$15&amp;analysismethod5)</f>
        <v/>
      </c>
      <c r="FC92" s="251" t="str">
        <f>IF(ISNUMBER(FIND(analysismethod5,'III_Plan comp 438.68 {Plan 7}'!CV$15)),"",'III_Plan comp 438.68 {Plan 7}'!CV$15&amp;analysismethod5)</f>
        <v/>
      </c>
      <c r="FD92" s="251" t="str">
        <f>IF(ISNUMBER(FIND(analysismethod5,'III_Plan comp 438.68 {Plan 7}'!CW$15)),"",'III_Plan comp 438.68 {Plan 7}'!CW$15&amp;analysismethod5)</f>
        <v/>
      </c>
      <c r="FE92" s="251" t="str">
        <f>IF(ISNUMBER(FIND(analysismethod5,'III_Plan comp 438.68 {Plan 7}'!CX$15)),"",'III_Plan comp 438.68 {Plan 7}'!CX$15&amp;analysismethod5)</f>
        <v/>
      </c>
      <c r="FF92" s="251" t="str">
        <f>IF(ISNUMBER(FIND(analysismethod5,'III_Plan comp 438.68 {Plan 7}'!CY$15)),"",'III_Plan comp 438.68 {Plan 7}'!CY$15&amp;analysismethod5)</f>
        <v/>
      </c>
      <c r="FG92" s="251" t="str">
        <f>IF(ISNUMBER(FIND(analysismethod5,'III_Plan comp 438.68 {Plan 7}'!CZ$15)),"",'III_Plan comp 438.68 {Plan 7}'!CZ$15&amp;analysismethod5)</f>
        <v/>
      </c>
    </row>
    <row r="93" spans="62:163" x14ac:dyDescent="0.2">
      <c r="BK93" s="266" t="str">
        <f>IF('I_State and program information'!$E$70="Yes","Review of Grievances Related to Access"&amp;"; "&amp;CHAR(10)&amp;CHAR(10),"")</f>
        <v xml:space="preserve">Review of Grievances Related to Access; 
</v>
      </c>
      <c r="BL93" s="251" t="str">
        <f>IF(ISNUMBER(FIND(analysismethod6,'III_Plan comp 438.68 {Plan 7}'!E$15)),"",'III_Plan comp 438.68 {Plan 7}'!E$15&amp;analysismethod6)</f>
        <v xml:space="preserve">Review of Grievances Related to Access; 
</v>
      </c>
      <c r="BM93" s="251" t="str">
        <f>IF(ISNUMBER(FIND(analysismethod6,'III_Plan comp 438.68 {Plan 7}'!F$15)),"",'III_Plan comp 438.68 {Plan 7}'!F$15&amp;analysismethod6)</f>
        <v xml:space="preserve">Review of Grievances Related to Access; 
</v>
      </c>
      <c r="BN93" s="251" t="str">
        <f>IF(ISNUMBER(FIND(analysismethod6,'III_Plan comp 438.68 {Plan 7}'!G$15)),"",'III_Plan comp 438.68 {Plan 7}'!G$15&amp;analysismethod6)</f>
        <v xml:space="preserve">Review of Grievances Related to Access; 
</v>
      </c>
      <c r="BO93" s="251" t="str">
        <f>IF(ISNUMBER(FIND(analysismethod6,'III_Plan comp 438.68 {Plan 7}'!H$15)),"",'III_Plan comp 438.68 {Plan 7}'!H$15&amp;analysismethod6)</f>
        <v xml:space="preserve">Review of Grievances Related to Access; 
</v>
      </c>
      <c r="BP93" s="251" t="str">
        <f>IF(ISNUMBER(FIND(analysismethod6,'III_Plan comp 438.68 {Plan 7}'!I$15)),"",'III_Plan comp 438.68 {Plan 7}'!I$15&amp;analysismethod6)</f>
        <v xml:space="preserve">Review of Grievances Related to Access; 
</v>
      </c>
      <c r="BQ93" s="251" t="str">
        <f>IF(ISNUMBER(FIND(analysismethod6,'III_Plan comp 438.68 {Plan 7}'!J$15)),"",'III_Plan comp 438.68 {Plan 7}'!J$15&amp;analysismethod6)</f>
        <v xml:space="preserve">Review of Grievances Related to Access; 
</v>
      </c>
      <c r="BR93" s="251" t="str">
        <f>IF(ISNUMBER(FIND(analysismethod6,'III_Plan comp 438.68 {Plan 7}'!K$15)),"",'III_Plan comp 438.68 {Plan 7}'!K$15&amp;analysismethod6)</f>
        <v xml:space="preserve">Review of Grievances Related to Access; 
</v>
      </c>
      <c r="BS93" s="251" t="str">
        <f>IF(ISNUMBER(FIND(analysismethod6,'III_Plan comp 438.68 {Plan 7}'!L$15)),"",'III_Plan comp 438.68 {Plan 7}'!L$15&amp;analysismethod6)</f>
        <v xml:space="preserve">Review of Grievances Related to Access; 
</v>
      </c>
      <c r="BT93" s="251" t="str">
        <f>IF(ISNUMBER(FIND(analysismethod6,'III_Plan comp 438.68 {Plan 7}'!M$15)),"",'III_Plan comp 438.68 {Plan 7}'!M$15&amp;analysismethod6)</f>
        <v xml:space="preserve">Review of Grievances Related to Access; 
</v>
      </c>
      <c r="BU93" s="251" t="str">
        <f>IF(ISNUMBER(FIND(analysismethod6,'III_Plan comp 438.68 {Plan 7}'!N$15)),"",'III_Plan comp 438.68 {Plan 7}'!N$15&amp;analysismethod6)</f>
        <v xml:space="preserve">Review of Grievances Related to Access; 
</v>
      </c>
      <c r="BV93" s="251" t="str">
        <f>IF(ISNUMBER(FIND(analysismethod6,'III_Plan comp 438.68 {Plan 7}'!O$15)),"",'III_Plan comp 438.68 {Plan 7}'!O$15&amp;analysismethod6)</f>
        <v xml:space="preserve">Review of Grievances Related to Access; 
</v>
      </c>
      <c r="BW93" s="251" t="str">
        <f>IF(ISNUMBER(FIND(analysismethod6,'III_Plan comp 438.68 {Plan 7}'!P$15)),"",'III_Plan comp 438.68 {Plan 7}'!P$15&amp;analysismethod6)</f>
        <v xml:space="preserve">Review of Grievances Related to Access; 
</v>
      </c>
      <c r="BX93" s="251" t="str">
        <f>IF(ISNUMBER(FIND(analysismethod6,'III_Plan comp 438.68 {Plan 7}'!Q$15)),"",'III_Plan comp 438.68 {Plan 7}'!Q$15&amp;analysismethod6)</f>
        <v xml:space="preserve">Review of Grievances Related to Access; 
</v>
      </c>
      <c r="BY93" s="251" t="str">
        <f>IF(ISNUMBER(FIND(analysismethod6,'III_Plan comp 438.68 {Plan 7}'!R$15)),"",'III_Plan comp 438.68 {Plan 7}'!R$15&amp;analysismethod6)</f>
        <v xml:space="preserve">Review of Grievances Related to Access; 
</v>
      </c>
      <c r="BZ93" s="251" t="str">
        <f>IF(ISNUMBER(FIND(analysismethod6,'III_Plan comp 438.68 {Plan 7}'!S$15)),"",'III_Plan comp 438.68 {Plan 7}'!S$15&amp;analysismethod6)</f>
        <v xml:space="preserve">Review of Grievances Related to Access; 
</v>
      </c>
      <c r="CA93" s="251" t="str">
        <f>IF(ISNUMBER(FIND(analysismethod6,'III_Plan comp 438.68 {Plan 7}'!T$15)),"",'III_Plan comp 438.68 {Plan 7}'!T$15&amp;analysismethod6)</f>
        <v xml:space="preserve">Review of Grievances Related to Access; 
</v>
      </c>
      <c r="CB93" s="251" t="str">
        <f>IF(ISNUMBER(FIND(analysismethod6,'III_Plan comp 438.68 {Plan 7}'!U$15)),"",'III_Plan comp 438.68 {Plan 7}'!U$15&amp;analysismethod6)</f>
        <v xml:space="preserve">Review of Grievances Related to Access; 
</v>
      </c>
      <c r="CC93" s="251" t="str">
        <f>IF(ISNUMBER(FIND(analysismethod6,'III_Plan comp 438.68 {Plan 7}'!V$15)),"",'III_Plan comp 438.68 {Plan 7}'!V$15&amp;analysismethod6)</f>
        <v xml:space="preserve">Review of Grievances Related to Access; 
</v>
      </c>
      <c r="CD93" s="251" t="str">
        <f>IF(ISNUMBER(FIND(analysismethod6,'III_Plan comp 438.68 {Plan 7}'!W$15)),"",'III_Plan comp 438.68 {Plan 7}'!W$15&amp;analysismethod6)</f>
        <v xml:space="preserve">Review of Grievances Related to Access; 
</v>
      </c>
      <c r="CE93" s="251" t="str">
        <f>IF(ISNUMBER(FIND(analysismethod6,'III_Plan comp 438.68 {Plan 7}'!X$15)),"",'III_Plan comp 438.68 {Plan 7}'!X$15&amp;analysismethod6)</f>
        <v xml:space="preserve">Review of Grievances Related to Access; 
</v>
      </c>
      <c r="CF93" s="251" t="str">
        <f>IF(ISNUMBER(FIND(analysismethod6,'III_Plan comp 438.68 {Plan 7}'!Y$15)),"",'III_Plan comp 438.68 {Plan 7}'!Y$15&amp;analysismethod6)</f>
        <v xml:space="preserve">Review of Grievances Related to Access; 
</v>
      </c>
      <c r="CG93" s="251" t="str">
        <f>IF(ISNUMBER(FIND(analysismethod6,'III_Plan comp 438.68 {Plan 7}'!Z$15)),"",'III_Plan comp 438.68 {Plan 7}'!Z$15&amp;analysismethod6)</f>
        <v xml:space="preserve">Review of Grievances Related to Access; 
</v>
      </c>
      <c r="CH93" s="251" t="str">
        <f>IF(ISNUMBER(FIND(analysismethod6,'III_Plan comp 438.68 {Plan 7}'!AA$15)),"",'III_Plan comp 438.68 {Plan 7}'!AA$15&amp;analysismethod6)</f>
        <v xml:space="preserve">Review of Grievances Related to Access; 
</v>
      </c>
      <c r="CI93" s="251" t="str">
        <f>IF(ISNUMBER(FIND(analysismethod6,'III_Plan comp 438.68 {Plan 7}'!AB$15)),"",'III_Plan comp 438.68 {Plan 7}'!AB$15&amp;analysismethod6)</f>
        <v xml:space="preserve">Review of Grievances Related to Access; 
</v>
      </c>
      <c r="CJ93" s="251" t="str">
        <f>IF(ISNUMBER(FIND(analysismethod6,'III_Plan comp 438.68 {Plan 7}'!AC$15)),"",'III_Plan comp 438.68 {Plan 7}'!AC$15&amp;analysismethod6)</f>
        <v xml:space="preserve">Review of Grievances Related to Access; 
</v>
      </c>
      <c r="CK93" s="251" t="str">
        <f>IF(ISNUMBER(FIND(analysismethod6,'III_Plan comp 438.68 {Plan 7}'!AD$15)),"",'III_Plan comp 438.68 {Plan 7}'!AD$15&amp;analysismethod6)</f>
        <v xml:space="preserve">Review of Grievances Related to Access; 
</v>
      </c>
      <c r="CL93" s="251" t="str">
        <f>IF(ISNUMBER(FIND(analysismethod6,'III_Plan comp 438.68 {Plan 7}'!AE$15)),"",'III_Plan comp 438.68 {Plan 7}'!AE$15&amp;analysismethod6)</f>
        <v xml:space="preserve">Review of Grievances Related to Access; 
</v>
      </c>
      <c r="CM93" s="251" t="str">
        <f>IF(ISNUMBER(FIND(analysismethod6,'III_Plan comp 438.68 {Plan 7}'!AF$15)),"",'III_Plan comp 438.68 {Plan 7}'!AF$15&amp;analysismethod6)</f>
        <v xml:space="preserve">Review of Grievances Related to Access; 
</v>
      </c>
      <c r="CN93" s="251" t="str">
        <f>IF(ISNUMBER(FIND(analysismethod6,'III_Plan comp 438.68 {Plan 7}'!AG$15)),"",'III_Plan comp 438.68 {Plan 7}'!AG$15&amp;analysismethod6)</f>
        <v xml:space="preserve">Review of Grievances Related to Access; 
</v>
      </c>
      <c r="CO93" s="251" t="str">
        <f>IF(ISNUMBER(FIND(analysismethod6,'III_Plan comp 438.68 {Plan 7}'!AH$15)),"",'III_Plan comp 438.68 {Plan 7}'!AH$15&amp;analysismethod6)</f>
        <v xml:space="preserve">Review of Grievances Related to Access; 
</v>
      </c>
      <c r="CP93" s="251" t="str">
        <f>IF(ISNUMBER(FIND(analysismethod6,'III_Plan comp 438.68 {Plan 7}'!AI$15)),"",'III_Plan comp 438.68 {Plan 7}'!AI$15&amp;analysismethod6)</f>
        <v xml:space="preserve">Review of Grievances Related to Access; 
</v>
      </c>
      <c r="CQ93" s="251" t="str">
        <f>IF(ISNUMBER(FIND(analysismethod6,'III_Plan comp 438.68 {Plan 7}'!AJ$15)),"",'III_Plan comp 438.68 {Plan 7}'!AJ$15&amp;analysismethod6)</f>
        <v xml:space="preserve">Review of Grievances Related to Access; 
</v>
      </c>
      <c r="CR93" s="251" t="str">
        <f>IF(ISNUMBER(FIND(analysismethod6,'III_Plan comp 438.68 {Plan 7}'!AK$15)),"",'III_Plan comp 438.68 {Plan 7}'!AK$15&amp;analysismethod6)</f>
        <v xml:space="preserve">Review of Grievances Related to Access; 
</v>
      </c>
      <c r="CS93" s="251" t="str">
        <f>IF(ISNUMBER(FIND(analysismethod6,'III_Plan comp 438.68 {Plan 7}'!AL$15)),"",'III_Plan comp 438.68 {Plan 7}'!AL$15&amp;analysismethod6)</f>
        <v xml:space="preserve">Review of Grievances Related to Access; 
</v>
      </c>
      <c r="CT93" s="251" t="str">
        <f>IF(ISNUMBER(FIND(analysismethod6,'III_Plan comp 438.68 {Plan 7}'!AM$15)),"",'III_Plan comp 438.68 {Plan 7}'!AM$15&amp;analysismethod6)</f>
        <v xml:space="preserve">Review of Grievances Related to Access; 
</v>
      </c>
      <c r="CU93" s="251" t="str">
        <f>IF(ISNUMBER(FIND(analysismethod6,'III_Plan comp 438.68 {Plan 7}'!AN$15)),"",'III_Plan comp 438.68 {Plan 7}'!AN$15&amp;analysismethod6)</f>
        <v xml:space="preserve">Review of Grievances Related to Access; 
</v>
      </c>
      <c r="CV93" s="251" t="str">
        <f>IF(ISNUMBER(FIND(analysismethod6,'III_Plan comp 438.68 {Plan 7}'!AO$15)),"",'III_Plan comp 438.68 {Plan 7}'!AO$15&amp;analysismethod6)</f>
        <v xml:space="preserve">Review of Grievances Related to Access; 
</v>
      </c>
      <c r="CW93" s="251" t="str">
        <f>IF(ISNUMBER(FIND(analysismethod6,'III_Plan comp 438.68 {Plan 7}'!AP$15)),"",'III_Plan comp 438.68 {Plan 7}'!AP$15&amp;analysismethod6)</f>
        <v xml:space="preserve">Review of Grievances Related to Access; 
</v>
      </c>
      <c r="CX93" s="251" t="str">
        <f>IF(ISNUMBER(FIND(analysismethod6,'III_Plan comp 438.68 {Plan 7}'!AQ$15)),"",'III_Plan comp 438.68 {Plan 7}'!AQ$15&amp;analysismethod6)</f>
        <v xml:space="preserve">Review of Grievances Related to Access; 
</v>
      </c>
      <c r="CY93" s="251" t="str">
        <f>IF(ISNUMBER(FIND(analysismethod6,'III_Plan comp 438.68 {Plan 7}'!AR$15)),"",'III_Plan comp 438.68 {Plan 7}'!AR$15&amp;analysismethod6)</f>
        <v xml:space="preserve">Review of Grievances Related to Access; 
</v>
      </c>
      <c r="CZ93" s="251" t="str">
        <f>IF(ISNUMBER(FIND(analysismethod6,'III_Plan comp 438.68 {Plan 7}'!AS$15)),"",'III_Plan comp 438.68 {Plan 7}'!AS$15&amp;analysismethod6)</f>
        <v xml:space="preserve">Review of Grievances Related to Access; 
</v>
      </c>
      <c r="DA93" s="251" t="str">
        <f>IF(ISNUMBER(FIND(analysismethod6,'III_Plan comp 438.68 {Plan 7}'!AT$15)),"",'III_Plan comp 438.68 {Plan 7}'!AT$15&amp;analysismethod6)</f>
        <v xml:space="preserve">Review of Grievances Related to Access; 
</v>
      </c>
      <c r="DB93" s="251" t="str">
        <f>IF(ISNUMBER(FIND(analysismethod6,'III_Plan comp 438.68 {Plan 7}'!AU$15)),"",'III_Plan comp 438.68 {Plan 7}'!AU$15&amp;analysismethod6)</f>
        <v xml:space="preserve">Review of Grievances Related to Access; 
</v>
      </c>
      <c r="DC93" s="251" t="str">
        <f>IF(ISNUMBER(FIND(analysismethod6,'III_Plan comp 438.68 {Plan 7}'!AV$15)),"",'III_Plan comp 438.68 {Plan 7}'!AV$15&amp;analysismethod6)</f>
        <v xml:space="preserve">Review of Grievances Related to Access; 
</v>
      </c>
      <c r="DD93" s="251" t="str">
        <f>IF(ISNUMBER(FIND(analysismethod6,'III_Plan comp 438.68 {Plan 7}'!AW$15)),"",'III_Plan comp 438.68 {Plan 7}'!AW$15&amp;analysismethod6)</f>
        <v xml:space="preserve">Review of Grievances Related to Access; 
</v>
      </c>
      <c r="DE93" s="251" t="str">
        <f>IF(ISNUMBER(FIND(analysismethod6,'III_Plan comp 438.68 {Plan 7}'!AX$15)),"",'III_Plan comp 438.68 {Plan 7}'!AX$15&amp;analysismethod6)</f>
        <v xml:space="preserve">Review of Grievances Related to Access; 
</v>
      </c>
      <c r="DF93" s="251" t="str">
        <f>IF(ISNUMBER(FIND(analysismethod6,'III_Plan comp 438.68 {Plan 7}'!AY$15)),"",'III_Plan comp 438.68 {Plan 7}'!AY$15&amp;analysismethod6)</f>
        <v xml:space="preserve">Review of Grievances Related to Access; 
</v>
      </c>
      <c r="DG93" s="251" t="str">
        <f>IF(ISNUMBER(FIND(analysismethod6,'III_Plan comp 438.68 {Plan 7}'!AZ$15)),"",'III_Plan comp 438.68 {Plan 7}'!AZ$15&amp;analysismethod6)</f>
        <v xml:space="preserve">Review of Grievances Related to Access; 
</v>
      </c>
      <c r="DH93" s="251" t="str">
        <f>IF(ISNUMBER(FIND(analysismethod6,'III_Plan comp 438.68 {Plan 7}'!BA$15)),"",'III_Plan comp 438.68 {Plan 7}'!BA$15&amp;analysismethod6)</f>
        <v xml:space="preserve">Review of Grievances Related to Access; 
</v>
      </c>
      <c r="DI93" s="251" t="str">
        <f>IF(ISNUMBER(FIND(analysismethod6,'III_Plan comp 438.68 {Plan 7}'!BB$15)),"",'III_Plan comp 438.68 {Plan 7}'!BB$15&amp;analysismethod6)</f>
        <v xml:space="preserve">Review of Grievances Related to Access; 
</v>
      </c>
      <c r="DJ93" s="251" t="str">
        <f>IF(ISNUMBER(FIND(analysismethod6,'III_Plan comp 438.68 {Plan 7}'!BC$15)),"",'III_Plan comp 438.68 {Plan 7}'!BC$15&amp;analysismethod6)</f>
        <v xml:space="preserve">Review of Grievances Related to Access; 
</v>
      </c>
      <c r="DK93" s="251" t="str">
        <f>IF(ISNUMBER(FIND(analysismethod6,'III_Plan comp 438.68 {Plan 7}'!BD$15)),"",'III_Plan comp 438.68 {Plan 7}'!BD$15&amp;analysismethod6)</f>
        <v xml:space="preserve">Review of Grievances Related to Access; 
</v>
      </c>
      <c r="DL93" s="251" t="str">
        <f>IF(ISNUMBER(FIND(analysismethod6,'III_Plan comp 438.68 {Plan 7}'!BE$15)),"",'III_Plan comp 438.68 {Plan 7}'!BE$15&amp;analysismethod6)</f>
        <v xml:space="preserve">Review of Grievances Related to Access; 
</v>
      </c>
      <c r="DM93" s="251" t="str">
        <f>IF(ISNUMBER(FIND(analysismethod6,'III_Plan comp 438.68 {Plan 7}'!BF$15)),"",'III_Plan comp 438.68 {Plan 7}'!BF$15&amp;analysismethod6)</f>
        <v xml:space="preserve">Review of Grievances Related to Access; 
</v>
      </c>
      <c r="DN93" s="251" t="str">
        <f>IF(ISNUMBER(FIND(analysismethod6,'III_Plan comp 438.68 {Plan 7}'!BG$15)),"",'III_Plan comp 438.68 {Plan 7}'!BG$15&amp;analysismethod6)</f>
        <v xml:space="preserve">Review of Grievances Related to Access; 
</v>
      </c>
      <c r="DO93" s="251" t="str">
        <f>IF(ISNUMBER(FIND(analysismethod6,'III_Plan comp 438.68 {Plan 7}'!BH$15)),"",'III_Plan comp 438.68 {Plan 7}'!BH$15&amp;analysismethod6)</f>
        <v xml:space="preserve">Review of Grievances Related to Access; 
</v>
      </c>
      <c r="DP93" s="251" t="str">
        <f>IF(ISNUMBER(FIND(analysismethod6,'III_Plan comp 438.68 {Plan 7}'!BI$15)),"",'III_Plan comp 438.68 {Plan 7}'!BI$15&amp;analysismethod6)</f>
        <v xml:space="preserve">Review of Grievances Related to Access; 
</v>
      </c>
      <c r="DQ93" s="251" t="str">
        <f>IF(ISNUMBER(FIND(analysismethod6,'III_Plan comp 438.68 {Plan 7}'!BJ$15)),"",'III_Plan comp 438.68 {Plan 7}'!BJ$15&amp;analysismethod6)</f>
        <v xml:space="preserve">Review of Grievances Related to Access; 
</v>
      </c>
      <c r="DR93" s="251" t="str">
        <f>IF(ISNUMBER(FIND(analysismethod6,'III_Plan comp 438.68 {Plan 7}'!BK$15)),"",'III_Plan comp 438.68 {Plan 7}'!BK$15&amp;analysismethod6)</f>
        <v xml:space="preserve">Review of Grievances Related to Access; 
</v>
      </c>
      <c r="DS93" s="251" t="str">
        <f>IF(ISNUMBER(FIND(analysismethod6,'III_Plan comp 438.68 {Plan 7}'!BL$15)),"",'III_Plan comp 438.68 {Plan 7}'!BL$15&amp;analysismethod6)</f>
        <v xml:space="preserve">Review of Grievances Related to Access; 
</v>
      </c>
      <c r="DT93" s="251" t="str">
        <f>IF(ISNUMBER(FIND(analysismethod6,'III_Plan comp 438.68 {Plan 7}'!BM$15)),"",'III_Plan comp 438.68 {Plan 7}'!BM$15&amp;analysismethod6)</f>
        <v xml:space="preserve">Review of Grievances Related to Access; 
</v>
      </c>
      <c r="DU93" s="251" t="str">
        <f>IF(ISNUMBER(FIND(analysismethod6,'III_Plan comp 438.68 {Plan 7}'!BN$15)),"",'III_Plan comp 438.68 {Plan 7}'!BN$15&amp;analysismethod6)</f>
        <v xml:space="preserve">Review of Grievances Related to Access; 
</v>
      </c>
      <c r="DV93" s="251" t="str">
        <f>IF(ISNUMBER(FIND(analysismethod6,'III_Plan comp 438.68 {Plan 7}'!BO$15)),"",'III_Plan comp 438.68 {Plan 7}'!BO$15&amp;analysismethod6)</f>
        <v xml:space="preserve">Review of Grievances Related to Access; 
</v>
      </c>
      <c r="DW93" s="251" t="str">
        <f>IF(ISNUMBER(FIND(analysismethod6,'III_Plan comp 438.68 {Plan 7}'!BP$15)),"",'III_Plan comp 438.68 {Plan 7}'!BP$15&amp;analysismethod6)</f>
        <v xml:space="preserve">Review of Grievances Related to Access; 
</v>
      </c>
      <c r="DX93" s="251" t="str">
        <f>IF(ISNUMBER(FIND(analysismethod6,'III_Plan comp 438.68 {Plan 7}'!BQ$15)),"",'III_Plan comp 438.68 {Plan 7}'!BQ$15&amp;analysismethod6)</f>
        <v xml:space="preserve">Review of Grievances Related to Access; 
</v>
      </c>
      <c r="DY93" s="251" t="str">
        <f>IF(ISNUMBER(FIND(analysismethod6,'III_Plan comp 438.68 {Plan 7}'!BR$15)),"",'III_Plan comp 438.68 {Plan 7}'!BR$15&amp;analysismethod6)</f>
        <v xml:space="preserve">Review of Grievances Related to Access; 
</v>
      </c>
      <c r="DZ93" s="251" t="str">
        <f>IF(ISNUMBER(FIND(analysismethod6,'III_Plan comp 438.68 {Plan 7}'!BS$15)),"",'III_Plan comp 438.68 {Plan 7}'!BS$15&amp;analysismethod6)</f>
        <v xml:space="preserve">Review of Grievances Related to Access; 
</v>
      </c>
      <c r="EA93" s="251" t="str">
        <f>IF(ISNUMBER(FIND(analysismethod6,'III_Plan comp 438.68 {Plan 7}'!BT$15)),"",'III_Plan comp 438.68 {Plan 7}'!BT$15&amp;analysismethod6)</f>
        <v xml:space="preserve">Review of Grievances Related to Access; 
</v>
      </c>
      <c r="EB93" s="251" t="str">
        <f>IF(ISNUMBER(FIND(analysismethod6,'III_Plan comp 438.68 {Plan 7}'!BU$15)),"",'III_Plan comp 438.68 {Plan 7}'!BU$15&amp;analysismethod6)</f>
        <v xml:space="preserve">Review of Grievances Related to Access; 
</v>
      </c>
      <c r="EC93" s="251" t="str">
        <f>IF(ISNUMBER(FIND(analysismethod6,'III_Plan comp 438.68 {Plan 7}'!BV$15)),"",'III_Plan comp 438.68 {Plan 7}'!BV$15&amp;analysismethod6)</f>
        <v xml:space="preserve">Review of Grievances Related to Access; 
</v>
      </c>
      <c r="ED93" s="251" t="str">
        <f>IF(ISNUMBER(FIND(analysismethod6,'III_Plan comp 438.68 {Plan 7}'!BW$15)),"",'III_Plan comp 438.68 {Plan 7}'!BW$15&amp;analysismethod6)</f>
        <v xml:space="preserve">Review of Grievances Related to Access; 
</v>
      </c>
      <c r="EE93" s="251" t="str">
        <f>IF(ISNUMBER(FIND(analysismethod6,'III_Plan comp 438.68 {Plan 7}'!BX$15)),"",'III_Plan comp 438.68 {Plan 7}'!BX$15&amp;analysismethod6)</f>
        <v xml:space="preserve">Review of Grievances Related to Access; 
</v>
      </c>
      <c r="EF93" s="251" t="str">
        <f>IF(ISNUMBER(FIND(analysismethod6,'III_Plan comp 438.68 {Plan 7}'!BY$15)),"",'III_Plan comp 438.68 {Plan 7}'!BY$15&amp;analysismethod6)</f>
        <v xml:space="preserve">Review of Grievances Related to Access; 
</v>
      </c>
      <c r="EG93" s="251" t="str">
        <f>IF(ISNUMBER(FIND(analysismethod6,'III_Plan comp 438.68 {Plan 7}'!BZ$15)),"",'III_Plan comp 438.68 {Plan 7}'!BZ$15&amp;analysismethod6)</f>
        <v xml:space="preserve">Review of Grievances Related to Access; 
</v>
      </c>
      <c r="EH93" s="251" t="str">
        <f>IF(ISNUMBER(FIND(analysismethod6,'III_Plan comp 438.68 {Plan 7}'!CA$15)),"",'III_Plan comp 438.68 {Plan 7}'!CA$15&amp;analysismethod6)</f>
        <v xml:space="preserve">Review of Grievances Related to Access; 
</v>
      </c>
      <c r="EI93" s="251" t="str">
        <f>IF(ISNUMBER(FIND(analysismethod6,'III_Plan comp 438.68 {Plan 7}'!CB$15)),"",'III_Plan comp 438.68 {Plan 7}'!CB$15&amp;analysismethod6)</f>
        <v xml:space="preserve">Review of Grievances Related to Access; 
</v>
      </c>
      <c r="EJ93" s="251" t="str">
        <f>IF(ISNUMBER(FIND(analysismethod6,'III_Plan comp 438.68 {Plan 7}'!CC$15)),"",'III_Plan comp 438.68 {Plan 7}'!CC$15&amp;analysismethod6)</f>
        <v xml:space="preserve">Review of Grievances Related to Access; 
</v>
      </c>
      <c r="EK93" s="251" t="str">
        <f>IF(ISNUMBER(FIND(analysismethod6,'III_Plan comp 438.68 {Plan 7}'!CD$15)),"",'III_Plan comp 438.68 {Plan 7}'!CD$15&amp;analysismethod6)</f>
        <v xml:space="preserve">Review of Grievances Related to Access; 
</v>
      </c>
      <c r="EL93" s="251" t="str">
        <f>IF(ISNUMBER(FIND(analysismethod6,'III_Plan comp 438.68 {Plan 7}'!CE$15)),"",'III_Plan comp 438.68 {Plan 7}'!CE$15&amp;analysismethod6)</f>
        <v xml:space="preserve">Review of Grievances Related to Access; 
</v>
      </c>
      <c r="EM93" s="251" t="str">
        <f>IF(ISNUMBER(FIND(analysismethod6,'III_Plan comp 438.68 {Plan 7}'!CF$15)),"",'III_Plan comp 438.68 {Plan 7}'!CF$15&amp;analysismethod6)</f>
        <v xml:space="preserve">Review of Grievances Related to Access; 
</v>
      </c>
      <c r="EN93" s="251" t="str">
        <f>IF(ISNUMBER(FIND(analysismethod6,'III_Plan comp 438.68 {Plan 7}'!CG$15)),"",'III_Plan comp 438.68 {Plan 7}'!CG$15&amp;analysismethod6)</f>
        <v xml:space="preserve">Review of Grievances Related to Access; 
</v>
      </c>
      <c r="EO93" s="251" t="str">
        <f>IF(ISNUMBER(FIND(analysismethod6,'III_Plan comp 438.68 {Plan 7}'!CH$15)),"",'III_Plan comp 438.68 {Plan 7}'!CH$15&amp;analysismethod6)</f>
        <v xml:space="preserve">Review of Grievances Related to Access; 
</v>
      </c>
      <c r="EP93" s="251" t="str">
        <f>IF(ISNUMBER(FIND(analysismethod6,'III_Plan comp 438.68 {Plan 7}'!CI$15)),"",'III_Plan comp 438.68 {Plan 7}'!CI$15&amp;analysismethod6)</f>
        <v xml:space="preserve">Review of Grievances Related to Access; 
</v>
      </c>
      <c r="EQ93" s="251" t="str">
        <f>IF(ISNUMBER(FIND(analysismethod6,'III_Plan comp 438.68 {Plan 7}'!CJ$15)),"",'III_Plan comp 438.68 {Plan 7}'!CJ$15&amp;analysismethod6)</f>
        <v xml:space="preserve">Review of Grievances Related to Access; 
</v>
      </c>
      <c r="ER93" s="251" t="str">
        <f>IF(ISNUMBER(FIND(analysismethod6,'III_Plan comp 438.68 {Plan 7}'!CK$15)),"",'III_Plan comp 438.68 {Plan 7}'!CK$15&amp;analysismethod6)</f>
        <v xml:space="preserve">Review of Grievances Related to Access; 
</v>
      </c>
      <c r="ES93" s="251" t="str">
        <f>IF(ISNUMBER(FIND(analysismethod6,'III_Plan comp 438.68 {Plan 7}'!CL$15)),"",'III_Plan comp 438.68 {Plan 7}'!CL$15&amp;analysismethod6)</f>
        <v xml:space="preserve">Review of Grievances Related to Access; 
</v>
      </c>
      <c r="ET93" s="251" t="str">
        <f>IF(ISNUMBER(FIND(analysismethod6,'III_Plan comp 438.68 {Plan 7}'!CM$15)),"",'III_Plan comp 438.68 {Plan 7}'!CM$15&amp;analysismethod6)</f>
        <v xml:space="preserve">Review of Grievances Related to Access; 
</v>
      </c>
      <c r="EU93" s="251" t="str">
        <f>IF(ISNUMBER(FIND(analysismethod6,'III_Plan comp 438.68 {Plan 7}'!CN$15)),"",'III_Plan comp 438.68 {Plan 7}'!CN$15&amp;analysismethod6)</f>
        <v xml:space="preserve">Review of Grievances Related to Access; 
</v>
      </c>
      <c r="EV93" s="251" t="str">
        <f>IF(ISNUMBER(FIND(analysismethod6,'III_Plan comp 438.68 {Plan 7}'!CO$15)),"",'III_Plan comp 438.68 {Plan 7}'!CO$15&amp;analysismethod6)</f>
        <v xml:space="preserve">Review of Grievances Related to Access; 
</v>
      </c>
      <c r="EW93" s="251" t="str">
        <f>IF(ISNUMBER(FIND(analysismethod6,'III_Plan comp 438.68 {Plan 7}'!CP$15)),"",'III_Plan comp 438.68 {Plan 7}'!CP$15&amp;analysismethod6)</f>
        <v xml:space="preserve">Review of Grievances Related to Access; 
</v>
      </c>
      <c r="EX93" s="251" t="str">
        <f>IF(ISNUMBER(FIND(analysismethod6,'III_Plan comp 438.68 {Plan 7}'!CQ$15)),"",'III_Plan comp 438.68 {Plan 7}'!CQ$15&amp;analysismethod6)</f>
        <v xml:space="preserve">Review of Grievances Related to Access; 
</v>
      </c>
      <c r="EY93" s="251" t="str">
        <f>IF(ISNUMBER(FIND(analysismethod6,'III_Plan comp 438.68 {Plan 7}'!CR$15)),"",'III_Plan comp 438.68 {Plan 7}'!CR$15&amp;analysismethod6)</f>
        <v xml:space="preserve">Review of Grievances Related to Access; 
</v>
      </c>
      <c r="EZ93" s="251" t="str">
        <f>IF(ISNUMBER(FIND(analysismethod6,'III_Plan comp 438.68 {Plan 7}'!CS$15)),"",'III_Plan comp 438.68 {Plan 7}'!CS$15&amp;analysismethod6)</f>
        <v xml:space="preserve">Review of Grievances Related to Access; 
</v>
      </c>
      <c r="FA93" s="251" t="str">
        <f>IF(ISNUMBER(FIND(analysismethod6,'III_Plan comp 438.68 {Plan 7}'!CT$15)),"",'III_Plan comp 438.68 {Plan 7}'!CT$15&amp;analysismethod6)</f>
        <v xml:space="preserve">Review of Grievances Related to Access; 
</v>
      </c>
      <c r="FB93" s="251" t="str">
        <f>IF(ISNUMBER(FIND(analysismethod6,'III_Plan comp 438.68 {Plan 7}'!CU$15)),"",'III_Plan comp 438.68 {Plan 7}'!CU$15&amp;analysismethod6)</f>
        <v xml:space="preserve">Review of Grievances Related to Access; 
</v>
      </c>
      <c r="FC93" s="251" t="str">
        <f>IF(ISNUMBER(FIND(analysismethod6,'III_Plan comp 438.68 {Plan 7}'!CV$15)),"",'III_Plan comp 438.68 {Plan 7}'!CV$15&amp;analysismethod6)</f>
        <v xml:space="preserve">Review of Grievances Related to Access; 
</v>
      </c>
      <c r="FD93" s="251" t="str">
        <f>IF(ISNUMBER(FIND(analysismethod6,'III_Plan comp 438.68 {Plan 7}'!CW$15)),"",'III_Plan comp 438.68 {Plan 7}'!CW$15&amp;analysismethod6)</f>
        <v xml:space="preserve">Review of Grievances Related to Access; 
</v>
      </c>
      <c r="FE93" s="251" t="str">
        <f>IF(ISNUMBER(FIND(analysismethod6,'III_Plan comp 438.68 {Plan 7}'!CX$15)),"",'III_Plan comp 438.68 {Plan 7}'!CX$15&amp;analysismethod6)</f>
        <v xml:space="preserve">Review of Grievances Related to Access; 
</v>
      </c>
      <c r="FF93" s="251" t="str">
        <f>IF(ISNUMBER(FIND(analysismethod6,'III_Plan comp 438.68 {Plan 7}'!CY$15)),"",'III_Plan comp 438.68 {Plan 7}'!CY$15&amp;analysismethod6)</f>
        <v xml:space="preserve">Review of Grievances Related to Access; 
</v>
      </c>
      <c r="FG93" s="251" t="str">
        <f>IF(ISNUMBER(FIND(analysismethod6,'III_Plan comp 438.68 {Plan 7}'!CZ$15)),"",'III_Plan comp 438.68 {Plan 7}'!CZ$15&amp;analysismethod6)</f>
        <v xml:space="preserve">Review of Grievances Related to Access; 
</v>
      </c>
    </row>
    <row r="94" spans="62:163" x14ac:dyDescent="0.2">
      <c r="BK94" s="266" t="str">
        <f>IF('I_State and program information'!$E$74="Yes","Encounter Data Analysis"&amp;"; "&amp;CHAR(10)&amp;CHAR(10),"")</f>
        <v xml:space="preserve">Encounter Data Analysis; 
</v>
      </c>
      <c r="BL94" s="251" t="str">
        <f>IF(ISNUMBER(FIND(analysismethod7,'III_Plan comp 438.68 {Plan 7}'!E$15)),"",'III_Plan comp 438.68 {Plan 7}'!E$15&amp;analysismethod7)</f>
        <v xml:space="preserve">Encounter Data Analysis; 
</v>
      </c>
      <c r="BM94" s="251" t="str">
        <f>IF(ISNUMBER(FIND(analysismethod7,'III_Plan comp 438.68 {Plan 7}'!F$15)),"",'III_Plan comp 438.68 {Plan 7}'!F$15&amp;analysismethod7)</f>
        <v xml:space="preserve">Encounter Data Analysis; 
</v>
      </c>
      <c r="BN94" s="251" t="str">
        <f>IF(ISNUMBER(FIND(analysismethod7,'III_Plan comp 438.68 {Plan 7}'!G$15)),"",'III_Plan comp 438.68 {Plan 7}'!G$15&amp;analysismethod7)</f>
        <v xml:space="preserve">Encounter Data Analysis; 
</v>
      </c>
      <c r="BO94" s="251" t="str">
        <f>IF(ISNUMBER(FIND(analysismethod7,'III_Plan comp 438.68 {Plan 7}'!H$15)),"",'III_Plan comp 438.68 {Plan 7}'!H$15&amp;analysismethod7)</f>
        <v xml:space="preserve">Encounter Data Analysis; 
</v>
      </c>
      <c r="BP94" s="251" t="str">
        <f>IF(ISNUMBER(FIND(analysismethod7,'III_Plan comp 438.68 {Plan 7}'!I$15)),"",'III_Plan comp 438.68 {Plan 7}'!I$15&amp;analysismethod7)</f>
        <v xml:space="preserve">Encounter Data Analysis; 
</v>
      </c>
      <c r="BQ94" s="251" t="str">
        <f>IF(ISNUMBER(FIND(analysismethod7,'III_Plan comp 438.68 {Plan 7}'!J$15)),"",'III_Plan comp 438.68 {Plan 7}'!J$15&amp;analysismethod7)</f>
        <v xml:space="preserve">Encounter Data Analysis; 
</v>
      </c>
      <c r="BR94" s="251" t="str">
        <f>IF(ISNUMBER(FIND(analysismethod7,'III_Plan comp 438.68 {Plan 7}'!K$15)),"",'III_Plan comp 438.68 {Plan 7}'!K$15&amp;analysismethod7)</f>
        <v xml:space="preserve">Encounter Data Analysis; 
</v>
      </c>
      <c r="BS94" s="251" t="str">
        <f>IF(ISNUMBER(FIND(analysismethod7,'III_Plan comp 438.68 {Plan 7}'!L$15)),"",'III_Plan comp 438.68 {Plan 7}'!L$15&amp;analysismethod7)</f>
        <v xml:space="preserve">Encounter Data Analysis; 
</v>
      </c>
      <c r="BT94" s="251" t="str">
        <f>IF(ISNUMBER(FIND(analysismethod7,'III_Plan comp 438.68 {Plan 7}'!M$15)),"",'III_Plan comp 438.68 {Plan 7}'!M$15&amp;analysismethod7)</f>
        <v xml:space="preserve">Encounter Data Analysis; 
</v>
      </c>
      <c r="BU94" s="251" t="str">
        <f>IF(ISNUMBER(FIND(analysismethod7,'III_Plan comp 438.68 {Plan 7}'!N$15)),"",'III_Plan comp 438.68 {Plan 7}'!N$15&amp;analysismethod7)</f>
        <v xml:space="preserve">Encounter Data Analysis; 
</v>
      </c>
      <c r="BV94" s="251" t="str">
        <f>IF(ISNUMBER(FIND(analysismethod7,'III_Plan comp 438.68 {Plan 7}'!O$15)),"",'III_Plan comp 438.68 {Plan 7}'!O$15&amp;analysismethod7)</f>
        <v xml:space="preserve">Encounter Data Analysis; 
</v>
      </c>
      <c r="BW94" s="251" t="str">
        <f>IF(ISNUMBER(FIND(analysismethod7,'III_Plan comp 438.68 {Plan 7}'!P$15)),"",'III_Plan comp 438.68 {Plan 7}'!P$15&amp;analysismethod7)</f>
        <v xml:space="preserve">Encounter Data Analysis; 
</v>
      </c>
      <c r="BX94" s="251" t="str">
        <f>IF(ISNUMBER(FIND(analysismethod7,'III_Plan comp 438.68 {Plan 7}'!Q$15)),"",'III_Plan comp 438.68 {Plan 7}'!Q$15&amp;analysismethod7)</f>
        <v xml:space="preserve">Encounter Data Analysis; 
</v>
      </c>
      <c r="BY94" s="251" t="str">
        <f>IF(ISNUMBER(FIND(analysismethod7,'III_Plan comp 438.68 {Plan 7}'!R$15)),"",'III_Plan comp 438.68 {Plan 7}'!R$15&amp;analysismethod7)</f>
        <v xml:space="preserve">Encounter Data Analysis; 
</v>
      </c>
      <c r="BZ94" s="251" t="str">
        <f>IF(ISNUMBER(FIND(analysismethod7,'III_Plan comp 438.68 {Plan 7}'!S$15)),"",'III_Plan comp 438.68 {Plan 7}'!S$15&amp;analysismethod7)</f>
        <v xml:space="preserve">Encounter Data Analysis; 
</v>
      </c>
      <c r="CA94" s="251" t="str">
        <f>IF(ISNUMBER(FIND(analysismethod7,'III_Plan comp 438.68 {Plan 7}'!T$15)),"",'III_Plan comp 438.68 {Plan 7}'!T$15&amp;analysismethod7)</f>
        <v xml:space="preserve">Encounter Data Analysis; 
</v>
      </c>
      <c r="CB94" s="251" t="str">
        <f>IF(ISNUMBER(FIND(analysismethod7,'III_Plan comp 438.68 {Plan 7}'!U$15)),"",'III_Plan comp 438.68 {Plan 7}'!U$15&amp;analysismethod7)</f>
        <v xml:space="preserve">Encounter Data Analysis; 
</v>
      </c>
      <c r="CC94" s="251" t="str">
        <f>IF(ISNUMBER(FIND(analysismethod7,'III_Plan comp 438.68 {Plan 7}'!V$15)),"",'III_Plan comp 438.68 {Plan 7}'!V$15&amp;analysismethod7)</f>
        <v xml:space="preserve">Encounter Data Analysis; 
</v>
      </c>
      <c r="CD94" s="251" t="str">
        <f>IF(ISNUMBER(FIND(analysismethod7,'III_Plan comp 438.68 {Plan 7}'!W$15)),"",'III_Plan comp 438.68 {Plan 7}'!W$15&amp;analysismethod7)</f>
        <v xml:space="preserve">Encounter Data Analysis; 
</v>
      </c>
      <c r="CE94" s="251" t="str">
        <f>IF(ISNUMBER(FIND(analysismethod7,'III_Plan comp 438.68 {Plan 7}'!X$15)),"",'III_Plan comp 438.68 {Plan 7}'!X$15&amp;analysismethod7)</f>
        <v xml:space="preserve">Encounter Data Analysis; 
</v>
      </c>
      <c r="CF94" s="251" t="str">
        <f>IF(ISNUMBER(FIND(analysismethod7,'III_Plan comp 438.68 {Plan 7}'!Y$15)),"",'III_Plan comp 438.68 {Plan 7}'!Y$15&amp;analysismethod7)</f>
        <v xml:space="preserve">Encounter Data Analysis; 
</v>
      </c>
      <c r="CG94" s="251" t="str">
        <f>IF(ISNUMBER(FIND(analysismethod7,'III_Plan comp 438.68 {Plan 7}'!Z$15)),"",'III_Plan comp 438.68 {Plan 7}'!Z$15&amp;analysismethod7)</f>
        <v xml:space="preserve">Encounter Data Analysis; 
</v>
      </c>
      <c r="CH94" s="251" t="str">
        <f>IF(ISNUMBER(FIND(analysismethod7,'III_Plan comp 438.68 {Plan 7}'!AA$15)),"",'III_Plan comp 438.68 {Plan 7}'!AA$15&amp;analysismethod7)</f>
        <v xml:space="preserve">Encounter Data Analysis; 
</v>
      </c>
      <c r="CI94" s="251" t="str">
        <f>IF(ISNUMBER(FIND(analysismethod7,'III_Plan comp 438.68 {Plan 7}'!AB$15)),"",'III_Plan comp 438.68 {Plan 7}'!AB$15&amp;analysismethod7)</f>
        <v xml:space="preserve">Encounter Data Analysis; 
</v>
      </c>
      <c r="CJ94" s="251" t="str">
        <f>IF(ISNUMBER(FIND(analysismethod7,'III_Plan comp 438.68 {Plan 7}'!AC$15)),"",'III_Plan comp 438.68 {Plan 7}'!AC$15&amp;analysismethod7)</f>
        <v xml:space="preserve">Encounter Data Analysis; 
</v>
      </c>
      <c r="CK94" s="251" t="str">
        <f>IF(ISNUMBER(FIND(analysismethod7,'III_Plan comp 438.68 {Plan 7}'!AD$15)),"",'III_Plan comp 438.68 {Plan 7}'!AD$15&amp;analysismethod7)</f>
        <v xml:space="preserve">Encounter Data Analysis; 
</v>
      </c>
      <c r="CL94" s="251" t="str">
        <f>IF(ISNUMBER(FIND(analysismethod7,'III_Plan comp 438.68 {Plan 7}'!AE$15)),"",'III_Plan comp 438.68 {Plan 7}'!AE$15&amp;analysismethod7)</f>
        <v xml:space="preserve">Encounter Data Analysis; 
</v>
      </c>
      <c r="CM94" s="251" t="str">
        <f>IF(ISNUMBER(FIND(analysismethod7,'III_Plan comp 438.68 {Plan 7}'!AF$15)),"",'III_Plan comp 438.68 {Plan 7}'!AF$15&amp;analysismethod7)</f>
        <v xml:space="preserve">Encounter Data Analysis; 
</v>
      </c>
      <c r="CN94" s="251" t="str">
        <f>IF(ISNUMBER(FIND(analysismethod7,'III_Plan comp 438.68 {Plan 7}'!AG$15)),"",'III_Plan comp 438.68 {Plan 7}'!AG$15&amp;analysismethod7)</f>
        <v xml:space="preserve">Encounter Data Analysis; 
</v>
      </c>
      <c r="CO94" s="251" t="str">
        <f>IF(ISNUMBER(FIND(analysismethod7,'III_Plan comp 438.68 {Plan 7}'!AH$15)),"",'III_Plan comp 438.68 {Plan 7}'!AH$15&amp;analysismethod7)</f>
        <v xml:space="preserve">Encounter Data Analysis; 
</v>
      </c>
      <c r="CP94" s="251" t="str">
        <f>IF(ISNUMBER(FIND(analysismethod7,'III_Plan comp 438.68 {Plan 7}'!AI$15)),"",'III_Plan comp 438.68 {Plan 7}'!AI$15&amp;analysismethod7)</f>
        <v xml:space="preserve">Encounter Data Analysis; 
</v>
      </c>
      <c r="CQ94" s="251" t="str">
        <f>IF(ISNUMBER(FIND(analysismethod7,'III_Plan comp 438.68 {Plan 7}'!AJ$15)),"",'III_Plan comp 438.68 {Plan 7}'!AJ$15&amp;analysismethod7)</f>
        <v xml:space="preserve">Encounter Data Analysis; 
</v>
      </c>
      <c r="CR94" s="251" t="str">
        <f>IF(ISNUMBER(FIND(analysismethod7,'III_Plan comp 438.68 {Plan 7}'!AK$15)),"",'III_Plan comp 438.68 {Plan 7}'!AK$15&amp;analysismethod7)</f>
        <v xml:space="preserve">Encounter Data Analysis; 
</v>
      </c>
      <c r="CS94" s="251" t="str">
        <f>IF(ISNUMBER(FIND(analysismethod7,'III_Plan comp 438.68 {Plan 7}'!AL$15)),"",'III_Plan comp 438.68 {Plan 7}'!AL$15&amp;analysismethod7)</f>
        <v xml:space="preserve">Encounter Data Analysis; 
</v>
      </c>
      <c r="CT94" s="251" t="str">
        <f>IF(ISNUMBER(FIND(analysismethod7,'III_Plan comp 438.68 {Plan 7}'!AM$15)),"",'III_Plan comp 438.68 {Plan 7}'!AM$15&amp;analysismethod7)</f>
        <v xml:space="preserve">Encounter Data Analysis; 
</v>
      </c>
      <c r="CU94" s="251" t="str">
        <f>IF(ISNUMBER(FIND(analysismethod7,'III_Plan comp 438.68 {Plan 7}'!AN$15)),"",'III_Plan comp 438.68 {Plan 7}'!AN$15&amp;analysismethod7)</f>
        <v xml:space="preserve">Encounter Data Analysis; 
</v>
      </c>
      <c r="CV94" s="251" t="str">
        <f>IF(ISNUMBER(FIND(analysismethod7,'III_Plan comp 438.68 {Plan 7}'!AO$15)),"",'III_Plan comp 438.68 {Plan 7}'!AO$15&amp;analysismethod7)</f>
        <v xml:space="preserve">Encounter Data Analysis; 
</v>
      </c>
      <c r="CW94" s="251" t="str">
        <f>IF(ISNUMBER(FIND(analysismethod7,'III_Plan comp 438.68 {Plan 7}'!AP$15)),"",'III_Plan comp 438.68 {Plan 7}'!AP$15&amp;analysismethod7)</f>
        <v xml:space="preserve">Encounter Data Analysis; 
</v>
      </c>
      <c r="CX94" s="251" t="str">
        <f>IF(ISNUMBER(FIND(analysismethod7,'III_Plan comp 438.68 {Plan 7}'!AQ$15)),"",'III_Plan comp 438.68 {Plan 7}'!AQ$15&amp;analysismethod7)</f>
        <v xml:space="preserve">Encounter Data Analysis; 
</v>
      </c>
      <c r="CY94" s="251" t="str">
        <f>IF(ISNUMBER(FIND(analysismethod7,'III_Plan comp 438.68 {Plan 7}'!AR$15)),"",'III_Plan comp 438.68 {Plan 7}'!AR$15&amp;analysismethod7)</f>
        <v xml:space="preserve">Encounter Data Analysis; 
</v>
      </c>
      <c r="CZ94" s="251" t="str">
        <f>IF(ISNUMBER(FIND(analysismethod7,'III_Plan comp 438.68 {Plan 7}'!AS$15)),"",'III_Plan comp 438.68 {Plan 7}'!AS$15&amp;analysismethod7)</f>
        <v xml:space="preserve">Encounter Data Analysis; 
</v>
      </c>
      <c r="DA94" s="251" t="str">
        <f>IF(ISNUMBER(FIND(analysismethod7,'III_Plan comp 438.68 {Plan 7}'!AT$15)),"",'III_Plan comp 438.68 {Plan 7}'!AT$15&amp;analysismethod7)</f>
        <v xml:space="preserve">Encounter Data Analysis; 
</v>
      </c>
      <c r="DB94" s="251" t="str">
        <f>IF(ISNUMBER(FIND(analysismethod7,'III_Plan comp 438.68 {Plan 7}'!AU$15)),"",'III_Plan comp 438.68 {Plan 7}'!AU$15&amp;analysismethod7)</f>
        <v xml:space="preserve">Encounter Data Analysis; 
</v>
      </c>
      <c r="DC94" s="251" t="str">
        <f>IF(ISNUMBER(FIND(analysismethod7,'III_Plan comp 438.68 {Plan 7}'!AV$15)),"",'III_Plan comp 438.68 {Plan 7}'!AV$15&amp;analysismethod7)</f>
        <v xml:space="preserve">Encounter Data Analysis; 
</v>
      </c>
      <c r="DD94" s="251" t="str">
        <f>IF(ISNUMBER(FIND(analysismethod7,'III_Plan comp 438.68 {Plan 7}'!AW$15)),"",'III_Plan comp 438.68 {Plan 7}'!AW$15&amp;analysismethod7)</f>
        <v xml:space="preserve">Encounter Data Analysis; 
</v>
      </c>
      <c r="DE94" s="251" t="str">
        <f>IF(ISNUMBER(FIND(analysismethod7,'III_Plan comp 438.68 {Plan 7}'!AX$15)),"",'III_Plan comp 438.68 {Plan 7}'!AX$15&amp;analysismethod7)</f>
        <v xml:space="preserve">Encounter Data Analysis; 
</v>
      </c>
      <c r="DF94" s="251" t="str">
        <f>IF(ISNUMBER(FIND(analysismethod7,'III_Plan comp 438.68 {Plan 7}'!AY$15)),"",'III_Plan comp 438.68 {Plan 7}'!AY$15&amp;analysismethod7)</f>
        <v xml:space="preserve">Encounter Data Analysis; 
</v>
      </c>
      <c r="DG94" s="251" t="str">
        <f>IF(ISNUMBER(FIND(analysismethod7,'III_Plan comp 438.68 {Plan 7}'!AZ$15)),"",'III_Plan comp 438.68 {Plan 7}'!AZ$15&amp;analysismethod7)</f>
        <v xml:space="preserve">Encounter Data Analysis; 
</v>
      </c>
      <c r="DH94" s="251" t="str">
        <f>IF(ISNUMBER(FIND(analysismethod7,'III_Plan comp 438.68 {Plan 7}'!BA$15)),"",'III_Plan comp 438.68 {Plan 7}'!BA$15&amp;analysismethod7)</f>
        <v xml:space="preserve">Encounter Data Analysis; 
</v>
      </c>
      <c r="DI94" s="251" t="str">
        <f>IF(ISNUMBER(FIND(analysismethod7,'III_Plan comp 438.68 {Plan 7}'!BB$15)),"",'III_Plan comp 438.68 {Plan 7}'!BB$15&amp;analysismethod7)</f>
        <v xml:space="preserve">Encounter Data Analysis; 
</v>
      </c>
      <c r="DJ94" s="251" t="str">
        <f>IF(ISNUMBER(FIND(analysismethod7,'III_Plan comp 438.68 {Plan 7}'!BC$15)),"",'III_Plan comp 438.68 {Plan 7}'!BC$15&amp;analysismethod7)</f>
        <v xml:space="preserve">Encounter Data Analysis; 
</v>
      </c>
      <c r="DK94" s="251" t="str">
        <f>IF(ISNUMBER(FIND(analysismethod7,'III_Plan comp 438.68 {Plan 7}'!BD$15)),"",'III_Plan comp 438.68 {Plan 7}'!BD$15&amp;analysismethod7)</f>
        <v xml:space="preserve">Encounter Data Analysis; 
</v>
      </c>
      <c r="DL94" s="251" t="str">
        <f>IF(ISNUMBER(FIND(analysismethod7,'III_Plan comp 438.68 {Plan 7}'!BE$15)),"",'III_Plan comp 438.68 {Plan 7}'!BE$15&amp;analysismethod7)</f>
        <v xml:space="preserve">Encounter Data Analysis; 
</v>
      </c>
      <c r="DM94" s="251" t="str">
        <f>IF(ISNUMBER(FIND(analysismethod7,'III_Plan comp 438.68 {Plan 7}'!BF$15)),"",'III_Plan comp 438.68 {Plan 7}'!BF$15&amp;analysismethod7)</f>
        <v xml:space="preserve">Encounter Data Analysis; 
</v>
      </c>
      <c r="DN94" s="251" t="str">
        <f>IF(ISNUMBER(FIND(analysismethod7,'III_Plan comp 438.68 {Plan 7}'!BG$15)),"",'III_Plan comp 438.68 {Plan 7}'!BG$15&amp;analysismethod7)</f>
        <v xml:space="preserve">Encounter Data Analysis; 
</v>
      </c>
      <c r="DO94" s="251" t="str">
        <f>IF(ISNUMBER(FIND(analysismethod7,'III_Plan comp 438.68 {Plan 7}'!BH$15)),"",'III_Plan comp 438.68 {Plan 7}'!BH$15&amp;analysismethod7)</f>
        <v xml:space="preserve">Encounter Data Analysis; 
</v>
      </c>
      <c r="DP94" s="251" t="str">
        <f>IF(ISNUMBER(FIND(analysismethod7,'III_Plan comp 438.68 {Plan 7}'!BI$15)),"",'III_Plan comp 438.68 {Plan 7}'!BI$15&amp;analysismethod7)</f>
        <v xml:space="preserve">Encounter Data Analysis; 
</v>
      </c>
      <c r="DQ94" s="251" t="str">
        <f>IF(ISNUMBER(FIND(analysismethod7,'III_Plan comp 438.68 {Plan 7}'!BJ$15)),"",'III_Plan comp 438.68 {Plan 7}'!BJ$15&amp;analysismethod7)</f>
        <v xml:space="preserve">Encounter Data Analysis; 
</v>
      </c>
      <c r="DR94" s="251" t="str">
        <f>IF(ISNUMBER(FIND(analysismethod7,'III_Plan comp 438.68 {Plan 7}'!BK$15)),"",'III_Plan comp 438.68 {Plan 7}'!BK$15&amp;analysismethod7)</f>
        <v xml:space="preserve">Encounter Data Analysis; 
</v>
      </c>
      <c r="DS94" s="251" t="str">
        <f>IF(ISNUMBER(FIND(analysismethod7,'III_Plan comp 438.68 {Plan 7}'!BL$15)),"",'III_Plan comp 438.68 {Plan 7}'!BL$15&amp;analysismethod7)</f>
        <v xml:space="preserve">Encounter Data Analysis; 
</v>
      </c>
      <c r="DT94" s="251" t="str">
        <f>IF(ISNUMBER(FIND(analysismethod7,'III_Plan comp 438.68 {Plan 7}'!BM$15)),"",'III_Plan comp 438.68 {Plan 7}'!BM$15&amp;analysismethod7)</f>
        <v xml:space="preserve">Encounter Data Analysis; 
</v>
      </c>
      <c r="DU94" s="251" t="str">
        <f>IF(ISNUMBER(FIND(analysismethod7,'III_Plan comp 438.68 {Plan 7}'!BN$15)),"",'III_Plan comp 438.68 {Plan 7}'!BN$15&amp;analysismethod7)</f>
        <v xml:space="preserve">Encounter Data Analysis; 
</v>
      </c>
      <c r="DV94" s="251" t="str">
        <f>IF(ISNUMBER(FIND(analysismethod7,'III_Plan comp 438.68 {Plan 7}'!BO$15)),"",'III_Plan comp 438.68 {Plan 7}'!BO$15&amp;analysismethod7)</f>
        <v xml:space="preserve">Encounter Data Analysis; 
</v>
      </c>
      <c r="DW94" s="251" t="str">
        <f>IF(ISNUMBER(FIND(analysismethod7,'III_Plan comp 438.68 {Plan 7}'!BP$15)),"",'III_Plan comp 438.68 {Plan 7}'!BP$15&amp;analysismethod7)</f>
        <v xml:space="preserve">Encounter Data Analysis; 
</v>
      </c>
      <c r="DX94" s="251" t="str">
        <f>IF(ISNUMBER(FIND(analysismethod7,'III_Plan comp 438.68 {Plan 7}'!BQ$15)),"",'III_Plan comp 438.68 {Plan 7}'!BQ$15&amp;analysismethod7)</f>
        <v xml:space="preserve">Encounter Data Analysis; 
</v>
      </c>
      <c r="DY94" s="251" t="str">
        <f>IF(ISNUMBER(FIND(analysismethod7,'III_Plan comp 438.68 {Plan 7}'!BR$15)),"",'III_Plan comp 438.68 {Plan 7}'!BR$15&amp;analysismethod7)</f>
        <v xml:space="preserve">Encounter Data Analysis; 
</v>
      </c>
      <c r="DZ94" s="251" t="str">
        <f>IF(ISNUMBER(FIND(analysismethod7,'III_Plan comp 438.68 {Plan 7}'!BS$15)),"",'III_Plan comp 438.68 {Plan 7}'!BS$15&amp;analysismethod7)</f>
        <v xml:space="preserve">Encounter Data Analysis; 
</v>
      </c>
      <c r="EA94" s="251" t="str">
        <f>IF(ISNUMBER(FIND(analysismethod7,'III_Plan comp 438.68 {Plan 7}'!BT$15)),"",'III_Plan comp 438.68 {Plan 7}'!BT$15&amp;analysismethod7)</f>
        <v xml:space="preserve">Encounter Data Analysis; 
</v>
      </c>
      <c r="EB94" s="251" t="str">
        <f>IF(ISNUMBER(FIND(analysismethod7,'III_Plan comp 438.68 {Plan 7}'!BU$15)),"",'III_Plan comp 438.68 {Plan 7}'!BU$15&amp;analysismethod7)</f>
        <v xml:space="preserve">Encounter Data Analysis; 
</v>
      </c>
      <c r="EC94" s="251" t="str">
        <f>IF(ISNUMBER(FIND(analysismethod7,'III_Plan comp 438.68 {Plan 7}'!BV$15)),"",'III_Plan comp 438.68 {Plan 7}'!BV$15&amp;analysismethod7)</f>
        <v xml:space="preserve">Encounter Data Analysis; 
</v>
      </c>
      <c r="ED94" s="251" t="str">
        <f>IF(ISNUMBER(FIND(analysismethod7,'III_Plan comp 438.68 {Plan 7}'!BW$15)),"",'III_Plan comp 438.68 {Plan 7}'!BW$15&amp;analysismethod7)</f>
        <v xml:space="preserve">Encounter Data Analysis; 
</v>
      </c>
      <c r="EE94" s="251" t="str">
        <f>IF(ISNUMBER(FIND(analysismethod7,'III_Plan comp 438.68 {Plan 7}'!BX$15)),"",'III_Plan comp 438.68 {Plan 7}'!BX$15&amp;analysismethod7)</f>
        <v xml:space="preserve">Encounter Data Analysis; 
</v>
      </c>
      <c r="EF94" s="251" t="str">
        <f>IF(ISNUMBER(FIND(analysismethod7,'III_Plan comp 438.68 {Plan 7}'!BY$15)),"",'III_Plan comp 438.68 {Plan 7}'!BY$15&amp;analysismethod7)</f>
        <v xml:space="preserve">Encounter Data Analysis; 
</v>
      </c>
      <c r="EG94" s="251" t="str">
        <f>IF(ISNUMBER(FIND(analysismethod7,'III_Plan comp 438.68 {Plan 7}'!BZ$15)),"",'III_Plan comp 438.68 {Plan 7}'!BZ$15&amp;analysismethod7)</f>
        <v xml:space="preserve">Encounter Data Analysis; 
</v>
      </c>
      <c r="EH94" s="251" t="str">
        <f>IF(ISNUMBER(FIND(analysismethod7,'III_Plan comp 438.68 {Plan 7}'!CA$15)),"",'III_Plan comp 438.68 {Plan 7}'!CA$15&amp;analysismethod7)</f>
        <v xml:space="preserve">Encounter Data Analysis; 
</v>
      </c>
      <c r="EI94" s="251" t="str">
        <f>IF(ISNUMBER(FIND(analysismethod7,'III_Plan comp 438.68 {Plan 7}'!CB$15)),"",'III_Plan comp 438.68 {Plan 7}'!CB$15&amp;analysismethod7)</f>
        <v xml:space="preserve">Encounter Data Analysis; 
</v>
      </c>
      <c r="EJ94" s="251" t="str">
        <f>IF(ISNUMBER(FIND(analysismethod7,'III_Plan comp 438.68 {Plan 7}'!CC$15)),"",'III_Plan comp 438.68 {Plan 7}'!CC$15&amp;analysismethod7)</f>
        <v xml:space="preserve">Encounter Data Analysis; 
</v>
      </c>
      <c r="EK94" s="251" t="str">
        <f>IF(ISNUMBER(FIND(analysismethod7,'III_Plan comp 438.68 {Plan 7}'!CD$15)),"",'III_Plan comp 438.68 {Plan 7}'!CD$15&amp;analysismethod7)</f>
        <v xml:space="preserve">Encounter Data Analysis; 
</v>
      </c>
      <c r="EL94" s="251" t="str">
        <f>IF(ISNUMBER(FIND(analysismethod7,'III_Plan comp 438.68 {Plan 7}'!CE$15)),"",'III_Plan comp 438.68 {Plan 7}'!CE$15&amp;analysismethod7)</f>
        <v xml:space="preserve">Encounter Data Analysis; 
</v>
      </c>
      <c r="EM94" s="251" t="str">
        <f>IF(ISNUMBER(FIND(analysismethod7,'III_Plan comp 438.68 {Plan 7}'!CF$15)),"",'III_Plan comp 438.68 {Plan 7}'!CF$15&amp;analysismethod7)</f>
        <v xml:space="preserve">Encounter Data Analysis; 
</v>
      </c>
      <c r="EN94" s="251" t="str">
        <f>IF(ISNUMBER(FIND(analysismethod7,'III_Plan comp 438.68 {Plan 7}'!CG$15)),"",'III_Plan comp 438.68 {Plan 7}'!CG$15&amp;analysismethod7)</f>
        <v xml:space="preserve">Encounter Data Analysis; 
</v>
      </c>
      <c r="EO94" s="251" t="str">
        <f>IF(ISNUMBER(FIND(analysismethod7,'III_Plan comp 438.68 {Plan 7}'!CH$15)),"",'III_Plan comp 438.68 {Plan 7}'!CH$15&amp;analysismethod7)</f>
        <v xml:space="preserve">Encounter Data Analysis; 
</v>
      </c>
      <c r="EP94" s="251" t="str">
        <f>IF(ISNUMBER(FIND(analysismethod7,'III_Plan comp 438.68 {Plan 7}'!CI$15)),"",'III_Plan comp 438.68 {Plan 7}'!CI$15&amp;analysismethod7)</f>
        <v xml:space="preserve">Encounter Data Analysis; 
</v>
      </c>
      <c r="EQ94" s="251" t="str">
        <f>IF(ISNUMBER(FIND(analysismethod7,'III_Plan comp 438.68 {Plan 7}'!CJ$15)),"",'III_Plan comp 438.68 {Plan 7}'!CJ$15&amp;analysismethod7)</f>
        <v xml:space="preserve">Encounter Data Analysis; 
</v>
      </c>
      <c r="ER94" s="251" t="str">
        <f>IF(ISNUMBER(FIND(analysismethod7,'III_Plan comp 438.68 {Plan 7}'!CK$15)),"",'III_Plan comp 438.68 {Plan 7}'!CK$15&amp;analysismethod7)</f>
        <v xml:space="preserve">Encounter Data Analysis; 
</v>
      </c>
      <c r="ES94" s="251" t="str">
        <f>IF(ISNUMBER(FIND(analysismethod7,'III_Plan comp 438.68 {Plan 7}'!CL$15)),"",'III_Plan comp 438.68 {Plan 7}'!CL$15&amp;analysismethod7)</f>
        <v xml:space="preserve">Encounter Data Analysis; 
</v>
      </c>
      <c r="ET94" s="251" t="str">
        <f>IF(ISNUMBER(FIND(analysismethod7,'III_Plan comp 438.68 {Plan 7}'!CM$15)),"",'III_Plan comp 438.68 {Plan 7}'!CM$15&amp;analysismethod7)</f>
        <v xml:space="preserve">Encounter Data Analysis; 
</v>
      </c>
      <c r="EU94" s="251" t="str">
        <f>IF(ISNUMBER(FIND(analysismethod7,'III_Plan comp 438.68 {Plan 7}'!CN$15)),"",'III_Plan comp 438.68 {Plan 7}'!CN$15&amp;analysismethod7)</f>
        <v xml:space="preserve">Encounter Data Analysis; 
</v>
      </c>
      <c r="EV94" s="251" t="str">
        <f>IF(ISNUMBER(FIND(analysismethod7,'III_Plan comp 438.68 {Plan 7}'!CO$15)),"",'III_Plan comp 438.68 {Plan 7}'!CO$15&amp;analysismethod7)</f>
        <v xml:space="preserve">Encounter Data Analysis; 
</v>
      </c>
      <c r="EW94" s="251" t="str">
        <f>IF(ISNUMBER(FIND(analysismethod7,'III_Plan comp 438.68 {Plan 7}'!CP$15)),"",'III_Plan comp 438.68 {Plan 7}'!CP$15&amp;analysismethod7)</f>
        <v xml:space="preserve">Encounter Data Analysis; 
</v>
      </c>
      <c r="EX94" s="251" t="str">
        <f>IF(ISNUMBER(FIND(analysismethod7,'III_Plan comp 438.68 {Plan 7}'!CQ$15)),"",'III_Plan comp 438.68 {Plan 7}'!CQ$15&amp;analysismethod7)</f>
        <v xml:space="preserve">Encounter Data Analysis; 
</v>
      </c>
      <c r="EY94" s="251" t="str">
        <f>IF(ISNUMBER(FIND(analysismethod7,'III_Plan comp 438.68 {Plan 7}'!CR$15)),"",'III_Plan comp 438.68 {Plan 7}'!CR$15&amp;analysismethod7)</f>
        <v xml:space="preserve">Encounter Data Analysis; 
</v>
      </c>
      <c r="EZ94" s="251" t="str">
        <f>IF(ISNUMBER(FIND(analysismethod7,'III_Plan comp 438.68 {Plan 7}'!CS$15)),"",'III_Plan comp 438.68 {Plan 7}'!CS$15&amp;analysismethod7)</f>
        <v xml:space="preserve">Encounter Data Analysis; 
</v>
      </c>
      <c r="FA94" s="251" t="str">
        <f>IF(ISNUMBER(FIND(analysismethod7,'III_Plan comp 438.68 {Plan 7}'!CT$15)),"",'III_Plan comp 438.68 {Plan 7}'!CT$15&amp;analysismethod7)</f>
        <v xml:space="preserve">Encounter Data Analysis; 
</v>
      </c>
      <c r="FB94" s="251" t="str">
        <f>IF(ISNUMBER(FIND(analysismethod7,'III_Plan comp 438.68 {Plan 7}'!CU$15)),"",'III_Plan comp 438.68 {Plan 7}'!CU$15&amp;analysismethod7)</f>
        <v xml:space="preserve">Encounter Data Analysis; 
</v>
      </c>
      <c r="FC94" s="251" t="str">
        <f>IF(ISNUMBER(FIND(analysismethod7,'III_Plan comp 438.68 {Plan 7}'!CV$15)),"",'III_Plan comp 438.68 {Plan 7}'!CV$15&amp;analysismethod7)</f>
        <v xml:space="preserve">Encounter Data Analysis; 
</v>
      </c>
      <c r="FD94" s="251" t="str">
        <f>IF(ISNUMBER(FIND(analysismethod7,'III_Plan comp 438.68 {Plan 7}'!CW$15)),"",'III_Plan comp 438.68 {Plan 7}'!CW$15&amp;analysismethod7)</f>
        <v xml:space="preserve">Encounter Data Analysis; 
</v>
      </c>
      <c r="FE94" s="251" t="str">
        <f>IF(ISNUMBER(FIND(analysismethod7,'III_Plan comp 438.68 {Plan 7}'!CX$15)),"",'III_Plan comp 438.68 {Plan 7}'!CX$15&amp;analysismethod7)</f>
        <v xml:space="preserve">Encounter Data Analysis; 
</v>
      </c>
      <c r="FF94" s="251" t="str">
        <f>IF(ISNUMBER(FIND(analysismethod7,'III_Plan comp 438.68 {Plan 7}'!CY$15)),"",'III_Plan comp 438.68 {Plan 7}'!CY$15&amp;analysismethod7)</f>
        <v xml:space="preserve">Encounter Data Analysis; 
</v>
      </c>
      <c r="FG94" s="251" t="str">
        <f>IF(ISNUMBER(FIND(analysismethod7,'III_Plan comp 438.68 {Plan 7}'!CZ$15)),"",'III_Plan comp 438.68 {Plan 7}'!CZ$15&amp;analysismethod7)</f>
        <v xml:space="preserve">Encounter Data Analysis; 
</v>
      </c>
    </row>
    <row r="95" spans="62:163" x14ac:dyDescent="0.2">
      <c r="BK95" s="266" t="str">
        <f>IF('I_State and program information'!$E$79&lt;&gt;"",'I_State and program information'!E164&amp;"; "&amp;CHAR(10)&amp;CHAR(10),"")</f>
        <v/>
      </c>
      <c r="BL95" s="251" t="str">
        <f>IF(ISNUMBER(FIND(analysismethod8,'III_Plan comp 438.68 {Plan 7}'!E$15)),"",'III_Plan comp 438.68 {Plan 7}'!E$15&amp;analysismethod8)</f>
        <v/>
      </c>
      <c r="BM95" s="251" t="str">
        <f>IF(ISNUMBER(FIND(analysismethod8,'III_Plan comp 438.68 {Plan 7}'!F$15)),"",'III_Plan comp 438.68 {Plan 7}'!F$15&amp;analysismethod8)</f>
        <v/>
      </c>
      <c r="BN95" s="251" t="str">
        <f>IF(ISNUMBER(FIND(analysismethod8,'III_Plan comp 438.68 {Plan 7}'!G$15)),"",'III_Plan comp 438.68 {Plan 7}'!G$15&amp;analysismethod8)</f>
        <v/>
      </c>
      <c r="BO95" s="251" t="str">
        <f>IF(ISNUMBER(FIND(analysismethod8,'III_Plan comp 438.68 {Plan 7}'!H$15)),"",'III_Plan comp 438.68 {Plan 7}'!H$15&amp;analysismethod8)</f>
        <v/>
      </c>
      <c r="BP95" s="251" t="str">
        <f>IF(ISNUMBER(FIND(analysismethod8,'III_Plan comp 438.68 {Plan 7}'!I$15)),"",'III_Plan comp 438.68 {Plan 7}'!I$15&amp;analysismethod8)</f>
        <v/>
      </c>
      <c r="BQ95" s="251" t="str">
        <f>IF(ISNUMBER(FIND(analysismethod8,'III_Plan comp 438.68 {Plan 7}'!J$15)),"",'III_Plan comp 438.68 {Plan 7}'!J$15&amp;analysismethod8)</f>
        <v/>
      </c>
      <c r="BR95" s="251" t="str">
        <f>IF(ISNUMBER(FIND(analysismethod8,'III_Plan comp 438.68 {Plan 7}'!K$15)),"",'III_Plan comp 438.68 {Plan 7}'!K$15&amp;analysismethod8)</f>
        <v/>
      </c>
      <c r="BS95" s="251" t="str">
        <f>IF(ISNUMBER(FIND(analysismethod8,'III_Plan comp 438.68 {Plan 7}'!L$15)),"",'III_Plan comp 438.68 {Plan 7}'!L$15&amp;analysismethod8)</f>
        <v/>
      </c>
      <c r="BT95" s="251" t="str">
        <f>IF(ISNUMBER(FIND(analysismethod8,'III_Plan comp 438.68 {Plan 7}'!M$15)),"",'III_Plan comp 438.68 {Plan 7}'!M$15&amp;analysismethod8)</f>
        <v/>
      </c>
      <c r="BU95" s="251" t="str">
        <f>IF(ISNUMBER(FIND(analysismethod8,'III_Plan comp 438.68 {Plan 7}'!N$15)),"",'III_Plan comp 438.68 {Plan 7}'!N$15&amp;analysismethod8)</f>
        <v/>
      </c>
      <c r="BV95" s="251" t="str">
        <f>IF(ISNUMBER(FIND(analysismethod8,'III_Plan comp 438.68 {Plan 7}'!O$15)),"",'III_Plan comp 438.68 {Plan 7}'!O$15&amp;analysismethod8)</f>
        <v/>
      </c>
      <c r="BW95" s="251" t="str">
        <f>IF(ISNUMBER(FIND(analysismethod8,'III_Plan comp 438.68 {Plan 7}'!P$15)),"",'III_Plan comp 438.68 {Plan 7}'!P$15&amp;analysismethod8)</f>
        <v/>
      </c>
      <c r="BX95" s="251" t="str">
        <f>IF(ISNUMBER(FIND(analysismethod8,'III_Plan comp 438.68 {Plan 7}'!Q$15)),"",'III_Plan comp 438.68 {Plan 7}'!Q$15&amp;analysismethod8)</f>
        <v/>
      </c>
      <c r="BY95" s="251" t="str">
        <f>IF(ISNUMBER(FIND(analysismethod8,'III_Plan comp 438.68 {Plan 7}'!R$15)),"",'III_Plan comp 438.68 {Plan 7}'!R$15&amp;analysismethod8)</f>
        <v/>
      </c>
      <c r="BZ95" s="251" t="str">
        <f>IF(ISNUMBER(FIND(analysismethod8,'III_Plan comp 438.68 {Plan 7}'!S$15)),"",'III_Plan comp 438.68 {Plan 7}'!S$15&amp;analysismethod8)</f>
        <v/>
      </c>
      <c r="CA95" s="251" t="str">
        <f>IF(ISNUMBER(FIND(analysismethod8,'III_Plan comp 438.68 {Plan 7}'!T$15)),"",'III_Plan comp 438.68 {Plan 7}'!T$15&amp;analysismethod8)</f>
        <v/>
      </c>
      <c r="CB95" s="251" t="str">
        <f>IF(ISNUMBER(FIND(analysismethod8,'III_Plan comp 438.68 {Plan 7}'!U$15)),"",'III_Plan comp 438.68 {Plan 7}'!U$15&amp;analysismethod8)</f>
        <v/>
      </c>
      <c r="CC95" s="251" t="str">
        <f>IF(ISNUMBER(FIND(analysismethod8,'III_Plan comp 438.68 {Plan 7}'!V$15)),"",'III_Plan comp 438.68 {Plan 7}'!V$15&amp;analysismethod8)</f>
        <v/>
      </c>
      <c r="CD95" s="251" t="str">
        <f>IF(ISNUMBER(FIND(analysismethod8,'III_Plan comp 438.68 {Plan 7}'!W$15)),"",'III_Plan comp 438.68 {Plan 7}'!W$15&amp;analysismethod8)</f>
        <v/>
      </c>
      <c r="CE95" s="251" t="str">
        <f>IF(ISNUMBER(FIND(analysismethod8,'III_Plan comp 438.68 {Plan 7}'!X$15)),"",'III_Plan comp 438.68 {Plan 7}'!X$15&amp;analysismethod8)</f>
        <v/>
      </c>
      <c r="CF95" s="251" t="str">
        <f>IF(ISNUMBER(FIND(analysismethod8,'III_Plan comp 438.68 {Plan 7}'!Y$15)),"",'III_Plan comp 438.68 {Plan 7}'!Y$15&amp;analysismethod8)</f>
        <v/>
      </c>
      <c r="CG95" s="251" t="str">
        <f>IF(ISNUMBER(FIND(analysismethod8,'III_Plan comp 438.68 {Plan 7}'!Z$15)),"",'III_Plan comp 438.68 {Plan 7}'!Z$15&amp;analysismethod8)</f>
        <v/>
      </c>
      <c r="CH95" s="251" t="str">
        <f>IF(ISNUMBER(FIND(analysismethod8,'III_Plan comp 438.68 {Plan 7}'!AA$15)),"",'III_Plan comp 438.68 {Plan 7}'!AA$15&amp;analysismethod8)</f>
        <v/>
      </c>
      <c r="CI95" s="251" t="str">
        <f>IF(ISNUMBER(FIND(analysismethod8,'III_Plan comp 438.68 {Plan 7}'!AB$15)),"",'III_Plan comp 438.68 {Plan 7}'!AB$15&amp;analysismethod8)</f>
        <v/>
      </c>
      <c r="CJ95" s="251" t="str">
        <f>IF(ISNUMBER(FIND(analysismethod8,'III_Plan comp 438.68 {Plan 7}'!AC$15)),"",'III_Plan comp 438.68 {Plan 7}'!AC$15&amp;analysismethod8)</f>
        <v/>
      </c>
      <c r="CK95" s="251" t="str">
        <f>IF(ISNUMBER(FIND(analysismethod8,'III_Plan comp 438.68 {Plan 7}'!AD$15)),"",'III_Plan comp 438.68 {Plan 7}'!AD$15&amp;analysismethod8)</f>
        <v/>
      </c>
      <c r="CL95" s="251" t="str">
        <f>IF(ISNUMBER(FIND(analysismethod8,'III_Plan comp 438.68 {Plan 7}'!AE$15)),"",'III_Plan comp 438.68 {Plan 7}'!AE$15&amp;analysismethod8)</f>
        <v/>
      </c>
      <c r="CM95" s="251" t="str">
        <f>IF(ISNUMBER(FIND(analysismethod8,'III_Plan comp 438.68 {Plan 7}'!AF$15)),"",'III_Plan comp 438.68 {Plan 7}'!AF$15&amp;analysismethod8)</f>
        <v/>
      </c>
      <c r="CN95" s="251" t="str">
        <f>IF(ISNUMBER(FIND(analysismethod8,'III_Plan comp 438.68 {Plan 7}'!AG$15)),"",'III_Plan comp 438.68 {Plan 7}'!AG$15&amp;analysismethod8)</f>
        <v/>
      </c>
      <c r="CO95" s="251" t="str">
        <f>IF(ISNUMBER(FIND(analysismethod8,'III_Plan comp 438.68 {Plan 7}'!AH$15)),"",'III_Plan comp 438.68 {Plan 7}'!AH$15&amp;analysismethod8)</f>
        <v/>
      </c>
      <c r="CP95" s="251" t="str">
        <f>IF(ISNUMBER(FIND(analysismethod8,'III_Plan comp 438.68 {Plan 7}'!AI$15)),"",'III_Plan comp 438.68 {Plan 7}'!AI$15&amp;analysismethod8)</f>
        <v/>
      </c>
      <c r="CQ95" s="251" t="str">
        <f>IF(ISNUMBER(FIND(analysismethod8,'III_Plan comp 438.68 {Plan 7}'!AJ$15)),"",'III_Plan comp 438.68 {Plan 7}'!AJ$15&amp;analysismethod8)</f>
        <v/>
      </c>
      <c r="CR95" s="251" t="str">
        <f>IF(ISNUMBER(FIND(analysismethod8,'III_Plan comp 438.68 {Plan 7}'!AK$15)),"",'III_Plan comp 438.68 {Plan 7}'!AK$15&amp;analysismethod8)</f>
        <v/>
      </c>
      <c r="CS95" s="251" t="str">
        <f>IF(ISNUMBER(FIND(analysismethod8,'III_Plan comp 438.68 {Plan 7}'!AL$15)),"",'III_Plan comp 438.68 {Plan 7}'!AL$15&amp;analysismethod8)</f>
        <v/>
      </c>
      <c r="CT95" s="251" t="str">
        <f>IF(ISNUMBER(FIND(analysismethod8,'III_Plan comp 438.68 {Plan 7}'!AM$15)),"",'III_Plan comp 438.68 {Plan 7}'!AM$15&amp;analysismethod8)</f>
        <v/>
      </c>
      <c r="CU95" s="251" t="str">
        <f>IF(ISNUMBER(FIND(analysismethod8,'III_Plan comp 438.68 {Plan 7}'!AN$15)),"",'III_Plan comp 438.68 {Plan 7}'!AN$15&amp;analysismethod8)</f>
        <v/>
      </c>
      <c r="CV95" s="251" t="str">
        <f>IF(ISNUMBER(FIND(analysismethod8,'III_Plan comp 438.68 {Plan 7}'!AO$15)),"",'III_Plan comp 438.68 {Plan 7}'!AO$15&amp;analysismethod8)</f>
        <v/>
      </c>
      <c r="CW95" s="251" t="str">
        <f>IF(ISNUMBER(FIND(analysismethod8,'III_Plan comp 438.68 {Plan 7}'!AP$15)),"",'III_Plan comp 438.68 {Plan 7}'!AP$15&amp;analysismethod8)</f>
        <v/>
      </c>
      <c r="CX95" s="251" t="str">
        <f>IF(ISNUMBER(FIND(analysismethod8,'III_Plan comp 438.68 {Plan 7}'!AQ$15)),"",'III_Plan comp 438.68 {Plan 7}'!AQ$15&amp;analysismethod8)</f>
        <v/>
      </c>
      <c r="CY95" s="251" t="str">
        <f>IF(ISNUMBER(FIND(analysismethod8,'III_Plan comp 438.68 {Plan 7}'!AR$15)),"",'III_Plan comp 438.68 {Plan 7}'!AR$15&amp;analysismethod8)</f>
        <v/>
      </c>
      <c r="CZ95" s="251" t="str">
        <f>IF(ISNUMBER(FIND(analysismethod8,'III_Plan comp 438.68 {Plan 7}'!AS$15)),"",'III_Plan comp 438.68 {Plan 7}'!AS$15&amp;analysismethod8)</f>
        <v/>
      </c>
      <c r="DA95" s="251" t="str">
        <f>IF(ISNUMBER(FIND(analysismethod8,'III_Plan comp 438.68 {Plan 7}'!AT$15)),"",'III_Plan comp 438.68 {Plan 7}'!AT$15&amp;analysismethod8)</f>
        <v/>
      </c>
      <c r="DB95" s="251" t="str">
        <f>IF(ISNUMBER(FIND(analysismethod8,'III_Plan comp 438.68 {Plan 7}'!AU$15)),"",'III_Plan comp 438.68 {Plan 7}'!AU$15&amp;analysismethod8)</f>
        <v/>
      </c>
      <c r="DC95" s="251" t="str">
        <f>IF(ISNUMBER(FIND(analysismethod8,'III_Plan comp 438.68 {Plan 7}'!AV$15)),"",'III_Plan comp 438.68 {Plan 7}'!AV$15&amp;analysismethod8)</f>
        <v/>
      </c>
      <c r="DD95" s="251" t="str">
        <f>IF(ISNUMBER(FIND(analysismethod8,'III_Plan comp 438.68 {Plan 7}'!AW$15)),"",'III_Plan comp 438.68 {Plan 7}'!AW$15&amp;analysismethod8)</f>
        <v/>
      </c>
      <c r="DE95" s="251" t="str">
        <f>IF(ISNUMBER(FIND(analysismethod8,'III_Plan comp 438.68 {Plan 7}'!AX$15)),"",'III_Plan comp 438.68 {Plan 7}'!AX$15&amp;analysismethod8)</f>
        <v/>
      </c>
      <c r="DF95" s="251" t="str">
        <f>IF(ISNUMBER(FIND(analysismethod8,'III_Plan comp 438.68 {Plan 7}'!AY$15)),"",'III_Plan comp 438.68 {Plan 7}'!AY$15&amp;analysismethod8)</f>
        <v/>
      </c>
      <c r="DG95" s="251" t="str">
        <f>IF(ISNUMBER(FIND(analysismethod8,'III_Plan comp 438.68 {Plan 7}'!AZ$15)),"",'III_Plan comp 438.68 {Plan 7}'!AZ$15&amp;analysismethod8)</f>
        <v/>
      </c>
      <c r="DH95" s="251" t="str">
        <f>IF(ISNUMBER(FIND(analysismethod8,'III_Plan comp 438.68 {Plan 7}'!BA$15)),"",'III_Plan comp 438.68 {Plan 7}'!BA$15&amp;analysismethod8)</f>
        <v/>
      </c>
      <c r="DI95" s="251" t="str">
        <f>IF(ISNUMBER(FIND(analysismethod8,'III_Plan comp 438.68 {Plan 7}'!BB$15)),"",'III_Plan comp 438.68 {Plan 7}'!BB$15&amp;analysismethod8)</f>
        <v/>
      </c>
      <c r="DJ95" s="251" t="str">
        <f>IF(ISNUMBER(FIND(analysismethod8,'III_Plan comp 438.68 {Plan 7}'!BC$15)),"",'III_Plan comp 438.68 {Plan 7}'!BC$15&amp;analysismethod8)</f>
        <v/>
      </c>
      <c r="DK95" s="251" t="str">
        <f>IF(ISNUMBER(FIND(analysismethod8,'III_Plan comp 438.68 {Plan 7}'!BD$15)),"",'III_Plan comp 438.68 {Plan 7}'!BD$15&amp;analysismethod8)</f>
        <v/>
      </c>
      <c r="DL95" s="251" t="str">
        <f>IF(ISNUMBER(FIND(analysismethod8,'III_Plan comp 438.68 {Plan 7}'!BE$15)),"",'III_Plan comp 438.68 {Plan 7}'!BE$15&amp;analysismethod8)</f>
        <v/>
      </c>
      <c r="DM95" s="251" t="str">
        <f>IF(ISNUMBER(FIND(analysismethod8,'III_Plan comp 438.68 {Plan 7}'!BF$15)),"",'III_Plan comp 438.68 {Plan 7}'!BF$15&amp;analysismethod8)</f>
        <v/>
      </c>
      <c r="DN95" s="251" t="str">
        <f>IF(ISNUMBER(FIND(analysismethod8,'III_Plan comp 438.68 {Plan 7}'!BG$15)),"",'III_Plan comp 438.68 {Plan 7}'!BG$15&amp;analysismethod8)</f>
        <v/>
      </c>
      <c r="DO95" s="251" t="str">
        <f>IF(ISNUMBER(FIND(analysismethod8,'III_Plan comp 438.68 {Plan 7}'!BH$15)),"",'III_Plan comp 438.68 {Plan 7}'!BH$15&amp;analysismethod8)</f>
        <v/>
      </c>
      <c r="DP95" s="251" t="str">
        <f>IF(ISNUMBER(FIND(analysismethod8,'III_Plan comp 438.68 {Plan 7}'!BI$15)),"",'III_Plan comp 438.68 {Plan 7}'!BI$15&amp;analysismethod8)</f>
        <v/>
      </c>
      <c r="DQ95" s="251" t="str">
        <f>IF(ISNUMBER(FIND(analysismethod8,'III_Plan comp 438.68 {Plan 7}'!BJ$15)),"",'III_Plan comp 438.68 {Plan 7}'!BJ$15&amp;analysismethod8)</f>
        <v/>
      </c>
      <c r="DR95" s="251" t="str">
        <f>IF(ISNUMBER(FIND(analysismethod8,'III_Plan comp 438.68 {Plan 7}'!BK$15)),"",'III_Plan comp 438.68 {Plan 7}'!BK$15&amp;analysismethod8)</f>
        <v/>
      </c>
      <c r="DS95" s="251" t="str">
        <f>IF(ISNUMBER(FIND(analysismethod8,'III_Plan comp 438.68 {Plan 7}'!BL$15)),"",'III_Plan comp 438.68 {Plan 7}'!BL$15&amp;analysismethod8)</f>
        <v/>
      </c>
      <c r="DT95" s="251" t="str">
        <f>IF(ISNUMBER(FIND(analysismethod8,'III_Plan comp 438.68 {Plan 7}'!BM$15)),"",'III_Plan comp 438.68 {Plan 7}'!BM$15&amp;analysismethod8)</f>
        <v/>
      </c>
      <c r="DU95" s="251" t="str">
        <f>IF(ISNUMBER(FIND(analysismethod8,'III_Plan comp 438.68 {Plan 7}'!BN$15)),"",'III_Plan comp 438.68 {Plan 7}'!BN$15&amp;analysismethod8)</f>
        <v/>
      </c>
      <c r="DV95" s="251" t="str">
        <f>IF(ISNUMBER(FIND(analysismethod8,'III_Plan comp 438.68 {Plan 7}'!BO$15)),"",'III_Plan comp 438.68 {Plan 7}'!BO$15&amp;analysismethod8)</f>
        <v/>
      </c>
      <c r="DW95" s="251" t="str">
        <f>IF(ISNUMBER(FIND(analysismethod8,'III_Plan comp 438.68 {Plan 7}'!BP$15)),"",'III_Plan comp 438.68 {Plan 7}'!BP$15&amp;analysismethod8)</f>
        <v/>
      </c>
      <c r="DX95" s="251" t="str">
        <f>IF(ISNUMBER(FIND(analysismethod8,'III_Plan comp 438.68 {Plan 7}'!BQ$15)),"",'III_Plan comp 438.68 {Plan 7}'!BQ$15&amp;analysismethod8)</f>
        <v/>
      </c>
      <c r="DY95" s="251" t="str">
        <f>IF(ISNUMBER(FIND(analysismethod8,'III_Plan comp 438.68 {Plan 7}'!BR$15)),"",'III_Plan comp 438.68 {Plan 7}'!BR$15&amp;analysismethod8)</f>
        <v/>
      </c>
      <c r="DZ95" s="251" t="str">
        <f>IF(ISNUMBER(FIND(analysismethod8,'III_Plan comp 438.68 {Plan 7}'!BS$15)),"",'III_Plan comp 438.68 {Plan 7}'!BS$15&amp;analysismethod8)</f>
        <v/>
      </c>
      <c r="EA95" s="251" t="str">
        <f>IF(ISNUMBER(FIND(analysismethod8,'III_Plan comp 438.68 {Plan 7}'!BT$15)),"",'III_Plan comp 438.68 {Plan 7}'!BT$15&amp;analysismethod8)</f>
        <v/>
      </c>
      <c r="EB95" s="251" t="str">
        <f>IF(ISNUMBER(FIND(analysismethod8,'III_Plan comp 438.68 {Plan 7}'!BU$15)),"",'III_Plan comp 438.68 {Plan 7}'!BU$15&amp;analysismethod8)</f>
        <v/>
      </c>
      <c r="EC95" s="251" t="str">
        <f>IF(ISNUMBER(FIND(analysismethod8,'III_Plan comp 438.68 {Plan 7}'!BV$15)),"",'III_Plan comp 438.68 {Plan 7}'!BV$15&amp;analysismethod8)</f>
        <v/>
      </c>
      <c r="ED95" s="251" t="str">
        <f>IF(ISNUMBER(FIND(analysismethod8,'III_Plan comp 438.68 {Plan 7}'!BW$15)),"",'III_Plan comp 438.68 {Plan 7}'!BW$15&amp;analysismethod8)</f>
        <v/>
      </c>
      <c r="EE95" s="251" t="str">
        <f>IF(ISNUMBER(FIND(analysismethod8,'III_Plan comp 438.68 {Plan 7}'!BX$15)),"",'III_Plan comp 438.68 {Plan 7}'!BX$15&amp;analysismethod8)</f>
        <v/>
      </c>
      <c r="EF95" s="251" t="str">
        <f>IF(ISNUMBER(FIND(analysismethod8,'III_Plan comp 438.68 {Plan 7}'!BY$15)),"",'III_Plan comp 438.68 {Plan 7}'!BY$15&amp;analysismethod8)</f>
        <v/>
      </c>
      <c r="EG95" s="251" t="str">
        <f>IF(ISNUMBER(FIND(analysismethod8,'III_Plan comp 438.68 {Plan 7}'!BZ$15)),"",'III_Plan comp 438.68 {Plan 7}'!BZ$15&amp;analysismethod8)</f>
        <v/>
      </c>
      <c r="EH95" s="251" t="str">
        <f>IF(ISNUMBER(FIND(analysismethod8,'III_Plan comp 438.68 {Plan 7}'!CA$15)),"",'III_Plan comp 438.68 {Plan 7}'!CA$15&amp;analysismethod8)</f>
        <v/>
      </c>
      <c r="EI95" s="251" t="str">
        <f>IF(ISNUMBER(FIND(analysismethod8,'III_Plan comp 438.68 {Plan 7}'!CB$15)),"",'III_Plan comp 438.68 {Plan 7}'!CB$15&amp;analysismethod8)</f>
        <v/>
      </c>
      <c r="EJ95" s="251" t="str">
        <f>IF(ISNUMBER(FIND(analysismethod8,'III_Plan comp 438.68 {Plan 7}'!CC$15)),"",'III_Plan comp 438.68 {Plan 7}'!CC$15&amp;analysismethod8)</f>
        <v/>
      </c>
      <c r="EK95" s="251" t="str">
        <f>IF(ISNUMBER(FIND(analysismethod8,'III_Plan comp 438.68 {Plan 7}'!CD$15)),"",'III_Plan comp 438.68 {Plan 7}'!CD$15&amp;analysismethod8)</f>
        <v/>
      </c>
      <c r="EL95" s="251" t="str">
        <f>IF(ISNUMBER(FIND(analysismethod8,'III_Plan comp 438.68 {Plan 7}'!CE$15)),"",'III_Plan comp 438.68 {Plan 7}'!CE$15&amp;analysismethod8)</f>
        <v/>
      </c>
      <c r="EM95" s="251" t="str">
        <f>IF(ISNUMBER(FIND(analysismethod8,'III_Plan comp 438.68 {Plan 7}'!CF$15)),"",'III_Plan comp 438.68 {Plan 7}'!CF$15&amp;analysismethod8)</f>
        <v/>
      </c>
      <c r="EN95" s="251" t="str">
        <f>IF(ISNUMBER(FIND(analysismethod8,'III_Plan comp 438.68 {Plan 7}'!CG$15)),"",'III_Plan comp 438.68 {Plan 7}'!CG$15&amp;analysismethod8)</f>
        <v/>
      </c>
      <c r="EO95" s="251" t="str">
        <f>IF(ISNUMBER(FIND(analysismethod8,'III_Plan comp 438.68 {Plan 7}'!CH$15)),"",'III_Plan comp 438.68 {Plan 7}'!CH$15&amp;analysismethod8)</f>
        <v/>
      </c>
      <c r="EP95" s="251" t="str">
        <f>IF(ISNUMBER(FIND(analysismethod8,'III_Plan comp 438.68 {Plan 7}'!CI$15)),"",'III_Plan comp 438.68 {Plan 7}'!CI$15&amp;analysismethod8)</f>
        <v/>
      </c>
      <c r="EQ95" s="251" t="str">
        <f>IF(ISNUMBER(FIND(analysismethod8,'III_Plan comp 438.68 {Plan 7}'!CJ$15)),"",'III_Plan comp 438.68 {Plan 7}'!CJ$15&amp;analysismethod8)</f>
        <v/>
      </c>
      <c r="ER95" s="251" t="str">
        <f>IF(ISNUMBER(FIND(analysismethod8,'III_Plan comp 438.68 {Plan 7}'!CK$15)),"",'III_Plan comp 438.68 {Plan 7}'!CK$15&amp;analysismethod8)</f>
        <v/>
      </c>
      <c r="ES95" s="251" t="str">
        <f>IF(ISNUMBER(FIND(analysismethod8,'III_Plan comp 438.68 {Plan 7}'!CL$15)),"",'III_Plan comp 438.68 {Plan 7}'!CL$15&amp;analysismethod8)</f>
        <v/>
      </c>
      <c r="ET95" s="251" t="str">
        <f>IF(ISNUMBER(FIND(analysismethod8,'III_Plan comp 438.68 {Plan 7}'!CM$15)),"",'III_Plan comp 438.68 {Plan 7}'!CM$15&amp;analysismethod8)</f>
        <v/>
      </c>
      <c r="EU95" s="251" t="str">
        <f>IF(ISNUMBER(FIND(analysismethod8,'III_Plan comp 438.68 {Plan 7}'!CN$15)),"",'III_Plan comp 438.68 {Plan 7}'!CN$15&amp;analysismethod8)</f>
        <v/>
      </c>
      <c r="EV95" s="251" t="str">
        <f>IF(ISNUMBER(FIND(analysismethod8,'III_Plan comp 438.68 {Plan 7}'!CO$15)),"",'III_Plan comp 438.68 {Plan 7}'!CO$15&amp;analysismethod8)</f>
        <v/>
      </c>
      <c r="EW95" s="251" t="str">
        <f>IF(ISNUMBER(FIND(analysismethod8,'III_Plan comp 438.68 {Plan 7}'!CP$15)),"",'III_Plan comp 438.68 {Plan 7}'!CP$15&amp;analysismethod8)</f>
        <v/>
      </c>
      <c r="EX95" s="251" t="str">
        <f>IF(ISNUMBER(FIND(analysismethod8,'III_Plan comp 438.68 {Plan 7}'!CQ$15)),"",'III_Plan comp 438.68 {Plan 7}'!CQ$15&amp;analysismethod8)</f>
        <v/>
      </c>
      <c r="EY95" s="251" t="str">
        <f>IF(ISNUMBER(FIND(analysismethod8,'III_Plan comp 438.68 {Plan 7}'!CR$15)),"",'III_Plan comp 438.68 {Plan 7}'!CR$15&amp;analysismethod8)</f>
        <v/>
      </c>
      <c r="EZ95" s="251" t="str">
        <f>IF(ISNUMBER(FIND(analysismethod8,'III_Plan comp 438.68 {Plan 7}'!CS$15)),"",'III_Plan comp 438.68 {Plan 7}'!CS$15&amp;analysismethod8)</f>
        <v/>
      </c>
      <c r="FA95" s="251" t="str">
        <f>IF(ISNUMBER(FIND(analysismethod8,'III_Plan comp 438.68 {Plan 7}'!CT$15)),"",'III_Plan comp 438.68 {Plan 7}'!CT$15&amp;analysismethod8)</f>
        <v/>
      </c>
      <c r="FB95" s="251" t="str">
        <f>IF(ISNUMBER(FIND(analysismethod8,'III_Plan comp 438.68 {Plan 7}'!CU$15)),"",'III_Plan comp 438.68 {Plan 7}'!CU$15&amp;analysismethod8)</f>
        <v/>
      </c>
      <c r="FC95" s="251" t="str">
        <f>IF(ISNUMBER(FIND(analysismethod8,'III_Plan comp 438.68 {Plan 7}'!CV$15)),"",'III_Plan comp 438.68 {Plan 7}'!CV$15&amp;analysismethod8)</f>
        <v/>
      </c>
      <c r="FD95" s="251" t="str">
        <f>IF(ISNUMBER(FIND(analysismethod8,'III_Plan comp 438.68 {Plan 7}'!CW$15)),"",'III_Plan comp 438.68 {Plan 7}'!CW$15&amp;analysismethod8)</f>
        <v/>
      </c>
      <c r="FE95" s="251" t="str">
        <f>IF(ISNUMBER(FIND(analysismethod8,'III_Plan comp 438.68 {Plan 7}'!CX$15)),"",'III_Plan comp 438.68 {Plan 7}'!CX$15&amp;analysismethod8)</f>
        <v/>
      </c>
      <c r="FF95" s="251" t="str">
        <f>IF(ISNUMBER(FIND(analysismethod8,'III_Plan comp 438.68 {Plan 7}'!CY$15)),"",'III_Plan comp 438.68 {Plan 7}'!CY$15&amp;analysismethod8)</f>
        <v/>
      </c>
      <c r="FG95" s="251" t="str">
        <f>IF(ISNUMBER(FIND(analysismethod8,'III_Plan comp 438.68 {Plan 7}'!CZ$15)),"",'III_Plan comp 438.68 {Plan 7}'!CZ$15&amp;analysismethod8)</f>
        <v/>
      </c>
    </row>
    <row r="96" spans="62:163" x14ac:dyDescent="0.2">
      <c r="BK96" s="266" t="str">
        <f>IF('I_State and program information'!$E$85&lt;&gt;"",'I_State and program information'!E170&amp;"; "&amp;CHAR(10)&amp;CHAR(10),"")</f>
        <v/>
      </c>
      <c r="BL96" s="251" t="str">
        <f>IF(ISNUMBER(FIND(analysismethod9,'III_Plan comp 438.68 {Plan 7}'!E$15)),"",'III_Plan comp 438.68 {Plan 7}'!E$15&amp;analysismethod9)</f>
        <v/>
      </c>
      <c r="BM96" s="251" t="str">
        <f>IF(ISNUMBER(FIND(analysismethod9,'III_Plan comp 438.68 {Plan 7}'!F$15)),"",'III_Plan comp 438.68 {Plan 7}'!F$15&amp;analysismethod9)</f>
        <v/>
      </c>
      <c r="BN96" s="251" t="str">
        <f>IF(ISNUMBER(FIND(analysismethod9,'III_Plan comp 438.68 {Plan 7}'!G$15)),"",'III_Plan comp 438.68 {Plan 7}'!G$15&amp;analysismethod9)</f>
        <v/>
      </c>
      <c r="BO96" s="251" t="str">
        <f>IF(ISNUMBER(FIND(analysismethod9,'III_Plan comp 438.68 {Plan 7}'!H$15)),"",'III_Plan comp 438.68 {Plan 7}'!H$15&amp;analysismethod9)</f>
        <v/>
      </c>
      <c r="BP96" s="251" t="str">
        <f>IF(ISNUMBER(FIND(analysismethod9,'III_Plan comp 438.68 {Plan 7}'!I$15)),"",'III_Plan comp 438.68 {Plan 7}'!I$15&amp;analysismethod9)</f>
        <v/>
      </c>
      <c r="BQ96" s="251" t="str">
        <f>IF(ISNUMBER(FIND(analysismethod9,'III_Plan comp 438.68 {Plan 7}'!J$15)),"",'III_Plan comp 438.68 {Plan 7}'!J$15&amp;analysismethod9)</f>
        <v/>
      </c>
      <c r="BR96" s="251" t="str">
        <f>IF(ISNUMBER(FIND(analysismethod9,'III_Plan comp 438.68 {Plan 7}'!K$15)),"",'III_Plan comp 438.68 {Plan 7}'!K$15&amp;analysismethod9)</f>
        <v/>
      </c>
      <c r="BS96" s="251" t="str">
        <f>IF(ISNUMBER(FIND(analysismethod9,'III_Plan comp 438.68 {Plan 7}'!L$15)),"",'III_Plan comp 438.68 {Plan 7}'!L$15&amp;analysismethod9)</f>
        <v/>
      </c>
      <c r="BT96" s="251" t="str">
        <f>IF(ISNUMBER(FIND(analysismethod9,'III_Plan comp 438.68 {Plan 7}'!M$15)),"",'III_Plan comp 438.68 {Plan 7}'!M$15&amp;analysismethod9)</f>
        <v/>
      </c>
      <c r="BU96" s="251" t="str">
        <f>IF(ISNUMBER(FIND(analysismethod9,'III_Plan comp 438.68 {Plan 7}'!N$15)),"",'III_Plan comp 438.68 {Plan 7}'!N$15&amp;analysismethod9)</f>
        <v/>
      </c>
      <c r="BV96" s="251" t="str">
        <f>IF(ISNUMBER(FIND(analysismethod9,'III_Plan comp 438.68 {Plan 7}'!O$15)),"",'III_Plan comp 438.68 {Plan 7}'!O$15&amp;analysismethod9)</f>
        <v/>
      </c>
      <c r="BW96" s="251" t="str">
        <f>IF(ISNUMBER(FIND(analysismethod9,'III_Plan comp 438.68 {Plan 7}'!P$15)),"",'III_Plan comp 438.68 {Plan 7}'!P$15&amp;analysismethod9)</f>
        <v/>
      </c>
      <c r="BX96" s="251" t="str">
        <f>IF(ISNUMBER(FIND(analysismethod9,'III_Plan comp 438.68 {Plan 7}'!Q$15)),"",'III_Plan comp 438.68 {Plan 7}'!Q$15&amp;analysismethod9)</f>
        <v/>
      </c>
      <c r="BY96" s="251" t="str">
        <f>IF(ISNUMBER(FIND(analysismethod9,'III_Plan comp 438.68 {Plan 7}'!R$15)),"",'III_Plan comp 438.68 {Plan 7}'!R$15&amp;analysismethod9)</f>
        <v/>
      </c>
      <c r="BZ96" s="251" t="str">
        <f>IF(ISNUMBER(FIND(analysismethod9,'III_Plan comp 438.68 {Plan 7}'!S$15)),"",'III_Plan comp 438.68 {Plan 7}'!S$15&amp;analysismethod9)</f>
        <v/>
      </c>
      <c r="CA96" s="251" t="str">
        <f>IF(ISNUMBER(FIND(analysismethod9,'III_Plan comp 438.68 {Plan 7}'!T$15)),"",'III_Plan comp 438.68 {Plan 7}'!T$15&amp;analysismethod9)</f>
        <v/>
      </c>
      <c r="CB96" s="251" t="str">
        <f>IF(ISNUMBER(FIND(analysismethod9,'III_Plan comp 438.68 {Plan 7}'!U$15)),"",'III_Plan comp 438.68 {Plan 7}'!U$15&amp;analysismethod9)</f>
        <v/>
      </c>
      <c r="CC96" s="251" t="str">
        <f>IF(ISNUMBER(FIND(analysismethod9,'III_Plan comp 438.68 {Plan 7}'!V$15)),"",'III_Plan comp 438.68 {Plan 7}'!V$15&amp;analysismethod9)</f>
        <v/>
      </c>
      <c r="CD96" s="251" t="str">
        <f>IF(ISNUMBER(FIND(analysismethod9,'III_Plan comp 438.68 {Plan 7}'!W$15)),"",'III_Plan comp 438.68 {Plan 7}'!W$15&amp;analysismethod9)</f>
        <v/>
      </c>
      <c r="CE96" s="251" t="str">
        <f>IF(ISNUMBER(FIND(analysismethod9,'III_Plan comp 438.68 {Plan 7}'!X$15)),"",'III_Plan comp 438.68 {Plan 7}'!X$15&amp;analysismethod9)</f>
        <v/>
      </c>
      <c r="CF96" s="251" t="str">
        <f>IF(ISNUMBER(FIND(analysismethod9,'III_Plan comp 438.68 {Plan 7}'!Y$15)),"",'III_Plan comp 438.68 {Plan 7}'!Y$15&amp;analysismethod9)</f>
        <v/>
      </c>
      <c r="CG96" s="251" t="str">
        <f>IF(ISNUMBER(FIND(analysismethod9,'III_Plan comp 438.68 {Plan 7}'!Z$15)),"",'III_Plan comp 438.68 {Plan 7}'!Z$15&amp;analysismethod9)</f>
        <v/>
      </c>
      <c r="CH96" s="251" t="str">
        <f>IF(ISNUMBER(FIND(analysismethod9,'III_Plan comp 438.68 {Plan 7}'!AA$15)),"",'III_Plan comp 438.68 {Plan 7}'!AA$15&amp;analysismethod9)</f>
        <v/>
      </c>
      <c r="CI96" s="251" t="str">
        <f>IF(ISNUMBER(FIND(analysismethod9,'III_Plan comp 438.68 {Plan 7}'!AB$15)),"",'III_Plan comp 438.68 {Plan 7}'!AB$15&amp;analysismethod9)</f>
        <v/>
      </c>
      <c r="CJ96" s="251" t="str">
        <f>IF(ISNUMBER(FIND(analysismethod9,'III_Plan comp 438.68 {Plan 7}'!AC$15)),"",'III_Plan comp 438.68 {Plan 7}'!AC$15&amp;analysismethod9)</f>
        <v/>
      </c>
      <c r="CK96" s="251" t="str">
        <f>IF(ISNUMBER(FIND(analysismethod9,'III_Plan comp 438.68 {Plan 7}'!AD$15)),"",'III_Plan comp 438.68 {Plan 7}'!AD$15&amp;analysismethod9)</f>
        <v/>
      </c>
      <c r="CL96" s="251" t="str">
        <f>IF(ISNUMBER(FIND(analysismethod9,'III_Plan comp 438.68 {Plan 7}'!AE$15)),"",'III_Plan comp 438.68 {Plan 7}'!AE$15&amp;analysismethod9)</f>
        <v/>
      </c>
      <c r="CM96" s="251" t="str">
        <f>IF(ISNUMBER(FIND(analysismethod9,'III_Plan comp 438.68 {Plan 7}'!AF$15)),"",'III_Plan comp 438.68 {Plan 7}'!AF$15&amp;analysismethod9)</f>
        <v/>
      </c>
      <c r="CN96" s="251" t="str">
        <f>IF(ISNUMBER(FIND(analysismethod9,'III_Plan comp 438.68 {Plan 7}'!AG$15)),"",'III_Plan comp 438.68 {Plan 7}'!AG$15&amp;analysismethod9)</f>
        <v/>
      </c>
      <c r="CO96" s="251" t="str">
        <f>IF(ISNUMBER(FIND(analysismethod9,'III_Plan comp 438.68 {Plan 7}'!AH$15)),"",'III_Plan comp 438.68 {Plan 7}'!AH$15&amp;analysismethod9)</f>
        <v/>
      </c>
      <c r="CP96" s="251" t="str">
        <f>IF(ISNUMBER(FIND(analysismethod9,'III_Plan comp 438.68 {Plan 7}'!AI$15)),"",'III_Plan comp 438.68 {Plan 7}'!AI$15&amp;analysismethod9)</f>
        <v/>
      </c>
      <c r="CQ96" s="251" t="str">
        <f>IF(ISNUMBER(FIND(analysismethod9,'III_Plan comp 438.68 {Plan 7}'!AJ$15)),"",'III_Plan comp 438.68 {Plan 7}'!AJ$15&amp;analysismethod9)</f>
        <v/>
      </c>
      <c r="CR96" s="251" t="str">
        <f>IF(ISNUMBER(FIND(analysismethod9,'III_Plan comp 438.68 {Plan 7}'!AK$15)),"",'III_Plan comp 438.68 {Plan 7}'!AK$15&amp;analysismethod9)</f>
        <v/>
      </c>
      <c r="CS96" s="251" t="str">
        <f>IF(ISNUMBER(FIND(analysismethod9,'III_Plan comp 438.68 {Plan 7}'!AL$15)),"",'III_Plan comp 438.68 {Plan 7}'!AL$15&amp;analysismethod9)</f>
        <v/>
      </c>
      <c r="CT96" s="251" t="str">
        <f>IF(ISNUMBER(FIND(analysismethod9,'III_Plan comp 438.68 {Plan 7}'!AM$15)),"",'III_Plan comp 438.68 {Plan 7}'!AM$15&amp;analysismethod9)</f>
        <v/>
      </c>
      <c r="CU96" s="251" t="str">
        <f>IF(ISNUMBER(FIND(analysismethod9,'III_Plan comp 438.68 {Plan 7}'!AN$15)),"",'III_Plan comp 438.68 {Plan 7}'!AN$15&amp;analysismethod9)</f>
        <v/>
      </c>
      <c r="CV96" s="251" t="str">
        <f>IF(ISNUMBER(FIND(analysismethod9,'III_Plan comp 438.68 {Plan 7}'!AO$15)),"",'III_Plan comp 438.68 {Plan 7}'!AO$15&amp;analysismethod9)</f>
        <v/>
      </c>
      <c r="CW96" s="251" t="str">
        <f>IF(ISNUMBER(FIND(analysismethod9,'III_Plan comp 438.68 {Plan 7}'!AP$15)),"",'III_Plan comp 438.68 {Plan 7}'!AP$15&amp;analysismethod9)</f>
        <v/>
      </c>
      <c r="CX96" s="251" t="str">
        <f>IF(ISNUMBER(FIND(analysismethod9,'III_Plan comp 438.68 {Plan 7}'!AQ$15)),"",'III_Plan comp 438.68 {Plan 7}'!AQ$15&amp;analysismethod9)</f>
        <v/>
      </c>
      <c r="CY96" s="251" t="str">
        <f>IF(ISNUMBER(FIND(analysismethod9,'III_Plan comp 438.68 {Plan 7}'!AR$15)),"",'III_Plan comp 438.68 {Plan 7}'!AR$15&amp;analysismethod9)</f>
        <v/>
      </c>
      <c r="CZ96" s="251" t="str">
        <f>IF(ISNUMBER(FIND(analysismethod9,'III_Plan comp 438.68 {Plan 7}'!AS$15)),"",'III_Plan comp 438.68 {Plan 7}'!AS$15&amp;analysismethod9)</f>
        <v/>
      </c>
      <c r="DA96" s="251" t="str">
        <f>IF(ISNUMBER(FIND(analysismethod9,'III_Plan comp 438.68 {Plan 7}'!AT$15)),"",'III_Plan comp 438.68 {Plan 7}'!AT$15&amp;analysismethod9)</f>
        <v/>
      </c>
      <c r="DB96" s="251" t="str">
        <f>IF(ISNUMBER(FIND(analysismethod9,'III_Plan comp 438.68 {Plan 7}'!AU$15)),"",'III_Plan comp 438.68 {Plan 7}'!AU$15&amp;analysismethod9)</f>
        <v/>
      </c>
      <c r="DC96" s="251" t="str">
        <f>IF(ISNUMBER(FIND(analysismethod9,'III_Plan comp 438.68 {Plan 7}'!AV$15)),"",'III_Plan comp 438.68 {Plan 7}'!AV$15&amp;analysismethod9)</f>
        <v/>
      </c>
      <c r="DD96" s="251" t="str">
        <f>IF(ISNUMBER(FIND(analysismethod9,'III_Plan comp 438.68 {Plan 7}'!AW$15)),"",'III_Plan comp 438.68 {Plan 7}'!AW$15&amp;analysismethod9)</f>
        <v/>
      </c>
      <c r="DE96" s="251" t="str">
        <f>IF(ISNUMBER(FIND(analysismethod9,'III_Plan comp 438.68 {Plan 7}'!AX$15)),"",'III_Plan comp 438.68 {Plan 7}'!AX$15&amp;analysismethod9)</f>
        <v/>
      </c>
      <c r="DF96" s="251" t="str">
        <f>IF(ISNUMBER(FIND(analysismethod9,'III_Plan comp 438.68 {Plan 7}'!AY$15)),"",'III_Plan comp 438.68 {Plan 7}'!AY$15&amp;analysismethod9)</f>
        <v/>
      </c>
      <c r="DG96" s="251" t="str">
        <f>IF(ISNUMBER(FIND(analysismethod9,'III_Plan comp 438.68 {Plan 7}'!AZ$15)),"",'III_Plan comp 438.68 {Plan 7}'!AZ$15&amp;analysismethod9)</f>
        <v/>
      </c>
      <c r="DH96" s="251" t="str">
        <f>IF(ISNUMBER(FIND(analysismethod9,'III_Plan comp 438.68 {Plan 7}'!BA$15)),"",'III_Plan comp 438.68 {Plan 7}'!BA$15&amp;analysismethod9)</f>
        <v/>
      </c>
      <c r="DI96" s="251" t="str">
        <f>IF(ISNUMBER(FIND(analysismethod9,'III_Plan comp 438.68 {Plan 7}'!BB$15)),"",'III_Plan comp 438.68 {Plan 7}'!BB$15&amp;analysismethod9)</f>
        <v/>
      </c>
      <c r="DJ96" s="251" t="str">
        <f>IF(ISNUMBER(FIND(analysismethod9,'III_Plan comp 438.68 {Plan 7}'!BC$15)),"",'III_Plan comp 438.68 {Plan 7}'!BC$15&amp;analysismethod9)</f>
        <v/>
      </c>
      <c r="DK96" s="251" t="str">
        <f>IF(ISNUMBER(FIND(analysismethod9,'III_Plan comp 438.68 {Plan 7}'!BD$15)),"",'III_Plan comp 438.68 {Plan 7}'!BD$15&amp;analysismethod9)</f>
        <v/>
      </c>
      <c r="DL96" s="251" t="str">
        <f>IF(ISNUMBER(FIND(analysismethod9,'III_Plan comp 438.68 {Plan 7}'!BE$15)),"",'III_Plan comp 438.68 {Plan 7}'!BE$15&amp;analysismethod9)</f>
        <v/>
      </c>
      <c r="DM96" s="251" t="str">
        <f>IF(ISNUMBER(FIND(analysismethod9,'III_Plan comp 438.68 {Plan 7}'!BF$15)),"",'III_Plan comp 438.68 {Plan 7}'!BF$15&amp;analysismethod9)</f>
        <v/>
      </c>
      <c r="DN96" s="251" t="str">
        <f>IF(ISNUMBER(FIND(analysismethod9,'III_Plan comp 438.68 {Plan 7}'!BG$15)),"",'III_Plan comp 438.68 {Plan 7}'!BG$15&amp;analysismethod9)</f>
        <v/>
      </c>
      <c r="DO96" s="251" t="str">
        <f>IF(ISNUMBER(FIND(analysismethod9,'III_Plan comp 438.68 {Plan 7}'!BH$15)),"",'III_Plan comp 438.68 {Plan 7}'!BH$15&amp;analysismethod9)</f>
        <v/>
      </c>
      <c r="DP96" s="251" t="str">
        <f>IF(ISNUMBER(FIND(analysismethod9,'III_Plan comp 438.68 {Plan 7}'!BI$15)),"",'III_Plan comp 438.68 {Plan 7}'!BI$15&amp;analysismethod9)</f>
        <v/>
      </c>
      <c r="DQ96" s="251" t="str">
        <f>IF(ISNUMBER(FIND(analysismethod9,'III_Plan comp 438.68 {Plan 7}'!BJ$15)),"",'III_Plan comp 438.68 {Plan 7}'!BJ$15&amp;analysismethod9)</f>
        <v/>
      </c>
      <c r="DR96" s="251" t="str">
        <f>IF(ISNUMBER(FIND(analysismethod9,'III_Plan comp 438.68 {Plan 7}'!BK$15)),"",'III_Plan comp 438.68 {Plan 7}'!BK$15&amp;analysismethod9)</f>
        <v/>
      </c>
      <c r="DS96" s="251" t="str">
        <f>IF(ISNUMBER(FIND(analysismethod9,'III_Plan comp 438.68 {Plan 7}'!BL$15)),"",'III_Plan comp 438.68 {Plan 7}'!BL$15&amp;analysismethod9)</f>
        <v/>
      </c>
      <c r="DT96" s="251" t="str">
        <f>IF(ISNUMBER(FIND(analysismethod9,'III_Plan comp 438.68 {Plan 7}'!BM$15)),"",'III_Plan comp 438.68 {Plan 7}'!BM$15&amp;analysismethod9)</f>
        <v/>
      </c>
      <c r="DU96" s="251" t="str">
        <f>IF(ISNUMBER(FIND(analysismethod9,'III_Plan comp 438.68 {Plan 7}'!BN$15)),"",'III_Plan comp 438.68 {Plan 7}'!BN$15&amp;analysismethod9)</f>
        <v/>
      </c>
      <c r="DV96" s="251" t="str">
        <f>IF(ISNUMBER(FIND(analysismethod9,'III_Plan comp 438.68 {Plan 7}'!BO$15)),"",'III_Plan comp 438.68 {Plan 7}'!BO$15&amp;analysismethod9)</f>
        <v/>
      </c>
      <c r="DW96" s="251" t="str">
        <f>IF(ISNUMBER(FIND(analysismethod9,'III_Plan comp 438.68 {Plan 7}'!BP$15)),"",'III_Plan comp 438.68 {Plan 7}'!BP$15&amp;analysismethod9)</f>
        <v/>
      </c>
      <c r="DX96" s="251" t="str">
        <f>IF(ISNUMBER(FIND(analysismethod9,'III_Plan comp 438.68 {Plan 7}'!BQ$15)),"",'III_Plan comp 438.68 {Plan 7}'!BQ$15&amp;analysismethod9)</f>
        <v/>
      </c>
      <c r="DY96" s="251" t="str">
        <f>IF(ISNUMBER(FIND(analysismethod9,'III_Plan comp 438.68 {Plan 7}'!BR$15)),"",'III_Plan comp 438.68 {Plan 7}'!BR$15&amp;analysismethod9)</f>
        <v/>
      </c>
      <c r="DZ96" s="251" t="str">
        <f>IF(ISNUMBER(FIND(analysismethod9,'III_Plan comp 438.68 {Plan 7}'!BS$15)),"",'III_Plan comp 438.68 {Plan 7}'!BS$15&amp;analysismethod9)</f>
        <v/>
      </c>
      <c r="EA96" s="251" t="str">
        <f>IF(ISNUMBER(FIND(analysismethod9,'III_Plan comp 438.68 {Plan 7}'!BT$15)),"",'III_Plan comp 438.68 {Plan 7}'!BT$15&amp;analysismethod9)</f>
        <v/>
      </c>
      <c r="EB96" s="251" t="str">
        <f>IF(ISNUMBER(FIND(analysismethod9,'III_Plan comp 438.68 {Plan 7}'!BU$15)),"",'III_Plan comp 438.68 {Plan 7}'!BU$15&amp;analysismethod9)</f>
        <v/>
      </c>
      <c r="EC96" s="251" t="str">
        <f>IF(ISNUMBER(FIND(analysismethod9,'III_Plan comp 438.68 {Plan 7}'!BV$15)),"",'III_Plan comp 438.68 {Plan 7}'!BV$15&amp;analysismethod9)</f>
        <v/>
      </c>
      <c r="ED96" s="251" t="str">
        <f>IF(ISNUMBER(FIND(analysismethod9,'III_Plan comp 438.68 {Plan 7}'!BW$15)),"",'III_Plan comp 438.68 {Plan 7}'!BW$15&amp;analysismethod9)</f>
        <v/>
      </c>
      <c r="EE96" s="251" t="str">
        <f>IF(ISNUMBER(FIND(analysismethod9,'III_Plan comp 438.68 {Plan 7}'!BX$15)),"",'III_Plan comp 438.68 {Plan 7}'!BX$15&amp;analysismethod9)</f>
        <v/>
      </c>
      <c r="EF96" s="251" t="str">
        <f>IF(ISNUMBER(FIND(analysismethod9,'III_Plan comp 438.68 {Plan 7}'!BY$15)),"",'III_Plan comp 438.68 {Plan 7}'!BY$15&amp;analysismethod9)</f>
        <v/>
      </c>
      <c r="EG96" s="251" t="str">
        <f>IF(ISNUMBER(FIND(analysismethod9,'III_Plan comp 438.68 {Plan 7}'!BZ$15)),"",'III_Plan comp 438.68 {Plan 7}'!BZ$15&amp;analysismethod9)</f>
        <v/>
      </c>
      <c r="EH96" s="251" t="str">
        <f>IF(ISNUMBER(FIND(analysismethod9,'III_Plan comp 438.68 {Plan 7}'!CA$15)),"",'III_Plan comp 438.68 {Plan 7}'!CA$15&amp;analysismethod9)</f>
        <v/>
      </c>
      <c r="EI96" s="251" t="str">
        <f>IF(ISNUMBER(FIND(analysismethod9,'III_Plan comp 438.68 {Plan 7}'!CB$15)),"",'III_Plan comp 438.68 {Plan 7}'!CB$15&amp;analysismethod9)</f>
        <v/>
      </c>
      <c r="EJ96" s="251" t="str">
        <f>IF(ISNUMBER(FIND(analysismethod9,'III_Plan comp 438.68 {Plan 7}'!CC$15)),"",'III_Plan comp 438.68 {Plan 7}'!CC$15&amp;analysismethod9)</f>
        <v/>
      </c>
      <c r="EK96" s="251" t="str">
        <f>IF(ISNUMBER(FIND(analysismethod9,'III_Plan comp 438.68 {Plan 7}'!CD$15)),"",'III_Plan comp 438.68 {Plan 7}'!CD$15&amp;analysismethod9)</f>
        <v/>
      </c>
      <c r="EL96" s="251" t="str">
        <f>IF(ISNUMBER(FIND(analysismethod9,'III_Plan comp 438.68 {Plan 7}'!CE$15)),"",'III_Plan comp 438.68 {Plan 7}'!CE$15&amp;analysismethod9)</f>
        <v/>
      </c>
      <c r="EM96" s="251" t="str">
        <f>IF(ISNUMBER(FIND(analysismethod9,'III_Plan comp 438.68 {Plan 7}'!CF$15)),"",'III_Plan comp 438.68 {Plan 7}'!CF$15&amp;analysismethod9)</f>
        <v/>
      </c>
      <c r="EN96" s="251" t="str">
        <f>IF(ISNUMBER(FIND(analysismethod9,'III_Plan comp 438.68 {Plan 7}'!CG$15)),"",'III_Plan comp 438.68 {Plan 7}'!CG$15&amp;analysismethod9)</f>
        <v/>
      </c>
      <c r="EO96" s="251" t="str">
        <f>IF(ISNUMBER(FIND(analysismethod9,'III_Plan comp 438.68 {Plan 7}'!CH$15)),"",'III_Plan comp 438.68 {Plan 7}'!CH$15&amp;analysismethod9)</f>
        <v/>
      </c>
      <c r="EP96" s="251" t="str">
        <f>IF(ISNUMBER(FIND(analysismethod9,'III_Plan comp 438.68 {Plan 7}'!CI$15)),"",'III_Plan comp 438.68 {Plan 7}'!CI$15&amp;analysismethod9)</f>
        <v/>
      </c>
      <c r="EQ96" s="251" t="str">
        <f>IF(ISNUMBER(FIND(analysismethod9,'III_Plan comp 438.68 {Plan 7}'!CJ$15)),"",'III_Plan comp 438.68 {Plan 7}'!CJ$15&amp;analysismethod9)</f>
        <v/>
      </c>
      <c r="ER96" s="251" t="str">
        <f>IF(ISNUMBER(FIND(analysismethod9,'III_Plan comp 438.68 {Plan 7}'!CK$15)),"",'III_Plan comp 438.68 {Plan 7}'!CK$15&amp;analysismethod9)</f>
        <v/>
      </c>
      <c r="ES96" s="251" t="str">
        <f>IF(ISNUMBER(FIND(analysismethod9,'III_Plan comp 438.68 {Plan 7}'!CL$15)),"",'III_Plan comp 438.68 {Plan 7}'!CL$15&amp;analysismethod9)</f>
        <v/>
      </c>
      <c r="ET96" s="251" t="str">
        <f>IF(ISNUMBER(FIND(analysismethod9,'III_Plan comp 438.68 {Plan 7}'!CM$15)),"",'III_Plan comp 438.68 {Plan 7}'!CM$15&amp;analysismethod9)</f>
        <v/>
      </c>
      <c r="EU96" s="251" t="str">
        <f>IF(ISNUMBER(FIND(analysismethod9,'III_Plan comp 438.68 {Plan 7}'!CN$15)),"",'III_Plan comp 438.68 {Plan 7}'!CN$15&amp;analysismethod9)</f>
        <v/>
      </c>
      <c r="EV96" s="251" t="str">
        <f>IF(ISNUMBER(FIND(analysismethod9,'III_Plan comp 438.68 {Plan 7}'!CO$15)),"",'III_Plan comp 438.68 {Plan 7}'!CO$15&amp;analysismethod9)</f>
        <v/>
      </c>
      <c r="EW96" s="251" t="str">
        <f>IF(ISNUMBER(FIND(analysismethod9,'III_Plan comp 438.68 {Plan 7}'!CP$15)),"",'III_Plan comp 438.68 {Plan 7}'!CP$15&amp;analysismethod9)</f>
        <v/>
      </c>
      <c r="EX96" s="251" t="str">
        <f>IF(ISNUMBER(FIND(analysismethod9,'III_Plan comp 438.68 {Plan 7}'!CQ$15)),"",'III_Plan comp 438.68 {Plan 7}'!CQ$15&amp;analysismethod9)</f>
        <v/>
      </c>
      <c r="EY96" s="251" t="str">
        <f>IF(ISNUMBER(FIND(analysismethod9,'III_Plan comp 438.68 {Plan 7}'!CR$15)),"",'III_Plan comp 438.68 {Plan 7}'!CR$15&amp;analysismethod9)</f>
        <v/>
      </c>
      <c r="EZ96" s="251" t="str">
        <f>IF(ISNUMBER(FIND(analysismethod9,'III_Plan comp 438.68 {Plan 7}'!CS$15)),"",'III_Plan comp 438.68 {Plan 7}'!CS$15&amp;analysismethod9)</f>
        <v/>
      </c>
      <c r="FA96" s="251" t="str">
        <f>IF(ISNUMBER(FIND(analysismethod9,'III_Plan comp 438.68 {Plan 7}'!CT$15)),"",'III_Plan comp 438.68 {Plan 7}'!CT$15&amp;analysismethod9)</f>
        <v/>
      </c>
      <c r="FB96" s="251" t="str">
        <f>IF(ISNUMBER(FIND(analysismethod9,'III_Plan comp 438.68 {Plan 7}'!CU$15)),"",'III_Plan comp 438.68 {Plan 7}'!CU$15&amp;analysismethod9)</f>
        <v/>
      </c>
      <c r="FC96" s="251" t="str">
        <f>IF(ISNUMBER(FIND(analysismethod9,'III_Plan comp 438.68 {Plan 7}'!CV$15)),"",'III_Plan comp 438.68 {Plan 7}'!CV$15&amp;analysismethod9)</f>
        <v/>
      </c>
      <c r="FD96" s="251" t="str">
        <f>IF(ISNUMBER(FIND(analysismethod9,'III_Plan comp 438.68 {Plan 7}'!CW$15)),"",'III_Plan comp 438.68 {Plan 7}'!CW$15&amp;analysismethod9)</f>
        <v/>
      </c>
      <c r="FE96" s="251" t="str">
        <f>IF(ISNUMBER(FIND(analysismethod9,'III_Plan comp 438.68 {Plan 7}'!CX$15)),"",'III_Plan comp 438.68 {Plan 7}'!CX$15&amp;analysismethod9)</f>
        <v/>
      </c>
      <c r="FF96" s="251" t="str">
        <f>IF(ISNUMBER(FIND(analysismethod9,'III_Plan comp 438.68 {Plan 7}'!CY$15)),"",'III_Plan comp 438.68 {Plan 7}'!CY$15&amp;analysismethod9)</f>
        <v/>
      </c>
      <c r="FG96" s="251" t="str">
        <f>IF(ISNUMBER(FIND(analysismethod9,'III_Plan comp 438.68 {Plan 7}'!CZ$15)),"",'III_Plan comp 438.68 {Plan 7}'!CZ$15&amp;analysismethod9)</f>
        <v/>
      </c>
    </row>
    <row r="97" spans="62:163" ht="15" thickBot="1" x14ac:dyDescent="0.25">
      <c r="BK97" s="267" t="str">
        <f>IF('I_State and program information'!$E$91&lt;&gt;"",'I_State and program information'!E176&amp;"; "&amp;CHAR(10)&amp;CHAR(10),"")</f>
        <v/>
      </c>
      <c r="BL97" s="254" t="str">
        <f>IF(ISNUMBER(FIND(analysismethod10,'III_Plan comp 438.68 {Plan 7}'!E$15)),"",'III_Plan comp 438.68 {Plan 7}'!E$15&amp;analysismethod10)</f>
        <v/>
      </c>
      <c r="BM97" s="254" t="str">
        <f>IF(ISNUMBER(FIND(analysismethod10,'III_Plan comp 438.68 {Plan 7}'!F$15)),"",'III_Plan comp 438.68 {Plan 7}'!F$15&amp;analysismethod10)</f>
        <v/>
      </c>
      <c r="BN97" s="254" t="str">
        <f>IF(ISNUMBER(FIND(analysismethod10,'III_Plan comp 438.68 {Plan 7}'!G$15)),"",'III_Plan comp 438.68 {Plan 7}'!G$15&amp;analysismethod10)</f>
        <v/>
      </c>
      <c r="BO97" s="254" t="str">
        <f>IF(ISNUMBER(FIND(analysismethod10,'III_Plan comp 438.68 {Plan 7}'!H$15)),"",'III_Plan comp 438.68 {Plan 7}'!H$15&amp;analysismethod10)</f>
        <v/>
      </c>
      <c r="BP97" s="254" t="str">
        <f>IF(ISNUMBER(FIND(analysismethod10,'III_Plan comp 438.68 {Plan 7}'!I$15)),"",'III_Plan comp 438.68 {Plan 7}'!I$15&amp;analysismethod10)</f>
        <v/>
      </c>
      <c r="BQ97" s="254" t="str">
        <f>IF(ISNUMBER(FIND(analysismethod10,'III_Plan comp 438.68 {Plan 7}'!J$15)),"",'III_Plan comp 438.68 {Plan 7}'!J$15&amp;analysismethod10)</f>
        <v/>
      </c>
      <c r="BR97" s="254" t="str">
        <f>IF(ISNUMBER(FIND(analysismethod10,'III_Plan comp 438.68 {Plan 7}'!K$15)),"",'III_Plan comp 438.68 {Plan 7}'!K$15&amp;analysismethod10)</f>
        <v/>
      </c>
      <c r="BS97" s="254" t="str">
        <f>IF(ISNUMBER(FIND(analysismethod10,'III_Plan comp 438.68 {Plan 7}'!L$15)),"",'III_Plan comp 438.68 {Plan 7}'!L$15&amp;analysismethod10)</f>
        <v/>
      </c>
      <c r="BT97" s="254" t="str">
        <f>IF(ISNUMBER(FIND(analysismethod10,'III_Plan comp 438.68 {Plan 7}'!M$15)),"",'III_Plan comp 438.68 {Plan 7}'!M$15&amp;analysismethod10)</f>
        <v/>
      </c>
      <c r="BU97" s="254" t="str">
        <f>IF(ISNUMBER(FIND(analysismethod10,'III_Plan comp 438.68 {Plan 7}'!N$15)),"",'III_Plan comp 438.68 {Plan 7}'!N$15&amp;analysismethod10)</f>
        <v/>
      </c>
      <c r="BV97" s="254" t="str">
        <f>IF(ISNUMBER(FIND(analysismethod10,'III_Plan comp 438.68 {Plan 7}'!O$15)),"",'III_Plan comp 438.68 {Plan 7}'!O$15&amp;analysismethod10)</f>
        <v/>
      </c>
      <c r="BW97" s="254" t="str">
        <f>IF(ISNUMBER(FIND(analysismethod10,'III_Plan comp 438.68 {Plan 7}'!P$15)),"",'III_Plan comp 438.68 {Plan 7}'!P$15&amp;analysismethod10)</f>
        <v/>
      </c>
      <c r="BX97" s="254" t="str">
        <f>IF(ISNUMBER(FIND(analysismethod10,'III_Plan comp 438.68 {Plan 7}'!Q$15)),"",'III_Plan comp 438.68 {Plan 7}'!Q$15&amp;analysismethod10)</f>
        <v/>
      </c>
      <c r="BY97" s="254" t="str">
        <f>IF(ISNUMBER(FIND(analysismethod10,'III_Plan comp 438.68 {Plan 7}'!R$15)),"",'III_Plan comp 438.68 {Plan 7}'!R$15&amp;analysismethod10)</f>
        <v/>
      </c>
      <c r="BZ97" s="254" t="str">
        <f>IF(ISNUMBER(FIND(analysismethod10,'III_Plan comp 438.68 {Plan 7}'!S$15)),"",'III_Plan comp 438.68 {Plan 7}'!S$15&amp;analysismethod10)</f>
        <v/>
      </c>
      <c r="CA97" s="254" t="str">
        <f>IF(ISNUMBER(FIND(analysismethod10,'III_Plan comp 438.68 {Plan 7}'!T$15)),"",'III_Plan comp 438.68 {Plan 7}'!T$15&amp;analysismethod10)</f>
        <v/>
      </c>
      <c r="CB97" s="254" t="str">
        <f>IF(ISNUMBER(FIND(analysismethod10,'III_Plan comp 438.68 {Plan 7}'!U$15)),"",'III_Plan comp 438.68 {Plan 7}'!U$15&amp;analysismethod10)</f>
        <v/>
      </c>
      <c r="CC97" s="254" t="str">
        <f>IF(ISNUMBER(FIND(analysismethod10,'III_Plan comp 438.68 {Plan 7}'!V$15)),"",'III_Plan comp 438.68 {Plan 7}'!V$15&amp;analysismethod10)</f>
        <v/>
      </c>
      <c r="CD97" s="254" t="str">
        <f>IF(ISNUMBER(FIND(analysismethod10,'III_Plan comp 438.68 {Plan 7}'!W$15)),"",'III_Plan comp 438.68 {Plan 7}'!W$15&amp;analysismethod10)</f>
        <v/>
      </c>
      <c r="CE97" s="254" t="str">
        <f>IF(ISNUMBER(FIND(analysismethod10,'III_Plan comp 438.68 {Plan 7}'!X$15)),"",'III_Plan comp 438.68 {Plan 7}'!X$15&amp;analysismethod10)</f>
        <v/>
      </c>
      <c r="CF97" s="254" t="str">
        <f>IF(ISNUMBER(FIND(analysismethod10,'III_Plan comp 438.68 {Plan 7}'!Y$15)),"",'III_Plan comp 438.68 {Plan 7}'!Y$15&amp;analysismethod10)</f>
        <v/>
      </c>
      <c r="CG97" s="254" t="str">
        <f>IF(ISNUMBER(FIND(analysismethod10,'III_Plan comp 438.68 {Plan 7}'!Z$15)),"",'III_Plan comp 438.68 {Plan 7}'!Z$15&amp;analysismethod10)</f>
        <v/>
      </c>
      <c r="CH97" s="254" t="str">
        <f>IF(ISNUMBER(FIND(analysismethod10,'III_Plan comp 438.68 {Plan 7}'!AA$15)),"",'III_Plan comp 438.68 {Plan 7}'!AA$15&amp;analysismethod10)</f>
        <v/>
      </c>
      <c r="CI97" s="254" t="str">
        <f>IF(ISNUMBER(FIND(analysismethod10,'III_Plan comp 438.68 {Plan 7}'!AB$15)),"",'III_Plan comp 438.68 {Plan 7}'!AB$15&amp;analysismethod10)</f>
        <v/>
      </c>
      <c r="CJ97" s="254" t="str">
        <f>IF(ISNUMBER(FIND(analysismethod10,'III_Plan comp 438.68 {Plan 7}'!AC$15)),"",'III_Plan comp 438.68 {Plan 7}'!AC$15&amp;analysismethod10)</f>
        <v/>
      </c>
      <c r="CK97" s="254" t="str">
        <f>IF(ISNUMBER(FIND(analysismethod10,'III_Plan comp 438.68 {Plan 7}'!AD$15)),"",'III_Plan comp 438.68 {Plan 7}'!AD$15&amp;analysismethod10)</f>
        <v/>
      </c>
      <c r="CL97" s="254" t="str">
        <f>IF(ISNUMBER(FIND(analysismethod10,'III_Plan comp 438.68 {Plan 7}'!AE$15)),"",'III_Plan comp 438.68 {Plan 7}'!AE$15&amp;analysismethod10)</f>
        <v/>
      </c>
      <c r="CM97" s="254" t="str">
        <f>IF(ISNUMBER(FIND(analysismethod10,'III_Plan comp 438.68 {Plan 7}'!AF$15)),"",'III_Plan comp 438.68 {Plan 7}'!AF$15&amp;analysismethod10)</f>
        <v/>
      </c>
      <c r="CN97" s="254" t="str">
        <f>IF(ISNUMBER(FIND(analysismethod10,'III_Plan comp 438.68 {Plan 7}'!AG$15)),"",'III_Plan comp 438.68 {Plan 7}'!AG$15&amp;analysismethod10)</f>
        <v/>
      </c>
      <c r="CO97" s="254" t="str">
        <f>IF(ISNUMBER(FIND(analysismethod10,'III_Plan comp 438.68 {Plan 7}'!AH$15)),"",'III_Plan comp 438.68 {Plan 7}'!AH$15&amp;analysismethod10)</f>
        <v/>
      </c>
      <c r="CP97" s="254" t="str">
        <f>IF(ISNUMBER(FIND(analysismethod10,'III_Plan comp 438.68 {Plan 7}'!AI$15)),"",'III_Plan comp 438.68 {Plan 7}'!AI$15&amp;analysismethod10)</f>
        <v/>
      </c>
      <c r="CQ97" s="254" t="str">
        <f>IF(ISNUMBER(FIND(analysismethod10,'III_Plan comp 438.68 {Plan 7}'!AJ$15)),"",'III_Plan comp 438.68 {Plan 7}'!AJ$15&amp;analysismethod10)</f>
        <v/>
      </c>
      <c r="CR97" s="254" t="str">
        <f>IF(ISNUMBER(FIND(analysismethod10,'III_Plan comp 438.68 {Plan 7}'!AK$15)),"",'III_Plan comp 438.68 {Plan 7}'!AK$15&amp;analysismethod10)</f>
        <v/>
      </c>
      <c r="CS97" s="254" t="str">
        <f>IF(ISNUMBER(FIND(analysismethod10,'III_Plan comp 438.68 {Plan 7}'!AL$15)),"",'III_Plan comp 438.68 {Plan 7}'!AL$15&amp;analysismethod10)</f>
        <v/>
      </c>
      <c r="CT97" s="254" t="str">
        <f>IF(ISNUMBER(FIND(analysismethod10,'III_Plan comp 438.68 {Plan 7}'!AM$15)),"",'III_Plan comp 438.68 {Plan 7}'!AM$15&amp;analysismethod10)</f>
        <v/>
      </c>
      <c r="CU97" s="254" t="str">
        <f>IF(ISNUMBER(FIND(analysismethod10,'III_Plan comp 438.68 {Plan 7}'!AN$15)),"",'III_Plan comp 438.68 {Plan 7}'!AN$15&amp;analysismethod10)</f>
        <v/>
      </c>
      <c r="CV97" s="254" t="str">
        <f>IF(ISNUMBER(FIND(analysismethod10,'III_Plan comp 438.68 {Plan 7}'!AO$15)),"",'III_Plan comp 438.68 {Plan 7}'!AO$15&amp;analysismethod10)</f>
        <v/>
      </c>
      <c r="CW97" s="254" t="str">
        <f>IF(ISNUMBER(FIND(analysismethod10,'III_Plan comp 438.68 {Plan 7}'!AP$15)),"",'III_Plan comp 438.68 {Plan 7}'!AP$15&amp;analysismethod10)</f>
        <v/>
      </c>
      <c r="CX97" s="254" t="str">
        <f>IF(ISNUMBER(FIND(analysismethod10,'III_Plan comp 438.68 {Plan 7}'!AQ$15)),"",'III_Plan comp 438.68 {Plan 7}'!AQ$15&amp;analysismethod10)</f>
        <v/>
      </c>
      <c r="CY97" s="254" t="str">
        <f>IF(ISNUMBER(FIND(analysismethod10,'III_Plan comp 438.68 {Plan 7}'!AR$15)),"",'III_Plan comp 438.68 {Plan 7}'!AR$15&amp;analysismethod10)</f>
        <v/>
      </c>
      <c r="CZ97" s="254" t="str">
        <f>IF(ISNUMBER(FIND(analysismethod10,'III_Plan comp 438.68 {Plan 7}'!AS$15)),"",'III_Plan comp 438.68 {Plan 7}'!AS$15&amp;analysismethod10)</f>
        <v/>
      </c>
      <c r="DA97" s="254" t="str">
        <f>IF(ISNUMBER(FIND(analysismethod10,'III_Plan comp 438.68 {Plan 7}'!AT$15)),"",'III_Plan comp 438.68 {Plan 7}'!AT$15&amp;analysismethod10)</f>
        <v/>
      </c>
      <c r="DB97" s="254" t="str">
        <f>IF(ISNUMBER(FIND(analysismethod10,'III_Plan comp 438.68 {Plan 7}'!AU$15)),"",'III_Plan comp 438.68 {Plan 7}'!AU$15&amp;analysismethod10)</f>
        <v/>
      </c>
      <c r="DC97" s="254" t="str">
        <f>IF(ISNUMBER(FIND(analysismethod10,'III_Plan comp 438.68 {Plan 7}'!AV$15)),"",'III_Plan comp 438.68 {Plan 7}'!AV$15&amp;analysismethod10)</f>
        <v/>
      </c>
      <c r="DD97" s="254" t="str">
        <f>IF(ISNUMBER(FIND(analysismethod10,'III_Plan comp 438.68 {Plan 7}'!AW$15)),"",'III_Plan comp 438.68 {Plan 7}'!AW$15&amp;analysismethod10)</f>
        <v/>
      </c>
      <c r="DE97" s="254" t="str">
        <f>IF(ISNUMBER(FIND(analysismethod10,'III_Plan comp 438.68 {Plan 7}'!AX$15)),"",'III_Plan comp 438.68 {Plan 7}'!AX$15&amp;analysismethod10)</f>
        <v/>
      </c>
      <c r="DF97" s="254" t="str">
        <f>IF(ISNUMBER(FIND(analysismethod10,'III_Plan comp 438.68 {Plan 7}'!AY$15)),"",'III_Plan comp 438.68 {Plan 7}'!AY$15&amp;analysismethod10)</f>
        <v/>
      </c>
      <c r="DG97" s="254" t="str">
        <f>IF(ISNUMBER(FIND(analysismethod10,'III_Plan comp 438.68 {Plan 7}'!AZ$15)),"",'III_Plan comp 438.68 {Plan 7}'!AZ$15&amp;analysismethod10)</f>
        <v/>
      </c>
      <c r="DH97" s="254" t="str">
        <f>IF(ISNUMBER(FIND(analysismethod10,'III_Plan comp 438.68 {Plan 7}'!BA$15)),"",'III_Plan comp 438.68 {Plan 7}'!BA$15&amp;analysismethod10)</f>
        <v/>
      </c>
      <c r="DI97" s="254" t="str">
        <f>IF(ISNUMBER(FIND(analysismethod10,'III_Plan comp 438.68 {Plan 7}'!BB$15)),"",'III_Plan comp 438.68 {Plan 7}'!BB$15&amp;analysismethod10)</f>
        <v/>
      </c>
      <c r="DJ97" s="254" t="str">
        <f>IF(ISNUMBER(FIND(analysismethod10,'III_Plan comp 438.68 {Plan 7}'!BC$15)),"",'III_Plan comp 438.68 {Plan 7}'!BC$15&amp;analysismethod10)</f>
        <v/>
      </c>
      <c r="DK97" s="254" t="str">
        <f>IF(ISNUMBER(FIND(analysismethod10,'III_Plan comp 438.68 {Plan 7}'!BD$15)),"",'III_Plan comp 438.68 {Plan 7}'!BD$15&amp;analysismethod10)</f>
        <v/>
      </c>
      <c r="DL97" s="254" t="str">
        <f>IF(ISNUMBER(FIND(analysismethod10,'III_Plan comp 438.68 {Plan 7}'!BE$15)),"",'III_Plan comp 438.68 {Plan 7}'!BE$15&amp;analysismethod10)</f>
        <v/>
      </c>
      <c r="DM97" s="254" t="str">
        <f>IF(ISNUMBER(FIND(analysismethod10,'III_Plan comp 438.68 {Plan 7}'!BF$15)),"",'III_Plan comp 438.68 {Plan 7}'!BF$15&amp;analysismethod10)</f>
        <v/>
      </c>
      <c r="DN97" s="254" t="str">
        <f>IF(ISNUMBER(FIND(analysismethod10,'III_Plan comp 438.68 {Plan 7}'!BG$15)),"",'III_Plan comp 438.68 {Plan 7}'!BG$15&amp;analysismethod10)</f>
        <v/>
      </c>
      <c r="DO97" s="254" t="str">
        <f>IF(ISNUMBER(FIND(analysismethod10,'III_Plan comp 438.68 {Plan 7}'!BH$15)),"",'III_Plan comp 438.68 {Plan 7}'!BH$15&amp;analysismethod10)</f>
        <v/>
      </c>
      <c r="DP97" s="254" t="str">
        <f>IF(ISNUMBER(FIND(analysismethod10,'III_Plan comp 438.68 {Plan 7}'!BI$15)),"",'III_Plan comp 438.68 {Plan 7}'!BI$15&amp;analysismethod10)</f>
        <v/>
      </c>
      <c r="DQ97" s="254" t="str">
        <f>IF(ISNUMBER(FIND(analysismethod10,'III_Plan comp 438.68 {Plan 7}'!BJ$15)),"",'III_Plan comp 438.68 {Plan 7}'!BJ$15&amp;analysismethod10)</f>
        <v/>
      </c>
      <c r="DR97" s="254" t="str">
        <f>IF(ISNUMBER(FIND(analysismethod10,'III_Plan comp 438.68 {Plan 7}'!BK$15)),"",'III_Plan comp 438.68 {Plan 7}'!BK$15&amp;analysismethod10)</f>
        <v/>
      </c>
      <c r="DS97" s="254" t="str">
        <f>IF(ISNUMBER(FIND(analysismethod10,'III_Plan comp 438.68 {Plan 7}'!BL$15)),"",'III_Plan comp 438.68 {Plan 7}'!BL$15&amp;analysismethod10)</f>
        <v/>
      </c>
      <c r="DT97" s="254" t="str">
        <f>IF(ISNUMBER(FIND(analysismethod10,'III_Plan comp 438.68 {Plan 7}'!BM$15)),"",'III_Plan comp 438.68 {Plan 7}'!BM$15&amp;analysismethod10)</f>
        <v/>
      </c>
      <c r="DU97" s="254" t="str">
        <f>IF(ISNUMBER(FIND(analysismethod10,'III_Plan comp 438.68 {Plan 7}'!BN$15)),"",'III_Plan comp 438.68 {Plan 7}'!BN$15&amp;analysismethod10)</f>
        <v/>
      </c>
      <c r="DV97" s="254" t="str">
        <f>IF(ISNUMBER(FIND(analysismethod10,'III_Plan comp 438.68 {Plan 7}'!BO$15)),"",'III_Plan comp 438.68 {Plan 7}'!BO$15&amp;analysismethod10)</f>
        <v/>
      </c>
      <c r="DW97" s="254" t="str">
        <f>IF(ISNUMBER(FIND(analysismethod10,'III_Plan comp 438.68 {Plan 7}'!BP$15)),"",'III_Plan comp 438.68 {Plan 7}'!BP$15&amp;analysismethod10)</f>
        <v/>
      </c>
      <c r="DX97" s="254" t="str">
        <f>IF(ISNUMBER(FIND(analysismethod10,'III_Plan comp 438.68 {Plan 7}'!BQ$15)),"",'III_Plan comp 438.68 {Plan 7}'!BQ$15&amp;analysismethod10)</f>
        <v/>
      </c>
      <c r="DY97" s="254" t="str">
        <f>IF(ISNUMBER(FIND(analysismethod10,'III_Plan comp 438.68 {Plan 7}'!BR$15)),"",'III_Plan comp 438.68 {Plan 7}'!BR$15&amp;analysismethod10)</f>
        <v/>
      </c>
      <c r="DZ97" s="254" t="str">
        <f>IF(ISNUMBER(FIND(analysismethod10,'III_Plan comp 438.68 {Plan 7}'!BS$15)),"",'III_Plan comp 438.68 {Plan 7}'!BS$15&amp;analysismethod10)</f>
        <v/>
      </c>
      <c r="EA97" s="254" t="str">
        <f>IF(ISNUMBER(FIND(analysismethod10,'III_Plan comp 438.68 {Plan 7}'!BT$15)),"",'III_Plan comp 438.68 {Plan 7}'!BT$15&amp;analysismethod10)</f>
        <v/>
      </c>
      <c r="EB97" s="254" t="str">
        <f>IF(ISNUMBER(FIND(analysismethod10,'III_Plan comp 438.68 {Plan 7}'!BU$15)),"",'III_Plan comp 438.68 {Plan 7}'!BU$15&amp;analysismethod10)</f>
        <v/>
      </c>
      <c r="EC97" s="254" t="str">
        <f>IF(ISNUMBER(FIND(analysismethod10,'III_Plan comp 438.68 {Plan 7}'!BV$15)),"",'III_Plan comp 438.68 {Plan 7}'!BV$15&amp;analysismethod10)</f>
        <v/>
      </c>
      <c r="ED97" s="254" t="str">
        <f>IF(ISNUMBER(FIND(analysismethod10,'III_Plan comp 438.68 {Plan 7}'!BW$15)),"",'III_Plan comp 438.68 {Plan 7}'!BW$15&amp;analysismethod10)</f>
        <v/>
      </c>
      <c r="EE97" s="254" t="str">
        <f>IF(ISNUMBER(FIND(analysismethod10,'III_Plan comp 438.68 {Plan 7}'!BX$15)),"",'III_Plan comp 438.68 {Plan 7}'!BX$15&amp;analysismethod10)</f>
        <v/>
      </c>
      <c r="EF97" s="254" t="str">
        <f>IF(ISNUMBER(FIND(analysismethod10,'III_Plan comp 438.68 {Plan 7}'!BY$15)),"",'III_Plan comp 438.68 {Plan 7}'!BY$15&amp;analysismethod10)</f>
        <v/>
      </c>
      <c r="EG97" s="254" t="str">
        <f>IF(ISNUMBER(FIND(analysismethod10,'III_Plan comp 438.68 {Plan 7}'!BZ$15)),"",'III_Plan comp 438.68 {Plan 7}'!BZ$15&amp;analysismethod10)</f>
        <v/>
      </c>
      <c r="EH97" s="254" t="str">
        <f>IF(ISNUMBER(FIND(analysismethod10,'III_Plan comp 438.68 {Plan 7}'!CA$15)),"",'III_Plan comp 438.68 {Plan 7}'!CA$15&amp;analysismethod10)</f>
        <v/>
      </c>
      <c r="EI97" s="254" t="str">
        <f>IF(ISNUMBER(FIND(analysismethod10,'III_Plan comp 438.68 {Plan 7}'!CB$15)),"",'III_Plan comp 438.68 {Plan 7}'!CB$15&amp;analysismethod10)</f>
        <v/>
      </c>
      <c r="EJ97" s="254" t="str">
        <f>IF(ISNUMBER(FIND(analysismethod10,'III_Plan comp 438.68 {Plan 7}'!CC$15)),"",'III_Plan comp 438.68 {Plan 7}'!CC$15&amp;analysismethod10)</f>
        <v/>
      </c>
      <c r="EK97" s="254" t="str">
        <f>IF(ISNUMBER(FIND(analysismethod10,'III_Plan comp 438.68 {Plan 7}'!CD$15)),"",'III_Plan comp 438.68 {Plan 7}'!CD$15&amp;analysismethod10)</f>
        <v/>
      </c>
      <c r="EL97" s="254" t="str">
        <f>IF(ISNUMBER(FIND(analysismethod10,'III_Plan comp 438.68 {Plan 7}'!CE$15)),"",'III_Plan comp 438.68 {Plan 7}'!CE$15&amp;analysismethod10)</f>
        <v/>
      </c>
      <c r="EM97" s="254" t="str">
        <f>IF(ISNUMBER(FIND(analysismethod10,'III_Plan comp 438.68 {Plan 7}'!CF$15)),"",'III_Plan comp 438.68 {Plan 7}'!CF$15&amp;analysismethod10)</f>
        <v/>
      </c>
      <c r="EN97" s="254" t="str">
        <f>IF(ISNUMBER(FIND(analysismethod10,'III_Plan comp 438.68 {Plan 7}'!CG$15)),"",'III_Plan comp 438.68 {Plan 7}'!CG$15&amp;analysismethod10)</f>
        <v/>
      </c>
      <c r="EO97" s="254" t="str">
        <f>IF(ISNUMBER(FIND(analysismethod10,'III_Plan comp 438.68 {Plan 7}'!CH$15)),"",'III_Plan comp 438.68 {Plan 7}'!CH$15&amp;analysismethod10)</f>
        <v/>
      </c>
      <c r="EP97" s="254" t="str">
        <f>IF(ISNUMBER(FIND(analysismethod10,'III_Plan comp 438.68 {Plan 7}'!CI$15)),"",'III_Plan comp 438.68 {Plan 7}'!CI$15&amp;analysismethod10)</f>
        <v/>
      </c>
      <c r="EQ97" s="254" t="str">
        <f>IF(ISNUMBER(FIND(analysismethod10,'III_Plan comp 438.68 {Plan 7}'!CJ$15)),"",'III_Plan comp 438.68 {Plan 7}'!CJ$15&amp;analysismethod10)</f>
        <v/>
      </c>
      <c r="ER97" s="254" t="str">
        <f>IF(ISNUMBER(FIND(analysismethod10,'III_Plan comp 438.68 {Plan 7}'!CK$15)),"",'III_Plan comp 438.68 {Plan 7}'!CK$15&amp;analysismethod10)</f>
        <v/>
      </c>
      <c r="ES97" s="254" t="str">
        <f>IF(ISNUMBER(FIND(analysismethod10,'III_Plan comp 438.68 {Plan 7}'!CL$15)),"",'III_Plan comp 438.68 {Plan 7}'!CL$15&amp;analysismethod10)</f>
        <v/>
      </c>
      <c r="ET97" s="254" t="str">
        <f>IF(ISNUMBER(FIND(analysismethod10,'III_Plan comp 438.68 {Plan 7}'!CM$15)),"",'III_Plan comp 438.68 {Plan 7}'!CM$15&amp;analysismethod10)</f>
        <v/>
      </c>
      <c r="EU97" s="254" t="str">
        <f>IF(ISNUMBER(FIND(analysismethod10,'III_Plan comp 438.68 {Plan 7}'!CN$15)),"",'III_Plan comp 438.68 {Plan 7}'!CN$15&amp;analysismethod10)</f>
        <v/>
      </c>
      <c r="EV97" s="254" t="str">
        <f>IF(ISNUMBER(FIND(analysismethod10,'III_Plan comp 438.68 {Plan 7}'!CO$15)),"",'III_Plan comp 438.68 {Plan 7}'!CO$15&amp;analysismethod10)</f>
        <v/>
      </c>
      <c r="EW97" s="254" t="str">
        <f>IF(ISNUMBER(FIND(analysismethod10,'III_Plan comp 438.68 {Plan 7}'!CP$15)),"",'III_Plan comp 438.68 {Plan 7}'!CP$15&amp;analysismethod10)</f>
        <v/>
      </c>
      <c r="EX97" s="254" t="str">
        <f>IF(ISNUMBER(FIND(analysismethod10,'III_Plan comp 438.68 {Plan 7}'!CQ$15)),"",'III_Plan comp 438.68 {Plan 7}'!CQ$15&amp;analysismethod10)</f>
        <v/>
      </c>
      <c r="EY97" s="254" t="str">
        <f>IF(ISNUMBER(FIND(analysismethod10,'III_Plan comp 438.68 {Plan 7}'!CR$15)),"",'III_Plan comp 438.68 {Plan 7}'!CR$15&amp;analysismethod10)</f>
        <v/>
      </c>
      <c r="EZ97" s="254" t="str">
        <f>IF(ISNUMBER(FIND(analysismethod10,'III_Plan comp 438.68 {Plan 7}'!CS$15)),"",'III_Plan comp 438.68 {Plan 7}'!CS$15&amp;analysismethod10)</f>
        <v/>
      </c>
      <c r="FA97" s="254" t="str">
        <f>IF(ISNUMBER(FIND(analysismethod10,'III_Plan comp 438.68 {Plan 7}'!CT$15)),"",'III_Plan comp 438.68 {Plan 7}'!CT$15&amp;analysismethod10)</f>
        <v/>
      </c>
      <c r="FB97" s="254" t="str">
        <f>IF(ISNUMBER(FIND(analysismethod10,'III_Plan comp 438.68 {Plan 7}'!CU$15)),"",'III_Plan comp 438.68 {Plan 7}'!CU$15&amp;analysismethod10)</f>
        <v/>
      </c>
      <c r="FC97" s="254" t="str">
        <f>IF(ISNUMBER(FIND(analysismethod10,'III_Plan comp 438.68 {Plan 7}'!CV$15)),"",'III_Plan comp 438.68 {Plan 7}'!CV$15&amp;analysismethod10)</f>
        <v/>
      </c>
      <c r="FD97" s="254" t="str">
        <f>IF(ISNUMBER(FIND(analysismethod10,'III_Plan comp 438.68 {Plan 7}'!CW$15)),"",'III_Plan comp 438.68 {Plan 7}'!CW$15&amp;analysismethod10)</f>
        <v/>
      </c>
      <c r="FE97" s="254" t="str">
        <f>IF(ISNUMBER(FIND(analysismethod10,'III_Plan comp 438.68 {Plan 7}'!CX$15)),"",'III_Plan comp 438.68 {Plan 7}'!CX$15&amp;analysismethod10)</f>
        <v/>
      </c>
      <c r="FF97" s="254" t="str">
        <f>IF(ISNUMBER(FIND(analysismethod10,'III_Plan comp 438.68 {Plan 7}'!CY$15)),"",'III_Plan comp 438.68 {Plan 7}'!CY$15&amp;analysismethod10)</f>
        <v/>
      </c>
      <c r="FG97" s="254" t="str">
        <f>IF(ISNUMBER(FIND(analysismethod10,'III_Plan comp 438.68 {Plan 7}'!CZ$15)),"",'III_Plan comp 438.68 {Plan 7}'!CZ$15&amp;analysismethod10)</f>
        <v/>
      </c>
    </row>
    <row r="98" spans="62:163" ht="15" thickTop="1" x14ac:dyDescent="0.2"/>
    <row r="99" spans="62:163" ht="15" thickBot="1" x14ac:dyDescent="0.25"/>
    <row r="100" spans="62:163" ht="15.75" thickTop="1" x14ac:dyDescent="0.25">
      <c r="BJ100" s="268" t="s">
        <v>112</v>
      </c>
      <c r="BK100" s="247" t="str">
        <f>IF('I_State and program information'!$E$50="Yes","Geomapping"&amp;"; "&amp;CHAR(10)&amp;CHAR(10),"")</f>
        <v xml:space="preserve">Geomapping; 
</v>
      </c>
      <c r="BL100" s="248" t="str">
        <f>IF(ISNUMBER(FIND(analysismethod1,'III_Plan comp 438.68 {Plan 8}'!E$15)),"",'III_Plan comp 438.68 {Plan 8}'!E$15&amp;analysismethod1)</f>
        <v xml:space="preserve">Geomapping; 
</v>
      </c>
      <c r="BM100" s="248" t="str">
        <f>IF(ISNUMBER(FIND(analysismethod1,'III_Plan comp 438.68 {Plan 8}'!F$15)),"",'III_Plan comp 438.68 {Plan 8}'!F$15&amp;analysismethod1)</f>
        <v xml:space="preserve">Geomapping; 
</v>
      </c>
      <c r="BN100" s="248" t="str">
        <f>IF(ISNUMBER(FIND(analysismethod1,'III_Plan comp 438.68 {Plan 8}'!G$15)),"",'III_Plan comp 438.68 {Plan 8}'!G$15&amp;analysismethod1)</f>
        <v xml:space="preserve">Geomapping; 
</v>
      </c>
      <c r="BO100" s="248" t="str">
        <f>IF(ISNUMBER(FIND(analysismethod1,'III_Plan comp 438.68 {Plan 8}'!H$15)),"",'III_Plan comp 438.68 {Plan 8}'!H$15&amp;analysismethod1)</f>
        <v xml:space="preserve">Geomapping; 
</v>
      </c>
      <c r="BP100" s="248" t="str">
        <f>IF(ISNUMBER(FIND(analysismethod1,'III_Plan comp 438.68 {Plan 8}'!I$15)),"",'III_Plan comp 438.68 {Plan 8}'!I$15&amp;analysismethod1)</f>
        <v xml:space="preserve">Geomapping; 
</v>
      </c>
      <c r="BQ100" s="248" t="str">
        <f>IF(ISNUMBER(FIND(analysismethod1,'III_Plan comp 438.68 {Plan 8}'!J$15)),"",'III_Plan comp 438.68 {Plan 8}'!J$15&amp;analysismethod1)</f>
        <v xml:space="preserve">Geomapping; 
</v>
      </c>
      <c r="BR100" s="248" t="str">
        <f>IF(ISNUMBER(FIND(analysismethod1,'III_Plan comp 438.68 {Plan 8}'!K$15)),"",'III_Plan comp 438.68 {Plan 8}'!K$15&amp;analysismethod1)</f>
        <v xml:space="preserve">Geomapping; 
</v>
      </c>
      <c r="BS100" s="248" t="str">
        <f>IF(ISNUMBER(FIND(analysismethod1,'III_Plan comp 438.68 {Plan 8}'!L$15)),"",'III_Plan comp 438.68 {Plan 8}'!L$15&amp;analysismethod1)</f>
        <v xml:space="preserve">Geomapping; 
</v>
      </c>
      <c r="BT100" s="248" t="str">
        <f>IF(ISNUMBER(FIND(analysismethod1,'III_Plan comp 438.68 {Plan 8}'!M$15)),"",'III_Plan comp 438.68 {Plan 8}'!M$15&amp;analysismethod1)</f>
        <v xml:space="preserve">Geomapping; 
</v>
      </c>
      <c r="BU100" s="248" t="str">
        <f>IF(ISNUMBER(FIND(analysismethod1,'III_Plan comp 438.68 {Plan 8}'!N$15)),"",'III_Plan comp 438.68 {Plan 8}'!N$15&amp;analysismethod1)</f>
        <v xml:space="preserve">Geomapping; 
</v>
      </c>
      <c r="BV100" s="248" t="str">
        <f>IF(ISNUMBER(FIND(analysismethod1,'III_Plan comp 438.68 {Plan 8}'!O$15)),"",'III_Plan comp 438.68 {Plan 8}'!O$15&amp;analysismethod1)</f>
        <v xml:space="preserve">Geomapping; 
</v>
      </c>
      <c r="BW100" s="248" t="str">
        <f>IF(ISNUMBER(FIND(analysismethod1,'III_Plan comp 438.68 {Plan 8}'!P$15)),"",'III_Plan comp 438.68 {Plan 8}'!P$15&amp;analysismethod1)</f>
        <v xml:space="preserve">Geomapping; 
</v>
      </c>
      <c r="BX100" s="248" t="str">
        <f>IF(ISNUMBER(FIND(analysismethod1,'III_Plan comp 438.68 {Plan 8}'!Q$15)),"",'III_Plan comp 438.68 {Plan 8}'!Q$15&amp;analysismethod1)</f>
        <v xml:space="preserve">Geomapping; 
</v>
      </c>
      <c r="BY100" s="248" t="str">
        <f>IF(ISNUMBER(FIND(analysismethod1,'III_Plan comp 438.68 {Plan 8}'!R$15)),"",'III_Plan comp 438.68 {Plan 8}'!R$15&amp;analysismethod1)</f>
        <v xml:space="preserve">Geomapping; 
</v>
      </c>
      <c r="BZ100" s="248" t="str">
        <f>IF(ISNUMBER(FIND(analysismethod1,'III_Plan comp 438.68 {Plan 8}'!S$15)),"",'III_Plan comp 438.68 {Plan 8}'!S$15&amp;analysismethod1)</f>
        <v xml:space="preserve">Geomapping; 
</v>
      </c>
      <c r="CA100" s="248" t="str">
        <f>IF(ISNUMBER(FIND(analysismethod1,'III_Plan comp 438.68 {Plan 8}'!T$15)),"",'III_Plan comp 438.68 {Plan 8}'!T$15&amp;analysismethod1)</f>
        <v xml:space="preserve">Geomapping; 
</v>
      </c>
      <c r="CB100" s="248" t="str">
        <f>IF(ISNUMBER(FIND(analysismethod1,'III_Plan comp 438.68 {Plan 8}'!U$15)),"",'III_Plan comp 438.68 {Plan 8}'!U$15&amp;analysismethod1)</f>
        <v xml:space="preserve">Geomapping; 
</v>
      </c>
      <c r="CC100" s="248" t="str">
        <f>IF(ISNUMBER(FIND(analysismethod1,'III_Plan comp 438.68 {Plan 8}'!V$15)),"",'III_Plan comp 438.68 {Plan 8}'!V$15&amp;analysismethod1)</f>
        <v xml:space="preserve">Geomapping; 
</v>
      </c>
      <c r="CD100" s="248" t="str">
        <f>IF(ISNUMBER(FIND(analysismethod1,'III_Plan comp 438.68 {Plan 8}'!W$15)),"",'III_Plan comp 438.68 {Plan 8}'!W$15&amp;analysismethod1)</f>
        <v xml:space="preserve">Geomapping; 
</v>
      </c>
      <c r="CE100" s="248" t="str">
        <f>IF(ISNUMBER(FIND(analysismethod1,'III_Plan comp 438.68 {Plan 8}'!X$15)),"",'III_Plan comp 438.68 {Plan 8}'!X$15&amp;analysismethod1)</f>
        <v xml:space="preserve">Geomapping; 
</v>
      </c>
      <c r="CF100" s="248" t="str">
        <f>IF(ISNUMBER(FIND(analysismethod1,'III_Plan comp 438.68 {Plan 8}'!Y$15)),"",'III_Plan comp 438.68 {Plan 8}'!Y$15&amp;analysismethod1)</f>
        <v xml:space="preserve">Geomapping; 
</v>
      </c>
      <c r="CG100" s="248" t="str">
        <f>IF(ISNUMBER(FIND(analysismethod1,'III_Plan comp 438.68 {Plan 8}'!Z$15)),"",'III_Plan comp 438.68 {Plan 8}'!Z$15&amp;analysismethod1)</f>
        <v xml:space="preserve">Geomapping; 
</v>
      </c>
      <c r="CH100" s="248" t="str">
        <f>IF(ISNUMBER(FIND(analysismethod1,'III_Plan comp 438.68 {Plan 8}'!AA$15)),"",'III_Plan comp 438.68 {Plan 8}'!AA$15&amp;analysismethod1)</f>
        <v xml:space="preserve">Geomapping; 
</v>
      </c>
      <c r="CI100" s="248" t="str">
        <f>IF(ISNUMBER(FIND(analysismethod1,'III_Plan comp 438.68 {Plan 8}'!AB$15)),"",'III_Plan comp 438.68 {Plan 8}'!AB$15&amp;analysismethod1)</f>
        <v xml:space="preserve">Geomapping; 
</v>
      </c>
      <c r="CJ100" s="248" t="str">
        <f>IF(ISNUMBER(FIND(analysismethod1,'III_Plan comp 438.68 {Plan 8}'!AC$15)),"",'III_Plan comp 438.68 {Plan 8}'!AC$15&amp;analysismethod1)</f>
        <v xml:space="preserve">Geomapping; 
</v>
      </c>
      <c r="CK100" s="248" t="str">
        <f>IF(ISNUMBER(FIND(analysismethod1,'III_Plan comp 438.68 {Plan 8}'!AD$15)),"",'III_Plan comp 438.68 {Plan 8}'!AD$15&amp;analysismethod1)</f>
        <v xml:space="preserve">Geomapping; 
</v>
      </c>
      <c r="CL100" s="248" t="str">
        <f>IF(ISNUMBER(FIND(analysismethod1,'III_Plan comp 438.68 {Plan 8}'!AE$15)),"",'III_Plan comp 438.68 {Plan 8}'!AE$15&amp;analysismethod1)</f>
        <v xml:space="preserve">Geomapping; 
</v>
      </c>
      <c r="CM100" s="248" t="str">
        <f>IF(ISNUMBER(FIND(analysismethod1,'III_Plan comp 438.68 {Plan 8}'!AF$15)),"",'III_Plan comp 438.68 {Plan 8}'!AF$15&amp;analysismethod1)</f>
        <v xml:space="preserve">Geomapping; 
</v>
      </c>
      <c r="CN100" s="248" t="str">
        <f>IF(ISNUMBER(FIND(analysismethod1,'III_Plan comp 438.68 {Plan 8}'!AG$15)),"",'III_Plan comp 438.68 {Plan 8}'!AG$15&amp;analysismethod1)</f>
        <v xml:space="preserve">Geomapping; 
</v>
      </c>
      <c r="CO100" s="248" t="str">
        <f>IF(ISNUMBER(FIND(analysismethod1,'III_Plan comp 438.68 {Plan 8}'!AH$15)),"",'III_Plan comp 438.68 {Plan 8}'!AH$15&amp;analysismethod1)</f>
        <v xml:space="preserve">Geomapping; 
</v>
      </c>
      <c r="CP100" s="248" t="str">
        <f>IF(ISNUMBER(FIND(analysismethod1,'III_Plan comp 438.68 {Plan 8}'!AI$15)),"",'III_Plan comp 438.68 {Plan 8}'!AI$15&amp;analysismethod1)</f>
        <v xml:space="preserve">Geomapping; 
</v>
      </c>
      <c r="CQ100" s="248" t="str">
        <f>IF(ISNUMBER(FIND(analysismethod1,'III_Plan comp 438.68 {Plan 8}'!AJ$15)),"",'III_Plan comp 438.68 {Plan 8}'!AJ$15&amp;analysismethod1)</f>
        <v xml:space="preserve">Geomapping; 
</v>
      </c>
      <c r="CR100" s="248" t="str">
        <f>IF(ISNUMBER(FIND(analysismethod1,'III_Plan comp 438.68 {Plan 8}'!AK$15)),"",'III_Plan comp 438.68 {Plan 8}'!AK$15&amp;analysismethod1)</f>
        <v xml:space="preserve">Geomapping; 
</v>
      </c>
      <c r="CS100" s="248" t="str">
        <f>IF(ISNUMBER(FIND(analysismethod1,'III_Plan comp 438.68 {Plan 8}'!AL$15)),"",'III_Plan comp 438.68 {Plan 8}'!AL$15&amp;analysismethod1)</f>
        <v xml:space="preserve">Geomapping; 
</v>
      </c>
      <c r="CT100" s="248" t="str">
        <f>IF(ISNUMBER(FIND(analysismethod1,'III_Plan comp 438.68 {Plan 8}'!AM$15)),"",'III_Plan comp 438.68 {Plan 8}'!AM$15&amp;analysismethod1)</f>
        <v xml:space="preserve">Geomapping; 
</v>
      </c>
      <c r="CU100" s="248" t="str">
        <f>IF(ISNUMBER(FIND(analysismethod1,'III_Plan comp 438.68 {Plan 8}'!AN$15)),"",'III_Plan comp 438.68 {Plan 8}'!AN$15&amp;analysismethod1)</f>
        <v xml:space="preserve">Geomapping; 
</v>
      </c>
      <c r="CV100" s="248" t="str">
        <f>IF(ISNUMBER(FIND(analysismethod1,'III_Plan comp 438.68 {Plan 8}'!AO$15)),"",'III_Plan comp 438.68 {Plan 8}'!AO$15&amp;analysismethod1)</f>
        <v xml:space="preserve">Geomapping; 
</v>
      </c>
      <c r="CW100" s="248" t="str">
        <f>IF(ISNUMBER(FIND(analysismethod1,'III_Plan comp 438.68 {Plan 8}'!AP$15)),"",'III_Plan comp 438.68 {Plan 8}'!AP$15&amp;analysismethod1)</f>
        <v xml:space="preserve">Geomapping; 
</v>
      </c>
      <c r="CX100" s="248" t="str">
        <f>IF(ISNUMBER(FIND(analysismethod1,'III_Plan comp 438.68 {Plan 8}'!AQ$15)),"",'III_Plan comp 438.68 {Plan 8}'!AQ$15&amp;analysismethod1)</f>
        <v xml:space="preserve">Geomapping; 
</v>
      </c>
      <c r="CY100" s="248" t="str">
        <f>IF(ISNUMBER(FIND(analysismethod1,'III_Plan comp 438.68 {Plan 8}'!AR$15)),"",'III_Plan comp 438.68 {Plan 8}'!AR$15&amp;analysismethod1)</f>
        <v xml:space="preserve">Geomapping; 
</v>
      </c>
      <c r="CZ100" s="248" t="str">
        <f>IF(ISNUMBER(FIND(analysismethod1,'III_Plan comp 438.68 {Plan 8}'!AS$15)),"",'III_Plan comp 438.68 {Plan 8}'!AS$15&amp;analysismethod1)</f>
        <v xml:space="preserve">Geomapping; 
</v>
      </c>
      <c r="DA100" s="248" t="str">
        <f>IF(ISNUMBER(FIND(analysismethod1,'III_Plan comp 438.68 {Plan 8}'!AT$15)),"",'III_Plan comp 438.68 {Plan 8}'!AT$15&amp;analysismethod1)</f>
        <v xml:space="preserve">Geomapping; 
</v>
      </c>
      <c r="DB100" s="248" t="str">
        <f>IF(ISNUMBER(FIND(analysismethod1,'III_Plan comp 438.68 {Plan 8}'!AU$15)),"",'III_Plan comp 438.68 {Plan 8}'!AU$15&amp;analysismethod1)</f>
        <v xml:space="preserve">Geomapping; 
</v>
      </c>
      <c r="DC100" s="248" t="str">
        <f>IF(ISNUMBER(FIND(analysismethod1,'III_Plan comp 438.68 {Plan 8}'!AV$15)),"",'III_Plan comp 438.68 {Plan 8}'!AV$15&amp;analysismethod1)</f>
        <v xml:space="preserve">Geomapping; 
</v>
      </c>
      <c r="DD100" s="248" t="str">
        <f>IF(ISNUMBER(FIND(analysismethod1,'III_Plan comp 438.68 {Plan 8}'!AW$15)),"",'III_Plan comp 438.68 {Plan 8}'!AW$15&amp;analysismethod1)</f>
        <v xml:space="preserve">Geomapping; 
</v>
      </c>
      <c r="DE100" s="248" t="str">
        <f>IF(ISNUMBER(FIND(analysismethod1,'III_Plan comp 438.68 {Plan 8}'!AX$15)),"",'III_Plan comp 438.68 {Plan 8}'!AX$15&amp;analysismethod1)</f>
        <v xml:space="preserve">Geomapping; 
</v>
      </c>
      <c r="DF100" s="248" t="str">
        <f>IF(ISNUMBER(FIND(analysismethod1,'III_Plan comp 438.68 {Plan 8}'!AY$15)),"",'III_Plan comp 438.68 {Plan 8}'!AY$15&amp;analysismethod1)</f>
        <v xml:space="preserve">Geomapping; 
</v>
      </c>
      <c r="DG100" s="248" t="str">
        <f>IF(ISNUMBER(FIND(analysismethod1,'III_Plan comp 438.68 {Plan 8}'!AZ$15)),"",'III_Plan comp 438.68 {Plan 8}'!AZ$15&amp;analysismethod1)</f>
        <v xml:space="preserve">Geomapping; 
</v>
      </c>
      <c r="DH100" s="248" t="str">
        <f>IF(ISNUMBER(FIND(analysismethod1,'III_Plan comp 438.68 {Plan 8}'!BA$15)),"",'III_Plan comp 438.68 {Plan 8}'!BA$15&amp;analysismethod1)</f>
        <v xml:space="preserve">Geomapping; 
</v>
      </c>
      <c r="DI100" s="248" t="str">
        <f>IF(ISNUMBER(FIND(analysismethod1,'III_Plan comp 438.68 {Plan 8}'!BB$15)),"",'III_Plan comp 438.68 {Plan 8}'!BB$15&amp;analysismethod1)</f>
        <v xml:space="preserve">Geomapping; 
</v>
      </c>
      <c r="DJ100" s="248" t="str">
        <f>IF(ISNUMBER(FIND(analysismethod1,'III_Plan comp 438.68 {Plan 8}'!BC$15)),"",'III_Plan comp 438.68 {Plan 8}'!BC$15&amp;analysismethod1)</f>
        <v xml:space="preserve">Geomapping; 
</v>
      </c>
      <c r="DK100" s="248" t="str">
        <f>IF(ISNUMBER(FIND(analysismethod1,'III_Plan comp 438.68 {Plan 8}'!BD$15)),"",'III_Plan comp 438.68 {Plan 8}'!BD$15&amp;analysismethod1)</f>
        <v xml:space="preserve">Geomapping; 
</v>
      </c>
      <c r="DL100" s="248" t="str">
        <f>IF(ISNUMBER(FIND(analysismethod1,'III_Plan comp 438.68 {Plan 8}'!BE$15)),"",'III_Plan comp 438.68 {Plan 8}'!BE$15&amp;analysismethod1)</f>
        <v xml:space="preserve">Geomapping; 
</v>
      </c>
      <c r="DM100" s="248" t="str">
        <f>IF(ISNUMBER(FIND(analysismethod1,'III_Plan comp 438.68 {Plan 8}'!BF$15)),"",'III_Plan comp 438.68 {Plan 8}'!BF$15&amp;analysismethod1)</f>
        <v xml:space="preserve">Geomapping; 
</v>
      </c>
      <c r="DN100" s="248" t="str">
        <f>IF(ISNUMBER(FIND(analysismethod1,'III_Plan comp 438.68 {Plan 8}'!BG$15)),"",'III_Plan comp 438.68 {Plan 8}'!BG$15&amp;analysismethod1)</f>
        <v xml:space="preserve">Geomapping; 
</v>
      </c>
      <c r="DO100" s="248" t="str">
        <f>IF(ISNUMBER(FIND(analysismethod1,'III_Plan comp 438.68 {Plan 8}'!BH$15)),"",'III_Plan comp 438.68 {Plan 8}'!BH$15&amp;analysismethod1)</f>
        <v xml:space="preserve">Geomapping; 
</v>
      </c>
      <c r="DP100" s="248" t="str">
        <f>IF(ISNUMBER(FIND(analysismethod1,'III_Plan comp 438.68 {Plan 8}'!BI$15)),"",'III_Plan comp 438.68 {Plan 8}'!BI$15&amp;analysismethod1)</f>
        <v xml:space="preserve">Geomapping; 
</v>
      </c>
      <c r="DQ100" s="248" t="str">
        <f>IF(ISNUMBER(FIND(analysismethod1,'III_Plan comp 438.68 {Plan 8}'!BJ$15)),"",'III_Plan comp 438.68 {Plan 8}'!BJ$15&amp;analysismethod1)</f>
        <v xml:space="preserve">Geomapping; 
</v>
      </c>
      <c r="DR100" s="248" t="str">
        <f>IF(ISNUMBER(FIND(analysismethod1,'III_Plan comp 438.68 {Plan 8}'!BK$15)),"",'III_Plan comp 438.68 {Plan 8}'!BK$15&amp;analysismethod1)</f>
        <v xml:space="preserve">Geomapping; 
</v>
      </c>
      <c r="DS100" s="248" t="str">
        <f>IF(ISNUMBER(FIND(analysismethod1,'III_Plan comp 438.68 {Plan 8}'!BL$15)),"",'III_Plan comp 438.68 {Plan 8}'!BL$15&amp;analysismethod1)</f>
        <v xml:space="preserve">Geomapping; 
</v>
      </c>
      <c r="DT100" s="248" t="str">
        <f>IF(ISNUMBER(FIND(analysismethod1,'III_Plan comp 438.68 {Plan 8}'!BM$15)),"",'III_Plan comp 438.68 {Plan 8}'!BM$15&amp;analysismethod1)</f>
        <v xml:space="preserve">Geomapping; 
</v>
      </c>
      <c r="DU100" s="248" t="str">
        <f>IF(ISNUMBER(FIND(analysismethod1,'III_Plan comp 438.68 {Plan 8}'!BN$15)),"",'III_Plan comp 438.68 {Plan 8}'!BN$15&amp;analysismethod1)</f>
        <v xml:space="preserve">Geomapping; 
</v>
      </c>
      <c r="DV100" s="248" t="str">
        <f>IF(ISNUMBER(FIND(analysismethod1,'III_Plan comp 438.68 {Plan 8}'!BO$15)),"",'III_Plan comp 438.68 {Plan 8}'!BO$15&amp;analysismethod1)</f>
        <v xml:space="preserve">Geomapping; 
</v>
      </c>
      <c r="DW100" s="248" t="str">
        <f>IF(ISNUMBER(FIND(analysismethod1,'III_Plan comp 438.68 {Plan 8}'!BP$15)),"",'III_Plan comp 438.68 {Plan 8}'!BP$15&amp;analysismethod1)</f>
        <v xml:space="preserve">Geomapping; 
</v>
      </c>
      <c r="DX100" s="248" t="str">
        <f>IF(ISNUMBER(FIND(analysismethod1,'III_Plan comp 438.68 {Plan 8}'!BQ$15)),"",'III_Plan comp 438.68 {Plan 8}'!BQ$15&amp;analysismethod1)</f>
        <v xml:space="preserve">Geomapping; 
</v>
      </c>
      <c r="DY100" s="248" t="str">
        <f>IF(ISNUMBER(FIND(analysismethod1,'III_Plan comp 438.68 {Plan 8}'!BR$15)),"",'III_Plan comp 438.68 {Plan 8}'!BR$15&amp;analysismethod1)</f>
        <v xml:space="preserve">Geomapping; 
</v>
      </c>
      <c r="DZ100" s="248" t="str">
        <f>IF(ISNUMBER(FIND(analysismethod1,'III_Plan comp 438.68 {Plan 8}'!BS$15)),"",'III_Plan comp 438.68 {Plan 8}'!BS$15&amp;analysismethod1)</f>
        <v xml:space="preserve">Geomapping; 
</v>
      </c>
      <c r="EA100" s="248" t="str">
        <f>IF(ISNUMBER(FIND(analysismethod1,'III_Plan comp 438.68 {Plan 8}'!BT$15)),"",'III_Plan comp 438.68 {Plan 8}'!BT$15&amp;analysismethod1)</f>
        <v xml:space="preserve">Geomapping; 
</v>
      </c>
      <c r="EB100" s="248" t="str">
        <f>IF(ISNUMBER(FIND(analysismethod1,'III_Plan comp 438.68 {Plan 8}'!BU$15)),"",'III_Plan comp 438.68 {Plan 8}'!BU$15&amp;analysismethod1)</f>
        <v xml:space="preserve">Geomapping; 
</v>
      </c>
      <c r="EC100" s="248" t="str">
        <f>IF(ISNUMBER(FIND(analysismethod1,'III_Plan comp 438.68 {Plan 8}'!BV$15)),"",'III_Plan comp 438.68 {Plan 8}'!BV$15&amp;analysismethod1)</f>
        <v xml:space="preserve">Geomapping; 
</v>
      </c>
      <c r="ED100" s="248" t="str">
        <f>IF(ISNUMBER(FIND(analysismethod1,'III_Plan comp 438.68 {Plan 8}'!BW$15)),"",'III_Plan comp 438.68 {Plan 8}'!BW$15&amp;analysismethod1)</f>
        <v xml:space="preserve">Geomapping; 
</v>
      </c>
      <c r="EE100" s="248" t="str">
        <f>IF(ISNUMBER(FIND(analysismethod1,'III_Plan comp 438.68 {Plan 8}'!BX$15)),"",'III_Plan comp 438.68 {Plan 8}'!BX$15&amp;analysismethod1)</f>
        <v xml:space="preserve">Geomapping; 
</v>
      </c>
      <c r="EF100" s="248" t="str">
        <f>IF(ISNUMBER(FIND(analysismethod1,'III_Plan comp 438.68 {Plan 8}'!BY$15)),"",'III_Plan comp 438.68 {Plan 8}'!BY$15&amp;analysismethod1)</f>
        <v xml:space="preserve">Geomapping; 
</v>
      </c>
      <c r="EG100" s="248" t="str">
        <f>IF(ISNUMBER(FIND(analysismethod1,'III_Plan comp 438.68 {Plan 8}'!BZ$15)),"",'III_Plan comp 438.68 {Plan 8}'!BZ$15&amp;analysismethod1)</f>
        <v xml:space="preserve">Geomapping; 
</v>
      </c>
      <c r="EH100" s="248" t="str">
        <f>IF(ISNUMBER(FIND(analysismethod1,'III_Plan comp 438.68 {Plan 8}'!CA$15)),"",'III_Plan comp 438.68 {Plan 8}'!CA$15&amp;analysismethod1)</f>
        <v xml:space="preserve">Geomapping; 
</v>
      </c>
      <c r="EI100" s="248" t="str">
        <f>IF(ISNUMBER(FIND(analysismethod1,'III_Plan comp 438.68 {Plan 8}'!CB$15)),"",'III_Plan comp 438.68 {Plan 8}'!CB$15&amp;analysismethod1)</f>
        <v xml:space="preserve">Geomapping; 
</v>
      </c>
      <c r="EJ100" s="248" t="str">
        <f>IF(ISNUMBER(FIND(analysismethod1,'III_Plan comp 438.68 {Plan 8}'!CC$15)),"",'III_Plan comp 438.68 {Plan 8}'!CC$15&amp;analysismethod1)</f>
        <v xml:space="preserve">Geomapping; 
</v>
      </c>
      <c r="EK100" s="248" t="str">
        <f>IF(ISNUMBER(FIND(analysismethod1,'III_Plan comp 438.68 {Plan 8}'!CD$15)),"",'III_Plan comp 438.68 {Plan 8}'!CD$15&amp;analysismethod1)</f>
        <v xml:space="preserve">Geomapping; 
</v>
      </c>
      <c r="EL100" s="248" t="str">
        <f>IF(ISNUMBER(FIND(analysismethod1,'III_Plan comp 438.68 {Plan 8}'!CE$15)),"",'III_Plan comp 438.68 {Plan 8}'!CE$15&amp;analysismethod1)</f>
        <v xml:space="preserve">Geomapping; 
</v>
      </c>
      <c r="EM100" s="248" t="str">
        <f>IF(ISNUMBER(FIND(analysismethod1,'III_Plan comp 438.68 {Plan 8}'!CF$15)),"",'III_Plan comp 438.68 {Plan 8}'!CF$15&amp;analysismethod1)</f>
        <v xml:space="preserve">Geomapping; 
</v>
      </c>
      <c r="EN100" s="248" t="str">
        <f>IF(ISNUMBER(FIND(analysismethod1,'III_Plan comp 438.68 {Plan 8}'!CG$15)),"",'III_Plan comp 438.68 {Plan 8}'!CG$15&amp;analysismethod1)</f>
        <v xml:space="preserve">Geomapping; 
</v>
      </c>
      <c r="EO100" s="248" t="str">
        <f>IF(ISNUMBER(FIND(analysismethod1,'III_Plan comp 438.68 {Plan 8}'!CH$15)),"",'III_Plan comp 438.68 {Plan 8}'!CH$15&amp;analysismethod1)</f>
        <v xml:space="preserve">Geomapping; 
</v>
      </c>
      <c r="EP100" s="248" t="str">
        <f>IF(ISNUMBER(FIND(analysismethod1,'III_Plan comp 438.68 {Plan 8}'!CI$15)),"",'III_Plan comp 438.68 {Plan 8}'!CI$15&amp;analysismethod1)</f>
        <v xml:space="preserve">Geomapping; 
</v>
      </c>
      <c r="EQ100" s="248" t="str">
        <f>IF(ISNUMBER(FIND(analysismethod1,'III_Plan comp 438.68 {Plan 8}'!CJ$15)),"",'III_Plan comp 438.68 {Plan 8}'!CJ$15&amp;analysismethod1)</f>
        <v xml:space="preserve">Geomapping; 
</v>
      </c>
      <c r="ER100" s="248" t="str">
        <f>IF(ISNUMBER(FIND(analysismethod1,'III_Plan comp 438.68 {Plan 8}'!CK$15)),"",'III_Plan comp 438.68 {Plan 8}'!CK$15&amp;analysismethod1)</f>
        <v xml:space="preserve">Geomapping; 
</v>
      </c>
      <c r="ES100" s="248" t="str">
        <f>IF(ISNUMBER(FIND(analysismethod1,'III_Plan comp 438.68 {Plan 8}'!CL$15)),"",'III_Plan comp 438.68 {Plan 8}'!CL$15&amp;analysismethod1)</f>
        <v xml:space="preserve">Geomapping; 
</v>
      </c>
      <c r="ET100" s="248" t="str">
        <f>IF(ISNUMBER(FIND(analysismethod1,'III_Plan comp 438.68 {Plan 8}'!CM$15)),"",'III_Plan comp 438.68 {Plan 8}'!CM$15&amp;analysismethod1)</f>
        <v xml:space="preserve">Geomapping; 
</v>
      </c>
      <c r="EU100" s="248" t="str">
        <f>IF(ISNUMBER(FIND(analysismethod1,'III_Plan comp 438.68 {Plan 8}'!CN$15)),"",'III_Plan comp 438.68 {Plan 8}'!CN$15&amp;analysismethod1)</f>
        <v xml:space="preserve">Geomapping; 
</v>
      </c>
      <c r="EV100" s="248" t="str">
        <f>IF(ISNUMBER(FIND(analysismethod1,'III_Plan comp 438.68 {Plan 8}'!CO$15)),"",'III_Plan comp 438.68 {Plan 8}'!CO$15&amp;analysismethod1)</f>
        <v xml:space="preserve">Geomapping; 
</v>
      </c>
      <c r="EW100" s="248" t="str">
        <f>IF(ISNUMBER(FIND(analysismethod1,'III_Plan comp 438.68 {Plan 8}'!CP$15)),"",'III_Plan comp 438.68 {Plan 8}'!CP$15&amp;analysismethod1)</f>
        <v xml:space="preserve">Geomapping; 
</v>
      </c>
      <c r="EX100" s="248" t="str">
        <f>IF(ISNUMBER(FIND(analysismethod1,'III_Plan comp 438.68 {Plan 8}'!CQ$15)),"",'III_Plan comp 438.68 {Plan 8}'!CQ$15&amp;analysismethod1)</f>
        <v xml:space="preserve">Geomapping; 
</v>
      </c>
      <c r="EY100" s="248" t="str">
        <f>IF(ISNUMBER(FIND(analysismethod1,'III_Plan comp 438.68 {Plan 8}'!CR$15)),"",'III_Plan comp 438.68 {Plan 8}'!CR$15&amp;analysismethod1)</f>
        <v xml:space="preserve">Geomapping; 
</v>
      </c>
      <c r="EZ100" s="248" t="str">
        <f>IF(ISNUMBER(FIND(analysismethod1,'III_Plan comp 438.68 {Plan 8}'!CS$15)),"",'III_Plan comp 438.68 {Plan 8}'!CS$15&amp;analysismethod1)</f>
        <v xml:space="preserve">Geomapping; 
</v>
      </c>
      <c r="FA100" s="248" t="str">
        <f>IF(ISNUMBER(FIND(analysismethod1,'III_Plan comp 438.68 {Plan 8}'!CT$15)),"",'III_Plan comp 438.68 {Plan 8}'!CT$15&amp;analysismethod1)</f>
        <v xml:space="preserve">Geomapping; 
</v>
      </c>
      <c r="FB100" s="248" t="str">
        <f>IF(ISNUMBER(FIND(analysismethod1,'III_Plan comp 438.68 {Plan 8}'!CU$15)),"",'III_Plan comp 438.68 {Plan 8}'!CU$15&amp;analysismethod1)</f>
        <v xml:space="preserve">Geomapping; 
</v>
      </c>
      <c r="FC100" s="248" t="str">
        <f>IF(ISNUMBER(FIND(analysismethod1,'III_Plan comp 438.68 {Plan 8}'!CV$15)),"",'III_Plan comp 438.68 {Plan 8}'!CV$15&amp;analysismethod1)</f>
        <v xml:space="preserve">Geomapping; 
</v>
      </c>
      <c r="FD100" s="248" t="str">
        <f>IF(ISNUMBER(FIND(analysismethod1,'III_Plan comp 438.68 {Plan 8}'!CW$15)),"",'III_Plan comp 438.68 {Plan 8}'!CW$15&amp;analysismethod1)</f>
        <v xml:space="preserve">Geomapping; 
</v>
      </c>
      <c r="FE100" s="248" t="str">
        <f>IF(ISNUMBER(FIND(analysismethod1,'III_Plan comp 438.68 {Plan 8}'!CX$15)),"",'III_Plan comp 438.68 {Plan 8}'!CX$15&amp;analysismethod1)</f>
        <v xml:space="preserve">Geomapping; 
</v>
      </c>
      <c r="FF100" s="248" t="str">
        <f>IF(ISNUMBER(FIND(analysismethod1,'III_Plan comp 438.68 {Plan 8}'!CY$15)),"",'III_Plan comp 438.68 {Plan 8}'!CY$15&amp;analysismethod1)</f>
        <v xml:space="preserve">Geomapping; 
</v>
      </c>
      <c r="FG100" s="248" t="str">
        <f>IF(ISNUMBER(FIND(analysismethod1,'III_Plan comp 438.68 {Plan 8}'!CZ$15)),"",'III_Plan comp 438.68 {Plan 8}'!CZ$15&amp;analysismethod1)</f>
        <v xml:space="preserve">Geomapping; 
</v>
      </c>
    </row>
    <row r="101" spans="62:163" x14ac:dyDescent="0.2">
      <c r="BK101" s="250" t="str">
        <f>IF('I_State and program information'!$E$54="Yes","Plan Provider Directory Review"&amp;"; "&amp;CHAR(10)&amp;CHAR(10),"")</f>
        <v xml:space="preserve">Plan Provider Directory Review; 
</v>
      </c>
      <c r="BL101" s="251" t="str">
        <f>IF(ISNUMBER(FIND(analysismethod2,'III_Plan comp 438.68 {Plan 8}'!E$15)),"",'III_Plan comp 438.68 {Plan 8}'!E$15&amp;analysismethod2)</f>
        <v xml:space="preserve">Plan Provider Directory Review; 
</v>
      </c>
      <c r="BM101" s="251" t="str">
        <f>IF(ISNUMBER(FIND(analysismethod2,'III_Plan comp 438.68 {Plan 8}'!F$15)),"",'III_Plan comp 438.68 {Plan 8}'!F$15&amp;analysismethod2)</f>
        <v xml:space="preserve">Plan Provider Directory Review; 
</v>
      </c>
      <c r="BN101" s="251" t="str">
        <f>IF(ISNUMBER(FIND(analysismethod2,'III_Plan comp 438.68 {Plan 8}'!G$15)),"",'III_Plan comp 438.68 {Plan 8}'!G$15&amp;analysismethod2)</f>
        <v xml:space="preserve">Plan Provider Directory Review; 
</v>
      </c>
      <c r="BO101" s="251" t="str">
        <f>IF(ISNUMBER(FIND(analysismethod2,'III_Plan comp 438.68 {Plan 8}'!H$15)),"",'III_Plan comp 438.68 {Plan 8}'!H$15&amp;analysismethod2)</f>
        <v xml:space="preserve">Plan Provider Directory Review; 
</v>
      </c>
      <c r="BP101" s="251" t="str">
        <f>IF(ISNUMBER(FIND(analysismethod2,'III_Plan comp 438.68 {Plan 8}'!I$15)),"",'III_Plan comp 438.68 {Plan 8}'!I$15&amp;analysismethod2)</f>
        <v xml:space="preserve">Plan Provider Directory Review; 
</v>
      </c>
      <c r="BQ101" s="251" t="str">
        <f>IF(ISNUMBER(FIND(analysismethod2,'III_Plan comp 438.68 {Plan 8}'!J$15)),"",'III_Plan comp 438.68 {Plan 8}'!J$15&amp;analysismethod2)</f>
        <v xml:space="preserve">Plan Provider Directory Review; 
</v>
      </c>
      <c r="BR101" s="251" t="str">
        <f>IF(ISNUMBER(FIND(analysismethod2,'III_Plan comp 438.68 {Plan 8}'!K$15)),"",'III_Plan comp 438.68 {Plan 8}'!K$15&amp;analysismethod2)</f>
        <v xml:space="preserve">Plan Provider Directory Review; 
</v>
      </c>
      <c r="BS101" s="251" t="str">
        <f>IF(ISNUMBER(FIND(analysismethod2,'III_Plan comp 438.68 {Plan 8}'!L$15)),"",'III_Plan comp 438.68 {Plan 8}'!L$15&amp;analysismethod2)</f>
        <v xml:space="preserve">Plan Provider Directory Review; 
</v>
      </c>
      <c r="BT101" s="251" t="str">
        <f>IF(ISNUMBER(FIND(analysismethod2,'III_Plan comp 438.68 {Plan 8}'!M$15)),"",'III_Plan comp 438.68 {Plan 8}'!M$15&amp;analysismethod2)</f>
        <v xml:space="preserve">Plan Provider Directory Review; 
</v>
      </c>
      <c r="BU101" s="251" t="str">
        <f>IF(ISNUMBER(FIND(analysismethod2,'III_Plan comp 438.68 {Plan 8}'!N$15)),"",'III_Plan comp 438.68 {Plan 8}'!N$15&amp;analysismethod2)</f>
        <v xml:space="preserve">Plan Provider Directory Review; 
</v>
      </c>
      <c r="BV101" s="251" t="str">
        <f>IF(ISNUMBER(FIND(analysismethod2,'III_Plan comp 438.68 {Plan 8}'!O$15)),"",'III_Plan comp 438.68 {Plan 8}'!O$15&amp;analysismethod2)</f>
        <v xml:space="preserve">Plan Provider Directory Review; 
</v>
      </c>
      <c r="BW101" s="251" t="str">
        <f>IF(ISNUMBER(FIND(analysismethod2,'III_Plan comp 438.68 {Plan 8}'!P$15)),"",'III_Plan comp 438.68 {Plan 8}'!P$15&amp;analysismethod2)</f>
        <v xml:space="preserve">Plan Provider Directory Review; 
</v>
      </c>
      <c r="BX101" s="251" t="str">
        <f>IF(ISNUMBER(FIND(analysismethod2,'III_Plan comp 438.68 {Plan 8}'!Q$15)),"",'III_Plan comp 438.68 {Plan 8}'!Q$15&amp;analysismethod2)</f>
        <v xml:space="preserve">Plan Provider Directory Review; 
</v>
      </c>
      <c r="BY101" s="251" t="str">
        <f>IF(ISNUMBER(FIND(analysismethod2,'III_Plan comp 438.68 {Plan 8}'!R$15)),"",'III_Plan comp 438.68 {Plan 8}'!R$15&amp;analysismethod2)</f>
        <v xml:space="preserve">Plan Provider Directory Review; 
</v>
      </c>
      <c r="BZ101" s="251" t="str">
        <f>IF(ISNUMBER(FIND(analysismethod2,'III_Plan comp 438.68 {Plan 8}'!S$15)),"",'III_Plan comp 438.68 {Plan 8}'!S$15&amp;analysismethod2)</f>
        <v xml:space="preserve">Plan Provider Directory Review; 
</v>
      </c>
      <c r="CA101" s="251" t="str">
        <f>IF(ISNUMBER(FIND(analysismethod2,'III_Plan comp 438.68 {Plan 8}'!T$15)),"",'III_Plan comp 438.68 {Plan 8}'!T$15&amp;analysismethod2)</f>
        <v xml:space="preserve">Plan Provider Directory Review; 
</v>
      </c>
      <c r="CB101" s="251" t="str">
        <f>IF(ISNUMBER(FIND(analysismethod2,'III_Plan comp 438.68 {Plan 8}'!U$15)),"",'III_Plan comp 438.68 {Plan 8}'!U$15&amp;analysismethod2)</f>
        <v xml:space="preserve">Plan Provider Directory Review; 
</v>
      </c>
      <c r="CC101" s="251" t="str">
        <f>IF(ISNUMBER(FIND(analysismethod2,'III_Plan comp 438.68 {Plan 8}'!V$15)),"",'III_Plan comp 438.68 {Plan 8}'!V$15&amp;analysismethod2)</f>
        <v xml:space="preserve">Plan Provider Directory Review; 
</v>
      </c>
      <c r="CD101" s="251" t="str">
        <f>IF(ISNUMBER(FIND(analysismethod2,'III_Plan comp 438.68 {Plan 8}'!W$15)),"",'III_Plan comp 438.68 {Plan 8}'!W$15&amp;analysismethod2)</f>
        <v xml:space="preserve">Plan Provider Directory Review; 
</v>
      </c>
      <c r="CE101" s="251" t="str">
        <f>IF(ISNUMBER(FIND(analysismethod2,'III_Plan comp 438.68 {Plan 8}'!X$15)),"",'III_Plan comp 438.68 {Plan 8}'!X$15&amp;analysismethod2)</f>
        <v xml:space="preserve">Plan Provider Directory Review; 
</v>
      </c>
      <c r="CF101" s="251" t="str">
        <f>IF(ISNUMBER(FIND(analysismethod2,'III_Plan comp 438.68 {Plan 8}'!Y$15)),"",'III_Plan comp 438.68 {Plan 8}'!Y$15&amp;analysismethod2)</f>
        <v xml:space="preserve">Plan Provider Directory Review; 
</v>
      </c>
      <c r="CG101" s="251" t="str">
        <f>IF(ISNUMBER(FIND(analysismethod2,'III_Plan comp 438.68 {Plan 8}'!Z$15)),"",'III_Plan comp 438.68 {Plan 8}'!Z$15&amp;analysismethod2)</f>
        <v xml:space="preserve">Plan Provider Directory Review; 
</v>
      </c>
      <c r="CH101" s="251" t="str">
        <f>IF(ISNUMBER(FIND(analysismethod2,'III_Plan comp 438.68 {Plan 8}'!AA$15)),"",'III_Plan comp 438.68 {Plan 8}'!AA$15&amp;analysismethod2)</f>
        <v xml:space="preserve">Plan Provider Directory Review; 
</v>
      </c>
      <c r="CI101" s="251" t="str">
        <f>IF(ISNUMBER(FIND(analysismethod2,'III_Plan comp 438.68 {Plan 8}'!AB$15)),"",'III_Plan comp 438.68 {Plan 8}'!AB$15&amp;analysismethod2)</f>
        <v xml:space="preserve">Plan Provider Directory Review; 
</v>
      </c>
      <c r="CJ101" s="251" t="str">
        <f>IF(ISNUMBER(FIND(analysismethod2,'III_Plan comp 438.68 {Plan 8}'!AC$15)),"",'III_Plan comp 438.68 {Plan 8}'!AC$15&amp;analysismethod2)</f>
        <v xml:space="preserve">Plan Provider Directory Review; 
</v>
      </c>
      <c r="CK101" s="251" t="str">
        <f>IF(ISNUMBER(FIND(analysismethod2,'III_Plan comp 438.68 {Plan 8}'!AD$15)),"",'III_Plan comp 438.68 {Plan 8}'!AD$15&amp;analysismethod2)</f>
        <v xml:space="preserve">Plan Provider Directory Review; 
</v>
      </c>
      <c r="CL101" s="251" t="str">
        <f>IF(ISNUMBER(FIND(analysismethod2,'III_Plan comp 438.68 {Plan 8}'!AE$15)),"",'III_Plan comp 438.68 {Plan 8}'!AE$15&amp;analysismethod2)</f>
        <v xml:space="preserve">Plan Provider Directory Review; 
</v>
      </c>
      <c r="CM101" s="251" t="str">
        <f>IF(ISNUMBER(FIND(analysismethod2,'III_Plan comp 438.68 {Plan 8}'!AF$15)),"",'III_Plan comp 438.68 {Plan 8}'!AF$15&amp;analysismethod2)</f>
        <v xml:space="preserve">Plan Provider Directory Review; 
</v>
      </c>
      <c r="CN101" s="251" t="str">
        <f>IF(ISNUMBER(FIND(analysismethod2,'III_Plan comp 438.68 {Plan 8}'!AG$15)),"",'III_Plan comp 438.68 {Plan 8}'!AG$15&amp;analysismethod2)</f>
        <v xml:space="preserve">Plan Provider Directory Review; 
</v>
      </c>
      <c r="CO101" s="251" t="str">
        <f>IF(ISNUMBER(FIND(analysismethod2,'III_Plan comp 438.68 {Plan 8}'!AH$15)),"",'III_Plan comp 438.68 {Plan 8}'!AH$15&amp;analysismethod2)</f>
        <v xml:space="preserve">Plan Provider Directory Review; 
</v>
      </c>
      <c r="CP101" s="251" t="str">
        <f>IF(ISNUMBER(FIND(analysismethod2,'III_Plan comp 438.68 {Plan 8}'!AI$15)),"",'III_Plan comp 438.68 {Plan 8}'!AI$15&amp;analysismethod2)</f>
        <v xml:space="preserve">Plan Provider Directory Review; 
</v>
      </c>
      <c r="CQ101" s="251" t="str">
        <f>IF(ISNUMBER(FIND(analysismethod2,'III_Plan comp 438.68 {Plan 8}'!AJ$15)),"",'III_Plan comp 438.68 {Plan 8}'!AJ$15&amp;analysismethod2)</f>
        <v xml:space="preserve">Plan Provider Directory Review; 
</v>
      </c>
      <c r="CR101" s="251" t="str">
        <f>IF(ISNUMBER(FIND(analysismethod2,'III_Plan comp 438.68 {Plan 8}'!AK$15)),"",'III_Plan comp 438.68 {Plan 8}'!AK$15&amp;analysismethod2)</f>
        <v xml:space="preserve">Plan Provider Directory Review; 
</v>
      </c>
      <c r="CS101" s="251" t="str">
        <f>IF(ISNUMBER(FIND(analysismethod2,'III_Plan comp 438.68 {Plan 8}'!AL$15)),"",'III_Plan comp 438.68 {Plan 8}'!AL$15&amp;analysismethod2)</f>
        <v xml:space="preserve">Plan Provider Directory Review; 
</v>
      </c>
      <c r="CT101" s="251" t="str">
        <f>IF(ISNUMBER(FIND(analysismethod2,'III_Plan comp 438.68 {Plan 8}'!AM$15)),"",'III_Plan comp 438.68 {Plan 8}'!AM$15&amp;analysismethod2)</f>
        <v xml:space="preserve">Plan Provider Directory Review; 
</v>
      </c>
      <c r="CU101" s="251" t="str">
        <f>IF(ISNUMBER(FIND(analysismethod2,'III_Plan comp 438.68 {Plan 8}'!AN$15)),"",'III_Plan comp 438.68 {Plan 8}'!AN$15&amp;analysismethod2)</f>
        <v xml:space="preserve">Plan Provider Directory Review; 
</v>
      </c>
      <c r="CV101" s="251" t="str">
        <f>IF(ISNUMBER(FIND(analysismethod2,'III_Plan comp 438.68 {Plan 8}'!AO$15)),"",'III_Plan comp 438.68 {Plan 8}'!AO$15&amp;analysismethod2)</f>
        <v xml:space="preserve">Plan Provider Directory Review; 
</v>
      </c>
      <c r="CW101" s="251" t="str">
        <f>IF(ISNUMBER(FIND(analysismethod2,'III_Plan comp 438.68 {Plan 8}'!AP$15)),"",'III_Plan comp 438.68 {Plan 8}'!AP$15&amp;analysismethod2)</f>
        <v xml:space="preserve">Plan Provider Directory Review; 
</v>
      </c>
      <c r="CX101" s="251" t="str">
        <f>IF(ISNUMBER(FIND(analysismethod2,'III_Plan comp 438.68 {Plan 8}'!AQ$15)),"",'III_Plan comp 438.68 {Plan 8}'!AQ$15&amp;analysismethod2)</f>
        <v xml:space="preserve">Plan Provider Directory Review; 
</v>
      </c>
      <c r="CY101" s="251" t="str">
        <f>IF(ISNUMBER(FIND(analysismethod2,'III_Plan comp 438.68 {Plan 8}'!AR$15)),"",'III_Plan comp 438.68 {Plan 8}'!AR$15&amp;analysismethod2)</f>
        <v xml:space="preserve">Plan Provider Directory Review; 
</v>
      </c>
      <c r="CZ101" s="251" t="str">
        <f>IF(ISNUMBER(FIND(analysismethod2,'III_Plan comp 438.68 {Plan 8}'!AS$15)),"",'III_Plan comp 438.68 {Plan 8}'!AS$15&amp;analysismethod2)</f>
        <v xml:space="preserve">Plan Provider Directory Review; 
</v>
      </c>
      <c r="DA101" s="251" t="str">
        <f>IF(ISNUMBER(FIND(analysismethod2,'III_Plan comp 438.68 {Plan 8}'!AT$15)),"",'III_Plan comp 438.68 {Plan 8}'!AT$15&amp;analysismethod2)</f>
        <v xml:space="preserve">Plan Provider Directory Review; 
</v>
      </c>
      <c r="DB101" s="251" t="str">
        <f>IF(ISNUMBER(FIND(analysismethod2,'III_Plan comp 438.68 {Plan 8}'!AU$15)),"",'III_Plan comp 438.68 {Plan 8}'!AU$15&amp;analysismethod2)</f>
        <v xml:space="preserve">Plan Provider Directory Review; 
</v>
      </c>
      <c r="DC101" s="251" t="str">
        <f>IF(ISNUMBER(FIND(analysismethod2,'III_Plan comp 438.68 {Plan 8}'!AV$15)),"",'III_Plan comp 438.68 {Plan 8}'!AV$15&amp;analysismethod2)</f>
        <v xml:space="preserve">Plan Provider Directory Review; 
</v>
      </c>
      <c r="DD101" s="251" t="str">
        <f>IF(ISNUMBER(FIND(analysismethod2,'III_Plan comp 438.68 {Plan 8}'!AW$15)),"",'III_Plan comp 438.68 {Plan 8}'!AW$15&amp;analysismethod2)</f>
        <v xml:space="preserve">Plan Provider Directory Review; 
</v>
      </c>
      <c r="DE101" s="251" t="str">
        <f>IF(ISNUMBER(FIND(analysismethod2,'III_Plan comp 438.68 {Plan 8}'!AX$15)),"",'III_Plan comp 438.68 {Plan 8}'!AX$15&amp;analysismethod2)</f>
        <v xml:space="preserve">Plan Provider Directory Review; 
</v>
      </c>
      <c r="DF101" s="251" t="str">
        <f>IF(ISNUMBER(FIND(analysismethod2,'III_Plan comp 438.68 {Plan 8}'!AY$15)),"",'III_Plan comp 438.68 {Plan 8}'!AY$15&amp;analysismethod2)</f>
        <v xml:space="preserve">Plan Provider Directory Review; 
</v>
      </c>
      <c r="DG101" s="251" t="str">
        <f>IF(ISNUMBER(FIND(analysismethod2,'III_Plan comp 438.68 {Plan 8}'!AZ$15)),"",'III_Plan comp 438.68 {Plan 8}'!AZ$15&amp;analysismethod2)</f>
        <v xml:space="preserve">Plan Provider Directory Review; 
</v>
      </c>
      <c r="DH101" s="251" t="str">
        <f>IF(ISNUMBER(FIND(analysismethod2,'III_Plan comp 438.68 {Plan 8}'!BA$15)),"",'III_Plan comp 438.68 {Plan 8}'!BA$15&amp;analysismethod2)</f>
        <v xml:space="preserve">Plan Provider Directory Review; 
</v>
      </c>
      <c r="DI101" s="251" t="str">
        <f>IF(ISNUMBER(FIND(analysismethod2,'III_Plan comp 438.68 {Plan 8}'!BB$15)),"",'III_Plan comp 438.68 {Plan 8}'!BB$15&amp;analysismethod2)</f>
        <v xml:space="preserve">Plan Provider Directory Review; 
</v>
      </c>
      <c r="DJ101" s="251" t="str">
        <f>IF(ISNUMBER(FIND(analysismethod2,'III_Plan comp 438.68 {Plan 8}'!BC$15)),"",'III_Plan comp 438.68 {Plan 8}'!BC$15&amp;analysismethod2)</f>
        <v xml:space="preserve">Plan Provider Directory Review; 
</v>
      </c>
      <c r="DK101" s="251" t="str">
        <f>IF(ISNUMBER(FIND(analysismethod2,'III_Plan comp 438.68 {Plan 8}'!BD$15)),"",'III_Plan comp 438.68 {Plan 8}'!BD$15&amp;analysismethod2)</f>
        <v xml:space="preserve">Plan Provider Directory Review; 
</v>
      </c>
      <c r="DL101" s="251" t="str">
        <f>IF(ISNUMBER(FIND(analysismethod2,'III_Plan comp 438.68 {Plan 8}'!BE$15)),"",'III_Plan comp 438.68 {Plan 8}'!BE$15&amp;analysismethod2)</f>
        <v xml:space="preserve">Plan Provider Directory Review; 
</v>
      </c>
      <c r="DM101" s="251" t="str">
        <f>IF(ISNUMBER(FIND(analysismethod2,'III_Plan comp 438.68 {Plan 8}'!BF$15)),"",'III_Plan comp 438.68 {Plan 8}'!BF$15&amp;analysismethod2)</f>
        <v xml:space="preserve">Plan Provider Directory Review; 
</v>
      </c>
      <c r="DN101" s="251" t="str">
        <f>IF(ISNUMBER(FIND(analysismethod2,'III_Plan comp 438.68 {Plan 8}'!BG$15)),"",'III_Plan comp 438.68 {Plan 8}'!BG$15&amp;analysismethod2)</f>
        <v xml:space="preserve">Plan Provider Directory Review; 
</v>
      </c>
      <c r="DO101" s="251" t="str">
        <f>IF(ISNUMBER(FIND(analysismethod2,'III_Plan comp 438.68 {Plan 8}'!BH$15)),"",'III_Plan comp 438.68 {Plan 8}'!BH$15&amp;analysismethod2)</f>
        <v xml:space="preserve">Plan Provider Directory Review; 
</v>
      </c>
      <c r="DP101" s="251" t="str">
        <f>IF(ISNUMBER(FIND(analysismethod2,'III_Plan comp 438.68 {Plan 8}'!BI$15)),"",'III_Plan comp 438.68 {Plan 8}'!BI$15&amp;analysismethod2)</f>
        <v xml:space="preserve">Plan Provider Directory Review; 
</v>
      </c>
      <c r="DQ101" s="251" t="str">
        <f>IF(ISNUMBER(FIND(analysismethod2,'III_Plan comp 438.68 {Plan 8}'!BJ$15)),"",'III_Plan comp 438.68 {Plan 8}'!BJ$15&amp;analysismethod2)</f>
        <v xml:space="preserve">Plan Provider Directory Review; 
</v>
      </c>
      <c r="DR101" s="251" t="str">
        <f>IF(ISNUMBER(FIND(analysismethod2,'III_Plan comp 438.68 {Plan 8}'!BK$15)),"",'III_Plan comp 438.68 {Plan 8}'!BK$15&amp;analysismethod2)</f>
        <v xml:space="preserve">Plan Provider Directory Review; 
</v>
      </c>
      <c r="DS101" s="251" t="str">
        <f>IF(ISNUMBER(FIND(analysismethod2,'III_Plan comp 438.68 {Plan 8}'!BL$15)),"",'III_Plan comp 438.68 {Plan 8}'!BL$15&amp;analysismethod2)</f>
        <v xml:space="preserve">Plan Provider Directory Review; 
</v>
      </c>
      <c r="DT101" s="251" t="str">
        <f>IF(ISNUMBER(FIND(analysismethod2,'III_Plan comp 438.68 {Plan 8}'!BM$15)),"",'III_Plan comp 438.68 {Plan 8}'!BM$15&amp;analysismethod2)</f>
        <v xml:space="preserve">Plan Provider Directory Review; 
</v>
      </c>
      <c r="DU101" s="251" t="str">
        <f>IF(ISNUMBER(FIND(analysismethod2,'III_Plan comp 438.68 {Plan 8}'!BN$15)),"",'III_Plan comp 438.68 {Plan 8}'!BN$15&amp;analysismethod2)</f>
        <v xml:space="preserve">Plan Provider Directory Review; 
</v>
      </c>
      <c r="DV101" s="251" t="str">
        <f>IF(ISNUMBER(FIND(analysismethod2,'III_Plan comp 438.68 {Plan 8}'!BO$15)),"",'III_Plan comp 438.68 {Plan 8}'!BO$15&amp;analysismethod2)</f>
        <v xml:space="preserve">Plan Provider Directory Review; 
</v>
      </c>
      <c r="DW101" s="251" t="str">
        <f>IF(ISNUMBER(FIND(analysismethod2,'III_Plan comp 438.68 {Plan 8}'!BP$15)),"",'III_Plan comp 438.68 {Plan 8}'!BP$15&amp;analysismethod2)</f>
        <v xml:space="preserve">Plan Provider Directory Review; 
</v>
      </c>
      <c r="DX101" s="251" t="str">
        <f>IF(ISNUMBER(FIND(analysismethod2,'III_Plan comp 438.68 {Plan 8}'!BQ$15)),"",'III_Plan comp 438.68 {Plan 8}'!BQ$15&amp;analysismethod2)</f>
        <v xml:space="preserve">Plan Provider Directory Review; 
</v>
      </c>
      <c r="DY101" s="251" t="str">
        <f>IF(ISNUMBER(FIND(analysismethod2,'III_Plan comp 438.68 {Plan 8}'!BR$15)),"",'III_Plan comp 438.68 {Plan 8}'!BR$15&amp;analysismethod2)</f>
        <v xml:space="preserve">Plan Provider Directory Review; 
</v>
      </c>
      <c r="DZ101" s="251" t="str">
        <f>IF(ISNUMBER(FIND(analysismethod2,'III_Plan comp 438.68 {Plan 8}'!BS$15)),"",'III_Plan comp 438.68 {Plan 8}'!BS$15&amp;analysismethod2)</f>
        <v xml:space="preserve">Plan Provider Directory Review; 
</v>
      </c>
      <c r="EA101" s="251" t="str">
        <f>IF(ISNUMBER(FIND(analysismethod2,'III_Plan comp 438.68 {Plan 8}'!BT$15)),"",'III_Plan comp 438.68 {Plan 8}'!BT$15&amp;analysismethod2)</f>
        <v xml:space="preserve">Plan Provider Directory Review; 
</v>
      </c>
      <c r="EB101" s="251" t="str">
        <f>IF(ISNUMBER(FIND(analysismethod2,'III_Plan comp 438.68 {Plan 8}'!BU$15)),"",'III_Plan comp 438.68 {Plan 8}'!BU$15&amp;analysismethod2)</f>
        <v xml:space="preserve">Plan Provider Directory Review; 
</v>
      </c>
      <c r="EC101" s="251" t="str">
        <f>IF(ISNUMBER(FIND(analysismethod2,'III_Plan comp 438.68 {Plan 8}'!BV$15)),"",'III_Plan comp 438.68 {Plan 8}'!BV$15&amp;analysismethod2)</f>
        <v xml:space="preserve">Plan Provider Directory Review; 
</v>
      </c>
      <c r="ED101" s="251" t="str">
        <f>IF(ISNUMBER(FIND(analysismethod2,'III_Plan comp 438.68 {Plan 8}'!BW$15)),"",'III_Plan comp 438.68 {Plan 8}'!BW$15&amp;analysismethod2)</f>
        <v xml:space="preserve">Plan Provider Directory Review; 
</v>
      </c>
      <c r="EE101" s="251" t="str">
        <f>IF(ISNUMBER(FIND(analysismethod2,'III_Plan comp 438.68 {Plan 8}'!BX$15)),"",'III_Plan comp 438.68 {Plan 8}'!BX$15&amp;analysismethod2)</f>
        <v xml:space="preserve">Plan Provider Directory Review; 
</v>
      </c>
      <c r="EF101" s="251" t="str">
        <f>IF(ISNUMBER(FIND(analysismethod2,'III_Plan comp 438.68 {Plan 8}'!BY$15)),"",'III_Plan comp 438.68 {Plan 8}'!BY$15&amp;analysismethod2)</f>
        <v xml:space="preserve">Plan Provider Directory Review; 
</v>
      </c>
      <c r="EG101" s="251" t="str">
        <f>IF(ISNUMBER(FIND(analysismethod2,'III_Plan comp 438.68 {Plan 8}'!BZ$15)),"",'III_Plan comp 438.68 {Plan 8}'!BZ$15&amp;analysismethod2)</f>
        <v xml:space="preserve">Plan Provider Directory Review; 
</v>
      </c>
      <c r="EH101" s="251" t="str">
        <f>IF(ISNUMBER(FIND(analysismethod2,'III_Plan comp 438.68 {Plan 8}'!CA$15)),"",'III_Plan comp 438.68 {Plan 8}'!CA$15&amp;analysismethod2)</f>
        <v xml:space="preserve">Plan Provider Directory Review; 
</v>
      </c>
      <c r="EI101" s="251" t="str">
        <f>IF(ISNUMBER(FIND(analysismethod2,'III_Plan comp 438.68 {Plan 8}'!CB$15)),"",'III_Plan comp 438.68 {Plan 8}'!CB$15&amp;analysismethod2)</f>
        <v xml:space="preserve">Plan Provider Directory Review; 
</v>
      </c>
      <c r="EJ101" s="251" t="str">
        <f>IF(ISNUMBER(FIND(analysismethod2,'III_Plan comp 438.68 {Plan 8}'!CC$15)),"",'III_Plan comp 438.68 {Plan 8}'!CC$15&amp;analysismethod2)</f>
        <v xml:space="preserve">Plan Provider Directory Review; 
</v>
      </c>
      <c r="EK101" s="251" t="str">
        <f>IF(ISNUMBER(FIND(analysismethod2,'III_Plan comp 438.68 {Plan 8}'!CD$15)),"",'III_Plan comp 438.68 {Plan 8}'!CD$15&amp;analysismethod2)</f>
        <v xml:space="preserve">Plan Provider Directory Review; 
</v>
      </c>
      <c r="EL101" s="251" t="str">
        <f>IF(ISNUMBER(FIND(analysismethod2,'III_Plan comp 438.68 {Plan 8}'!CE$15)),"",'III_Plan comp 438.68 {Plan 8}'!CE$15&amp;analysismethod2)</f>
        <v xml:space="preserve">Plan Provider Directory Review; 
</v>
      </c>
      <c r="EM101" s="251" t="str">
        <f>IF(ISNUMBER(FIND(analysismethod2,'III_Plan comp 438.68 {Plan 8}'!CF$15)),"",'III_Plan comp 438.68 {Plan 8}'!CF$15&amp;analysismethod2)</f>
        <v xml:space="preserve">Plan Provider Directory Review; 
</v>
      </c>
      <c r="EN101" s="251" t="str">
        <f>IF(ISNUMBER(FIND(analysismethod2,'III_Plan comp 438.68 {Plan 8}'!CG$15)),"",'III_Plan comp 438.68 {Plan 8}'!CG$15&amp;analysismethod2)</f>
        <v xml:space="preserve">Plan Provider Directory Review; 
</v>
      </c>
      <c r="EO101" s="251" t="str">
        <f>IF(ISNUMBER(FIND(analysismethod2,'III_Plan comp 438.68 {Plan 8}'!CH$15)),"",'III_Plan comp 438.68 {Plan 8}'!CH$15&amp;analysismethod2)</f>
        <v xml:space="preserve">Plan Provider Directory Review; 
</v>
      </c>
      <c r="EP101" s="251" t="str">
        <f>IF(ISNUMBER(FIND(analysismethod2,'III_Plan comp 438.68 {Plan 8}'!CI$15)),"",'III_Plan comp 438.68 {Plan 8}'!CI$15&amp;analysismethod2)</f>
        <v xml:space="preserve">Plan Provider Directory Review; 
</v>
      </c>
      <c r="EQ101" s="251" t="str">
        <f>IF(ISNUMBER(FIND(analysismethod2,'III_Plan comp 438.68 {Plan 8}'!CJ$15)),"",'III_Plan comp 438.68 {Plan 8}'!CJ$15&amp;analysismethod2)</f>
        <v xml:space="preserve">Plan Provider Directory Review; 
</v>
      </c>
      <c r="ER101" s="251" t="str">
        <f>IF(ISNUMBER(FIND(analysismethod2,'III_Plan comp 438.68 {Plan 8}'!CK$15)),"",'III_Plan comp 438.68 {Plan 8}'!CK$15&amp;analysismethod2)</f>
        <v xml:space="preserve">Plan Provider Directory Review; 
</v>
      </c>
      <c r="ES101" s="251" t="str">
        <f>IF(ISNUMBER(FIND(analysismethod2,'III_Plan comp 438.68 {Plan 8}'!CL$15)),"",'III_Plan comp 438.68 {Plan 8}'!CL$15&amp;analysismethod2)</f>
        <v xml:space="preserve">Plan Provider Directory Review; 
</v>
      </c>
      <c r="ET101" s="251" t="str">
        <f>IF(ISNUMBER(FIND(analysismethod2,'III_Plan comp 438.68 {Plan 8}'!CM$15)),"",'III_Plan comp 438.68 {Plan 8}'!CM$15&amp;analysismethod2)</f>
        <v xml:space="preserve">Plan Provider Directory Review; 
</v>
      </c>
      <c r="EU101" s="251" t="str">
        <f>IF(ISNUMBER(FIND(analysismethod2,'III_Plan comp 438.68 {Plan 8}'!CN$15)),"",'III_Plan comp 438.68 {Plan 8}'!CN$15&amp;analysismethod2)</f>
        <v xml:space="preserve">Plan Provider Directory Review; 
</v>
      </c>
      <c r="EV101" s="251" t="str">
        <f>IF(ISNUMBER(FIND(analysismethod2,'III_Plan comp 438.68 {Plan 8}'!CO$15)),"",'III_Plan comp 438.68 {Plan 8}'!CO$15&amp;analysismethod2)</f>
        <v xml:space="preserve">Plan Provider Directory Review; 
</v>
      </c>
      <c r="EW101" s="251" t="str">
        <f>IF(ISNUMBER(FIND(analysismethod2,'III_Plan comp 438.68 {Plan 8}'!CP$15)),"",'III_Plan comp 438.68 {Plan 8}'!CP$15&amp;analysismethod2)</f>
        <v xml:space="preserve">Plan Provider Directory Review; 
</v>
      </c>
      <c r="EX101" s="251" t="str">
        <f>IF(ISNUMBER(FIND(analysismethod2,'III_Plan comp 438.68 {Plan 8}'!CQ$15)),"",'III_Plan comp 438.68 {Plan 8}'!CQ$15&amp;analysismethod2)</f>
        <v xml:space="preserve">Plan Provider Directory Review; 
</v>
      </c>
      <c r="EY101" s="251" t="str">
        <f>IF(ISNUMBER(FIND(analysismethod2,'III_Plan comp 438.68 {Plan 8}'!CR$15)),"",'III_Plan comp 438.68 {Plan 8}'!CR$15&amp;analysismethod2)</f>
        <v xml:space="preserve">Plan Provider Directory Review; 
</v>
      </c>
      <c r="EZ101" s="251" t="str">
        <f>IF(ISNUMBER(FIND(analysismethod2,'III_Plan comp 438.68 {Plan 8}'!CS$15)),"",'III_Plan comp 438.68 {Plan 8}'!CS$15&amp;analysismethod2)</f>
        <v xml:space="preserve">Plan Provider Directory Review; 
</v>
      </c>
      <c r="FA101" s="251" t="str">
        <f>IF(ISNUMBER(FIND(analysismethod2,'III_Plan comp 438.68 {Plan 8}'!CT$15)),"",'III_Plan comp 438.68 {Plan 8}'!CT$15&amp;analysismethod2)</f>
        <v xml:space="preserve">Plan Provider Directory Review; 
</v>
      </c>
      <c r="FB101" s="251" t="str">
        <f>IF(ISNUMBER(FIND(analysismethod2,'III_Plan comp 438.68 {Plan 8}'!CU$15)),"",'III_Plan comp 438.68 {Plan 8}'!CU$15&amp;analysismethod2)</f>
        <v xml:space="preserve">Plan Provider Directory Review; 
</v>
      </c>
      <c r="FC101" s="251" t="str">
        <f>IF(ISNUMBER(FIND(analysismethod2,'III_Plan comp 438.68 {Plan 8}'!CV$15)),"",'III_Plan comp 438.68 {Plan 8}'!CV$15&amp;analysismethod2)</f>
        <v xml:space="preserve">Plan Provider Directory Review; 
</v>
      </c>
      <c r="FD101" s="251" t="str">
        <f>IF(ISNUMBER(FIND(analysismethod2,'III_Plan comp 438.68 {Plan 8}'!CW$15)),"",'III_Plan comp 438.68 {Plan 8}'!CW$15&amp;analysismethod2)</f>
        <v xml:space="preserve">Plan Provider Directory Review; 
</v>
      </c>
      <c r="FE101" s="251" t="str">
        <f>IF(ISNUMBER(FIND(analysismethod2,'III_Plan comp 438.68 {Plan 8}'!CX$15)),"",'III_Plan comp 438.68 {Plan 8}'!CX$15&amp;analysismethod2)</f>
        <v xml:space="preserve">Plan Provider Directory Review; 
</v>
      </c>
      <c r="FF101" s="251" t="str">
        <f>IF(ISNUMBER(FIND(analysismethod2,'III_Plan comp 438.68 {Plan 8}'!CY$15)),"",'III_Plan comp 438.68 {Plan 8}'!CY$15&amp;analysismethod2)</f>
        <v xml:space="preserve">Plan Provider Directory Review; 
</v>
      </c>
      <c r="FG101" s="251" t="str">
        <f>IF(ISNUMBER(FIND(analysismethod2,'III_Plan comp 438.68 {Plan 8}'!CZ$15)),"",'III_Plan comp 438.68 {Plan 8}'!CZ$15&amp;analysismethod2)</f>
        <v xml:space="preserve">Plan Provider Directory Review; 
</v>
      </c>
    </row>
    <row r="102" spans="62:163" x14ac:dyDescent="0.2">
      <c r="BK102" s="250" t="str">
        <f>IF('I_State and program information'!$E$58="Yes","Secret Shopper: Network Participation"&amp;"; "&amp;CHAR(10)&amp;CHAR(10),"")</f>
        <v xml:space="preserve">Secret Shopper: Network Participation; 
</v>
      </c>
      <c r="BL102" s="251" t="str">
        <f>IF(ISNUMBER(FIND(analysismethod3,'III_Plan comp 438.68 {Plan 8}'!E$15)),"",'III_Plan comp 438.68 {Plan 8}'!E$15&amp;analysismethod3)</f>
        <v xml:space="preserve">Secret Shopper: Network Participation; 
</v>
      </c>
      <c r="BM102" s="251" t="str">
        <f>IF(ISNUMBER(FIND(analysismethod3,'III_Plan comp 438.68 {Plan 8}'!F$15)),"",'III_Plan comp 438.68 {Plan 8}'!F$15&amp;analysismethod3)</f>
        <v xml:space="preserve">Secret Shopper: Network Participation; 
</v>
      </c>
      <c r="BN102" s="251" t="str">
        <f>IF(ISNUMBER(FIND(analysismethod3,'III_Plan comp 438.68 {Plan 8}'!G$15)),"",'III_Plan comp 438.68 {Plan 8}'!G$15&amp;analysismethod3)</f>
        <v xml:space="preserve">Secret Shopper: Network Participation; 
</v>
      </c>
      <c r="BO102" s="251" t="str">
        <f>IF(ISNUMBER(FIND(analysismethod3,'III_Plan comp 438.68 {Plan 8}'!H$15)),"",'III_Plan comp 438.68 {Plan 8}'!H$15&amp;analysismethod3)</f>
        <v xml:space="preserve">Secret Shopper: Network Participation; 
</v>
      </c>
      <c r="BP102" s="251" t="str">
        <f>IF(ISNUMBER(FIND(analysismethod3,'III_Plan comp 438.68 {Plan 8}'!I$15)),"",'III_Plan comp 438.68 {Plan 8}'!I$15&amp;analysismethod3)</f>
        <v xml:space="preserve">Secret Shopper: Network Participation; 
</v>
      </c>
      <c r="BQ102" s="251" t="str">
        <f>IF(ISNUMBER(FIND(analysismethod3,'III_Plan comp 438.68 {Plan 8}'!J$15)),"",'III_Plan comp 438.68 {Plan 8}'!J$15&amp;analysismethod3)</f>
        <v xml:space="preserve">Secret Shopper: Network Participation; 
</v>
      </c>
      <c r="BR102" s="251" t="str">
        <f>IF(ISNUMBER(FIND(analysismethod3,'III_Plan comp 438.68 {Plan 8}'!K$15)),"",'III_Plan comp 438.68 {Plan 8}'!K$15&amp;analysismethod3)</f>
        <v xml:space="preserve">Secret Shopper: Network Participation; 
</v>
      </c>
      <c r="BS102" s="251" t="str">
        <f>IF(ISNUMBER(FIND(analysismethod3,'III_Plan comp 438.68 {Plan 8}'!L$15)),"",'III_Plan comp 438.68 {Plan 8}'!L$15&amp;analysismethod3)</f>
        <v xml:space="preserve">Secret Shopper: Network Participation; 
</v>
      </c>
      <c r="BT102" s="251" t="str">
        <f>IF(ISNUMBER(FIND(analysismethod3,'III_Plan comp 438.68 {Plan 8}'!M$15)),"",'III_Plan comp 438.68 {Plan 8}'!M$15&amp;analysismethod3)</f>
        <v xml:space="preserve">Secret Shopper: Network Participation; 
</v>
      </c>
      <c r="BU102" s="251" t="str">
        <f>IF(ISNUMBER(FIND(analysismethod3,'III_Plan comp 438.68 {Plan 8}'!N$15)),"",'III_Plan comp 438.68 {Plan 8}'!N$15&amp;analysismethod3)</f>
        <v xml:space="preserve">Secret Shopper: Network Participation; 
</v>
      </c>
      <c r="BV102" s="251" t="str">
        <f>IF(ISNUMBER(FIND(analysismethod3,'III_Plan comp 438.68 {Plan 8}'!O$15)),"",'III_Plan comp 438.68 {Plan 8}'!O$15&amp;analysismethod3)</f>
        <v xml:space="preserve">Secret Shopper: Network Participation; 
</v>
      </c>
      <c r="BW102" s="251" t="str">
        <f>IF(ISNUMBER(FIND(analysismethod3,'III_Plan comp 438.68 {Plan 8}'!P$15)),"",'III_Plan comp 438.68 {Plan 8}'!P$15&amp;analysismethod3)</f>
        <v xml:space="preserve">Secret Shopper: Network Participation; 
</v>
      </c>
      <c r="BX102" s="251" t="str">
        <f>IF(ISNUMBER(FIND(analysismethod3,'III_Plan comp 438.68 {Plan 8}'!Q$15)),"",'III_Plan comp 438.68 {Plan 8}'!Q$15&amp;analysismethod3)</f>
        <v xml:space="preserve">Secret Shopper: Network Participation; 
</v>
      </c>
      <c r="BY102" s="251" t="str">
        <f>IF(ISNUMBER(FIND(analysismethod3,'III_Plan comp 438.68 {Plan 8}'!R$15)),"",'III_Plan comp 438.68 {Plan 8}'!R$15&amp;analysismethod3)</f>
        <v xml:space="preserve">Secret Shopper: Network Participation; 
</v>
      </c>
      <c r="BZ102" s="251" t="str">
        <f>IF(ISNUMBER(FIND(analysismethod3,'III_Plan comp 438.68 {Plan 8}'!S$15)),"",'III_Plan comp 438.68 {Plan 8}'!S$15&amp;analysismethod3)</f>
        <v xml:space="preserve">Secret Shopper: Network Participation; 
</v>
      </c>
      <c r="CA102" s="251" t="str">
        <f>IF(ISNUMBER(FIND(analysismethod3,'III_Plan comp 438.68 {Plan 8}'!T$15)),"",'III_Plan comp 438.68 {Plan 8}'!T$15&amp;analysismethod3)</f>
        <v xml:space="preserve">Secret Shopper: Network Participation; 
</v>
      </c>
      <c r="CB102" s="251" t="str">
        <f>IF(ISNUMBER(FIND(analysismethod3,'III_Plan comp 438.68 {Plan 8}'!U$15)),"",'III_Plan comp 438.68 {Plan 8}'!U$15&amp;analysismethod3)</f>
        <v xml:space="preserve">Secret Shopper: Network Participation; 
</v>
      </c>
      <c r="CC102" s="251" t="str">
        <f>IF(ISNUMBER(FIND(analysismethod3,'III_Plan comp 438.68 {Plan 8}'!V$15)),"",'III_Plan comp 438.68 {Plan 8}'!V$15&amp;analysismethod3)</f>
        <v xml:space="preserve">Secret Shopper: Network Participation; 
</v>
      </c>
      <c r="CD102" s="251" t="str">
        <f>IF(ISNUMBER(FIND(analysismethod3,'III_Plan comp 438.68 {Plan 8}'!W$15)),"",'III_Plan comp 438.68 {Plan 8}'!W$15&amp;analysismethod3)</f>
        <v xml:space="preserve">Secret Shopper: Network Participation; 
</v>
      </c>
      <c r="CE102" s="251" t="str">
        <f>IF(ISNUMBER(FIND(analysismethod3,'III_Plan comp 438.68 {Plan 8}'!X$15)),"",'III_Plan comp 438.68 {Plan 8}'!X$15&amp;analysismethod3)</f>
        <v xml:space="preserve">Secret Shopper: Network Participation; 
</v>
      </c>
      <c r="CF102" s="251" t="str">
        <f>IF(ISNUMBER(FIND(analysismethod3,'III_Plan comp 438.68 {Plan 8}'!Y$15)),"",'III_Plan comp 438.68 {Plan 8}'!Y$15&amp;analysismethod3)</f>
        <v xml:space="preserve">Secret Shopper: Network Participation; 
</v>
      </c>
      <c r="CG102" s="251" t="str">
        <f>IF(ISNUMBER(FIND(analysismethod3,'III_Plan comp 438.68 {Plan 8}'!Z$15)),"",'III_Plan comp 438.68 {Plan 8}'!Z$15&amp;analysismethod3)</f>
        <v xml:space="preserve">Secret Shopper: Network Participation; 
</v>
      </c>
      <c r="CH102" s="251" t="str">
        <f>IF(ISNUMBER(FIND(analysismethod3,'III_Plan comp 438.68 {Plan 8}'!AA$15)),"",'III_Plan comp 438.68 {Plan 8}'!AA$15&amp;analysismethod3)</f>
        <v xml:space="preserve">Secret Shopper: Network Participation; 
</v>
      </c>
      <c r="CI102" s="251" t="str">
        <f>IF(ISNUMBER(FIND(analysismethod3,'III_Plan comp 438.68 {Plan 8}'!AB$15)),"",'III_Plan comp 438.68 {Plan 8}'!AB$15&amp;analysismethod3)</f>
        <v xml:space="preserve">Secret Shopper: Network Participation; 
</v>
      </c>
      <c r="CJ102" s="251" t="str">
        <f>IF(ISNUMBER(FIND(analysismethod3,'III_Plan comp 438.68 {Plan 8}'!AC$15)),"",'III_Plan comp 438.68 {Plan 8}'!AC$15&amp;analysismethod3)</f>
        <v xml:space="preserve">Secret Shopper: Network Participation; 
</v>
      </c>
      <c r="CK102" s="251" t="str">
        <f>IF(ISNUMBER(FIND(analysismethod3,'III_Plan comp 438.68 {Plan 8}'!AD$15)),"",'III_Plan comp 438.68 {Plan 8}'!AD$15&amp;analysismethod3)</f>
        <v xml:space="preserve">Secret Shopper: Network Participation; 
</v>
      </c>
      <c r="CL102" s="251" t="str">
        <f>IF(ISNUMBER(FIND(analysismethod3,'III_Plan comp 438.68 {Plan 8}'!AE$15)),"",'III_Plan comp 438.68 {Plan 8}'!AE$15&amp;analysismethod3)</f>
        <v xml:space="preserve">Secret Shopper: Network Participation; 
</v>
      </c>
      <c r="CM102" s="251" t="str">
        <f>IF(ISNUMBER(FIND(analysismethod3,'III_Plan comp 438.68 {Plan 8}'!AF$15)),"",'III_Plan comp 438.68 {Plan 8}'!AF$15&amp;analysismethod3)</f>
        <v xml:space="preserve">Secret Shopper: Network Participation; 
</v>
      </c>
      <c r="CN102" s="251" t="str">
        <f>IF(ISNUMBER(FIND(analysismethod3,'III_Plan comp 438.68 {Plan 8}'!AG$15)),"",'III_Plan comp 438.68 {Plan 8}'!AG$15&amp;analysismethod3)</f>
        <v xml:space="preserve">Secret Shopper: Network Participation; 
</v>
      </c>
      <c r="CO102" s="251" t="str">
        <f>IF(ISNUMBER(FIND(analysismethod3,'III_Plan comp 438.68 {Plan 8}'!AH$15)),"",'III_Plan comp 438.68 {Plan 8}'!AH$15&amp;analysismethod3)</f>
        <v xml:space="preserve">Secret Shopper: Network Participation; 
</v>
      </c>
      <c r="CP102" s="251" t="str">
        <f>IF(ISNUMBER(FIND(analysismethod3,'III_Plan comp 438.68 {Plan 8}'!AI$15)),"",'III_Plan comp 438.68 {Plan 8}'!AI$15&amp;analysismethod3)</f>
        <v xml:space="preserve">Secret Shopper: Network Participation; 
</v>
      </c>
      <c r="CQ102" s="251" t="str">
        <f>IF(ISNUMBER(FIND(analysismethod3,'III_Plan comp 438.68 {Plan 8}'!AJ$15)),"",'III_Plan comp 438.68 {Plan 8}'!AJ$15&amp;analysismethod3)</f>
        <v xml:space="preserve">Secret Shopper: Network Participation; 
</v>
      </c>
      <c r="CR102" s="251" t="str">
        <f>IF(ISNUMBER(FIND(analysismethod3,'III_Plan comp 438.68 {Plan 8}'!AK$15)),"",'III_Plan comp 438.68 {Plan 8}'!AK$15&amp;analysismethod3)</f>
        <v xml:space="preserve">Secret Shopper: Network Participation; 
</v>
      </c>
      <c r="CS102" s="251" t="str">
        <f>IF(ISNUMBER(FIND(analysismethod3,'III_Plan comp 438.68 {Plan 8}'!AL$15)),"",'III_Plan comp 438.68 {Plan 8}'!AL$15&amp;analysismethod3)</f>
        <v xml:space="preserve">Secret Shopper: Network Participation; 
</v>
      </c>
      <c r="CT102" s="251" t="str">
        <f>IF(ISNUMBER(FIND(analysismethod3,'III_Plan comp 438.68 {Plan 8}'!AM$15)),"",'III_Plan comp 438.68 {Plan 8}'!AM$15&amp;analysismethod3)</f>
        <v xml:space="preserve">Secret Shopper: Network Participation; 
</v>
      </c>
      <c r="CU102" s="251" t="str">
        <f>IF(ISNUMBER(FIND(analysismethod3,'III_Plan comp 438.68 {Plan 8}'!AN$15)),"",'III_Plan comp 438.68 {Plan 8}'!AN$15&amp;analysismethod3)</f>
        <v xml:space="preserve">Secret Shopper: Network Participation; 
</v>
      </c>
      <c r="CV102" s="251" t="str">
        <f>IF(ISNUMBER(FIND(analysismethod3,'III_Plan comp 438.68 {Plan 8}'!AO$15)),"",'III_Plan comp 438.68 {Plan 8}'!AO$15&amp;analysismethod3)</f>
        <v xml:space="preserve">Secret Shopper: Network Participation; 
</v>
      </c>
      <c r="CW102" s="251" t="str">
        <f>IF(ISNUMBER(FIND(analysismethod3,'III_Plan comp 438.68 {Plan 8}'!AP$15)),"",'III_Plan comp 438.68 {Plan 8}'!AP$15&amp;analysismethod3)</f>
        <v xml:space="preserve">Secret Shopper: Network Participation; 
</v>
      </c>
      <c r="CX102" s="251" t="str">
        <f>IF(ISNUMBER(FIND(analysismethod3,'III_Plan comp 438.68 {Plan 8}'!AQ$15)),"",'III_Plan comp 438.68 {Plan 8}'!AQ$15&amp;analysismethod3)</f>
        <v xml:space="preserve">Secret Shopper: Network Participation; 
</v>
      </c>
      <c r="CY102" s="251" t="str">
        <f>IF(ISNUMBER(FIND(analysismethod3,'III_Plan comp 438.68 {Plan 8}'!AR$15)),"",'III_Plan comp 438.68 {Plan 8}'!AR$15&amp;analysismethod3)</f>
        <v xml:space="preserve">Secret Shopper: Network Participation; 
</v>
      </c>
      <c r="CZ102" s="251" t="str">
        <f>IF(ISNUMBER(FIND(analysismethod3,'III_Plan comp 438.68 {Plan 8}'!AS$15)),"",'III_Plan comp 438.68 {Plan 8}'!AS$15&amp;analysismethod3)</f>
        <v xml:space="preserve">Secret Shopper: Network Participation; 
</v>
      </c>
      <c r="DA102" s="251" t="str">
        <f>IF(ISNUMBER(FIND(analysismethod3,'III_Plan comp 438.68 {Plan 8}'!AT$15)),"",'III_Plan comp 438.68 {Plan 8}'!AT$15&amp;analysismethod3)</f>
        <v xml:space="preserve">Secret Shopper: Network Participation; 
</v>
      </c>
      <c r="DB102" s="251" t="str">
        <f>IF(ISNUMBER(FIND(analysismethod3,'III_Plan comp 438.68 {Plan 8}'!AU$15)),"",'III_Plan comp 438.68 {Plan 8}'!AU$15&amp;analysismethod3)</f>
        <v xml:space="preserve">Secret Shopper: Network Participation; 
</v>
      </c>
      <c r="DC102" s="251" t="str">
        <f>IF(ISNUMBER(FIND(analysismethod3,'III_Plan comp 438.68 {Plan 8}'!AV$15)),"",'III_Plan comp 438.68 {Plan 8}'!AV$15&amp;analysismethod3)</f>
        <v xml:space="preserve">Secret Shopper: Network Participation; 
</v>
      </c>
      <c r="DD102" s="251" t="str">
        <f>IF(ISNUMBER(FIND(analysismethod3,'III_Plan comp 438.68 {Plan 8}'!AW$15)),"",'III_Plan comp 438.68 {Plan 8}'!AW$15&amp;analysismethod3)</f>
        <v xml:space="preserve">Secret Shopper: Network Participation; 
</v>
      </c>
      <c r="DE102" s="251" t="str">
        <f>IF(ISNUMBER(FIND(analysismethod3,'III_Plan comp 438.68 {Plan 8}'!AX$15)),"",'III_Plan comp 438.68 {Plan 8}'!AX$15&amp;analysismethod3)</f>
        <v xml:space="preserve">Secret Shopper: Network Participation; 
</v>
      </c>
      <c r="DF102" s="251" t="str">
        <f>IF(ISNUMBER(FIND(analysismethod3,'III_Plan comp 438.68 {Plan 8}'!AY$15)),"",'III_Plan comp 438.68 {Plan 8}'!AY$15&amp;analysismethod3)</f>
        <v xml:space="preserve">Secret Shopper: Network Participation; 
</v>
      </c>
      <c r="DG102" s="251" t="str">
        <f>IF(ISNUMBER(FIND(analysismethod3,'III_Plan comp 438.68 {Plan 8}'!AZ$15)),"",'III_Plan comp 438.68 {Plan 8}'!AZ$15&amp;analysismethod3)</f>
        <v xml:space="preserve">Secret Shopper: Network Participation; 
</v>
      </c>
      <c r="DH102" s="251" t="str">
        <f>IF(ISNUMBER(FIND(analysismethod3,'III_Plan comp 438.68 {Plan 8}'!BA$15)),"",'III_Plan comp 438.68 {Plan 8}'!BA$15&amp;analysismethod3)</f>
        <v xml:space="preserve">Secret Shopper: Network Participation; 
</v>
      </c>
      <c r="DI102" s="251" t="str">
        <f>IF(ISNUMBER(FIND(analysismethod3,'III_Plan comp 438.68 {Plan 8}'!BB$15)),"",'III_Plan comp 438.68 {Plan 8}'!BB$15&amp;analysismethod3)</f>
        <v xml:space="preserve">Secret Shopper: Network Participation; 
</v>
      </c>
      <c r="DJ102" s="251" t="str">
        <f>IF(ISNUMBER(FIND(analysismethod3,'III_Plan comp 438.68 {Plan 8}'!BC$15)),"",'III_Plan comp 438.68 {Plan 8}'!BC$15&amp;analysismethod3)</f>
        <v xml:space="preserve">Secret Shopper: Network Participation; 
</v>
      </c>
      <c r="DK102" s="251" t="str">
        <f>IF(ISNUMBER(FIND(analysismethod3,'III_Plan comp 438.68 {Plan 8}'!BD$15)),"",'III_Plan comp 438.68 {Plan 8}'!BD$15&amp;analysismethod3)</f>
        <v xml:space="preserve">Secret Shopper: Network Participation; 
</v>
      </c>
      <c r="DL102" s="251" t="str">
        <f>IF(ISNUMBER(FIND(analysismethod3,'III_Plan comp 438.68 {Plan 8}'!BE$15)),"",'III_Plan comp 438.68 {Plan 8}'!BE$15&amp;analysismethod3)</f>
        <v xml:space="preserve">Secret Shopper: Network Participation; 
</v>
      </c>
      <c r="DM102" s="251" t="str">
        <f>IF(ISNUMBER(FIND(analysismethod3,'III_Plan comp 438.68 {Plan 8}'!BF$15)),"",'III_Plan comp 438.68 {Plan 8}'!BF$15&amp;analysismethod3)</f>
        <v xml:space="preserve">Secret Shopper: Network Participation; 
</v>
      </c>
      <c r="DN102" s="251" t="str">
        <f>IF(ISNUMBER(FIND(analysismethod3,'III_Plan comp 438.68 {Plan 8}'!BG$15)),"",'III_Plan comp 438.68 {Plan 8}'!BG$15&amp;analysismethod3)</f>
        <v xml:space="preserve">Secret Shopper: Network Participation; 
</v>
      </c>
      <c r="DO102" s="251" t="str">
        <f>IF(ISNUMBER(FIND(analysismethod3,'III_Plan comp 438.68 {Plan 8}'!BH$15)),"",'III_Plan comp 438.68 {Plan 8}'!BH$15&amp;analysismethod3)</f>
        <v xml:space="preserve">Secret Shopper: Network Participation; 
</v>
      </c>
      <c r="DP102" s="251" t="str">
        <f>IF(ISNUMBER(FIND(analysismethod3,'III_Plan comp 438.68 {Plan 8}'!BI$15)),"",'III_Plan comp 438.68 {Plan 8}'!BI$15&amp;analysismethod3)</f>
        <v xml:space="preserve">Secret Shopper: Network Participation; 
</v>
      </c>
      <c r="DQ102" s="251" t="str">
        <f>IF(ISNUMBER(FIND(analysismethod3,'III_Plan comp 438.68 {Plan 8}'!BJ$15)),"",'III_Plan comp 438.68 {Plan 8}'!BJ$15&amp;analysismethod3)</f>
        <v xml:space="preserve">Secret Shopper: Network Participation; 
</v>
      </c>
      <c r="DR102" s="251" t="str">
        <f>IF(ISNUMBER(FIND(analysismethod3,'III_Plan comp 438.68 {Plan 8}'!BK$15)),"",'III_Plan comp 438.68 {Plan 8}'!BK$15&amp;analysismethod3)</f>
        <v xml:space="preserve">Secret Shopper: Network Participation; 
</v>
      </c>
      <c r="DS102" s="251" t="str">
        <f>IF(ISNUMBER(FIND(analysismethod3,'III_Plan comp 438.68 {Plan 8}'!BL$15)),"",'III_Plan comp 438.68 {Plan 8}'!BL$15&amp;analysismethod3)</f>
        <v xml:space="preserve">Secret Shopper: Network Participation; 
</v>
      </c>
      <c r="DT102" s="251" t="str">
        <f>IF(ISNUMBER(FIND(analysismethod3,'III_Plan comp 438.68 {Plan 8}'!BM$15)),"",'III_Plan comp 438.68 {Plan 8}'!BM$15&amp;analysismethod3)</f>
        <v xml:space="preserve">Secret Shopper: Network Participation; 
</v>
      </c>
      <c r="DU102" s="251" t="str">
        <f>IF(ISNUMBER(FIND(analysismethod3,'III_Plan comp 438.68 {Plan 8}'!BN$15)),"",'III_Plan comp 438.68 {Plan 8}'!BN$15&amp;analysismethod3)</f>
        <v xml:space="preserve">Secret Shopper: Network Participation; 
</v>
      </c>
      <c r="DV102" s="251" t="str">
        <f>IF(ISNUMBER(FIND(analysismethod3,'III_Plan comp 438.68 {Plan 8}'!BO$15)),"",'III_Plan comp 438.68 {Plan 8}'!BO$15&amp;analysismethod3)</f>
        <v xml:space="preserve">Secret Shopper: Network Participation; 
</v>
      </c>
      <c r="DW102" s="251" t="str">
        <f>IF(ISNUMBER(FIND(analysismethod3,'III_Plan comp 438.68 {Plan 8}'!BP$15)),"",'III_Plan comp 438.68 {Plan 8}'!BP$15&amp;analysismethod3)</f>
        <v xml:space="preserve">Secret Shopper: Network Participation; 
</v>
      </c>
      <c r="DX102" s="251" t="str">
        <f>IF(ISNUMBER(FIND(analysismethod3,'III_Plan comp 438.68 {Plan 8}'!BQ$15)),"",'III_Plan comp 438.68 {Plan 8}'!BQ$15&amp;analysismethod3)</f>
        <v xml:space="preserve">Secret Shopper: Network Participation; 
</v>
      </c>
      <c r="DY102" s="251" t="str">
        <f>IF(ISNUMBER(FIND(analysismethod3,'III_Plan comp 438.68 {Plan 8}'!BR$15)),"",'III_Plan comp 438.68 {Plan 8}'!BR$15&amp;analysismethod3)</f>
        <v xml:space="preserve">Secret Shopper: Network Participation; 
</v>
      </c>
      <c r="DZ102" s="251" t="str">
        <f>IF(ISNUMBER(FIND(analysismethod3,'III_Plan comp 438.68 {Plan 8}'!BS$15)),"",'III_Plan comp 438.68 {Plan 8}'!BS$15&amp;analysismethod3)</f>
        <v xml:space="preserve">Secret Shopper: Network Participation; 
</v>
      </c>
      <c r="EA102" s="251" t="str">
        <f>IF(ISNUMBER(FIND(analysismethod3,'III_Plan comp 438.68 {Plan 8}'!BT$15)),"",'III_Plan comp 438.68 {Plan 8}'!BT$15&amp;analysismethod3)</f>
        <v xml:space="preserve">Secret Shopper: Network Participation; 
</v>
      </c>
      <c r="EB102" s="251" t="str">
        <f>IF(ISNUMBER(FIND(analysismethod3,'III_Plan comp 438.68 {Plan 8}'!BU$15)),"",'III_Plan comp 438.68 {Plan 8}'!BU$15&amp;analysismethod3)</f>
        <v xml:space="preserve">Secret Shopper: Network Participation; 
</v>
      </c>
      <c r="EC102" s="251" t="str">
        <f>IF(ISNUMBER(FIND(analysismethod3,'III_Plan comp 438.68 {Plan 8}'!BV$15)),"",'III_Plan comp 438.68 {Plan 8}'!BV$15&amp;analysismethod3)</f>
        <v xml:space="preserve">Secret Shopper: Network Participation; 
</v>
      </c>
      <c r="ED102" s="251" t="str">
        <f>IF(ISNUMBER(FIND(analysismethod3,'III_Plan comp 438.68 {Plan 8}'!BW$15)),"",'III_Plan comp 438.68 {Plan 8}'!BW$15&amp;analysismethod3)</f>
        <v xml:space="preserve">Secret Shopper: Network Participation; 
</v>
      </c>
      <c r="EE102" s="251" t="str">
        <f>IF(ISNUMBER(FIND(analysismethod3,'III_Plan comp 438.68 {Plan 8}'!BX$15)),"",'III_Plan comp 438.68 {Plan 8}'!BX$15&amp;analysismethod3)</f>
        <v xml:space="preserve">Secret Shopper: Network Participation; 
</v>
      </c>
      <c r="EF102" s="251" t="str">
        <f>IF(ISNUMBER(FIND(analysismethod3,'III_Plan comp 438.68 {Plan 8}'!BY$15)),"",'III_Plan comp 438.68 {Plan 8}'!BY$15&amp;analysismethod3)</f>
        <v xml:space="preserve">Secret Shopper: Network Participation; 
</v>
      </c>
      <c r="EG102" s="251" t="str">
        <f>IF(ISNUMBER(FIND(analysismethod3,'III_Plan comp 438.68 {Plan 8}'!BZ$15)),"",'III_Plan comp 438.68 {Plan 8}'!BZ$15&amp;analysismethod3)</f>
        <v xml:space="preserve">Secret Shopper: Network Participation; 
</v>
      </c>
      <c r="EH102" s="251" t="str">
        <f>IF(ISNUMBER(FIND(analysismethod3,'III_Plan comp 438.68 {Plan 8}'!CA$15)),"",'III_Plan comp 438.68 {Plan 8}'!CA$15&amp;analysismethod3)</f>
        <v xml:space="preserve">Secret Shopper: Network Participation; 
</v>
      </c>
      <c r="EI102" s="251" t="str">
        <f>IF(ISNUMBER(FIND(analysismethod3,'III_Plan comp 438.68 {Plan 8}'!CB$15)),"",'III_Plan comp 438.68 {Plan 8}'!CB$15&amp;analysismethod3)</f>
        <v xml:space="preserve">Secret Shopper: Network Participation; 
</v>
      </c>
      <c r="EJ102" s="251" t="str">
        <f>IF(ISNUMBER(FIND(analysismethod3,'III_Plan comp 438.68 {Plan 8}'!CC$15)),"",'III_Plan comp 438.68 {Plan 8}'!CC$15&amp;analysismethod3)</f>
        <v xml:space="preserve">Secret Shopper: Network Participation; 
</v>
      </c>
      <c r="EK102" s="251" t="str">
        <f>IF(ISNUMBER(FIND(analysismethod3,'III_Plan comp 438.68 {Plan 8}'!CD$15)),"",'III_Plan comp 438.68 {Plan 8}'!CD$15&amp;analysismethod3)</f>
        <v xml:space="preserve">Secret Shopper: Network Participation; 
</v>
      </c>
      <c r="EL102" s="251" t="str">
        <f>IF(ISNUMBER(FIND(analysismethod3,'III_Plan comp 438.68 {Plan 8}'!CE$15)),"",'III_Plan comp 438.68 {Plan 8}'!CE$15&amp;analysismethod3)</f>
        <v xml:space="preserve">Secret Shopper: Network Participation; 
</v>
      </c>
      <c r="EM102" s="251" t="str">
        <f>IF(ISNUMBER(FIND(analysismethod3,'III_Plan comp 438.68 {Plan 8}'!CF$15)),"",'III_Plan comp 438.68 {Plan 8}'!CF$15&amp;analysismethod3)</f>
        <v xml:space="preserve">Secret Shopper: Network Participation; 
</v>
      </c>
      <c r="EN102" s="251" t="str">
        <f>IF(ISNUMBER(FIND(analysismethod3,'III_Plan comp 438.68 {Plan 8}'!CG$15)),"",'III_Plan comp 438.68 {Plan 8}'!CG$15&amp;analysismethod3)</f>
        <v xml:space="preserve">Secret Shopper: Network Participation; 
</v>
      </c>
      <c r="EO102" s="251" t="str">
        <f>IF(ISNUMBER(FIND(analysismethod3,'III_Plan comp 438.68 {Plan 8}'!CH$15)),"",'III_Plan comp 438.68 {Plan 8}'!CH$15&amp;analysismethod3)</f>
        <v xml:space="preserve">Secret Shopper: Network Participation; 
</v>
      </c>
      <c r="EP102" s="251" t="str">
        <f>IF(ISNUMBER(FIND(analysismethod3,'III_Plan comp 438.68 {Plan 8}'!CI$15)),"",'III_Plan comp 438.68 {Plan 8}'!CI$15&amp;analysismethod3)</f>
        <v xml:space="preserve">Secret Shopper: Network Participation; 
</v>
      </c>
      <c r="EQ102" s="251" t="str">
        <f>IF(ISNUMBER(FIND(analysismethod3,'III_Plan comp 438.68 {Plan 8}'!CJ$15)),"",'III_Plan comp 438.68 {Plan 8}'!CJ$15&amp;analysismethod3)</f>
        <v xml:space="preserve">Secret Shopper: Network Participation; 
</v>
      </c>
      <c r="ER102" s="251" t="str">
        <f>IF(ISNUMBER(FIND(analysismethod3,'III_Plan comp 438.68 {Plan 8}'!CK$15)),"",'III_Plan comp 438.68 {Plan 8}'!CK$15&amp;analysismethod3)</f>
        <v xml:space="preserve">Secret Shopper: Network Participation; 
</v>
      </c>
      <c r="ES102" s="251" t="str">
        <f>IF(ISNUMBER(FIND(analysismethod3,'III_Plan comp 438.68 {Plan 8}'!CL$15)),"",'III_Plan comp 438.68 {Plan 8}'!CL$15&amp;analysismethod3)</f>
        <v xml:space="preserve">Secret Shopper: Network Participation; 
</v>
      </c>
      <c r="ET102" s="251" t="str">
        <f>IF(ISNUMBER(FIND(analysismethod3,'III_Plan comp 438.68 {Plan 8}'!CM$15)),"",'III_Plan comp 438.68 {Plan 8}'!CM$15&amp;analysismethod3)</f>
        <v xml:space="preserve">Secret Shopper: Network Participation; 
</v>
      </c>
      <c r="EU102" s="251" t="str">
        <f>IF(ISNUMBER(FIND(analysismethod3,'III_Plan comp 438.68 {Plan 8}'!CN$15)),"",'III_Plan comp 438.68 {Plan 8}'!CN$15&amp;analysismethod3)</f>
        <v xml:space="preserve">Secret Shopper: Network Participation; 
</v>
      </c>
      <c r="EV102" s="251" t="str">
        <f>IF(ISNUMBER(FIND(analysismethod3,'III_Plan comp 438.68 {Plan 8}'!CO$15)),"",'III_Plan comp 438.68 {Plan 8}'!CO$15&amp;analysismethod3)</f>
        <v xml:space="preserve">Secret Shopper: Network Participation; 
</v>
      </c>
      <c r="EW102" s="251" t="str">
        <f>IF(ISNUMBER(FIND(analysismethod3,'III_Plan comp 438.68 {Plan 8}'!CP$15)),"",'III_Plan comp 438.68 {Plan 8}'!CP$15&amp;analysismethod3)</f>
        <v xml:space="preserve">Secret Shopper: Network Participation; 
</v>
      </c>
      <c r="EX102" s="251" t="str">
        <f>IF(ISNUMBER(FIND(analysismethod3,'III_Plan comp 438.68 {Plan 8}'!CQ$15)),"",'III_Plan comp 438.68 {Plan 8}'!CQ$15&amp;analysismethod3)</f>
        <v xml:space="preserve">Secret Shopper: Network Participation; 
</v>
      </c>
      <c r="EY102" s="251" t="str">
        <f>IF(ISNUMBER(FIND(analysismethod3,'III_Plan comp 438.68 {Plan 8}'!CR$15)),"",'III_Plan comp 438.68 {Plan 8}'!CR$15&amp;analysismethod3)</f>
        <v xml:space="preserve">Secret Shopper: Network Participation; 
</v>
      </c>
      <c r="EZ102" s="251" t="str">
        <f>IF(ISNUMBER(FIND(analysismethod3,'III_Plan comp 438.68 {Plan 8}'!CS$15)),"",'III_Plan comp 438.68 {Plan 8}'!CS$15&amp;analysismethod3)</f>
        <v xml:space="preserve">Secret Shopper: Network Participation; 
</v>
      </c>
      <c r="FA102" s="251" t="str">
        <f>IF(ISNUMBER(FIND(analysismethod3,'III_Plan comp 438.68 {Plan 8}'!CT$15)),"",'III_Plan comp 438.68 {Plan 8}'!CT$15&amp;analysismethod3)</f>
        <v xml:space="preserve">Secret Shopper: Network Participation; 
</v>
      </c>
      <c r="FB102" s="251" t="str">
        <f>IF(ISNUMBER(FIND(analysismethod3,'III_Plan comp 438.68 {Plan 8}'!CU$15)),"",'III_Plan comp 438.68 {Plan 8}'!CU$15&amp;analysismethod3)</f>
        <v xml:space="preserve">Secret Shopper: Network Participation; 
</v>
      </c>
      <c r="FC102" s="251" t="str">
        <f>IF(ISNUMBER(FIND(analysismethod3,'III_Plan comp 438.68 {Plan 8}'!CV$15)),"",'III_Plan comp 438.68 {Plan 8}'!CV$15&amp;analysismethod3)</f>
        <v xml:space="preserve">Secret Shopper: Network Participation; 
</v>
      </c>
      <c r="FD102" s="251" t="str">
        <f>IF(ISNUMBER(FIND(analysismethod3,'III_Plan comp 438.68 {Plan 8}'!CW$15)),"",'III_Plan comp 438.68 {Plan 8}'!CW$15&amp;analysismethod3)</f>
        <v xml:space="preserve">Secret Shopper: Network Participation; 
</v>
      </c>
      <c r="FE102" s="251" t="str">
        <f>IF(ISNUMBER(FIND(analysismethod3,'III_Plan comp 438.68 {Plan 8}'!CX$15)),"",'III_Plan comp 438.68 {Plan 8}'!CX$15&amp;analysismethod3)</f>
        <v xml:space="preserve">Secret Shopper: Network Participation; 
</v>
      </c>
      <c r="FF102" s="251" t="str">
        <f>IF(ISNUMBER(FIND(analysismethod3,'III_Plan comp 438.68 {Plan 8}'!CY$15)),"",'III_Plan comp 438.68 {Plan 8}'!CY$15&amp;analysismethod3)</f>
        <v xml:space="preserve">Secret Shopper: Network Participation; 
</v>
      </c>
      <c r="FG102" s="251" t="str">
        <f>IF(ISNUMBER(FIND(analysismethod3,'III_Plan comp 438.68 {Plan 8}'!CZ$15)),"",'III_Plan comp 438.68 {Plan 8}'!CZ$15&amp;analysismethod3)</f>
        <v xml:space="preserve">Secret Shopper: Network Participation; 
</v>
      </c>
    </row>
    <row r="103" spans="62:163" x14ac:dyDescent="0.2">
      <c r="BK103" s="250" t="str">
        <f>IF('I_State and program information'!$E$62="Yes","Secret Shopper: Appointment Availability"&amp;"; "&amp;CHAR(10)&amp;CHAR(10),"")</f>
        <v xml:space="preserve">Secret Shopper: Appointment Availability; 
</v>
      </c>
      <c r="BL103" s="251" t="str">
        <f>IF(ISNUMBER(FIND(analysismethod4,'III_Plan comp 438.68 {Plan 8}'!E$15)),"",'III_Plan comp 438.68 {Plan 8}'!E$15&amp;analysismethod4)</f>
        <v xml:space="preserve">Secret Shopper: Appointment Availability; 
</v>
      </c>
      <c r="BM103" s="251" t="str">
        <f>IF(ISNUMBER(FIND(analysismethod4,'III_Plan comp 438.68 {Plan 8}'!F$15)),"",'III_Plan comp 438.68 {Plan 8}'!F$15&amp;analysismethod4)</f>
        <v xml:space="preserve">Secret Shopper: Appointment Availability; 
</v>
      </c>
      <c r="BN103" s="251" t="str">
        <f>IF(ISNUMBER(FIND(analysismethod4,'III_Plan comp 438.68 {Plan 8}'!G$15)),"",'III_Plan comp 438.68 {Plan 8}'!G$15&amp;analysismethod4)</f>
        <v xml:space="preserve">Secret Shopper: Appointment Availability; 
</v>
      </c>
      <c r="BO103" s="251" t="str">
        <f>IF(ISNUMBER(FIND(analysismethod4,'III_Plan comp 438.68 {Plan 8}'!H$15)),"",'III_Plan comp 438.68 {Plan 8}'!H$15&amp;analysismethod4)</f>
        <v xml:space="preserve">Secret Shopper: Appointment Availability; 
</v>
      </c>
      <c r="BP103" s="251" t="str">
        <f>IF(ISNUMBER(FIND(analysismethod4,'III_Plan comp 438.68 {Plan 8}'!I$15)),"",'III_Plan comp 438.68 {Plan 8}'!I$15&amp;analysismethod4)</f>
        <v xml:space="preserve">Secret Shopper: Appointment Availability; 
</v>
      </c>
      <c r="BQ103" s="251" t="str">
        <f>IF(ISNUMBER(FIND(analysismethod4,'III_Plan comp 438.68 {Plan 8}'!J$15)),"",'III_Plan comp 438.68 {Plan 8}'!J$15&amp;analysismethod4)</f>
        <v xml:space="preserve">Secret Shopper: Appointment Availability; 
</v>
      </c>
      <c r="BR103" s="251" t="str">
        <f>IF(ISNUMBER(FIND(analysismethod4,'III_Plan comp 438.68 {Plan 8}'!K$15)),"",'III_Plan comp 438.68 {Plan 8}'!K$15&amp;analysismethod4)</f>
        <v xml:space="preserve">Secret Shopper: Appointment Availability; 
</v>
      </c>
      <c r="BS103" s="251" t="str">
        <f>IF(ISNUMBER(FIND(analysismethod4,'III_Plan comp 438.68 {Plan 8}'!L$15)),"",'III_Plan comp 438.68 {Plan 8}'!L$15&amp;analysismethod4)</f>
        <v xml:space="preserve">Secret Shopper: Appointment Availability; 
</v>
      </c>
      <c r="BT103" s="251" t="str">
        <f>IF(ISNUMBER(FIND(analysismethod4,'III_Plan comp 438.68 {Plan 8}'!M$15)),"",'III_Plan comp 438.68 {Plan 8}'!M$15&amp;analysismethod4)</f>
        <v xml:space="preserve">Secret Shopper: Appointment Availability; 
</v>
      </c>
      <c r="BU103" s="251" t="str">
        <f>IF(ISNUMBER(FIND(analysismethod4,'III_Plan comp 438.68 {Plan 8}'!N$15)),"",'III_Plan comp 438.68 {Plan 8}'!N$15&amp;analysismethod4)</f>
        <v xml:space="preserve">Secret Shopper: Appointment Availability; 
</v>
      </c>
      <c r="BV103" s="251" t="str">
        <f>IF(ISNUMBER(FIND(analysismethod4,'III_Plan comp 438.68 {Plan 8}'!O$15)),"",'III_Plan comp 438.68 {Plan 8}'!O$15&amp;analysismethod4)</f>
        <v xml:space="preserve">Secret Shopper: Appointment Availability; 
</v>
      </c>
      <c r="BW103" s="251" t="str">
        <f>IF(ISNUMBER(FIND(analysismethod4,'III_Plan comp 438.68 {Plan 8}'!P$15)),"",'III_Plan comp 438.68 {Plan 8}'!P$15&amp;analysismethod4)</f>
        <v xml:space="preserve">Secret Shopper: Appointment Availability; 
</v>
      </c>
      <c r="BX103" s="251" t="str">
        <f>IF(ISNUMBER(FIND(analysismethod4,'III_Plan comp 438.68 {Plan 8}'!Q$15)),"",'III_Plan comp 438.68 {Plan 8}'!Q$15&amp;analysismethod4)</f>
        <v xml:space="preserve">Secret Shopper: Appointment Availability; 
</v>
      </c>
      <c r="BY103" s="251" t="str">
        <f>IF(ISNUMBER(FIND(analysismethod4,'III_Plan comp 438.68 {Plan 8}'!R$15)),"",'III_Plan comp 438.68 {Plan 8}'!R$15&amp;analysismethod4)</f>
        <v xml:space="preserve">Secret Shopper: Appointment Availability; 
</v>
      </c>
      <c r="BZ103" s="251" t="str">
        <f>IF(ISNUMBER(FIND(analysismethod4,'III_Plan comp 438.68 {Plan 8}'!S$15)),"",'III_Plan comp 438.68 {Plan 8}'!S$15&amp;analysismethod4)</f>
        <v xml:space="preserve">Secret Shopper: Appointment Availability; 
</v>
      </c>
      <c r="CA103" s="251" t="str">
        <f>IF(ISNUMBER(FIND(analysismethod4,'III_Plan comp 438.68 {Plan 8}'!T$15)),"",'III_Plan comp 438.68 {Plan 8}'!T$15&amp;analysismethod4)</f>
        <v xml:space="preserve">Secret Shopper: Appointment Availability; 
</v>
      </c>
      <c r="CB103" s="251" t="str">
        <f>IF(ISNUMBER(FIND(analysismethod4,'III_Plan comp 438.68 {Plan 8}'!U$15)),"",'III_Plan comp 438.68 {Plan 8}'!U$15&amp;analysismethod4)</f>
        <v xml:space="preserve">Secret Shopper: Appointment Availability; 
</v>
      </c>
      <c r="CC103" s="251" t="str">
        <f>IF(ISNUMBER(FIND(analysismethod4,'III_Plan comp 438.68 {Plan 8}'!V$15)),"",'III_Plan comp 438.68 {Plan 8}'!V$15&amp;analysismethod4)</f>
        <v xml:space="preserve">Secret Shopper: Appointment Availability; 
</v>
      </c>
      <c r="CD103" s="251" t="str">
        <f>IF(ISNUMBER(FIND(analysismethod4,'III_Plan comp 438.68 {Plan 8}'!W$15)),"",'III_Plan comp 438.68 {Plan 8}'!W$15&amp;analysismethod4)</f>
        <v xml:space="preserve">Secret Shopper: Appointment Availability; 
</v>
      </c>
      <c r="CE103" s="251" t="str">
        <f>IF(ISNUMBER(FIND(analysismethod4,'III_Plan comp 438.68 {Plan 8}'!X$15)),"",'III_Plan comp 438.68 {Plan 8}'!X$15&amp;analysismethod4)</f>
        <v xml:space="preserve">Secret Shopper: Appointment Availability; 
</v>
      </c>
      <c r="CF103" s="251" t="str">
        <f>IF(ISNUMBER(FIND(analysismethod4,'III_Plan comp 438.68 {Plan 8}'!Y$15)),"",'III_Plan comp 438.68 {Plan 8}'!Y$15&amp;analysismethod4)</f>
        <v xml:space="preserve">Secret Shopper: Appointment Availability; 
</v>
      </c>
      <c r="CG103" s="251" t="str">
        <f>IF(ISNUMBER(FIND(analysismethod4,'III_Plan comp 438.68 {Plan 8}'!Z$15)),"",'III_Plan comp 438.68 {Plan 8}'!Z$15&amp;analysismethod4)</f>
        <v xml:space="preserve">Secret Shopper: Appointment Availability; 
</v>
      </c>
      <c r="CH103" s="251" t="str">
        <f>IF(ISNUMBER(FIND(analysismethod4,'III_Plan comp 438.68 {Plan 8}'!AA$15)),"",'III_Plan comp 438.68 {Plan 8}'!AA$15&amp;analysismethod4)</f>
        <v xml:space="preserve">Secret Shopper: Appointment Availability; 
</v>
      </c>
      <c r="CI103" s="251" t="str">
        <f>IF(ISNUMBER(FIND(analysismethod4,'III_Plan comp 438.68 {Plan 8}'!AB$15)),"",'III_Plan comp 438.68 {Plan 8}'!AB$15&amp;analysismethod4)</f>
        <v xml:space="preserve">Secret Shopper: Appointment Availability; 
</v>
      </c>
      <c r="CJ103" s="251" t="str">
        <f>IF(ISNUMBER(FIND(analysismethod4,'III_Plan comp 438.68 {Plan 8}'!AC$15)),"",'III_Plan comp 438.68 {Plan 8}'!AC$15&amp;analysismethod4)</f>
        <v xml:space="preserve">Secret Shopper: Appointment Availability; 
</v>
      </c>
      <c r="CK103" s="251" t="str">
        <f>IF(ISNUMBER(FIND(analysismethod4,'III_Plan comp 438.68 {Plan 8}'!AD$15)),"",'III_Plan comp 438.68 {Plan 8}'!AD$15&amp;analysismethod4)</f>
        <v xml:space="preserve">Secret Shopper: Appointment Availability; 
</v>
      </c>
      <c r="CL103" s="251" t="str">
        <f>IF(ISNUMBER(FIND(analysismethod4,'III_Plan comp 438.68 {Plan 8}'!AE$15)),"",'III_Plan comp 438.68 {Plan 8}'!AE$15&amp;analysismethod4)</f>
        <v xml:space="preserve">Secret Shopper: Appointment Availability; 
</v>
      </c>
      <c r="CM103" s="251" t="str">
        <f>IF(ISNUMBER(FIND(analysismethod4,'III_Plan comp 438.68 {Plan 8}'!AF$15)),"",'III_Plan comp 438.68 {Plan 8}'!AF$15&amp;analysismethod4)</f>
        <v xml:space="preserve">Secret Shopper: Appointment Availability; 
</v>
      </c>
      <c r="CN103" s="251" t="str">
        <f>IF(ISNUMBER(FIND(analysismethod4,'III_Plan comp 438.68 {Plan 8}'!AG$15)),"",'III_Plan comp 438.68 {Plan 8}'!AG$15&amp;analysismethod4)</f>
        <v xml:space="preserve">Secret Shopper: Appointment Availability; 
</v>
      </c>
      <c r="CO103" s="251" t="str">
        <f>IF(ISNUMBER(FIND(analysismethod4,'III_Plan comp 438.68 {Plan 8}'!AH$15)),"",'III_Plan comp 438.68 {Plan 8}'!AH$15&amp;analysismethod4)</f>
        <v xml:space="preserve">Secret Shopper: Appointment Availability; 
</v>
      </c>
      <c r="CP103" s="251" t="str">
        <f>IF(ISNUMBER(FIND(analysismethod4,'III_Plan comp 438.68 {Plan 8}'!AI$15)),"",'III_Plan comp 438.68 {Plan 8}'!AI$15&amp;analysismethod4)</f>
        <v xml:space="preserve">Secret Shopper: Appointment Availability; 
</v>
      </c>
      <c r="CQ103" s="251" t="str">
        <f>IF(ISNUMBER(FIND(analysismethod4,'III_Plan comp 438.68 {Plan 8}'!AJ$15)),"",'III_Plan comp 438.68 {Plan 8}'!AJ$15&amp;analysismethod4)</f>
        <v xml:space="preserve">Secret Shopper: Appointment Availability; 
</v>
      </c>
      <c r="CR103" s="251" t="str">
        <f>IF(ISNUMBER(FIND(analysismethod4,'III_Plan comp 438.68 {Plan 8}'!AK$15)),"",'III_Plan comp 438.68 {Plan 8}'!AK$15&amp;analysismethod4)</f>
        <v xml:space="preserve">Secret Shopper: Appointment Availability; 
</v>
      </c>
      <c r="CS103" s="251" t="str">
        <f>IF(ISNUMBER(FIND(analysismethod4,'III_Plan comp 438.68 {Plan 8}'!AL$15)),"",'III_Plan comp 438.68 {Plan 8}'!AL$15&amp;analysismethod4)</f>
        <v xml:space="preserve">Secret Shopper: Appointment Availability; 
</v>
      </c>
      <c r="CT103" s="251" t="str">
        <f>IF(ISNUMBER(FIND(analysismethod4,'III_Plan comp 438.68 {Plan 8}'!AM$15)),"",'III_Plan comp 438.68 {Plan 8}'!AM$15&amp;analysismethod4)</f>
        <v xml:space="preserve">Secret Shopper: Appointment Availability; 
</v>
      </c>
      <c r="CU103" s="251" t="str">
        <f>IF(ISNUMBER(FIND(analysismethod4,'III_Plan comp 438.68 {Plan 8}'!AN$15)),"",'III_Plan comp 438.68 {Plan 8}'!AN$15&amp;analysismethod4)</f>
        <v xml:space="preserve">Secret Shopper: Appointment Availability; 
</v>
      </c>
      <c r="CV103" s="251" t="str">
        <f>IF(ISNUMBER(FIND(analysismethod4,'III_Plan comp 438.68 {Plan 8}'!AO$15)),"",'III_Plan comp 438.68 {Plan 8}'!AO$15&amp;analysismethod4)</f>
        <v xml:space="preserve">Secret Shopper: Appointment Availability; 
</v>
      </c>
      <c r="CW103" s="251" t="str">
        <f>IF(ISNUMBER(FIND(analysismethod4,'III_Plan comp 438.68 {Plan 8}'!AP$15)),"",'III_Plan comp 438.68 {Plan 8}'!AP$15&amp;analysismethod4)</f>
        <v xml:space="preserve">Secret Shopper: Appointment Availability; 
</v>
      </c>
      <c r="CX103" s="251" t="str">
        <f>IF(ISNUMBER(FIND(analysismethod4,'III_Plan comp 438.68 {Plan 8}'!AQ$15)),"",'III_Plan comp 438.68 {Plan 8}'!AQ$15&amp;analysismethod4)</f>
        <v xml:space="preserve">Secret Shopper: Appointment Availability; 
</v>
      </c>
      <c r="CY103" s="251" t="str">
        <f>IF(ISNUMBER(FIND(analysismethod4,'III_Plan comp 438.68 {Plan 8}'!AR$15)),"",'III_Plan comp 438.68 {Plan 8}'!AR$15&amp;analysismethod4)</f>
        <v xml:space="preserve">Secret Shopper: Appointment Availability; 
</v>
      </c>
      <c r="CZ103" s="251" t="str">
        <f>IF(ISNUMBER(FIND(analysismethod4,'III_Plan comp 438.68 {Plan 8}'!AS$15)),"",'III_Plan comp 438.68 {Plan 8}'!AS$15&amp;analysismethod4)</f>
        <v xml:space="preserve">Secret Shopper: Appointment Availability; 
</v>
      </c>
      <c r="DA103" s="251" t="str">
        <f>IF(ISNUMBER(FIND(analysismethod4,'III_Plan comp 438.68 {Plan 8}'!AT$15)),"",'III_Plan comp 438.68 {Plan 8}'!AT$15&amp;analysismethod4)</f>
        <v xml:space="preserve">Secret Shopper: Appointment Availability; 
</v>
      </c>
      <c r="DB103" s="251" t="str">
        <f>IF(ISNUMBER(FIND(analysismethod4,'III_Plan comp 438.68 {Plan 8}'!AU$15)),"",'III_Plan comp 438.68 {Plan 8}'!AU$15&amp;analysismethod4)</f>
        <v xml:space="preserve">Secret Shopper: Appointment Availability; 
</v>
      </c>
      <c r="DC103" s="251" t="str">
        <f>IF(ISNUMBER(FIND(analysismethod4,'III_Plan comp 438.68 {Plan 8}'!AV$15)),"",'III_Plan comp 438.68 {Plan 8}'!AV$15&amp;analysismethod4)</f>
        <v xml:space="preserve">Secret Shopper: Appointment Availability; 
</v>
      </c>
      <c r="DD103" s="251" t="str">
        <f>IF(ISNUMBER(FIND(analysismethod4,'III_Plan comp 438.68 {Plan 8}'!AW$15)),"",'III_Plan comp 438.68 {Plan 8}'!AW$15&amp;analysismethod4)</f>
        <v xml:space="preserve">Secret Shopper: Appointment Availability; 
</v>
      </c>
      <c r="DE103" s="251" t="str">
        <f>IF(ISNUMBER(FIND(analysismethod4,'III_Plan comp 438.68 {Plan 8}'!AX$15)),"",'III_Plan comp 438.68 {Plan 8}'!AX$15&amp;analysismethod4)</f>
        <v xml:space="preserve">Secret Shopper: Appointment Availability; 
</v>
      </c>
      <c r="DF103" s="251" t="str">
        <f>IF(ISNUMBER(FIND(analysismethod4,'III_Plan comp 438.68 {Plan 8}'!AY$15)),"",'III_Plan comp 438.68 {Plan 8}'!AY$15&amp;analysismethod4)</f>
        <v xml:space="preserve">Secret Shopper: Appointment Availability; 
</v>
      </c>
      <c r="DG103" s="251" t="str">
        <f>IF(ISNUMBER(FIND(analysismethod4,'III_Plan comp 438.68 {Plan 8}'!AZ$15)),"",'III_Plan comp 438.68 {Plan 8}'!AZ$15&amp;analysismethod4)</f>
        <v xml:space="preserve">Secret Shopper: Appointment Availability; 
</v>
      </c>
      <c r="DH103" s="251" t="str">
        <f>IF(ISNUMBER(FIND(analysismethod4,'III_Plan comp 438.68 {Plan 8}'!BA$15)),"",'III_Plan comp 438.68 {Plan 8}'!BA$15&amp;analysismethod4)</f>
        <v xml:space="preserve">Secret Shopper: Appointment Availability; 
</v>
      </c>
      <c r="DI103" s="251" t="str">
        <f>IF(ISNUMBER(FIND(analysismethod4,'III_Plan comp 438.68 {Plan 8}'!BB$15)),"",'III_Plan comp 438.68 {Plan 8}'!BB$15&amp;analysismethod4)</f>
        <v xml:space="preserve">Secret Shopper: Appointment Availability; 
</v>
      </c>
      <c r="DJ103" s="251" t="str">
        <f>IF(ISNUMBER(FIND(analysismethod4,'III_Plan comp 438.68 {Plan 8}'!BC$15)),"",'III_Plan comp 438.68 {Plan 8}'!BC$15&amp;analysismethod4)</f>
        <v xml:space="preserve">Secret Shopper: Appointment Availability; 
</v>
      </c>
      <c r="DK103" s="251" t="str">
        <f>IF(ISNUMBER(FIND(analysismethod4,'III_Plan comp 438.68 {Plan 8}'!BD$15)),"",'III_Plan comp 438.68 {Plan 8}'!BD$15&amp;analysismethod4)</f>
        <v xml:space="preserve">Secret Shopper: Appointment Availability; 
</v>
      </c>
      <c r="DL103" s="251" t="str">
        <f>IF(ISNUMBER(FIND(analysismethod4,'III_Plan comp 438.68 {Plan 8}'!BE$15)),"",'III_Plan comp 438.68 {Plan 8}'!BE$15&amp;analysismethod4)</f>
        <v xml:space="preserve">Secret Shopper: Appointment Availability; 
</v>
      </c>
      <c r="DM103" s="251" t="str">
        <f>IF(ISNUMBER(FIND(analysismethod4,'III_Plan comp 438.68 {Plan 8}'!BF$15)),"",'III_Plan comp 438.68 {Plan 8}'!BF$15&amp;analysismethod4)</f>
        <v xml:space="preserve">Secret Shopper: Appointment Availability; 
</v>
      </c>
      <c r="DN103" s="251" t="str">
        <f>IF(ISNUMBER(FIND(analysismethod4,'III_Plan comp 438.68 {Plan 8}'!BG$15)),"",'III_Plan comp 438.68 {Plan 8}'!BG$15&amp;analysismethod4)</f>
        <v xml:space="preserve">Secret Shopper: Appointment Availability; 
</v>
      </c>
      <c r="DO103" s="251" t="str">
        <f>IF(ISNUMBER(FIND(analysismethod4,'III_Plan comp 438.68 {Plan 8}'!BH$15)),"",'III_Plan comp 438.68 {Plan 8}'!BH$15&amp;analysismethod4)</f>
        <v xml:space="preserve">Secret Shopper: Appointment Availability; 
</v>
      </c>
      <c r="DP103" s="251" t="str">
        <f>IF(ISNUMBER(FIND(analysismethod4,'III_Plan comp 438.68 {Plan 8}'!BI$15)),"",'III_Plan comp 438.68 {Plan 8}'!BI$15&amp;analysismethod4)</f>
        <v xml:space="preserve">Secret Shopper: Appointment Availability; 
</v>
      </c>
      <c r="DQ103" s="251" t="str">
        <f>IF(ISNUMBER(FIND(analysismethod4,'III_Plan comp 438.68 {Plan 8}'!BJ$15)),"",'III_Plan comp 438.68 {Plan 8}'!BJ$15&amp;analysismethod4)</f>
        <v xml:space="preserve">Secret Shopper: Appointment Availability; 
</v>
      </c>
      <c r="DR103" s="251" t="str">
        <f>IF(ISNUMBER(FIND(analysismethod4,'III_Plan comp 438.68 {Plan 8}'!BK$15)),"",'III_Plan comp 438.68 {Plan 8}'!BK$15&amp;analysismethod4)</f>
        <v xml:space="preserve">Secret Shopper: Appointment Availability; 
</v>
      </c>
      <c r="DS103" s="251" t="str">
        <f>IF(ISNUMBER(FIND(analysismethod4,'III_Plan comp 438.68 {Plan 8}'!BL$15)),"",'III_Plan comp 438.68 {Plan 8}'!BL$15&amp;analysismethod4)</f>
        <v xml:space="preserve">Secret Shopper: Appointment Availability; 
</v>
      </c>
      <c r="DT103" s="251" t="str">
        <f>IF(ISNUMBER(FIND(analysismethod4,'III_Plan comp 438.68 {Plan 8}'!BM$15)),"",'III_Plan comp 438.68 {Plan 8}'!BM$15&amp;analysismethod4)</f>
        <v xml:space="preserve">Secret Shopper: Appointment Availability; 
</v>
      </c>
      <c r="DU103" s="251" t="str">
        <f>IF(ISNUMBER(FIND(analysismethod4,'III_Plan comp 438.68 {Plan 8}'!BN$15)),"",'III_Plan comp 438.68 {Plan 8}'!BN$15&amp;analysismethod4)</f>
        <v xml:space="preserve">Secret Shopper: Appointment Availability; 
</v>
      </c>
      <c r="DV103" s="251" t="str">
        <f>IF(ISNUMBER(FIND(analysismethod4,'III_Plan comp 438.68 {Plan 8}'!BO$15)),"",'III_Plan comp 438.68 {Plan 8}'!BO$15&amp;analysismethod4)</f>
        <v xml:space="preserve">Secret Shopper: Appointment Availability; 
</v>
      </c>
      <c r="DW103" s="251" t="str">
        <f>IF(ISNUMBER(FIND(analysismethod4,'III_Plan comp 438.68 {Plan 8}'!BP$15)),"",'III_Plan comp 438.68 {Plan 8}'!BP$15&amp;analysismethod4)</f>
        <v xml:space="preserve">Secret Shopper: Appointment Availability; 
</v>
      </c>
      <c r="DX103" s="251" t="str">
        <f>IF(ISNUMBER(FIND(analysismethod4,'III_Plan comp 438.68 {Plan 8}'!BQ$15)),"",'III_Plan comp 438.68 {Plan 8}'!BQ$15&amp;analysismethod4)</f>
        <v xml:space="preserve">Secret Shopper: Appointment Availability; 
</v>
      </c>
      <c r="DY103" s="251" t="str">
        <f>IF(ISNUMBER(FIND(analysismethod4,'III_Plan comp 438.68 {Plan 8}'!BR$15)),"",'III_Plan comp 438.68 {Plan 8}'!BR$15&amp;analysismethod4)</f>
        <v xml:space="preserve">Secret Shopper: Appointment Availability; 
</v>
      </c>
      <c r="DZ103" s="251" t="str">
        <f>IF(ISNUMBER(FIND(analysismethod4,'III_Plan comp 438.68 {Plan 8}'!BS$15)),"",'III_Plan comp 438.68 {Plan 8}'!BS$15&amp;analysismethod4)</f>
        <v xml:space="preserve">Secret Shopper: Appointment Availability; 
</v>
      </c>
      <c r="EA103" s="251" t="str">
        <f>IF(ISNUMBER(FIND(analysismethod4,'III_Plan comp 438.68 {Plan 8}'!BT$15)),"",'III_Plan comp 438.68 {Plan 8}'!BT$15&amp;analysismethod4)</f>
        <v xml:space="preserve">Secret Shopper: Appointment Availability; 
</v>
      </c>
      <c r="EB103" s="251" t="str">
        <f>IF(ISNUMBER(FIND(analysismethod4,'III_Plan comp 438.68 {Plan 8}'!BU$15)),"",'III_Plan comp 438.68 {Plan 8}'!BU$15&amp;analysismethod4)</f>
        <v xml:space="preserve">Secret Shopper: Appointment Availability; 
</v>
      </c>
      <c r="EC103" s="251" t="str">
        <f>IF(ISNUMBER(FIND(analysismethod4,'III_Plan comp 438.68 {Plan 8}'!BV$15)),"",'III_Plan comp 438.68 {Plan 8}'!BV$15&amp;analysismethod4)</f>
        <v xml:space="preserve">Secret Shopper: Appointment Availability; 
</v>
      </c>
      <c r="ED103" s="251" t="str">
        <f>IF(ISNUMBER(FIND(analysismethod4,'III_Plan comp 438.68 {Plan 8}'!BW$15)),"",'III_Plan comp 438.68 {Plan 8}'!BW$15&amp;analysismethod4)</f>
        <v xml:space="preserve">Secret Shopper: Appointment Availability; 
</v>
      </c>
      <c r="EE103" s="251" t="str">
        <f>IF(ISNUMBER(FIND(analysismethod4,'III_Plan comp 438.68 {Plan 8}'!BX$15)),"",'III_Plan comp 438.68 {Plan 8}'!BX$15&amp;analysismethod4)</f>
        <v xml:space="preserve">Secret Shopper: Appointment Availability; 
</v>
      </c>
      <c r="EF103" s="251" t="str">
        <f>IF(ISNUMBER(FIND(analysismethod4,'III_Plan comp 438.68 {Plan 8}'!BY$15)),"",'III_Plan comp 438.68 {Plan 8}'!BY$15&amp;analysismethod4)</f>
        <v xml:space="preserve">Secret Shopper: Appointment Availability; 
</v>
      </c>
      <c r="EG103" s="251" t="str">
        <f>IF(ISNUMBER(FIND(analysismethod4,'III_Plan comp 438.68 {Plan 8}'!BZ$15)),"",'III_Plan comp 438.68 {Plan 8}'!BZ$15&amp;analysismethod4)</f>
        <v xml:space="preserve">Secret Shopper: Appointment Availability; 
</v>
      </c>
      <c r="EH103" s="251" t="str">
        <f>IF(ISNUMBER(FIND(analysismethod4,'III_Plan comp 438.68 {Plan 8}'!CA$15)),"",'III_Plan comp 438.68 {Plan 8}'!CA$15&amp;analysismethod4)</f>
        <v xml:space="preserve">Secret Shopper: Appointment Availability; 
</v>
      </c>
      <c r="EI103" s="251" t="str">
        <f>IF(ISNUMBER(FIND(analysismethod4,'III_Plan comp 438.68 {Plan 8}'!CB$15)),"",'III_Plan comp 438.68 {Plan 8}'!CB$15&amp;analysismethod4)</f>
        <v xml:space="preserve">Secret Shopper: Appointment Availability; 
</v>
      </c>
      <c r="EJ103" s="251" t="str">
        <f>IF(ISNUMBER(FIND(analysismethod4,'III_Plan comp 438.68 {Plan 8}'!CC$15)),"",'III_Plan comp 438.68 {Plan 8}'!CC$15&amp;analysismethod4)</f>
        <v xml:space="preserve">Secret Shopper: Appointment Availability; 
</v>
      </c>
      <c r="EK103" s="251" t="str">
        <f>IF(ISNUMBER(FIND(analysismethod4,'III_Plan comp 438.68 {Plan 8}'!CD$15)),"",'III_Plan comp 438.68 {Plan 8}'!CD$15&amp;analysismethod4)</f>
        <v xml:space="preserve">Secret Shopper: Appointment Availability; 
</v>
      </c>
      <c r="EL103" s="251" t="str">
        <f>IF(ISNUMBER(FIND(analysismethod4,'III_Plan comp 438.68 {Plan 8}'!CE$15)),"",'III_Plan comp 438.68 {Plan 8}'!CE$15&amp;analysismethod4)</f>
        <v xml:space="preserve">Secret Shopper: Appointment Availability; 
</v>
      </c>
      <c r="EM103" s="251" t="str">
        <f>IF(ISNUMBER(FIND(analysismethod4,'III_Plan comp 438.68 {Plan 8}'!CF$15)),"",'III_Plan comp 438.68 {Plan 8}'!CF$15&amp;analysismethod4)</f>
        <v xml:space="preserve">Secret Shopper: Appointment Availability; 
</v>
      </c>
      <c r="EN103" s="251" t="str">
        <f>IF(ISNUMBER(FIND(analysismethod4,'III_Plan comp 438.68 {Plan 8}'!CG$15)),"",'III_Plan comp 438.68 {Plan 8}'!CG$15&amp;analysismethod4)</f>
        <v xml:space="preserve">Secret Shopper: Appointment Availability; 
</v>
      </c>
      <c r="EO103" s="251" t="str">
        <f>IF(ISNUMBER(FIND(analysismethod4,'III_Plan comp 438.68 {Plan 8}'!CH$15)),"",'III_Plan comp 438.68 {Plan 8}'!CH$15&amp;analysismethod4)</f>
        <v xml:space="preserve">Secret Shopper: Appointment Availability; 
</v>
      </c>
      <c r="EP103" s="251" t="str">
        <f>IF(ISNUMBER(FIND(analysismethod4,'III_Plan comp 438.68 {Plan 8}'!CI$15)),"",'III_Plan comp 438.68 {Plan 8}'!CI$15&amp;analysismethod4)</f>
        <v xml:space="preserve">Secret Shopper: Appointment Availability; 
</v>
      </c>
      <c r="EQ103" s="251" t="str">
        <f>IF(ISNUMBER(FIND(analysismethod4,'III_Plan comp 438.68 {Plan 8}'!CJ$15)),"",'III_Plan comp 438.68 {Plan 8}'!CJ$15&amp;analysismethod4)</f>
        <v xml:space="preserve">Secret Shopper: Appointment Availability; 
</v>
      </c>
      <c r="ER103" s="251" t="str">
        <f>IF(ISNUMBER(FIND(analysismethod4,'III_Plan comp 438.68 {Plan 8}'!CK$15)),"",'III_Plan comp 438.68 {Plan 8}'!CK$15&amp;analysismethod4)</f>
        <v xml:space="preserve">Secret Shopper: Appointment Availability; 
</v>
      </c>
      <c r="ES103" s="251" t="str">
        <f>IF(ISNUMBER(FIND(analysismethod4,'III_Plan comp 438.68 {Plan 8}'!CL$15)),"",'III_Plan comp 438.68 {Plan 8}'!CL$15&amp;analysismethod4)</f>
        <v xml:space="preserve">Secret Shopper: Appointment Availability; 
</v>
      </c>
      <c r="ET103" s="251" t="str">
        <f>IF(ISNUMBER(FIND(analysismethod4,'III_Plan comp 438.68 {Plan 8}'!CM$15)),"",'III_Plan comp 438.68 {Plan 8}'!CM$15&amp;analysismethod4)</f>
        <v xml:space="preserve">Secret Shopper: Appointment Availability; 
</v>
      </c>
      <c r="EU103" s="251" t="str">
        <f>IF(ISNUMBER(FIND(analysismethod4,'III_Plan comp 438.68 {Plan 8}'!CN$15)),"",'III_Plan comp 438.68 {Plan 8}'!CN$15&amp;analysismethod4)</f>
        <v xml:space="preserve">Secret Shopper: Appointment Availability; 
</v>
      </c>
      <c r="EV103" s="251" t="str">
        <f>IF(ISNUMBER(FIND(analysismethod4,'III_Plan comp 438.68 {Plan 8}'!CO$15)),"",'III_Plan comp 438.68 {Plan 8}'!CO$15&amp;analysismethod4)</f>
        <v xml:space="preserve">Secret Shopper: Appointment Availability; 
</v>
      </c>
      <c r="EW103" s="251" t="str">
        <f>IF(ISNUMBER(FIND(analysismethod4,'III_Plan comp 438.68 {Plan 8}'!CP$15)),"",'III_Plan comp 438.68 {Plan 8}'!CP$15&amp;analysismethod4)</f>
        <v xml:space="preserve">Secret Shopper: Appointment Availability; 
</v>
      </c>
      <c r="EX103" s="251" t="str">
        <f>IF(ISNUMBER(FIND(analysismethod4,'III_Plan comp 438.68 {Plan 8}'!CQ$15)),"",'III_Plan comp 438.68 {Plan 8}'!CQ$15&amp;analysismethod4)</f>
        <v xml:space="preserve">Secret Shopper: Appointment Availability; 
</v>
      </c>
      <c r="EY103" s="251" t="str">
        <f>IF(ISNUMBER(FIND(analysismethod4,'III_Plan comp 438.68 {Plan 8}'!CR$15)),"",'III_Plan comp 438.68 {Plan 8}'!CR$15&amp;analysismethod4)</f>
        <v xml:space="preserve">Secret Shopper: Appointment Availability; 
</v>
      </c>
      <c r="EZ103" s="251" t="str">
        <f>IF(ISNUMBER(FIND(analysismethod4,'III_Plan comp 438.68 {Plan 8}'!CS$15)),"",'III_Plan comp 438.68 {Plan 8}'!CS$15&amp;analysismethod4)</f>
        <v xml:space="preserve">Secret Shopper: Appointment Availability; 
</v>
      </c>
      <c r="FA103" s="251" t="str">
        <f>IF(ISNUMBER(FIND(analysismethod4,'III_Plan comp 438.68 {Plan 8}'!CT$15)),"",'III_Plan comp 438.68 {Plan 8}'!CT$15&amp;analysismethod4)</f>
        <v xml:space="preserve">Secret Shopper: Appointment Availability; 
</v>
      </c>
      <c r="FB103" s="251" t="str">
        <f>IF(ISNUMBER(FIND(analysismethod4,'III_Plan comp 438.68 {Plan 8}'!CU$15)),"",'III_Plan comp 438.68 {Plan 8}'!CU$15&amp;analysismethod4)</f>
        <v xml:space="preserve">Secret Shopper: Appointment Availability; 
</v>
      </c>
      <c r="FC103" s="251" t="str">
        <f>IF(ISNUMBER(FIND(analysismethod4,'III_Plan comp 438.68 {Plan 8}'!CV$15)),"",'III_Plan comp 438.68 {Plan 8}'!CV$15&amp;analysismethod4)</f>
        <v xml:space="preserve">Secret Shopper: Appointment Availability; 
</v>
      </c>
      <c r="FD103" s="251" t="str">
        <f>IF(ISNUMBER(FIND(analysismethod4,'III_Plan comp 438.68 {Plan 8}'!CW$15)),"",'III_Plan comp 438.68 {Plan 8}'!CW$15&amp;analysismethod4)</f>
        <v xml:space="preserve">Secret Shopper: Appointment Availability; 
</v>
      </c>
      <c r="FE103" s="251" t="str">
        <f>IF(ISNUMBER(FIND(analysismethod4,'III_Plan comp 438.68 {Plan 8}'!CX$15)),"",'III_Plan comp 438.68 {Plan 8}'!CX$15&amp;analysismethod4)</f>
        <v xml:space="preserve">Secret Shopper: Appointment Availability; 
</v>
      </c>
      <c r="FF103" s="251" t="str">
        <f>IF(ISNUMBER(FIND(analysismethod4,'III_Plan comp 438.68 {Plan 8}'!CY$15)),"",'III_Plan comp 438.68 {Plan 8}'!CY$15&amp;analysismethod4)</f>
        <v xml:space="preserve">Secret Shopper: Appointment Availability; 
</v>
      </c>
      <c r="FG103" s="251" t="str">
        <f>IF(ISNUMBER(FIND(analysismethod4,'III_Plan comp 438.68 {Plan 8}'!CZ$15)),"",'III_Plan comp 438.68 {Plan 8}'!CZ$15&amp;analysismethod4)</f>
        <v xml:space="preserve">Secret Shopper: Appointment Availability; 
</v>
      </c>
    </row>
    <row r="104" spans="62:163" x14ac:dyDescent="0.2">
      <c r="BK104" s="250" t="str">
        <f>IF('I_State and program information'!$E$66="Yes","EVV Data Analysis"&amp;"; "&amp;CHAR(10)&amp;CHAR(10),"")</f>
        <v/>
      </c>
      <c r="BL104" s="251" t="str">
        <f>IF(ISNUMBER(FIND(analysismethod5,'III_Plan comp 438.68 {Plan 8}'!E$15)),"",'III_Plan comp 438.68 {Plan 8}'!E$15&amp;analysismethod5)</f>
        <v/>
      </c>
      <c r="BM104" s="251" t="str">
        <f>IF(ISNUMBER(FIND(analysismethod5,'III_Plan comp 438.68 {Plan 8}'!F$15)),"",'III_Plan comp 438.68 {Plan 8}'!F$15&amp;analysismethod5)</f>
        <v/>
      </c>
      <c r="BN104" s="251" t="str">
        <f>IF(ISNUMBER(FIND(analysismethod5,'III_Plan comp 438.68 {Plan 8}'!G$15)),"",'III_Plan comp 438.68 {Plan 8}'!G$15&amp;analysismethod5)</f>
        <v/>
      </c>
      <c r="BO104" s="251" t="str">
        <f>IF(ISNUMBER(FIND(analysismethod5,'III_Plan comp 438.68 {Plan 8}'!H$15)),"",'III_Plan comp 438.68 {Plan 8}'!H$15&amp;analysismethod5)</f>
        <v/>
      </c>
      <c r="BP104" s="251" t="str">
        <f>IF(ISNUMBER(FIND(analysismethod5,'III_Plan comp 438.68 {Plan 8}'!I$15)),"",'III_Plan comp 438.68 {Plan 8}'!I$15&amp;analysismethod5)</f>
        <v/>
      </c>
      <c r="BQ104" s="251" t="str">
        <f>IF(ISNUMBER(FIND(analysismethod5,'III_Plan comp 438.68 {Plan 8}'!J$15)),"",'III_Plan comp 438.68 {Plan 8}'!J$15&amp;analysismethod5)</f>
        <v/>
      </c>
      <c r="BR104" s="251" t="str">
        <f>IF(ISNUMBER(FIND(analysismethod5,'III_Plan comp 438.68 {Plan 8}'!K$15)),"",'III_Plan comp 438.68 {Plan 8}'!K$15&amp;analysismethod5)</f>
        <v/>
      </c>
      <c r="BS104" s="251" t="str">
        <f>IF(ISNUMBER(FIND(analysismethod5,'III_Plan comp 438.68 {Plan 8}'!L$15)),"",'III_Plan comp 438.68 {Plan 8}'!L$15&amp;analysismethod5)</f>
        <v/>
      </c>
      <c r="BT104" s="251" t="str">
        <f>IF(ISNUMBER(FIND(analysismethod5,'III_Plan comp 438.68 {Plan 8}'!M$15)),"",'III_Plan comp 438.68 {Plan 8}'!M$15&amp;analysismethod5)</f>
        <v/>
      </c>
      <c r="BU104" s="251" t="str">
        <f>IF(ISNUMBER(FIND(analysismethod5,'III_Plan comp 438.68 {Plan 8}'!N$15)),"",'III_Plan comp 438.68 {Plan 8}'!N$15&amp;analysismethod5)</f>
        <v/>
      </c>
      <c r="BV104" s="251" t="str">
        <f>IF(ISNUMBER(FIND(analysismethod5,'III_Plan comp 438.68 {Plan 8}'!O$15)),"",'III_Plan comp 438.68 {Plan 8}'!O$15&amp;analysismethod5)</f>
        <v/>
      </c>
      <c r="BW104" s="251" t="str">
        <f>IF(ISNUMBER(FIND(analysismethod5,'III_Plan comp 438.68 {Plan 8}'!P$15)),"",'III_Plan comp 438.68 {Plan 8}'!P$15&amp;analysismethod5)</f>
        <v/>
      </c>
      <c r="BX104" s="251" t="str">
        <f>IF(ISNUMBER(FIND(analysismethod5,'III_Plan comp 438.68 {Plan 8}'!Q$15)),"",'III_Plan comp 438.68 {Plan 8}'!Q$15&amp;analysismethod5)</f>
        <v/>
      </c>
      <c r="BY104" s="251" t="str">
        <f>IF(ISNUMBER(FIND(analysismethod5,'III_Plan comp 438.68 {Plan 8}'!R$15)),"",'III_Plan comp 438.68 {Plan 8}'!R$15&amp;analysismethod5)</f>
        <v/>
      </c>
      <c r="BZ104" s="251" t="str">
        <f>IF(ISNUMBER(FIND(analysismethod5,'III_Plan comp 438.68 {Plan 8}'!S$15)),"",'III_Plan comp 438.68 {Plan 8}'!S$15&amp;analysismethod5)</f>
        <v/>
      </c>
      <c r="CA104" s="251" t="str">
        <f>IF(ISNUMBER(FIND(analysismethod5,'III_Plan comp 438.68 {Plan 8}'!T$15)),"",'III_Plan comp 438.68 {Plan 8}'!T$15&amp;analysismethod5)</f>
        <v/>
      </c>
      <c r="CB104" s="251" t="str">
        <f>IF(ISNUMBER(FIND(analysismethod5,'III_Plan comp 438.68 {Plan 8}'!U$15)),"",'III_Plan comp 438.68 {Plan 8}'!U$15&amp;analysismethod5)</f>
        <v/>
      </c>
      <c r="CC104" s="251" t="str">
        <f>IF(ISNUMBER(FIND(analysismethod5,'III_Plan comp 438.68 {Plan 8}'!V$15)),"",'III_Plan comp 438.68 {Plan 8}'!V$15&amp;analysismethod5)</f>
        <v/>
      </c>
      <c r="CD104" s="251" t="str">
        <f>IF(ISNUMBER(FIND(analysismethod5,'III_Plan comp 438.68 {Plan 8}'!W$15)),"",'III_Plan comp 438.68 {Plan 8}'!W$15&amp;analysismethod5)</f>
        <v/>
      </c>
      <c r="CE104" s="251" t="str">
        <f>IF(ISNUMBER(FIND(analysismethod5,'III_Plan comp 438.68 {Plan 8}'!X$15)),"",'III_Plan comp 438.68 {Plan 8}'!X$15&amp;analysismethod5)</f>
        <v/>
      </c>
      <c r="CF104" s="251" t="str">
        <f>IF(ISNUMBER(FIND(analysismethod5,'III_Plan comp 438.68 {Plan 8}'!Y$15)),"",'III_Plan comp 438.68 {Plan 8}'!Y$15&amp;analysismethod5)</f>
        <v/>
      </c>
      <c r="CG104" s="251" t="str">
        <f>IF(ISNUMBER(FIND(analysismethod5,'III_Plan comp 438.68 {Plan 8}'!Z$15)),"",'III_Plan comp 438.68 {Plan 8}'!Z$15&amp;analysismethod5)</f>
        <v/>
      </c>
      <c r="CH104" s="251" t="str">
        <f>IF(ISNUMBER(FIND(analysismethod5,'III_Plan comp 438.68 {Plan 8}'!AA$15)),"",'III_Plan comp 438.68 {Plan 8}'!AA$15&amp;analysismethod5)</f>
        <v/>
      </c>
      <c r="CI104" s="251" t="str">
        <f>IF(ISNUMBER(FIND(analysismethod5,'III_Plan comp 438.68 {Plan 8}'!AB$15)),"",'III_Plan comp 438.68 {Plan 8}'!AB$15&amp;analysismethod5)</f>
        <v/>
      </c>
      <c r="CJ104" s="251" t="str">
        <f>IF(ISNUMBER(FIND(analysismethod5,'III_Plan comp 438.68 {Plan 8}'!AC$15)),"",'III_Plan comp 438.68 {Plan 8}'!AC$15&amp;analysismethod5)</f>
        <v/>
      </c>
      <c r="CK104" s="251" t="str">
        <f>IF(ISNUMBER(FIND(analysismethod5,'III_Plan comp 438.68 {Plan 8}'!AD$15)),"",'III_Plan comp 438.68 {Plan 8}'!AD$15&amp;analysismethod5)</f>
        <v/>
      </c>
      <c r="CL104" s="251" t="str">
        <f>IF(ISNUMBER(FIND(analysismethod5,'III_Plan comp 438.68 {Plan 8}'!AE$15)),"",'III_Plan comp 438.68 {Plan 8}'!AE$15&amp;analysismethod5)</f>
        <v/>
      </c>
      <c r="CM104" s="251" t="str">
        <f>IF(ISNUMBER(FIND(analysismethod5,'III_Plan comp 438.68 {Plan 8}'!AF$15)),"",'III_Plan comp 438.68 {Plan 8}'!AF$15&amp;analysismethod5)</f>
        <v/>
      </c>
      <c r="CN104" s="251" t="str">
        <f>IF(ISNUMBER(FIND(analysismethod5,'III_Plan comp 438.68 {Plan 8}'!AG$15)),"",'III_Plan comp 438.68 {Plan 8}'!AG$15&amp;analysismethod5)</f>
        <v/>
      </c>
      <c r="CO104" s="251" t="str">
        <f>IF(ISNUMBER(FIND(analysismethod5,'III_Plan comp 438.68 {Plan 8}'!AH$15)),"",'III_Plan comp 438.68 {Plan 8}'!AH$15&amp;analysismethod5)</f>
        <v/>
      </c>
      <c r="CP104" s="251" t="str">
        <f>IF(ISNUMBER(FIND(analysismethod5,'III_Plan comp 438.68 {Plan 8}'!AI$15)),"",'III_Plan comp 438.68 {Plan 8}'!AI$15&amp;analysismethod5)</f>
        <v/>
      </c>
      <c r="CQ104" s="251" t="str">
        <f>IF(ISNUMBER(FIND(analysismethod5,'III_Plan comp 438.68 {Plan 8}'!AJ$15)),"",'III_Plan comp 438.68 {Plan 8}'!AJ$15&amp;analysismethod5)</f>
        <v/>
      </c>
      <c r="CR104" s="251" t="str">
        <f>IF(ISNUMBER(FIND(analysismethod5,'III_Plan comp 438.68 {Plan 8}'!AK$15)),"",'III_Plan comp 438.68 {Plan 8}'!AK$15&amp;analysismethod5)</f>
        <v/>
      </c>
      <c r="CS104" s="251" t="str">
        <f>IF(ISNUMBER(FIND(analysismethod5,'III_Plan comp 438.68 {Plan 8}'!AL$15)),"",'III_Plan comp 438.68 {Plan 8}'!AL$15&amp;analysismethod5)</f>
        <v/>
      </c>
      <c r="CT104" s="251" t="str">
        <f>IF(ISNUMBER(FIND(analysismethod5,'III_Plan comp 438.68 {Plan 8}'!AM$15)),"",'III_Plan comp 438.68 {Plan 8}'!AM$15&amp;analysismethod5)</f>
        <v/>
      </c>
      <c r="CU104" s="251" t="str">
        <f>IF(ISNUMBER(FIND(analysismethod5,'III_Plan comp 438.68 {Plan 8}'!AN$15)),"",'III_Plan comp 438.68 {Plan 8}'!AN$15&amp;analysismethod5)</f>
        <v/>
      </c>
      <c r="CV104" s="251" t="str">
        <f>IF(ISNUMBER(FIND(analysismethod5,'III_Plan comp 438.68 {Plan 8}'!AO$15)),"",'III_Plan comp 438.68 {Plan 8}'!AO$15&amp;analysismethod5)</f>
        <v/>
      </c>
      <c r="CW104" s="251" t="str">
        <f>IF(ISNUMBER(FIND(analysismethod5,'III_Plan comp 438.68 {Plan 8}'!AP$15)),"",'III_Plan comp 438.68 {Plan 8}'!AP$15&amp;analysismethod5)</f>
        <v/>
      </c>
      <c r="CX104" s="251" t="str">
        <f>IF(ISNUMBER(FIND(analysismethod5,'III_Plan comp 438.68 {Plan 8}'!AQ$15)),"",'III_Plan comp 438.68 {Plan 8}'!AQ$15&amp;analysismethod5)</f>
        <v/>
      </c>
      <c r="CY104" s="251" t="str">
        <f>IF(ISNUMBER(FIND(analysismethod5,'III_Plan comp 438.68 {Plan 8}'!AR$15)),"",'III_Plan comp 438.68 {Plan 8}'!AR$15&amp;analysismethod5)</f>
        <v/>
      </c>
      <c r="CZ104" s="251" t="str">
        <f>IF(ISNUMBER(FIND(analysismethod5,'III_Plan comp 438.68 {Plan 8}'!AS$15)),"",'III_Plan comp 438.68 {Plan 8}'!AS$15&amp;analysismethod5)</f>
        <v/>
      </c>
      <c r="DA104" s="251" t="str">
        <f>IF(ISNUMBER(FIND(analysismethod5,'III_Plan comp 438.68 {Plan 8}'!AT$15)),"",'III_Plan comp 438.68 {Plan 8}'!AT$15&amp;analysismethod5)</f>
        <v/>
      </c>
      <c r="DB104" s="251" t="str">
        <f>IF(ISNUMBER(FIND(analysismethod5,'III_Plan comp 438.68 {Plan 8}'!AU$15)),"",'III_Plan comp 438.68 {Plan 8}'!AU$15&amp;analysismethod5)</f>
        <v/>
      </c>
      <c r="DC104" s="251" t="str">
        <f>IF(ISNUMBER(FIND(analysismethod5,'III_Plan comp 438.68 {Plan 8}'!AV$15)),"",'III_Plan comp 438.68 {Plan 8}'!AV$15&amp;analysismethod5)</f>
        <v/>
      </c>
      <c r="DD104" s="251" t="str">
        <f>IF(ISNUMBER(FIND(analysismethod5,'III_Plan comp 438.68 {Plan 8}'!AW$15)),"",'III_Plan comp 438.68 {Plan 8}'!AW$15&amp;analysismethod5)</f>
        <v/>
      </c>
      <c r="DE104" s="251" t="str">
        <f>IF(ISNUMBER(FIND(analysismethod5,'III_Plan comp 438.68 {Plan 8}'!AX$15)),"",'III_Plan comp 438.68 {Plan 8}'!AX$15&amp;analysismethod5)</f>
        <v/>
      </c>
      <c r="DF104" s="251" t="str">
        <f>IF(ISNUMBER(FIND(analysismethod5,'III_Plan comp 438.68 {Plan 8}'!AY$15)),"",'III_Plan comp 438.68 {Plan 8}'!AY$15&amp;analysismethod5)</f>
        <v/>
      </c>
      <c r="DG104" s="251" t="str">
        <f>IF(ISNUMBER(FIND(analysismethod5,'III_Plan comp 438.68 {Plan 8}'!AZ$15)),"",'III_Plan comp 438.68 {Plan 8}'!AZ$15&amp;analysismethod5)</f>
        <v/>
      </c>
      <c r="DH104" s="251" t="str">
        <f>IF(ISNUMBER(FIND(analysismethod5,'III_Plan comp 438.68 {Plan 8}'!BA$15)),"",'III_Plan comp 438.68 {Plan 8}'!BA$15&amp;analysismethod5)</f>
        <v/>
      </c>
      <c r="DI104" s="251" t="str">
        <f>IF(ISNUMBER(FIND(analysismethod5,'III_Plan comp 438.68 {Plan 8}'!BB$15)),"",'III_Plan comp 438.68 {Plan 8}'!BB$15&amp;analysismethod5)</f>
        <v/>
      </c>
      <c r="DJ104" s="251" t="str">
        <f>IF(ISNUMBER(FIND(analysismethod5,'III_Plan comp 438.68 {Plan 8}'!BC$15)),"",'III_Plan comp 438.68 {Plan 8}'!BC$15&amp;analysismethod5)</f>
        <v/>
      </c>
      <c r="DK104" s="251" t="str">
        <f>IF(ISNUMBER(FIND(analysismethod5,'III_Plan comp 438.68 {Plan 8}'!BD$15)),"",'III_Plan comp 438.68 {Plan 8}'!BD$15&amp;analysismethod5)</f>
        <v/>
      </c>
      <c r="DL104" s="251" t="str">
        <f>IF(ISNUMBER(FIND(analysismethod5,'III_Plan comp 438.68 {Plan 8}'!BE$15)),"",'III_Plan comp 438.68 {Plan 8}'!BE$15&amp;analysismethod5)</f>
        <v/>
      </c>
      <c r="DM104" s="251" t="str">
        <f>IF(ISNUMBER(FIND(analysismethod5,'III_Plan comp 438.68 {Plan 8}'!BF$15)),"",'III_Plan comp 438.68 {Plan 8}'!BF$15&amp;analysismethod5)</f>
        <v/>
      </c>
      <c r="DN104" s="251" t="str">
        <f>IF(ISNUMBER(FIND(analysismethod5,'III_Plan comp 438.68 {Plan 8}'!BG$15)),"",'III_Plan comp 438.68 {Plan 8}'!BG$15&amp;analysismethod5)</f>
        <v/>
      </c>
      <c r="DO104" s="251" t="str">
        <f>IF(ISNUMBER(FIND(analysismethod5,'III_Plan comp 438.68 {Plan 8}'!BH$15)),"",'III_Plan comp 438.68 {Plan 8}'!BH$15&amp;analysismethod5)</f>
        <v/>
      </c>
      <c r="DP104" s="251" t="str">
        <f>IF(ISNUMBER(FIND(analysismethod5,'III_Plan comp 438.68 {Plan 8}'!BI$15)),"",'III_Plan comp 438.68 {Plan 8}'!BI$15&amp;analysismethod5)</f>
        <v/>
      </c>
      <c r="DQ104" s="251" t="str">
        <f>IF(ISNUMBER(FIND(analysismethod5,'III_Plan comp 438.68 {Plan 8}'!BJ$15)),"",'III_Plan comp 438.68 {Plan 8}'!BJ$15&amp;analysismethod5)</f>
        <v/>
      </c>
      <c r="DR104" s="251" t="str">
        <f>IF(ISNUMBER(FIND(analysismethod5,'III_Plan comp 438.68 {Plan 8}'!BK$15)),"",'III_Plan comp 438.68 {Plan 8}'!BK$15&amp;analysismethod5)</f>
        <v/>
      </c>
      <c r="DS104" s="251" t="str">
        <f>IF(ISNUMBER(FIND(analysismethod5,'III_Plan comp 438.68 {Plan 8}'!BL$15)),"",'III_Plan comp 438.68 {Plan 8}'!BL$15&amp;analysismethod5)</f>
        <v/>
      </c>
      <c r="DT104" s="251" t="str">
        <f>IF(ISNUMBER(FIND(analysismethod5,'III_Plan comp 438.68 {Plan 8}'!BM$15)),"",'III_Plan comp 438.68 {Plan 8}'!BM$15&amp;analysismethod5)</f>
        <v/>
      </c>
      <c r="DU104" s="251" t="str">
        <f>IF(ISNUMBER(FIND(analysismethod5,'III_Plan comp 438.68 {Plan 8}'!BN$15)),"",'III_Plan comp 438.68 {Plan 8}'!BN$15&amp;analysismethod5)</f>
        <v/>
      </c>
      <c r="DV104" s="251" t="str">
        <f>IF(ISNUMBER(FIND(analysismethod5,'III_Plan comp 438.68 {Plan 8}'!BO$15)),"",'III_Plan comp 438.68 {Plan 8}'!BO$15&amp;analysismethod5)</f>
        <v/>
      </c>
      <c r="DW104" s="251" t="str">
        <f>IF(ISNUMBER(FIND(analysismethod5,'III_Plan comp 438.68 {Plan 8}'!BP$15)),"",'III_Plan comp 438.68 {Plan 8}'!BP$15&amp;analysismethod5)</f>
        <v/>
      </c>
      <c r="DX104" s="251" t="str">
        <f>IF(ISNUMBER(FIND(analysismethod5,'III_Plan comp 438.68 {Plan 8}'!BQ$15)),"",'III_Plan comp 438.68 {Plan 8}'!BQ$15&amp;analysismethod5)</f>
        <v/>
      </c>
      <c r="DY104" s="251" t="str">
        <f>IF(ISNUMBER(FIND(analysismethod5,'III_Plan comp 438.68 {Plan 8}'!BR$15)),"",'III_Plan comp 438.68 {Plan 8}'!BR$15&amp;analysismethod5)</f>
        <v/>
      </c>
      <c r="DZ104" s="251" t="str">
        <f>IF(ISNUMBER(FIND(analysismethod5,'III_Plan comp 438.68 {Plan 8}'!BS$15)),"",'III_Plan comp 438.68 {Plan 8}'!BS$15&amp;analysismethod5)</f>
        <v/>
      </c>
      <c r="EA104" s="251" t="str">
        <f>IF(ISNUMBER(FIND(analysismethod5,'III_Plan comp 438.68 {Plan 8}'!BT$15)),"",'III_Plan comp 438.68 {Plan 8}'!BT$15&amp;analysismethod5)</f>
        <v/>
      </c>
      <c r="EB104" s="251" t="str">
        <f>IF(ISNUMBER(FIND(analysismethod5,'III_Plan comp 438.68 {Plan 8}'!BU$15)),"",'III_Plan comp 438.68 {Plan 8}'!BU$15&amp;analysismethod5)</f>
        <v/>
      </c>
      <c r="EC104" s="251" t="str">
        <f>IF(ISNUMBER(FIND(analysismethod5,'III_Plan comp 438.68 {Plan 8}'!BV$15)),"",'III_Plan comp 438.68 {Plan 8}'!BV$15&amp;analysismethod5)</f>
        <v/>
      </c>
      <c r="ED104" s="251" t="str">
        <f>IF(ISNUMBER(FIND(analysismethod5,'III_Plan comp 438.68 {Plan 8}'!BW$15)),"",'III_Plan comp 438.68 {Plan 8}'!BW$15&amp;analysismethod5)</f>
        <v/>
      </c>
      <c r="EE104" s="251" t="str">
        <f>IF(ISNUMBER(FIND(analysismethod5,'III_Plan comp 438.68 {Plan 8}'!BX$15)),"",'III_Plan comp 438.68 {Plan 8}'!BX$15&amp;analysismethod5)</f>
        <v/>
      </c>
      <c r="EF104" s="251" t="str">
        <f>IF(ISNUMBER(FIND(analysismethod5,'III_Plan comp 438.68 {Plan 8}'!BY$15)),"",'III_Plan comp 438.68 {Plan 8}'!BY$15&amp;analysismethod5)</f>
        <v/>
      </c>
      <c r="EG104" s="251" t="str">
        <f>IF(ISNUMBER(FIND(analysismethod5,'III_Plan comp 438.68 {Plan 8}'!BZ$15)),"",'III_Plan comp 438.68 {Plan 8}'!BZ$15&amp;analysismethod5)</f>
        <v/>
      </c>
      <c r="EH104" s="251" t="str">
        <f>IF(ISNUMBER(FIND(analysismethod5,'III_Plan comp 438.68 {Plan 8}'!CA$15)),"",'III_Plan comp 438.68 {Plan 8}'!CA$15&amp;analysismethod5)</f>
        <v/>
      </c>
      <c r="EI104" s="251" t="str">
        <f>IF(ISNUMBER(FIND(analysismethod5,'III_Plan comp 438.68 {Plan 8}'!CB$15)),"",'III_Plan comp 438.68 {Plan 8}'!CB$15&amp;analysismethod5)</f>
        <v/>
      </c>
      <c r="EJ104" s="251" t="str">
        <f>IF(ISNUMBER(FIND(analysismethod5,'III_Plan comp 438.68 {Plan 8}'!CC$15)),"",'III_Plan comp 438.68 {Plan 8}'!CC$15&amp;analysismethod5)</f>
        <v/>
      </c>
      <c r="EK104" s="251" t="str">
        <f>IF(ISNUMBER(FIND(analysismethod5,'III_Plan comp 438.68 {Plan 8}'!CD$15)),"",'III_Plan comp 438.68 {Plan 8}'!CD$15&amp;analysismethod5)</f>
        <v/>
      </c>
      <c r="EL104" s="251" t="str">
        <f>IF(ISNUMBER(FIND(analysismethod5,'III_Plan comp 438.68 {Plan 8}'!CE$15)),"",'III_Plan comp 438.68 {Plan 8}'!CE$15&amp;analysismethod5)</f>
        <v/>
      </c>
      <c r="EM104" s="251" t="str">
        <f>IF(ISNUMBER(FIND(analysismethod5,'III_Plan comp 438.68 {Plan 8}'!CF$15)),"",'III_Plan comp 438.68 {Plan 8}'!CF$15&amp;analysismethod5)</f>
        <v/>
      </c>
      <c r="EN104" s="251" t="str">
        <f>IF(ISNUMBER(FIND(analysismethod5,'III_Plan comp 438.68 {Plan 8}'!CG$15)),"",'III_Plan comp 438.68 {Plan 8}'!CG$15&amp;analysismethod5)</f>
        <v/>
      </c>
      <c r="EO104" s="251" t="str">
        <f>IF(ISNUMBER(FIND(analysismethod5,'III_Plan comp 438.68 {Plan 8}'!CH$15)),"",'III_Plan comp 438.68 {Plan 8}'!CH$15&amp;analysismethod5)</f>
        <v/>
      </c>
      <c r="EP104" s="251" t="str">
        <f>IF(ISNUMBER(FIND(analysismethod5,'III_Plan comp 438.68 {Plan 8}'!CI$15)),"",'III_Plan comp 438.68 {Plan 8}'!CI$15&amp;analysismethod5)</f>
        <v/>
      </c>
      <c r="EQ104" s="251" t="str">
        <f>IF(ISNUMBER(FIND(analysismethod5,'III_Plan comp 438.68 {Plan 8}'!CJ$15)),"",'III_Plan comp 438.68 {Plan 8}'!CJ$15&amp;analysismethod5)</f>
        <v/>
      </c>
      <c r="ER104" s="251" t="str">
        <f>IF(ISNUMBER(FIND(analysismethod5,'III_Plan comp 438.68 {Plan 8}'!CK$15)),"",'III_Plan comp 438.68 {Plan 8}'!CK$15&amp;analysismethod5)</f>
        <v/>
      </c>
      <c r="ES104" s="251" t="str">
        <f>IF(ISNUMBER(FIND(analysismethod5,'III_Plan comp 438.68 {Plan 8}'!CL$15)),"",'III_Plan comp 438.68 {Plan 8}'!CL$15&amp;analysismethod5)</f>
        <v/>
      </c>
      <c r="ET104" s="251" t="str">
        <f>IF(ISNUMBER(FIND(analysismethod5,'III_Plan comp 438.68 {Plan 8}'!CM$15)),"",'III_Plan comp 438.68 {Plan 8}'!CM$15&amp;analysismethod5)</f>
        <v/>
      </c>
      <c r="EU104" s="251" t="str">
        <f>IF(ISNUMBER(FIND(analysismethod5,'III_Plan comp 438.68 {Plan 8}'!CN$15)),"",'III_Plan comp 438.68 {Plan 8}'!CN$15&amp;analysismethod5)</f>
        <v/>
      </c>
      <c r="EV104" s="251" t="str">
        <f>IF(ISNUMBER(FIND(analysismethod5,'III_Plan comp 438.68 {Plan 8}'!CO$15)),"",'III_Plan comp 438.68 {Plan 8}'!CO$15&amp;analysismethod5)</f>
        <v/>
      </c>
      <c r="EW104" s="251" t="str">
        <f>IF(ISNUMBER(FIND(analysismethod5,'III_Plan comp 438.68 {Plan 8}'!CP$15)),"",'III_Plan comp 438.68 {Plan 8}'!CP$15&amp;analysismethod5)</f>
        <v/>
      </c>
      <c r="EX104" s="251" t="str">
        <f>IF(ISNUMBER(FIND(analysismethod5,'III_Plan comp 438.68 {Plan 8}'!CQ$15)),"",'III_Plan comp 438.68 {Plan 8}'!CQ$15&amp;analysismethod5)</f>
        <v/>
      </c>
      <c r="EY104" s="251" t="str">
        <f>IF(ISNUMBER(FIND(analysismethod5,'III_Plan comp 438.68 {Plan 8}'!CR$15)),"",'III_Plan comp 438.68 {Plan 8}'!CR$15&amp;analysismethod5)</f>
        <v/>
      </c>
      <c r="EZ104" s="251" t="str">
        <f>IF(ISNUMBER(FIND(analysismethod5,'III_Plan comp 438.68 {Plan 8}'!CS$15)),"",'III_Plan comp 438.68 {Plan 8}'!CS$15&amp;analysismethod5)</f>
        <v/>
      </c>
      <c r="FA104" s="251" t="str">
        <f>IF(ISNUMBER(FIND(analysismethod5,'III_Plan comp 438.68 {Plan 8}'!CT$15)),"",'III_Plan comp 438.68 {Plan 8}'!CT$15&amp;analysismethod5)</f>
        <v/>
      </c>
      <c r="FB104" s="251" t="str">
        <f>IF(ISNUMBER(FIND(analysismethod5,'III_Plan comp 438.68 {Plan 8}'!CU$15)),"",'III_Plan comp 438.68 {Plan 8}'!CU$15&amp;analysismethod5)</f>
        <v/>
      </c>
      <c r="FC104" s="251" t="str">
        <f>IF(ISNUMBER(FIND(analysismethod5,'III_Plan comp 438.68 {Plan 8}'!CV$15)),"",'III_Plan comp 438.68 {Plan 8}'!CV$15&amp;analysismethod5)</f>
        <v/>
      </c>
      <c r="FD104" s="251" t="str">
        <f>IF(ISNUMBER(FIND(analysismethod5,'III_Plan comp 438.68 {Plan 8}'!CW$15)),"",'III_Plan comp 438.68 {Plan 8}'!CW$15&amp;analysismethod5)</f>
        <v/>
      </c>
      <c r="FE104" s="251" t="str">
        <f>IF(ISNUMBER(FIND(analysismethod5,'III_Plan comp 438.68 {Plan 8}'!CX$15)),"",'III_Plan comp 438.68 {Plan 8}'!CX$15&amp;analysismethod5)</f>
        <v/>
      </c>
      <c r="FF104" s="251" t="str">
        <f>IF(ISNUMBER(FIND(analysismethod5,'III_Plan comp 438.68 {Plan 8}'!CY$15)),"",'III_Plan comp 438.68 {Plan 8}'!CY$15&amp;analysismethod5)</f>
        <v/>
      </c>
      <c r="FG104" s="251" t="str">
        <f>IF(ISNUMBER(FIND(analysismethod5,'III_Plan comp 438.68 {Plan 8}'!CZ$15)),"",'III_Plan comp 438.68 {Plan 8}'!CZ$15&amp;analysismethod5)</f>
        <v/>
      </c>
    </row>
    <row r="105" spans="62:163" x14ac:dyDescent="0.2">
      <c r="BK105" s="250" t="str">
        <f>IF('I_State and program information'!$E$70="Yes","Review of Grievances Related to Access"&amp;"; "&amp;CHAR(10)&amp;CHAR(10),"")</f>
        <v xml:space="preserve">Review of Grievances Related to Access; 
</v>
      </c>
      <c r="BL105" s="251" t="str">
        <f>IF(ISNUMBER(FIND(analysismethod6,'III_Plan comp 438.68 {Plan 8}'!E$15)),"",'III_Plan comp 438.68 {Plan 8}'!E$15&amp;analysismethod6)</f>
        <v xml:space="preserve">Review of Grievances Related to Access; 
</v>
      </c>
      <c r="BM105" s="251" t="str">
        <f>IF(ISNUMBER(FIND(analysismethod6,'III_Plan comp 438.68 {Plan 8}'!F$15)),"",'III_Plan comp 438.68 {Plan 8}'!F$15&amp;analysismethod6)</f>
        <v xml:space="preserve">Review of Grievances Related to Access; 
</v>
      </c>
      <c r="BN105" s="251" t="str">
        <f>IF(ISNUMBER(FIND(analysismethod6,'III_Plan comp 438.68 {Plan 8}'!G$15)),"",'III_Plan comp 438.68 {Plan 8}'!G$15&amp;analysismethod6)</f>
        <v xml:space="preserve">Review of Grievances Related to Access; 
</v>
      </c>
      <c r="BO105" s="251" t="str">
        <f>IF(ISNUMBER(FIND(analysismethod6,'III_Plan comp 438.68 {Plan 8}'!H$15)),"",'III_Plan comp 438.68 {Plan 8}'!H$15&amp;analysismethod6)</f>
        <v xml:space="preserve">Review of Grievances Related to Access; 
</v>
      </c>
      <c r="BP105" s="251" t="str">
        <f>IF(ISNUMBER(FIND(analysismethod6,'III_Plan comp 438.68 {Plan 8}'!I$15)),"",'III_Plan comp 438.68 {Plan 8}'!I$15&amp;analysismethod6)</f>
        <v xml:space="preserve">Review of Grievances Related to Access; 
</v>
      </c>
      <c r="BQ105" s="251" t="str">
        <f>IF(ISNUMBER(FIND(analysismethod6,'III_Plan comp 438.68 {Plan 8}'!J$15)),"",'III_Plan comp 438.68 {Plan 8}'!J$15&amp;analysismethod6)</f>
        <v xml:space="preserve">Review of Grievances Related to Access; 
</v>
      </c>
      <c r="BR105" s="251" t="str">
        <f>IF(ISNUMBER(FIND(analysismethod6,'III_Plan comp 438.68 {Plan 8}'!K$15)),"",'III_Plan comp 438.68 {Plan 8}'!K$15&amp;analysismethod6)</f>
        <v xml:space="preserve">Review of Grievances Related to Access; 
</v>
      </c>
      <c r="BS105" s="251" t="str">
        <f>IF(ISNUMBER(FIND(analysismethod6,'III_Plan comp 438.68 {Plan 8}'!L$15)),"",'III_Plan comp 438.68 {Plan 8}'!L$15&amp;analysismethod6)</f>
        <v xml:space="preserve">Review of Grievances Related to Access; 
</v>
      </c>
      <c r="BT105" s="251" t="str">
        <f>IF(ISNUMBER(FIND(analysismethod6,'III_Plan comp 438.68 {Plan 8}'!M$15)),"",'III_Plan comp 438.68 {Plan 8}'!M$15&amp;analysismethod6)</f>
        <v xml:space="preserve">Review of Grievances Related to Access; 
</v>
      </c>
      <c r="BU105" s="251" t="str">
        <f>IF(ISNUMBER(FIND(analysismethod6,'III_Plan comp 438.68 {Plan 8}'!N$15)),"",'III_Plan comp 438.68 {Plan 8}'!N$15&amp;analysismethod6)</f>
        <v xml:space="preserve">Review of Grievances Related to Access; 
</v>
      </c>
      <c r="BV105" s="251" t="str">
        <f>IF(ISNUMBER(FIND(analysismethod6,'III_Plan comp 438.68 {Plan 8}'!O$15)),"",'III_Plan comp 438.68 {Plan 8}'!O$15&amp;analysismethod6)</f>
        <v xml:space="preserve">Review of Grievances Related to Access; 
</v>
      </c>
      <c r="BW105" s="251" t="str">
        <f>IF(ISNUMBER(FIND(analysismethod6,'III_Plan comp 438.68 {Plan 8}'!P$15)),"",'III_Plan comp 438.68 {Plan 8}'!P$15&amp;analysismethod6)</f>
        <v xml:space="preserve">Review of Grievances Related to Access; 
</v>
      </c>
      <c r="BX105" s="251" t="str">
        <f>IF(ISNUMBER(FIND(analysismethod6,'III_Plan comp 438.68 {Plan 8}'!Q$15)),"",'III_Plan comp 438.68 {Plan 8}'!Q$15&amp;analysismethod6)</f>
        <v xml:space="preserve">Review of Grievances Related to Access; 
</v>
      </c>
      <c r="BY105" s="251" t="str">
        <f>IF(ISNUMBER(FIND(analysismethod6,'III_Plan comp 438.68 {Plan 8}'!R$15)),"",'III_Plan comp 438.68 {Plan 8}'!R$15&amp;analysismethod6)</f>
        <v xml:space="preserve">Review of Grievances Related to Access; 
</v>
      </c>
      <c r="BZ105" s="251" t="str">
        <f>IF(ISNUMBER(FIND(analysismethod6,'III_Plan comp 438.68 {Plan 8}'!S$15)),"",'III_Plan comp 438.68 {Plan 8}'!S$15&amp;analysismethod6)</f>
        <v xml:space="preserve">Review of Grievances Related to Access; 
</v>
      </c>
      <c r="CA105" s="251" t="str">
        <f>IF(ISNUMBER(FIND(analysismethod6,'III_Plan comp 438.68 {Plan 8}'!T$15)),"",'III_Plan comp 438.68 {Plan 8}'!T$15&amp;analysismethod6)</f>
        <v xml:space="preserve">Review of Grievances Related to Access; 
</v>
      </c>
      <c r="CB105" s="251" t="str">
        <f>IF(ISNUMBER(FIND(analysismethod6,'III_Plan comp 438.68 {Plan 8}'!U$15)),"",'III_Plan comp 438.68 {Plan 8}'!U$15&amp;analysismethod6)</f>
        <v xml:space="preserve">Review of Grievances Related to Access; 
</v>
      </c>
      <c r="CC105" s="251" t="str">
        <f>IF(ISNUMBER(FIND(analysismethod6,'III_Plan comp 438.68 {Plan 8}'!V$15)),"",'III_Plan comp 438.68 {Plan 8}'!V$15&amp;analysismethod6)</f>
        <v xml:space="preserve">Review of Grievances Related to Access; 
</v>
      </c>
      <c r="CD105" s="251" t="str">
        <f>IF(ISNUMBER(FIND(analysismethod6,'III_Plan comp 438.68 {Plan 8}'!W$15)),"",'III_Plan comp 438.68 {Plan 8}'!W$15&amp;analysismethod6)</f>
        <v xml:space="preserve">Review of Grievances Related to Access; 
</v>
      </c>
      <c r="CE105" s="251" t="str">
        <f>IF(ISNUMBER(FIND(analysismethod6,'III_Plan comp 438.68 {Plan 8}'!X$15)),"",'III_Plan comp 438.68 {Plan 8}'!X$15&amp;analysismethod6)</f>
        <v xml:space="preserve">Review of Grievances Related to Access; 
</v>
      </c>
      <c r="CF105" s="251" t="str">
        <f>IF(ISNUMBER(FIND(analysismethod6,'III_Plan comp 438.68 {Plan 8}'!Y$15)),"",'III_Plan comp 438.68 {Plan 8}'!Y$15&amp;analysismethod6)</f>
        <v xml:space="preserve">Review of Grievances Related to Access; 
</v>
      </c>
      <c r="CG105" s="251" t="str">
        <f>IF(ISNUMBER(FIND(analysismethod6,'III_Plan comp 438.68 {Plan 8}'!Z$15)),"",'III_Plan comp 438.68 {Plan 8}'!Z$15&amp;analysismethod6)</f>
        <v xml:space="preserve">Review of Grievances Related to Access; 
</v>
      </c>
      <c r="CH105" s="251" t="str">
        <f>IF(ISNUMBER(FIND(analysismethod6,'III_Plan comp 438.68 {Plan 8}'!AA$15)),"",'III_Plan comp 438.68 {Plan 8}'!AA$15&amp;analysismethod6)</f>
        <v xml:space="preserve">Review of Grievances Related to Access; 
</v>
      </c>
      <c r="CI105" s="251" t="str">
        <f>IF(ISNUMBER(FIND(analysismethod6,'III_Plan comp 438.68 {Plan 8}'!AB$15)),"",'III_Plan comp 438.68 {Plan 8}'!AB$15&amp;analysismethod6)</f>
        <v xml:space="preserve">Review of Grievances Related to Access; 
</v>
      </c>
      <c r="CJ105" s="251" t="str">
        <f>IF(ISNUMBER(FIND(analysismethod6,'III_Plan comp 438.68 {Plan 8}'!AC$15)),"",'III_Plan comp 438.68 {Plan 8}'!AC$15&amp;analysismethod6)</f>
        <v xml:space="preserve">Review of Grievances Related to Access; 
</v>
      </c>
      <c r="CK105" s="251" t="str">
        <f>IF(ISNUMBER(FIND(analysismethod6,'III_Plan comp 438.68 {Plan 8}'!AD$15)),"",'III_Plan comp 438.68 {Plan 8}'!AD$15&amp;analysismethod6)</f>
        <v xml:space="preserve">Review of Grievances Related to Access; 
</v>
      </c>
      <c r="CL105" s="251" t="str">
        <f>IF(ISNUMBER(FIND(analysismethod6,'III_Plan comp 438.68 {Plan 8}'!AE$15)),"",'III_Plan comp 438.68 {Plan 8}'!AE$15&amp;analysismethod6)</f>
        <v xml:space="preserve">Review of Grievances Related to Access; 
</v>
      </c>
      <c r="CM105" s="251" t="str">
        <f>IF(ISNUMBER(FIND(analysismethod6,'III_Plan comp 438.68 {Plan 8}'!AF$15)),"",'III_Plan comp 438.68 {Plan 8}'!AF$15&amp;analysismethod6)</f>
        <v xml:space="preserve">Review of Grievances Related to Access; 
</v>
      </c>
      <c r="CN105" s="251" t="str">
        <f>IF(ISNUMBER(FIND(analysismethod6,'III_Plan comp 438.68 {Plan 8}'!AG$15)),"",'III_Plan comp 438.68 {Plan 8}'!AG$15&amp;analysismethod6)</f>
        <v xml:space="preserve">Review of Grievances Related to Access; 
</v>
      </c>
      <c r="CO105" s="251" t="str">
        <f>IF(ISNUMBER(FIND(analysismethod6,'III_Plan comp 438.68 {Plan 8}'!AH$15)),"",'III_Plan comp 438.68 {Plan 8}'!AH$15&amp;analysismethod6)</f>
        <v xml:space="preserve">Review of Grievances Related to Access; 
</v>
      </c>
      <c r="CP105" s="251" t="str">
        <f>IF(ISNUMBER(FIND(analysismethod6,'III_Plan comp 438.68 {Plan 8}'!AI$15)),"",'III_Plan comp 438.68 {Plan 8}'!AI$15&amp;analysismethod6)</f>
        <v xml:space="preserve">Review of Grievances Related to Access; 
</v>
      </c>
      <c r="CQ105" s="251" t="str">
        <f>IF(ISNUMBER(FIND(analysismethod6,'III_Plan comp 438.68 {Plan 8}'!AJ$15)),"",'III_Plan comp 438.68 {Plan 8}'!AJ$15&amp;analysismethod6)</f>
        <v xml:space="preserve">Review of Grievances Related to Access; 
</v>
      </c>
      <c r="CR105" s="251" t="str">
        <f>IF(ISNUMBER(FIND(analysismethod6,'III_Plan comp 438.68 {Plan 8}'!AK$15)),"",'III_Plan comp 438.68 {Plan 8}'!AK$15&amp;analysismethod6)</f>
        <v xml:space="preserve">Review of Grievances Related to Access; 
</v>
      </c>
      <c r="CS105" s="251" t="str">
        <f>IF(ISNUMBER(FIND(analysismethod6,'III_Plan comp 438.68 {Plan 8}'!AL$15)),"",'III_Plan comp 438.68 {Plan 8}'!AL$15&amp;analysismethod6)</f>
        <v xml:space="preserve">Review of Grievances Related to Access; 
</v>
      </c>
      <c r="CT105" s="251" t="str">
        <f>IF(ISNUMBER(FIND(analysismethod6,'III_Plan comp 438.68 {Plan 8}'!AM$15)),"",'III_Plan comp 438.68 {Plan 8}'!AM$15&amp;analysismethod6)</f>
        <v xml:space="preserve">Review of Grievances Related to Access; 
</v>
      </c>
      <c r="CU105" s="251" t="str">
        <f>IF(ISNUMBER(FIND(analysismethod6,'III_Plan comp 438.68 {Plan 8}'!AN$15)),"",'III_Plan comp 438.68 {Plan 8}'!AN$15&amp;analysismethod6)</f>
        <v xml:space="preserve">Review of Grievances Related to Access; 
</v>
      </c>
      <c r="CV105" s="251" t="str">
        <f>IF(ISNUMBER(FIND(analysismethod6,'III_Plan comp 438.68 {Plan 8}'!AO$15)),"",'III_Plan comp 438.68 {Plan 8}'!AO$15&amp;analysismethod6)</f>
        <v xml:space="preserve">Review of Grievances Related to Access; 
</v>
      </c>
      <c r="CW105" s="251" t="str">
        <f>IF(ISNUMBER(FIND(analysismethod6,'III_Plan comp 438.68 {Plan 8}'!AP$15)),"",'III_Plan comp 438.68 {Plan 8}'!AP$15&amp;analysismethod6)</f>
        <v xml:space="preserve">Review of Grievances Related to Access; 
</v>
      </c>
      <c r="CX105" s="251" t="str">
        <f>IF(ISNUMBER(FIND(analysismethod6,'III_Plan comp 438.68 {Plan 8}'!AQ$15)),"",'III_Plan comp 438.68 {Plan 8}'!AQ$15&amp;analysismethod6)</f>
        <v xml:space="preserve">Review of Grievances Related to Access; 
</v>
      </c>
      <c r="CY105" s="251" t="str">
        <f>IF(ISNUMBER(FIND(analysismethod6,'III_Plan comp 438.68 {Plan 8}'!AR$15)),"",'III_Plan comp 438.68 {Plan 8}'!AR$15&amp;analysismethod6)</f>
        <v xml:space="preserve">Review of Grievances Related to Access; 
</v>
      </c>
      <c r="CZ105" s="251" t="str">
        <f>IF(ISNUMBER(FIND(analysismethod6,'III_Plan comp 438.68 {Plan 8}'!AS$15)),"",'III_Plan comp 438.68 {Plan 8}'!AS$15&amp;analysismethod6)</f>
        <v xml:space="preserve">Review of Grievances Related to Access; 
</v>
      </c>
      <c r="DA105" s="251" t="str">
        <f>IF(ISNUMBER(FIND(analysismethod6,'III_Plan comp 438.68 {Plan 8}'!AT$15)),"",'III_Plan comp 438.68 {Plan 8}'!AT$15&amp;analysismethod6)</f>
        <v xml:space="preserve">Review of Grievances Related to Access; 
</v>
      </c>
      <c r="DB105" s="251" t="str">
        <f>IF(ISNUMBER(FIND(analysismethod6,'III_Plan comp 438.68 {Plan 8}'!AU$15)),"",'III_Plan comp 438.68 {Plan 8}'!AU$15&amp;analysismethod6)</f>
        <v xml:space="preserve">Review of Grievances Related to Access; 
</v>
      </c>
      <c r="DC105" s="251" t="str">
        <f>IF(ISNUMBER(FIND(analysismethod6,'III_Plan comp 438.68 {Plan 8}'!AV$15)),"",'III_Plan comp 438.68 {Plan 8}'!AV$15&amp;analysismethod6)</f>
        <v xml:space="preserve">Review of Grievances Related to Access; 
</v>
      </c>
      <c r="DD105" s="251" t="str">
        <f>IF(ISNUMBER(FIND(analysismethod6,'III_Plan comp 438.68 {Plan 8}'!AW$15)),"",'III_Plan comp 438.68 {Plan 8}'!AW$15&amp;analysismethod6)</f>
        <v xml:space="preserve">Review of Grievances Related to Access; 
</v>
      </c>
      <c r="DE105" s="251" t="str">
        <f>IF(ISNUMBER(FIND(analysismethod6,'III_Plan comp 438.68 {Plan 8}'!AX$15)),"",'III_Plan comp 438.68 {Plan 8}'!AX$15&amp;analysismethod6)</f>
        <v xml:space="preserve">Review of Grievances Related to Access; 
</v>
      </c>
      <c r="DF105" s="251" t="str">
        <f>IF(ISNUMBER(FIND(analysismethod6,'III_Plan comp 438.68 {Plan 8}'!AY$15)),"",'III_Plan comp 438.68 {Plan 8}'!AY$15&amp;analysismethod6)</f>
        <v xml:space="preserve">Review of Grievances Related to Access; 
</v>
      </c>
      <c r="DG105" s="251" t="str">
        <f>IF(ISNUMBER(FIND(analysismethod6,'III_Plan comp 438.68 {Plan 8}'!AZ$15)),"",'III_Plan comp 438.68 {Plan 8}'!AZ$15&amp;analysismethod6)</f>
        <v xml:space="preserve">Review of Grievances Related to Access; 
</v>
      </c>
      <c r="DH105" s="251" t="str">
        <f>IF(ISNUMBER(FIND(analysismethod6,'III_Plan comp 438.68 {Plan 8}'!BA$15)),"",'III_Plan comp 438.68 {Plan 8}'!BA$15&amp;analysismethod6)</f>
        <v xml:space="preserve">Review of Grievances Related to Access; 
</v>
      </c>
      <c r="DI105" s="251" t="str">
        <f>IF(ISNUMBER(FIND(analysismethod6,'III_Plan comp 438.68 {Plan 8}'!BB$15)),"",'III_Plan comp 438.68 {Plan 8}'!BB$15&amp;analysismethod6)</f>
        <v xml:space="preserve">Review of Grievances Related to Access; 
</v>
      </c>
      <c r="DJ105" s="251" t="str">
        <f>IF(ISNUMBER(FIND(analysismethod6,'III_Plan comp 438.68 {Plan 8}'!BC$15)),"",'III_Plan comp 438.68 {Plan 8}'!BC$15&amp;analysismethod6)</f>
        <v xml:space="preserve">Review of Grievances Related to Access; 
</v>
      </c>
      <c r="DK105" s="251" t="str">
        <f>IF(ISNUMBER(FIND(analysismethod6,'III_Plan comp 438.68 {Plan 8}'!BD$15)),"",'III_Plan comp 438.68 {Plan 8}'!BD$15&amp;analysismethod6)</f>
        <v xml:space="preserve">Review of Grievances Related to Access; 
</v>
      </c>
      <c r="DL105" s="251" t="str">
        <f>IF(ISNUMBER(FIND(analysismethod6,'III_Plan comp 438.68 {Plan 8}'!BE$15)),"",'III_Plan comp 438.68 {Plan 8}'!BE$15&amp;analysismethod6)</f>
        <v xml:space="preserve">Review of Grievances Related to Access; 
</v>
      </c>
      <c r="DM105" s="251" t="str">
        <f>IF(ISNUMBER(FIND(analysismethod6,'III_Plan comp 438.68 {Plan 8}'!BF$15)),"",'III_Plan comp 438.68 {Plan 8}'!BF$15&amp;analysismethod6)</f>
        <v xml:space="preserve">Review of Grievances Related to Access; 
</v>
      </c>
      <c r="DN105" s="251" t="str">
        <f>IF(ISNUMBER(FIND(analysismethod6,'III_Plan comp 438.68 {Plan 8}'!BG$15)),"",'III_Plan comp 438.68 {Plan 8}'!BG$15&amp;analysismethod6)</f>
        <v xml:space="preserve">Review of Grievances Related to Access; 
</v>
      </c>
      <c r="DO105" s="251" t="str">
        <f>IF(ISNUMBER(FIND(analysismethod6,'III_Plan comp 438.68 {Plan 8}'!BH$15)),"",'III_Plan comp 438.68 {Plan 8}'!BH$15&amp;analysismethod6)</f>
        <v xml:space="preserve">Review of Grievances Related to Access; 
</v>
      </c>
      <c r="DP105" s="251" t="str">
        <f>IF(ISNUMBER(FIND(analysismethod6,'III_Plan comp 438.68 {Plan 8}'!BI$15)),"",'III_Plan comp 438.68 {Plan 8}'!BI$15&amp;analysismethod6)</f>
        <v xml:space="preserve">Review of Grievances Related to Access; 
</v>
      </c>
      <c r="DQ105" s="251" t="str">
        <f>IF(ISNUMBER(FIND(analysismethod6,'III_Plan comp 438.68 {Plan 8}'!BJ$15)),"",'III_Plan comp 438.68 {Plan 8}'!BJ$15&amp;analysismethod6)</f>
        <v xml:space="preserve">Review of Grievances Related to Access; 
</v>
      </c>
      <c r="DR105" s="251" t="str">
        <f>IF(ISNUMBER(FIND(analysismethod6,'III_Plan comp 438.68 {Plan 8}'!BK$15)),"",'III_Plan comp 438.68 {Plan 8}'!BK$15&amp;analysismethod6)</f>
        <v xml:space="preserve">Review of Grievances Related to Access; 
</v>
      </c>
      <c r="DS105" s="251" t="str">
        <f>IF(ISNUMBER(FIND(analysismethod6,'III_Plan comp 438.68 {Plan 8}'!BL$15)),"",'III_Plan comp 438.68 {Plan 8}'!BL$15&amp;analysismethod6)</f>
        <v xml:space="preserve">Review of Grievances Related to Access; 
</v>
      </c>
      <c r="DT105" s="251" t="str">
        <f>IF(ISNUMBER(FIND(analysismethod6,'III_Plan comp 438.68 {Plan 8}'!BM$15)),"",'III_Plan comp 438.68 {Plan 8}'!BM$15&amp;analysismethod6)</f>
        <v xml:space="preserve">Review of Grievances Related to Access; 
</v>
      </c>
      <c r="DU105" s="251" t="str">
        <f>IF(ISNUMBER(FIND(analysismethod6,'III_Plan comp 438.68 {Plan 8}'!BN$15)),"",'III_Plan comp 438.68 {Plan 8}'!BN$15&amp;analysismethod6)</f>
        <v xml:space="preserve">Review of Grievances Related to Access; 
</v>
      </c>
      <c r="DV105" s="251" t="str">
        <f>IF(ISNUMBER(FIND(analysismethod6,'III_Plan comp 438.68 {Plan 8}'!BO$15)),"",'III_Plan comp 438.68 {Plan 8}'!BO$15&amp;analysismethod6)</f>
        <v xml:space="preserve">Review of Grievances Related to Access; 
</v>
      </c>
      <c r="DW105" s="251" t="str">
        <f>IF(ISNUMBER(FIND(analysismethod6,'III_Plan comp 438.68 {Plan 8}'!BP$15)),"",'III_Plan comp 438.68 {Plan 8}'!BP$15&amp;analysismethod6)</f>
        <v xml:space="preserve">Review of Grievances Related to Access; 
</v>
      </c>
      <c r="DX105" s="251" t="str">
        <f>IF(ISNUMBER(FIND(analysismethod6,'III_Plan comp 438.68 {Plan 8}'!BQ$15)),"",'III_Plan comp 438.68 {Plan 8}'!BQ$15&amp;analysismethod6)</f>
        <v xml:space="preserve">Review of Grievances Related to Access; 
</v>
      </c>
      <c r="DY105" s="251" t="str">
        <f>IF(ISNUMBER(FIND(analysismethod6,'III_Plan comp 438.68 {Plan 8}'!BR$15)),"",'III_Plan comp 438.68 {Plan 8}'!BR$15&amp;analysismethod6)</f>
        <v xml:space="preserve">Review of Grievances Related to Access; 
</v>
      </c>
      <c r="DZ105" s="251" t="str">
        <f>IF(ISNUMBER(FIND(analysismethod6,'III_Plan comp 438.68 {Plan 8}'!BS$15)),"",'III_Plan comp 438.68 {Plan 8}'!BS$15&amp;analysismethod6)</f>
        <v xml:space="preserve">Review of Grievances Related to Access; 
</v>
      </c>
      <c r="EA105" s="251" t="str">
        <f>IF(ISNUMBER(FIND(analysismethod6,'III_Plan comp 438.68 {Plan 8}'!BT$15)),"",'III_Plan comp 438.68 {Plan 8}'!BT$15&amp;analysismethod6)</f>
        <v xml:space="preserve">Review of Grievances Related to Access; 
</v>
      </c>
      <c r="EB105" s="251" t="str">
        <f>IF(ISNUMBER(FIND(analysismethod6,'III_Plan comp 438.68 {Plan 8}'!BU$15)),"",'III_Plan comp 438.68 {Plan 8}'!BU$15&amp;analysismethod6)</f>
        <v xml:space="preserve">Review of Grievances Related to Access; 
</v>
      </c>
      <c r="EC105" s="251" t="str">
        <f>IF(ISNUMBER(FIND(analysismethod6,'III_Plan comp 438.68 {Plan 8}'!BV$15)),"",'III_Plan comp 438.68 {Plan 8}'!BV$15&amp;analysismethod6)</f>
        <v xml:space="preserve">Review of Grievances Related to Access; 
</v>
      </c>
      <c r="ED105" s="251" t="str">
        <f>IF(ISNUMBER(FIND(analysismethod6,'III_Plan comp 438.68 {Plan 8}'!BW$15)),"",'III_Plan comp 438.68 {Plan 8}'!BW$15&amp;analysismethod6)</f>
        <v xml:space="preserve">Review of Grievances Related to Access; 
</v>
      </c>
      <c r="EE105" s="251" t="str">
        <f>IF(ISNUMBER(FIND(analysismethod6,'III_Plan comp 438.68 {Plan 8}'!BX$15)),"",'III_Plan comp 438.68 {Plan 8}'!BX$15&amp;analysismethod6)</f>
        <v xml:space="preserve">Review of Grievances Related to Access; 
</v>
      </c>
      <c r="EF105" s="251" t="str">
        <f>IF(ISNUMBER(FIND(analysismethod6,'III_Plan comp 438.68 {Plan 8}'!BY$15)),"",'III_Plan comp 438.68 {Plan 8}'!BY$15&amp;analysismethod6)</f>
        <v xml:space="preserve">Review of Grievances Related to Access; 
</v>
      </c>
      <c r="EG105" s="251" t="str">
        <f>IF(ISNUMBER(FIND(analysismethod6,'III_Plan comp 438.68 {Plan 8}'!BZ$15)),"",'III_Plan comp 438.68 {Plan 8}'!BZ$15&amp;analysismethod6)</f>
        <v xml:space="preserve">Review of Grievances Related to Access; 
</v>
      </c>
      <c r="EH105" s="251" t="str">
        <f>IF(ISNUMBER(FIND(analysismethod6,'III_Plan comp 438.68 {Plan 8}'!CA$15)),"",'III_Plan comp 438.68 {Plan 8}'!CA$15&amp;analysismethod6)</f>
        <v xml:space="preserve">Review of Grievances Related to Access; 
</v>
      </c>
      <c r="EI105" s="251" t="str">
        <f>IF(ISNUMBER(FIND(analysismethod6,'III_Plan comp 438.68 {Plan 8}'!CB$15)),"",'III_Plan comp 438.68 {Plan 8}'!CB$15&amp;analysismethod6)</f>
        <v xml:space="preserve">Review of Grievances Related to Access; 
</v>
      </c>
      <c r="EJ105" s="251" t="str">
        <f>IF(ISNUMBER(FIND(analysismethod6,'III_Plan comp 438.68 {Plan 8}'!CC$15)),"",'III_Plan comp 438.68 {Plan 8}'!CC$15&amp;analysismethod6)</f>
        <v xml:space="preserve">Review of Grievances Related to Access; 
</v>
      </c>
      <c r="EK105" s="251" t="str">
        <f>IF(ISNUMBER(FIND(analysismethod6,'III_Plan comp 438.68 {Plan 8}'!CD$15)),"",'III_Plan comp 438.68 {Plan 8}'!CD$15&amp;analysismethod6)</f>
        <v xml:space="preserve">Review of Grievances Related to Access; 
</v>
      </c>
      <c r="EL105" s="251" t="str">
        <f>IF(ISNUMBER(FIND(analysismethod6,'III_Plan comp 438.68 {Plan 8}'!CE$15)),"",'III_Plan comp 438.68 {Plan 8}'!CE$15&amp;analysismethod6)</f>
        <v xml:space="preserve">Review of Grievances Related to Access; 
</v>
      </c>
      <c r="EM105" s="251" t="str">
        <f>IF(ISNUMBER(FIND(analysismethod6,'III_Plan comp 438.68 {Plan 8}'!CF$15)),"",'III_Plan comp 438.68 {Plan 8}'!CF$15&amp;analysismethod6)</f>
        <v xml:space="preserve">Review of Grievances Related to Access; 
</v>
      </c>
      <c r="EN105" s="251" t="str">
        <f>IF(ISNUMBER(FIND(analysismethod6,'III_Plan comp 438.68 {Plan 8}'!CG$15)),"",'III_Plan comp 438.68 {Plan 8}'!CG$15&amp;analysismethod6)</f>
        <v xml:space="preserve">Review of Grievances Related to Access; 
</v>
      </c>
      <c r="EO105" s="251" t="str">
        <f>IF(ISNUMBER(FIND(analysismethod6,'III_Plan comp 438.68 {Plan 8}'!CH$15)),"",'III_Plan comp 438.68 {Plan 8}'!CH$15&amp;analysismethod6)</f>
        <v xml:space="preserve">Review of Grievances Related to Access; 
</v>
      </c>
      <c r="EP105" s="251" t="str">
        <f>IF(ISNUMBER(FIND(analysismethod6,'III_Plan comp 438.68 {Plan 8}'!CI$15)),"",'III_Plan comp 438.68 {Plan 8}'!CI$15&amp;analysismethod6)</f>
        <v xml:space="preserve">Review of Grievances Related to Access; 
</v>
      </c>
      <c r="EQ105" s="251" t="str">
        <f>IF(ISNUMBER(FIND(analysismethod6,'III_Plan comp 438.68 {Plan 8}'!CJ$15)),"",'III_Plan comp 438.68 {Plan 8}'!CJ$15&amp;analysismethod6)</f>
        <v xml:space="preserve">Review of Grievances Related to Access; 
</v>
      </c>
      <c r="ER105" s="251" t="str">
        <f>IF(ISNUMBER(FIND(analysismethod6,'III_Plan comp 438.68 {Plan 8}'!CK$15)),"",'III_Plan comp 438.68 {Plan 8}'!CK$15&amp;analysismethod6)</f>
        <v xml:space="preserve">Review of Grievances Related to Access; 
</v>
      </c>
      <c r="ES105" s="251" t="str">
        <f>IF(ISNUMBER(FIND(analysismethod6,'III_Plan comp 438.68 {Plan 8}'!CL$15)),"",'III_Plan comp 438.68 {Plan 8}'!CL$15&amp;analysismethod6)</f>
        <v xml:space="preserve">Review of Grievances Related to Access; 
</v>
      </c>
      <c r="ET105" s="251" t="str">
        <f>IF(ISNUMBER(FIND(analysismethod6,'III_Plan comp 438.68 {Plan 8}'!CM$15)),"",'III_Plan comp 438.68 {Plan 8}'!CM$15&amp;analysismethod6)</f>
        <v xml:space="preserve">Review of Grievances Related to Access; 
</v>
      </c>
      <c r="EU105" s="251" t="str">
        <f>IF(ISNUMBER(FIND(analysismethod6,'III_Plan comp 438.68 {Plan 8}'!CN$15)),"",'III_Plan comp 438.68 {Plan 8}'!CN$15&amp;analysismethod6)</f>
        <v xml:space="preserve">Review of Grievances Related to Access; 
</v>
      </c>
      <c r="EV105" s="251" t="str">
        <f>IF(ISNUMBER(FIND(analysismethod6,'III_Plan comp 438.68 {Plan 8}'!CO$15)),"",'III_Plan comp 438.68 {Plan 8}'!CO$15&amp;analysismethod6)</f>
        <v xml:space="preserve">Review of Grievances Related to Access; 
</v>
      </c>
      <c r="EW105" s="251" t="str">
        <f>IF(ISNUMBER(FIND(analysismethod6,'III_Plan comp 438.68 {Plan 8}'!CP$15)),"",'III_Plan comp 438.68 {Plan 8}'!CP$15&amp;analysismethod6)</f>
        <v xml:space="preserve">Review of Grievances Related to Access; 
</v>
      </c>
      <c r="EX105" s="251" t="str">
        <f>IF(ISNUMBER(FIND(analysismethod6,'III_Plan comp 438.68 {Plan 8}'!CQ$15)),"",'III_Plan comp 438.68 {Plan 8}'!CQ$15&amp;analysismethod6)</f>
        <v xml:space="preserve">Review of Grievances Related to Access; 
</v>
      </c>
      <c r="EY105" s="251" t="str">
        <f>IF(ISNUMBER(FIND(analysismethod6,'III_Plan comp 438.68 {Plan 8}'!CR$15)),"",'III_Plan comp 438.68 {Plan 8}'!CR$15&amp;analysismethod6)</f>
        <v xml:space="preserve">Review of Grievances Related to Access; 
</v>
      </c>
      <c r="EZ105" s="251" t="str">
        <f>IF(ISNUMBER(FIND(analysismethod6,'III_Plan comp 438.68 {Plan 8}'!CS$15)),"",'III_Plan comp 438.68 {Plan 8}'!CS$15&amp;analysismethod6)</f>
        <v xml:space="preserve">Review of Grievances Related to Access; 
</v>
      </c>
      <c r="FA105" s="251" t="str">
        <f>IF(ISNUMBER(FIND(analysismethod6,'III_Plan comp 438.68 {Plan 8}'!CT$15)),"",'III_Plan comp 438.68 {Plan 8}'!CT$15&amp;analysismethod6)</f>
        <v xml:space="preserve">Review of Grievances Related to Access; 
</v>
      </c>
      <c r="FB105" s="251" t="str">
        <f>IF(ISNUMBER(FIND(analysismethod6,'III_Plan comp 438.68 {Plan 8}'!CU$15)),"",'III_Plan comp 438.68 {Plan 8}'!CU$15&amp;analysismethod6)</f>
        <v xml:space="preserve">Review of Grievances Related to Access; 
</v>
      </c>
      <c r="FC105" s="251" t="str">
        <f>IF(ISNUMBER(FIND(analysismethod6,'III_Plan comp 438.68 {Plan 8}'!CV$15)),"",'III_Plan comp 438.68 {Plan 8}'!CV$15&amp;analysismethod6)</f>
        <v xml:space="preserve">Review of Grievances Related to Access; 
</v>
      </c>
      <c r="FD105" s="251" t="str">
        <f>IF(ISNUMBER(FIND(analysismethod6,'III_Plan comp 438.68 {Plan 8}'!CW$15)),"",'III_Plan comp 438.68 {Plan 8}'!CW$15&amp;analysismethod6)</f>
        <v xml:space="preserve">Review of Grievances Related to Access; 
</v>
      </c>
      <c r="FE105" s="251" t="str">
        <f>IF(ISNUMBER(FIND(analysismethod6,'III_Plan comp 438.68 {Plan 8}'!CX$15)),"",'III_Plan comp 438.68 {Plan 8}'!CX$15&amp;analysismethod6)</f>
        <v xml:space="preserve">Review of Grievances Related to Access; 
</v>
      </c>
      <c r="FF105" s="251" t="str">
        <f>IF(ISNUMBER(FIND(analysismethod6,'III_Plan comp 438.68 {Plan 8}'!CY$15)),"",'III_Plan comp 438.68 {Plan 8}'!CY$15&amp;analysismethod6)</f>
        <v xml:space="preserve">Review of Grievances Related to Access; 
</v>
      </c>
      <c r="FG105" s="251" t="str">
        <f>IF(ISNUMBER(FIND(analysismethod6,'III_Plan comp 438.68 {Plan 8}'!CZ$15)),"",'III_Plan comp 438.68 {Plan 8}'!CZ$15&amp;analysismethod6)</f>
        <v xml:space="preserve">Review of Grievances Related to Access; 
</v>
      </c>
    </row>
    <row r="106" spans="62:163" x14ac:dyDescent="0.2">
      <c r="BK106" s="250" t="str">
        <f>IF('I_State and program information'!$E$74="Yes","Encounter Data Analysis"&amp;"; "&amp;CHAR(10)&amp;CHAR(10),"")</f>
        <v xml:space="preserve">Encounter Data Analysis; 
</v>
      </c>
      <c r="BL106" s="251" t="str">
        <f>IF(ISNUMBER(FIND(analysismethod7,'III_Plan comp 438.68 {Plan 8}'!E$15)),"",'III_Plan comp 438.68 {Plan 8}'!E$15&amp;analysismethod7)</f>
        <v xml:space="preserve">Encounter Data Analysis; 
</v>
      </c>
      <c r="BM106" s="251" t="str">
        <f>IF(ISNUMBER(FIND(analysismethod7,'III_Plan comp 438.68 {Plan 8}'!F$15)),"",'III_Plan comp 438.68 {Plan 8}'!F$15&amp;analysismethod7)</f>
        <v xml:space="preserve">Encounter Data Analysis; 
</v>
      </c>
      <c r="BN106" s="251" t="str">
        <f>IF(ISNUMBER(FIND(analysismethod7,'III_Plan comp 438.68 {Plan 8}'!G$15)),"",'III_Plan comp 438.68 {Plan 8}'!G$15&amp;analysismethod7)</f>
        <v xml:space="preserve">Encounter Data Analysis; 
</v>
      </c>
      <c r="BO106" s="251" t="str">
        <f>IF(ISNUMBER(FIND(analysismethod7,'III_Plan comp 438.68 {Plan 8}'!H$15)),"",'III_Plan comp 438.68 {Plan 8}'!H$15&amp;analysismethod7)</f>
        <v xml:space="preserve">Encounter Data Analysis; 
</v>
      </c>
      <c r="BP106" s="251" t="str">
        <f>IF(ISNUMBER(FIND(analysismethod7,'III_Plan comp 438.68 {Plan 8}'!I$15)),"",'III_Plan comp 438.68 {Plan 8}'!I$15&amp;analysismethod7)</f>
        <v xml:space="preserve">Encounter Data Analysis; 
</v>
      </c>
      <c r="BQ106" s="251" t="str">
        <f>IF(ISNUMBER(FIND(analysismethod7,'III_Plan comp 438.68 {Plan 8}'!J$15)),"",'III_Plan comp 438.68 {Plan 8}'!J$15&amp;analysismethod7)</f>
        <v xml:space="preserve">Encounter Data Analysis; 
</v>
      </c>
      <c r="BR106" s="251" t="str">
        <f>IF(ISNUMBER(FIND(analysismethod7,'III_Plan comp 438.68 {Plan 8}'!K$15)),"",'III_Plan comp 438.68 {Plan 8}'!K$15&amp;analysismethod7)</f>
        <v xml:space="preserve">Encounter Data Analysis; 
</v>
      </c>
      <c r="BS106" s="251" t="str">
        <f>IF(ISNUMBER(FIND(analysismethod7,'III_Plan comp 438.68 {Plan 8}'!L$15)),"",'III_Plan comp 438.68 {Plan 8}'!L$15&amp;analysismethod7)</f>
        <v xml:space="preserve">Encounter Data Analysis; 
</v>
      </c>
      <c r="BT106" s="251" t="str">
        <f>IF(ISNUMBER(FIND(analysismethod7,'III_Plan comp 438.68 {Plan 8}'!M$15)),"",'III_Plan comp 438.68 {Plan 8}'!M$15&amp;analysismethod7)</f>
        <v xml:space="preserve">Encounter Data Analysis; 
</v>
      </c>
      <c r="BU106" s="251" t="str">
        <f>IF(ISNUMBER(FIND(analysismethod7,'III_Plan comp 438.68 {Plan 8}'!N$15)),"",'III_Plan comp 438.68 {Plan 8}'!N$15&amp;analysismethod7)</f>
        <v xml:space="preserve">Encounter Data Analysis; 
</v>
      </c>
      <c r="BV106" s="251" t="str">
        <f>IF(ISNUMBER(FIND(analysismethod7,'III_Plan comp 438.68 {Plan 8}'!O$15)),"",'III_Plan comp 438.68 {Plan 8}'!O$15&amp;analysismethod7)</f>
        <v xml:space="preserve">Encounter Data Analysis; 
</v>
      </c>
      <c r="BW106" s="251" t="str">
        <f>IF(ISNUMBER(FIND(analysismethod7,'III_Plan comp 438.68 {Plan 8}'!P$15)),"",'III_Plan comp 438.68 {Plan 8}'!P$15&amp;analysismethod7)</f>
        <v xml:space="preserve">Encounter Data Analysis; 
</v>
      </c>
      <c r="BX106" s="251" t="str">
        <f>IF(ISNUMBER(FIND(analysismethod7,'III_Plan comp 438.68 {Plan 8}'!Q$15)),"",'III_Plan comp 438.68 {Plan 8}'!Q$15&amp;analysismethod7)</f>
        <v xml:space="preserve">Encounter Data Analysis; 
</v>
      </c>
      <c r="BY106" s="251" t="str">
        <f>IF(ISNUMBER(FIND(analysismethod7,'III_Plan comp 438.68 {Plan 8}'!R$15)),"",'III_Plan comp 438.68 {Plan 8}'!R$15&amp;analysismethod7)</f>
        <v xml:space="preserve">Encounter Data Analysis; 
</v>
      </c>
      <c r="BZ106" s="251" t="str">
        <f>IF(ISNUMBER(FIND(analysismethod7,'III_Plan comp 438.68 {Plan 8}'!S$15)),"",'III_Plan comp 438.68 {Plan 8}'!S$15&amp;analysismethod7)</f>
        <v xml:space="preserve">Encounter Data Analysis; 
</v>
      </c>
      <c r="CA106" s="251" t="str">
        <f>IF(ISNUMBER(FIND(analysismethod7,'III_Plan comp 438.68 {Plan 8}'!T$15)),"",'III_Plan comp 438.68 {Plan 8}'!T$15&amp;analysismethod7)</f>
        <v xml:space="preserve">Encounter Data Analysis; 
</v>
      </c>
      <c r="CB106" s="251" t="str">
        <f>IF(ISNUMBER(FIND(analysismethod7,'III_Plan comp 438.68 {Plan 8}'!U$15)),"",'III_Plan comp 438.68 {Plan 8}'!U$15&amp;analysismethod7)</f>
        <v xml:space="preserve">Encounter Data Analysis; 
</v>
      </c>
      <c r="CC106" s="251" t="str">
        <f>IF(ISNUMBER(FIND(analysismethod7,'III_Plan comp 438.68 {Plan 8}'!V$15)),"",'III_Plan comp 438.68 {Plan 8}'!V$15&amp;analysismethod7)</f>
        <v xml:space="preserve">Encounter Data Analysis; 
</v>
      </c>
      <c r="CD106" s="251" t="str">
        <f>IF(ISNUMBER(FIND(analysismethod7,'III_Plan comp 438.68 {Plan 8}'!W$15)),"",'III_Plan comp 438.68 {Plan 8}'!W$15&amp;analysismethod7)</f>
        <v xml:space="preserve">Encounter Data Analysis; 
</v>
      </c>
      <c r="CE106" s="251" t="str">
        <f>IF(ISNUMBER(FIND(analysismethod7,'III_Plan comp 438.68 {Plan 8}'!X$15)),"",'III_Plan comp 438.68 {Plan 8}'!X$15&amp;analysismethod7)</f>
        <v xml:space="preserve">Encounter Data Analysis; 
</v>
      </c>
      <c r="CF106" s="251" t="str">
        <f>IF(ISNUMBER(FIND(analysismethod7,'III_Plan comp 438.68 {Plan 8}'!Y$15)),"",'III_Plan comp 438.68 {Plan 8}'!Y$15&amp;analysismethod7)</f>
        <v xml:space="preserve">Encounter Data Analysis; 
</v>
      </c>
      <c r="CG106" s="251" t="str">
        <f>IF(ISNUMBER(FIND(analysismethod7,'III_Plan comp 438.68 {Plan 8}'!Z$15)),"",'III_Plan comp 438.68 {Plan 8}'!Z$15&amp;analysismethod7)</f>
        <v xml:space="preserve">Encounter Data Analysis; 
</v>
      </c>
      <c r="CH106" s="251" t="str">
        <f>IF(ISNUMBER(FIND(analysismethod7,'III_Plan comp 438.68 {Plan 8}'!AA$15)),"",'III_Plan comp 438.68 {Plan 8}'!AA$15&amp;analysismethod7)</f>
        <v xml:space="preserve">Encounter Data Analysis; 
</v>
      </c>
      <c r="CI106" s="251" t="str">
        <f>IF(ISNUMBER(FIND(analysismethod7,'III_Plan comp 438.68 {Plan 8}'!AB$15)),"",'III_Plan comp 438.68 {Plan 8}'!AB$15&amp;analysismethod7)</f>
        <v xml:space="preserve">Encounter Data Analysis; 
</v>
      </c>
      <c r="CJ106" s="251" t="str">
        <f>IF(ISNUMBER(FIND(analysismethod7,'III_Plan comp 438.68 {Plan 8}'!AC$15)),"",'III_Plan comp 438.68 {Plan 8}'!AC$15&amp;analysismethod7)</f>
        <v xml:space="preserve">Encounter Data Analysis; 
</v>
      </c>
      <c r="CK106" s="251" t="str">
        <f>IF(ISNUMBER(FIND(analysismethod7,'III_Plan comp 438.68 {Plan 8}'!AD$15)),"",'III_Plan comp 438.68 {Plan 8}'!AD$15&amp;analysismethod7)</f>
        <v xml:space="preserve">Encounter Data Analysis; 
</v>
      </c>
      <c r="CL106" s="251" t="str">
        <f>IF(ISNUMBER(FIND(analysismethod7,'III_Plan comp 438.68 {Plan 8}'!AE$15)),"",'III_Plan comp 438.68 {Plan 8}'!AE$15&amp;analysismethod7)</f>
        <v xml:space="preserve">Encounter Data Analysis; 
</v>
      </c>
      <c r="CM106" s="251" t="str">
        <f>IF(ISNUMBER(FIND(analysismethod7,'III_Plan comp 438.68 {Plan 8}'!AF$15)),"",'III_Plan comp 438.68 {Plan 8}'!AF$15&amp;analysismethod7)</f>
        <v xml:space="preserve">Encounter Data Analysis; 
</v>
      </c>
      <c r="CN106" s="251" t="str">
        <f>IF(ISNUMBER(FIND(analysismethod7,'III_Plan comp 438.68 {Plan 8}'!AG$15)),"",'III_Plan comp 438.68 {Plan 8}'!AG$15&amp;analysismethod7)</f>
        <v xml:space="preserve">Encounter Data Analysis; 
</v>
      </c>
      <c r="CO106" s="251" t="str">
        <f>IF(ISNUMBER(FIND(analysismethod7,'III_Plan comp 438.68 {Plan 8}'!AH$15)),"",'III_Plan comp 438.68 {Plan 8}'!AH$15&amp;analysismethod7)</f>
        <v xml:space="preserve">Encounter Data Analysis; 
</v>
      </c>
      <c r="CP106" s="251" t="str">
        <f>IF(ISNUMBER(FIND(analysismethod7,'III_Plan comp 438.68 {Plan 8}'!AI$15)),"",'III_Plan comp 438.68 {Plan 8}'!AI$15&amp;analysismethod7)</f>
        <v xml:space="preserve">Encounter Data Analysis; 
</v>
      </c>
      <c r="CQ106" s="251" t="str">
        <f>IF(ISNUMBER(FIND(analysismethod7,'III_Plan comp 438.68 {Plan 8}'!AJ$15)),"",'III_Plan comp 438.68 {Plan 8}'!AJ$15&amp;analysismethod7)</f>
        <v xml:space="preserve">Encounter Data Analysis; 
</v>
      </c>
      <c r="CR106" s="251" t="str">
        <f>IF(ISNUMBER(FIND(analysismethod7,'III_Plan comp 438.68 {Plan 8}'!AK$15)),"",'III_Plan comp 438.68 {Plan 8}'!AK$15&amp;analysismethod7)</f>
        <v xml:space="preserve">Encounter Data Analysis; 
</v>
      </c>
      <c r="CS106" s="251" t="str">
        <f>IF(ISNUMBER(FIND(analysismethod7,'III_Plan comp 438.68 {Plan 8}'!AL$15)),"",'III_Plan comp 438.68 {Plan 8}'!AL$15&amp;analysismethod7)</f>
        <v xml:space="preserve">Encounter Data Analysis; 
</v>
      </c>
      <c r="CT106" s="251" t="str">
        <f>IF(ISNUMBER(FIND(analysismethod7,'III_Plan comp 438.68 {Plan 8}'!AM$15)),"",'III_Plan comp 438.68 {Plan 8}'!AM$15&amp;analysismethod7)</f>
        <v xml:space="preserve">Encounter Data Analysis; 
</v>
      </c>
      <c r="CU106" s="251" t="str">
        <f>IF(ISNUMBER(FIND(analysismethod7,'III_Plan comp 438.68 {Plan 8}'!AN$15)),"",'III_Plan comp 438.68 {Plan 8}'!AN$15&amp;analysismethod7)</f>
        <v xml:space="preserve">Encounter Data Analysis; 
</v>
      </c>
      <c r="CV106" s="251" t="str">
        <f>IF(ISNUMBER(FIND(analysismethod7,'III_Plan comp 438.68 {Plan 8}'!AO$15)),"",'III_Plan comp 438.68 {Plan 8}'!AO$15&amp;analysismethod7)</f>
        <v xml:space="preserve">Encounter Data Analysis; 
</v>
      </c>
      <c r="CW106" s="251" t="str">
        <f>IF(ISNUMBER(FIND(analysismethod7,'III_Plan comp 438.68 {Plan 8}'!AP$15)),"",'III_Plan comp 438.68 {Plan 8}'!AP$15&amp;analysismethod7)</f>
        <v xml:space="preserve">Encounter Data Analysis; 
</v>
      </c>
      <c r="CX106" s="251" t="str">
        <f>IF(ISNUMBER(FIND(analysismethod7,'III_Plan comp 438.68 {Plan 8}'!AQ$15)),"",'III_Plan comp 438.68 {Plan 8}'!AQ$15&amp;analysismethod7)</f>
        <v xml:space="preserve">Encounter Data Analysis; 
</v>
      </c>
      <c r="CY106" s="251" t="str">
        <f>IF(ISNUMBER(FIND(analysismethod7,'III_Plan comp 438.68 {Plan 8}'!AR$15)),"",'III_Plan comp 438.68 {Plan 8}'!AR$15&amp;analysismethod7)</f>
        <v xml:space="preserve">Encounter Data Analysis; 
</v>
      </c>
      <c r="CZ106" s="251" t="str">
        <f>IF(ISNUMBER(FIND(analysismethod7,'III_Plan comp 438.68 {Plan 8}'!AS$15)),"",'III_Plan comp 438.68 {Plan 8}'!AS$15&amp;analysismethod7)</f>
        <v xml:space="preserve">Encounter Data Analysis; 
</v>
      </c>
      <c r="DA106" s="251" t="str">
        <f>IF(ISNUMBER(FIND(analysismethod7,'III_Plan comp 438.68 {Plan 8}'!AT$15)),"",'III_Plan comp 438.68 {Plan 8}'!AT$15&amp;analysismethod7)</f>
        <v xml:space="preserve">Encounter Data Analysis; 
</v>
      </c>
      <c r="DB106" s="251" t="str">
        <f>IF(ISNUMBER(FIND(analysismethod7,'III_Plan comp 438.68 {Plan 8}'!AU$15)),"",'III_Plan comp 438.68 {Plan 8}'!AU$15&amp;analysismethod7)</f>
        <v xml:space="preserve">Encounter Data Analysis; 
</v>
      </c>
      <c r="DC106" s="251" t="str">
        <f>IF(ISNUMBER(FIND(analysismethod7,'III_Plan comp 438.68 {Plan 8}'!AV$15)),"",'III_Plan comp 438.68 {Plan 8}'!AV$15&amp;analysismethod7)</f>
        <v xml:space="preserve">Encounter Data Analysis; 
</v>
      </c>
      <c r="DD106" s="251" t="str">
        <f>IF(ISNUMBER(FIND(analysismethod7,'III_Plan comp 438.68 {Plan 8}'!AW$15)),"",'III_Plan comp 438.68 {Plan 8}'!AW$15&amp;analysismethod7)</f>
        <v xml:space="preserve">Encounter Data Analysis; 
</v>
      </c>
      <c r="DE106" s="251" t="str">
        <f>IF(ISNUMBER(FIND(analysismethod7,'III_Plan comp 438.68 {Plan 8}'!AX$15)),"",'III_Plan comp 438.68 {Plan 8}'!AX$15&amp;analysismethod7)</f>
        <v xml:space="preserve">Encounter Data Analysis; 
</v>
      </c>
      <c r="DF106" s="251" t="str">
        <f>IF(ISNUMBER(FIND(analysismethod7,'III_Plan comp 438.68 {Plan 8}'!AY$15)),"",'III_Plan comp 438.68 {Plan 8}'!AY$15&amp;analysismethod7)</f>
        <v xml:space="preserve">Encounter Data Analysis; 
</v>
      </c>
      <c r="DG106" s="251" t="str">
        <f>IF(ISNUMBER(FIND(analysismethod7,'III_Plan comp 438.68 {Plan 8}'!AZ$15)),"",'III_Plan comp 438.68 {Plan 8}'!AZ$15&amp;analysismethod7)</f>
        <v xml:space="preserve">Encounter Data Analysis; 
</v>
      </c>
      <c r="DH106" s="251" t="str">
        <f>IF(ISNUMBER(FIND(analysismethod7,'III_Plan comp 438.68 {Plan 8}'!BA$15)),"",'III_Plan comp 438.68 {Plan 8}'!BA$15&amp;analysismethod7)</f>
        <v xml:space="preserve">Encounter Data Analysis; 
</v>
      </c>
      <c r="DI106" s="251" t="str">
        <f>IF(ISNUMBER(FIND(analysismethod7,'III_Plan comp 438.68 {Plan 8}'!BB$15)),"",'III_Plan comp 438.68 {Plan 8}'!BB$15&amp;analysismethod7)</f>
        <v xml:space="preserve">Encounter Data Analysis; 
</v>
      </c>
      <c r="DJ106" s="251" t="str">
        <f>IF(ISNUMBER(FIND(analysismethod7,'III_Plan comp 438.68 {Plan 8}'!BC$15)),"",'III_Plan comp 438.68 {Plan 8}'!BC$15&amp;analysismethod7)</f>
        <v xml:space="preserve">Encounter Data Analysis; 
</v>
      </c>
      <c r="DK106" s="251" t="str">
        <f>IF(ISNUMBER(FIND(analysismethod7,'III_Plan comp 438.68 {Plan 8}'!BD$15)),"",'III_Plan comp 438.68 {Plan 8}'!BD$15&amp;analysismethod7)</f>
        <v xml:space="preserve">Encounter Data Analysis; 
</v>
      </c>
      <c r="DL106" s="251" t="str">
        <f>IF(ISNUMBER(FIND(analysismethod7,'III_Plan comp 438.68 {Plan 8}'!BE$15)),"",'III_Plan comp 438.68 {Plan 8}'!BE$15&amp;analysismethod7)</f>
        <v xml:space="preserve">Encounter Data Analysis; 
</v>
      </c>
      <c r="DM106" s="251" t="str">
        <f>IF(ISNUMBER(FIND(analysismethod7,'III_Plan comp 438.68 {Plan 8}'!BF$15)),"",'III_Plan comp 438.68 {Plan 8}'!BF$15&amp;analysismethod7)</f>
        <v xml:space="preserve">Encounter Data Analysis; 
</v>
      </c>
      <c r="DN106" s="251" t="str">
        <f>IF(ISNUMBER(FIND(analysismethod7,'III_Plan comp 438.68 {Plan 8}'!BG$15)),"",'III_Plan comp 438.68 {Plan 8}'!BG$15&amp;analysismethod7)</f>
        <v xml:space="preserve">Encounter Data Analysis; 
</v>
      </c>
      <c r="DO106" s="251" t="str">
        <f>IF(ISNUMBER(FIND(analysismethod7,'III_Plan comp 438.68 {Plan 8}'!BH$15)),"",'III_Plan comp 438.68 {Plan 8}'!BH$15&amp;analysismethod7)</f>
        <v xml:space="preserve">Encounter Data Analysis; 
</v>
      </c>
      <c r="DP106" s="251" t="str">
        <f>IF(ISNUMBER(FIND(analysismethod7,'III_Plan comp 438.68 {Plan 8}'!BI$15)),"",'III_Plan comp 438.68 {Plan 8}'!BI$15&amp;analysismethod7)</f>
        <v xml:space="preserve">Encounter Data Analysis; 
</v>
      </c>
      <c r="DQ106" s="251" t="str">
        <f>IF(ISNUMBER(FIND(analysismethod7,'III_Plan comp 438.68 {Plan 8}'!BJ$15)),"",'III_Plan comp 438.68 {Plan 8}'!BJ$15&amp;analysismethod7)</f>
        <v xml:space="preserve">Encounter Data Analysis; 
</v>
      </c>
      <c r="DR106" s="251" t="str">
        <f>IF(ISNUMBER(FIND(analysismethod7,'III_Plan comp 438.68 {Plan 8}'!BK$15)),"",'III_Plan comp 438.68 {Plan 8}'!BK$15&amp;analysismethod7)</f>
        <v xml:space="preserve">Encounter Data Analysis; 
</v>
      </c>
      <c r="DS106" s="251" t="str">
        <f>IF(ISNUMBER(FIND(analysismethod7,'III_Plan comp 438.68 {Plan 8}'!BL$15)),"",'III_Plan comp 438.68 {Plan 8}'!BL$15&amp;analysismethod7)</f>
        <v xml:space="preserve">Encounter Data Analysis; 
</v>
      </c>
      <c r="DT106" s="251" t="str">
        <f>IF(ISNUMBER(FIND(analysismethod7,'III_Plan comp 438.68 {Plan 8}'!BM$15)),"",'III_Plan comp 438.68 {Plan 8}'!BM$15&amp;analysismethod7)</f>
        <v xml:space="preserve">Encounter Data Analysis; 
</v>
      </c>
      <c r="DU106" s="251" t="str">
        <f>IF(ISNUMBER(FIND(analysismethod7,'III_Plan comp 438.68 {Plan 8}'!BN$15)),"",'III_Plan comp 438.68 {Plan 8}'!BN$15&amp;analysismethod7)</f>
        <v xml:space="preserve">Encounter Data Analysis; 
</v>
      </c>
      <c r="DV106" s="251" t="str">
        <f>IF(ISNUMBER(FIND(analysismethod7,'III_Plan comp 438.68 {Plan 8}'!BO$15)),"",'III_Plan comp 438.68 {Plan 8}'!BO$15&amp;analysismethod7)</f>
        <v xml:space="preserve">Encounter Data Analysis; 
</v>
      </c>
      <c r="DW106" s="251" t="str">
        <f>IF(ISNUMBER(FIND(analysismethod7,'III_Plan comp 438.68 {Plan 8}'!BP$15)),"",'III_Plan comp 438.68 {Plan 8}'!BP$15&amp;analysismethod7)</f>
        <v xml:space="preserve">Encounter Data Analysis; 
</v>
      </c>
      <c r="DX106" s="251" t="str">
        <f>IF(ISNUMBER(FIND(analysismethod7,'III_Plan comp 438.68 {Plan 8}'!BQ$15)),"",'III_Plan comp 438.68 {Plan 8}'!BQ$15&amp;analysismethod7)</f>
        <v xml:space="preserve">Encounter Data Analysis; 
</v>
      </c>
      <c r="DY106" s="251" t="str">
        <f>IF(ISNUMBER(FIND(analysismethod7,'III_Plan comp 438.68 {Plan 8}'!BR$15)),"",'III_Plan comp 438.68 {Plan 8}'!BR$15&amp;analysismethod7)</f>
        <v xml:space="preserve">Encounter Data Analysis; 
</v>
      </c>
      <c r="DZ106" s="251" t="str">
        <f>IF(ISNUMBER(FIND(analysismethod7,'III_Plan comp 438.68 {Plan 8}'!BS$15)),"",'III_Plan comp 438.68 {Plan 8}'!BS$15&amp;analysismethod7)</f>
        <v xml:space="preserve">Encounter Data Analysis; 
</v>
      </c>
      <c r="EA106" s="251" t="str">
        <f>IF(ISNUMBER(FIND(analysismethod7,'III_Plan comp 438.68 {Plan 8}'!BT$15)),"",'III_Plan comp 438.68 {Plan 8}'!BT$15&amp;analysismethod7)</f>
        <v xml:space="preserve">Encounter Data Analysis; 
</v>
      </c>
      <c r="EB106" s="251" t="str">
        <f>IF(ISNUMBER(FIND(analysismethod7,'III_Plan comp 438.68 {Plan 8}'!BU$15)),"",'III_Plan comp 438.68 {Plan 8}'!BU$15&amp;analysismethod7)</f>
        <v xml:space="preserve">Encounter Data Analysis; 
</v>
      </c>
      <c r="EC106" s="251" t="str">
        <f>IF(ISNUMBER(FIND(analysismethod7,'III_Plan comp 438.68 {Plan 8}'!BV$15)),"",'III_Plan comp 438.68 {Plan 8}'!BV$15&amp;analysismethod7)</f>
        <v xml:space="preserve">Encounter Data Analysis; 
</v>
      </c>
      <c r="ED106" s="251" t="str">
        <f>IF(ISNUMBER(FIND(analysismethod7,'III_Plan comp 438.68 {Plan 8}'!BW$15)),"",'III_Plan comp 438.68 {Plan 8}'!BW$15&amp;analysismethod7)</f>
        <v xml:space="preserve">Encounter Data Analysis; 
</v>
      </c>
      <c r="EE106" s="251" t="str">
        <f>IF(ISNUMBER(FIND(analysismethod7,'III_Plan comp 438.68 {Plan 8}'!BX$15)),"",'III_Plan comp 438.68 {Plan 8}'!BX$15&amp;analysismethod7)</f>
        <v xml:space="preserve">Encounter Data Analysis; 
</v>
      </c>
      <c r="EF106" s="251" t="str">
        <f>IF(ISNUMBER(FIND(analysismethod7,'III_Plan comp 438.68 {Plan 8}'!BY$15)),"",'III_Plan comp 438.68 {Plan 8}'!BY$15&amp;analysismethod7)</f>
        <v xml:space="preserve">Encounter Data Analysis; 
</v>
      </c>
      <c r="EG106" s="251" t="str">
        <f>IF(ISNUMBER(FIND(analysismethod7,'III_Plan comp 438.68 {Plan 8}'!BZ$15)),"",'III_Plan comp 438.68 {Plan 8}'!BZ$15&amp;analysismethod7)</f>
        <v xml:space="preserve">Encounter Data Analysis; 
</v>
      </c>
      <c r="EH106" s="251" t="str">
        <f>IF(ISNUMBER(FIND(analysismethod7,'III_Plan comp 438.68 {Plan 8}'!CA$15)),"",'III_Plan comp 438.68 {Plan 8}'!CA$15&amp;analysismethod7)</f>
        <v xml:space="preserve">Encounter Data Analysis; 
</v>
      </c>
      <c r="EI106" s="251" t="str">
        <f>IF(ISNUMBER(FIND(analysismethod7,'III_Plan comp 438.68 {Plan 8}'!CB$15)),"",'III_Plan comp 438.68 {Plan 8}'!CB$15&amp;analysismethod7)</f>
        <v xml:space="preserve">Encounter Data Analysis; 
</v>
      </c>
      <c r="EJ106" s="251" t="str">
        <f>IF(ISNUMBER(FIND(analysismethod7,'III_Plan comp 438.68 {Plan 8}'!CC$15)),"",'III_Plan comp 438.68 {Plan 8}'!CC$15&amp;analysismethod7)</f>
        <v xml:space="preserve">Encounter Data Analysis; 
</v>
      </c>
      <c r="EK106" s="251" t="str">
        <f>IF(ISNUMBER(FIND(analysismethod7,'III_Plan comp 438.68 {Plan 8}'!CD$15)),"",'III_Plan comp 438.68 {Plan 8}'!CD$15&amp;analysismethod7)</f>
        <v xml:space="preserve">Encounter Data Analysis; 
</v>
      </c>
      <c r="EL106" s="251" t="str">
        <f>IF(ISNUMBER(FIND(analysismethod7,'III_Plan comp 438.68 {Plan 8}'!CE$15)),"",'III_Plan comp 438.68 {Plan 8}'!CE$15&amp;analysismethod7)</f>
        <v xml:space="preserve">Encounter Data Analysis; 
</v>
      </c>
      <c r="EM106" s="251" t="str">
        <f>IF(ISNUMBER(FIND(analysismethod7,'III_Plan comp 438.68 {Plan 8}'!CF$15)),"",'III_Plan comp 438.68 {Plan 8}'!CF$15&amp;analysismethod7)</f>
        <v xml:space="preserve">Encounter Data Analysis; 
</v>
      </c>
      <c r="EN106" s="251" t="str">
        <f>IF(ISNUMBER(FIND(analysismethod7,'III_Plan comp 438.68 {Plan 8}'!CG$15)),"",'III_Plan comp 438.68 {Plan 8}'!CG$15&amp;analysismethod7)</f>
        <v xml:space="preserve">Encounter Data Analysis; 
</v>
      </c>
      <c r="EO106" s="251" t="str">
        <f>IF(ISNUMBER(FIND(analysismethod7,'III_Plan comp 438.68 {Plan 8}'!CH$15)),"",'III_Plan comp 438.68 {Plan 8}'!CH$15&amp;analysismethod7)</f>
        <v xml:space="preserve">Encounter Data Analysis; 
</v>
      </c>
      <c r="EP106" s="251" t="str">
        <f>IF(ISNUMBER(FIND(analysismethod7,'III_Plan comp 438.68 {Plan 8}'!CI$15)),"",'III_Plan comp 438.68 {Plan 8}'!CI$15&amp;analysismethod7)</f>
        <v xml:space="preserve">Encounter Data Analysis; 
</v>
      </c>
      <c r="EQ106" s="251" t="str">
        <f>IF(ISNUMBER(FIND(analysismethod7,'III_Plan comp 438.68 {Plan 8}'!CJ$15)),"",'III_Plan comp 438.68 {Plan 8}'!CJ$15&amp;analysismethod7)</f>
        <v xml:space="preserve">Encounter Data Analysis; 
</v>
      </c>
      <c r="ER106" s="251" t="str">
        <f>IF(ISNUMBER(FIND(analysismethod7,'III_Plan comp 438.68 {Plan 8}'!CK$15)),"",'III_Plan comp 438.68 {Plan 8}'!CK$15&amp;analysismethod7)</f>
        <v xml:space="preserve">Encounter Data Analysis; 
</v>
      </c>
      <c r="ES106" s="251" t="str">
        <f>IF(ISNUMBER(FIND(analysismethod7,'III_Plan comp 438.68 {Plan 8}'!CL$15)),"",'III_Plan comp 438.68 {Plan 8}'!CL$15&amp;analysismethod7)</f>
        <v xml:space="preserve">Encounter Data Analysis; 
</v>
      </c>
      <c r="ET106" s="251" t="str">
        <f>IF(ISNUMBER(FIND(analysismethod7,'III_Plan comp 438.68 {Plan 8}'!CM$15)),"",'III_Plan comp 438.68 {Plan 8}'!CM$15&amp;analysismethod7)</f>
        <v xml:space="preserve">Encounter Data Analysis; 
</v>
      </c>
      <c r="EU106" s="251" t="str">
        <f>IF(ISNUMBER(FIND(analysismethod7,'III_Plan comp 438.68 {Plan 8}'!CN$15)),"",'III_Plan comp 438.68 {Plan 8}'!CN$15&amp;analysismethod7)</f>
        <v xml:space="preserve">Encounter Data Analysis; 
</v>
      </c>
      <c r="EV106" s="251" t="str">
        <f>IF(ISNUMBER(FIND(analysismethod7,'III_Plan comp 438.68 {Plan 8}'!CO$15)),"",'III_Plan comp 438.68 {Plan 8}'!CO$15&amp;analysismethod7)</f>
        <v xml:space="preserve">Encounter Data Analysis; 
</v>
      </c>
      <c r="EW106" s="251" t="str">
        <f>IF(ISNUMBER(FIND(analysismethod7,'III_Plan comp 438.68 {Plan 8}'!CP$15)),"",'III_Plan comp 438.68 {Plan 8}'!CP$15&amp;analysismethod7)</f>
        <v xml:space="preserve">Encounter Data Analysis; 
</v>
      </c>
      <c r="EX106" s="251" t="str">
        <f>IF(ISNUMBER(FIND(analysismethod7,'III_Plan comp 438.68 {Plan 8}'!CQ$15)),"",'III_Plan comp 438.68 {Plan 8}'!CQ$15&amp;analysismethod7)</f>
        <v xml:space="preserve">Encounter Data Analysis; 
</v>
      </c>
      <c r="EY106" s="251" t="str">
        <f>IF(ISNUMBER(FIND(analysismethod7,'III_Plan comp 438.68 {Plan 8}'!CR$15)),"",'III_Plan comp 438.68 {Plan 8}'!CR$15&amp;analysismethod7)</f>
        <v xml:space="preserve">Encounter Data Analysis; 
</v>
      </c>
      <c r="EZ106" s="251" t="str">
        <f>IF(ISNUMBER(FIND(analysismethod7,'III_Plan comp 438.68 {Plan 8}'!CS$15)),"",'III_Plan comp 438.68 {Plan 8}'!CS$15&amp;analysismethod7)</f>
        <v xml:space="preserve">Encounter Data Analysis; 
</v>
      </c>
      <c r="FA106" s="251" t="str">
        <f>IF(ISNUMBER(FIND(analysismethod7,'III_Plan comp 438.68 {Plan 8}'!CT$15)),"",'III_Plan comp 438.68 {Plan 8}'!CT$15&amp;analysismethod7)</f>
        <v xml:space="preserve">Encounter Data Analysis; 
</v>
      </c>
      <c r="FB106" s="251" t="str">
        <f>IF(ISNUMBER(FIND(analysismethod7,'III_Plan comp 438.68 {Plan 8}'!CU$15)),"",'III_Plan comp 438.68 {Plan 8}'!CU$15&amp;analysismethod7)</f>
        <v xml:space="preserve">Encounter Data Analysis; 
</v>
      </c>
      <c r="FC106" s="251" t="str">
        <f>IF(ISNUMBER(FIND(analysismethod7,'III_Plan comp 438.68 {Plan 8}'!CV$15)),"",'III_Plan comp 438.68 {Plan 8}'!CV$15&amp;analysismethod7)</f>
        <v xml:space="preserve">Encounter Data Analysis; 
</v>
      </c>
      <c r="FD106" s="251" t="str">
        <f>IF(ISNUMBER(FIND(analysismethod7,'III_Plan comp 438.68 {Plan 8}'!CW$15)),"",'III_Plan comp 438.68 {Plan 8}'!CW$15&amp;analysismethod7)</f>
        <v xml:space="preserve">Encounter Data Analysis; 
</v>
      </c>
      <c r="FE106" s="251" t="str">
        <f>IF(ISNUMBER(FIND(analysismethod7,'III_Plan comp 438.68 {Plan 8}'!CX$15)),"",'III_Plan comp 438.68 {Plan 8}'!CX$15&amp;analysismethod7)</f>
        <v xml:space="preserve">Encounter Data Analysis; 
</v>
      </c>
      <c r="FF106" s="251" t="str">
        <f>IF(ISNUMBER(FIND(analysismethod7,'III_Plan comp 438.68 {Plan 8}'!CY$15)),"",'III_Plan comp 438.68 {Plan 8}'!CY$15&amp;analysismethod7)</f>
        <v xml:space="preserve">Encounter Data Analysis; 
</v>
      </c>
      <c r="FG106" s="251" t="str">
        <f>IF(ISNUMBER(FIND(analysismethod7,'III_Plan comp 438.68 {Plan 8}'!CZ$15)),"",'III_Plan comp 438.68 {Plan 8}'!CZ$15&amp;analysismethod7)</f>
        <v xml:space="preserve">Encounter Data Analysis; 
</v>
      </c>
    </row>
    <row r="107" spans="62:163" x14ac:dyDescent="0.2">
      <c r="BK107" s="250" t="str">
        <f>IF('I_State and program information'!$E$79&lt;&gt;"",'I_State and program information'!E176&amp;"; "&amp;CHAR(10)&amp;CHAR(10),"")</f>
        <v/>
      </c>
      <c r="BL107" s="251" t="str">
        <f>IF(ISNUMBER(FIND(analysismethod8,'III_Plan comp 438.68 {Plan 8}'!E$15)),"",'III_Plan comp 438.68 {Plan 8}'!E$15&amp;analysismethod8)</f>
        <v/>
      </c>
      <c r="BM107" s="251" t="str">
        <f>IF(ISNUMBER(FIND(analysismethod8,'III_Plan comp 438.68 {Plan 8}'!F$15)),"",'III_Plan comp 438.68 {Plan 8}'!F$15&amp;analysismethod8)</f>
        <v/>
      </c>
      <c r="BN107" s="251" t="str">
        <f>IF(ISNUMBER(FIND(analysismethod8,'III_Plan comp 438.68 {Plan 8}'!G$15)),"",'III_Plan comp 438.68 {Plan 8}'!G$15&amp;analysismethod8)</f>
        <v/>
      </c>
      <c r="BO107" s="251" t="str">
        <f>IF(ISNUMBER(FIND(analysismethod8,'III_Plan comp 438.68 {Plan 8}'!H$15)),"",'III_Plan comp 438.68 {Plan 8}'!H$15&amp;analysismethod8)</f>
        <v/>
      </c>
      <c r="BP107" s="251" t="str">
        <f>IF(ISNUMBER(FIND(analysismethod8,'III_Plan comp 438.68 {Plan 8}'!I$15)),"",'III_Plan comp 438.68 {Plan 8}'!I$15&amp;analysismethod8)</f>
        <v/>
      </c>
      <c r="BQ107" s="251" t="str">
        <f>IF(ISNUMBER(FIND(analysismethod8,'III_Plan comp 438.68 {Plan 8}'!J$15)),"",'III_Plan comp 438.68 {Plan 8}'!J$15&amp;analysismethod8)</f>
        <v/>
      </c>
      <c r="BR107" s="251" t="str">
        <f>IF(ISNUMBER(FIND(analysismethod8,'III_Plan comp 438.68 {Plan 8}'!K$15)),"",'III_Plan comp 438.68 {Plan 8}'!K$15&amp;analysismethod8)</f>
        <v/>
      </c>
      <c r="BS107" s="251" t="str">
        <f>IF(ISNUMBER(FIND(analysismethod8,'III_Plan comp 438.68 {Plan 8}'!L$15)),"",'III_Plan comp 438.68 {Plan 8}'!L$15&amp;analysismethod8)</f>
        <v/>
      </c>
      <c r="BT107" s="251" t="str">
        <f>IF(ISNUMBER(FIND(analysismethod8,'III_Plan comp 438.68 {Plan 8}'!M$15)),"",'III_Plan comp 438.68 {Plan 8}'!M$15&amp;analysismethod8)</f>
        <v/>
      </c>
      <c r="BU107" s="251" t="str">
        <f>IF(ISNUMBER(FIND(analysismethod8,'III_Plan comp 438.68 {Plan 8}'!N$15)),"",'III_Plan comp 438.68 {Plan 8}'!N$15&amp;analysismethod8)</f>
        <v/>
      </c>
      <c r="BV107" s="251" t="str">
        <f>IF(ISNUMBER(FIND(analysismethod8,'III_Plan comp 438.68 {Plan 8}'!O$15)),"",'III_Plan comp 438.68 {Plan 8}'!O$15&amp;analysismethod8)</f>
        <v/>
      </c>
      <c r="BW107" s="251" t="str">
        <f>IF(ISNUMBER(FIND(analysismethod8,'III_Plan comp 438.68 {Plan 8}'!P$15)),"",'III_Plan comp 438.68 {Plan 8}'!P$15&amp;analysismethod8)</f>
        <v/>
      </c>
      <c r="BX107" s="251" t="str">
        <f>IF(ISNUMBER(FIND(analysismethod8,'III_Plan comp 438.68 {Plan 8}'!Q$15)),"",'III_Plan comp 438.68 {Plan 8}'!Q$15&amp;analysismethod8)</f>
        <v/>
      </c>
      <c r="BY107" s="251" t="str">
        <f>IF(ISNUMBER(FIND(analysismethod8,'III_Plan comp 438.68 {Plan 8}'!R$15)),"",'III_Plan comp 438.68 {Plan 8}'!R$15&amp;analysismethod8)</f>
        <v/>
      </c>
      <c r="BZ107" s="251" t="str">
        <f>IF(ISNUMBER(FIND(analysismethod8,'III_Plan comp 438.68 {Plan 8}'!S$15)),"",'III_Plan comp 438.68 {Plan 8}'!S$15&amp;analysismethod8)</f>
        <v/>
      </c>
      <c r="CA107" s="251" t="str">
        <f>IF(ISNUMBER(FIND(analysismethod8,'III_Plan comp 438.68 {Plan 8}'!T$15)),"",'III_Plan comp 438.68 {Plan 8}'!T$15&amp;analysismethod8)</f>
        <v/>
      </c>
      <c r="CB107" s="251" t="str">
        <f>IF(ISNUMBER(FIND(analysismethod8,'III_Plan comp 438.68 {Plan 8}'!U$15)),"",'III_Plan comp 438.68 {Plan 8}'!U$15&amp;analysismethod8)</f>
        <v/>
      </c>
      <c r="CC107" s="251" t="str">
        <f>IF(ISNUMBER(FIND(analysismethod8,'III_Plan comp 438.68 {Plan 8}'!V$15)),"",'III_Plan comp 438.68 {Plan 8}'!V$15&amp;analysismethod8)</f>
        <v/>
      </c>
      <c r="CD107" s="251" t="str">
        <f>IF(ISNUMBER(FIND(analysismethod8,'III_Plan comp 438.68 {Plan 8}'!W$15)),"",'III_Plan comp 438.68 {Plan 8}'!W$15&amp;analysismethod8)</f>
        <v/>
      </c>
      <c r="CE107" s="251" t="str">
        <f>IF(ISNUMBER(FIND(analysismethod8,'III_Plan comp 438.68 {Plan 8}'!X$15)),"",'III_Plan comp 438.68 {Plan 8}'!X$15&amp;analysismethod8)</f>
        <v/>
      </c>
      <c r="CF107" s="251" t="str">
        <f>IF(ISNUMBER(FIND(analysismethod8,'III_Plan comp 438.68 {Plan 8}'!Y$15)),"",'III_Plan comp 438.68 {Plan 8}'!Y$15&amp;analysismethod8)</f>
        <v/>
      </c>
      <c r="CG107" s="251" t="str">
        <f>IF(ISNUMBER(FIND(analysismethod8,'III_Plan comp 438.68 {Plan 8}'!Z$15)),"",'III_Plan comp 438.68 {Plan 8}'!Z$15&amp;analysismethod8)</f>
        <v/>
      </c>
      <c r="CH107" s="251" t="str">
        <f>IF(ISNUMBER(FIND(analysismethod8,'III_Plan comp 438.68 {Plan 8}'!AA$15)),"",'III_Plan comp 438.68 {Plan 8}'!AA$15&amp;analysismethod8)</f>
        <v/>
      </c>
      <c r="CI107" s="251" t="str">
        <f>IF(ISNUMBER(FIND(analysismethod8,'III_Plan comp 438.68 {Plan 8}'!AB$15)),"",'III_Plan comp 438.68 {Plan 8}'!AB$15&amp;analysismethod8)</f>
        <v/>
      </c>
      <c r="CJ107" s="251" t="str">
        <f>IF(ISNUMBER(FIND(analysismethod8,'III_Plan comp 438.68 {Plan 8}'!AC$15)),"",'III_Plan comp 438.68 {Plan 8}'!AC$15&amp;analysismethod8)</f>
        <v/>
      </c>
      <c r="CK107" s="251" t="str">
        <f>IF(ISNUMBER(FIND(analysismethod8,'III_Plan comp 438.68 {Plan 8}'!AD$15)),"",'III_Plan comp 438.68 {Plan 8}'!AD$15&amp;analysismethod8)</f>
        <v/>
      </c>
      <c r="CL107" s="251" t="str">
        <f>IF(ISNUMBER(FIND(analysismethod8,'III_Plan comp 438.68 {Plan 8}'!AE$15)),"",'III_Plan comp 438.68 {Plan 8}'!AE$15&amp;analysismethod8)</f>
        <v/>
      </c>
      <c r="CM107" s="251" t="str">
        <f>IF(ISNUMBER(FIND(analysismethod8,'III_Plan comp 438.68 {Plan 8}'!AF$15)),"",'III_Plan comp 438.68 {Plan 8}'!AF$15&amp;analysismethod8)</f>
        <v/>
      </c>
      <c r="CN107" s="251" t="str">
        <f>IF(ISNUMBER(FIND(analysismethod8,'III_Plan comp 438.68 {Plan 8}'!AG$15)),"",'III_Plan comp 438.68 {Plan 8}'!AG$15&amp;analysismethod8)</f>
        <v/>
      </c>
      <c r="CO107" s="251" t="str">
        <f>IF(ISNUMBER(FIND(analysismethod8,'III_Plan comp 438.68 {Plan 8}'!AH$15)),"",'III_Plan comp 438.68 {Plan 8}'!AH$15&amp;analysismethod8)</f>
        <v/>
      </c>
      <c r="CP107" s="251" t="str">
        <f>IF(ISNUMBER(FIND(analysismethod8,'III_Plan comp 438.68 {Plan 8}'!AI$15)),"",'III_Plan comp 438.68 {Plan 8}'!AI$15&amp;analysismethod8)</f>
        <v/>
      </c>
      <c r="CQ107" s="251" t="str">
        <f>IF(ISNUMBER(FIND(analysismethod8,'III_Plan comp 438.68 {Plan 8}'!AJ$15)),"",'III_Plan comp 438.68 {Plan 8}'!AJ$15&amp;analysismethod8)</f>
        <v/>
      </c>
      <c r="CR107" s="251" t="str">
        <f>IF(ISNUMBER(FIND(analysismethod8,'III_Plan comp 438.68 {Plan 8}'!AK$15)),"",'III_Plan comp 438.68 {Plan 8}'!AK$15&amp;analysismethod8)</f>
        <v/>
      </c>
      <c r="CS107" s="251" t="str">
        <f>IF(ISNUMBER(FIND(analysismethod8,'III_Plan comp 438.68 {Plan 8}'!AL$15)),"",'III_Plan comp 438.68 {Plan 8}'!AL$15&amp;analysismethod8)</f>
        <v/>
      </c>
      <c r="CT107" s="251" t="str">
        <f>IF(ISNUMBER(FIND(analysismethod8,'III_Plan comp 438.68 {Plan 8}'!AM$15)),"",'III_Plan comp 438.68 {Plan 8}'!AM$15&amp;analysismethod8)</f>
        <v/>
      </c>
      <c r="CU107" s="251" t="str">
        <f>IF(ISNUMBER(FIND(analysismethod8,'III_Plan comp 438.68 {Plan 8}'!AN$15)),"",'III_Plan comp 438.68 {Plan 8}'!AN$15&amp;analysismethod8)</f>
        <v/>
      </c>
      <c r="CV107" s="251" t="str">
        <f>IF(ISNUMBER(FIND(analysismethod8,'III_Plan comp 438.68 {Plan 8}'!AO$15)),"",'III_Plan comp 438.68 {Plan 8}'!AO$15&amp;analysismethod8)</f>
        <v/>
      </c>
      <c r="CW107" s="251" t="str">
        <f>IF(ISNUMBER(FIND(analysismethod8,'III_Plan comp 438.68 {Plan 8}'!AP$15)),"",'III_Plan comp 438.68 {Plan 8}'!AP$15&amp;analysismethod8)</f>
        <v/>
      </c>
      <c r="CX107" s="251" t="str">
        <f>IF(ISNUMBER(FIND(analysismethod8,'III_Plan comp 438.68 {Plan 8}'!AQ$15)),"",'III_Plan comp 438.68 {Plan 8}'!AQ$15&amp;analysismethod8)</f>
        <v/>
      </c>
      <c r="CY107" s="251" t="str">
        <f>IF(ISNUMBER(FIND(analysismethod8,'III_Plan comp 438.68 {Plan 8}'!AR$15)),"",'III_Plan comp 438.68 {Plan 8}'!AR$15&amp;analysismethod8)</f>
        <v/>
      </c>
      <c r="CZ107" s="251" t="str">
        <f>IF(ISNUMBER(FIND(analysismethod8,'III_Plan comp 438.68 {Plan 8}'!AS$15)),"",'III_Plan comp 438.68 {Plan 8}'!AS$15&amp;analysismethod8)</f>
        <v/>
      </c>
      <c r="DA107" s="251" t="str">
        <f>IF(ISNUMBER(FIND(analysismethod8,'III_Plan comp 438.68 {Plan 8}'!AT$15)),"",'III_Plan comp 438.68 {Plan 8}'!AT$15&amp;analysismethod8)</f>
        <v/>
      </c>
      <c r="DB107" s="251" t="str">
        <f>IF(ISNUMBER(FIND(analysismethod8,'III_Plan comp 438.68 {Plan 8}'!AU$15)),"",'III_Plan comp 438.68 {Plan 8}'!AU$15&amp;analysismethod8)</f>
        <v/>
      </c>
      <c r="DC107" s="251" t="str">
        <f>IF(ISNUMBER(FIND(analysismethod8,'III_Plan comp 438.68 {Plan 8}'!AV$15)),"",'III_Plan comp 438.68 {Plan 8}'!AV$15&amp;analysismethod8)</f>
        <v/>
      </c>
      <c r="DD107" s="251" t="str">
        <f>IF(ISNUMBER(FIND(analysismethod8,'III_Plan comp 438.68 {Plan 8}'!AW$15)),"",'III_Plan comp 438.68 {Plan 8}'!AW$15&amp;analysismethod8)</f>
        <v/>
      </c>
      <c r="DE107" s="251" t="str">
        <f>IF(ISNUMBER(FIND(analysismethod8,'III_Plan comp 438.68 {Plan 8}'!AX$15)),"",'III_Plan comp 438.68 {Plan 8}'!AX$15&amp;analysismethod8)</f>
        <v/>
      </c>
      <c r="DF107" s="251" t="str">
        <f>IF(ISNUMBER(FIND(analysismethod8,'III_Plan comp 438.68 {Plan 8}'!AY$15)),"",'III_Plan comp 438.68 {Plan 8}'!AY$15&amp;analysismethod8)</f>
        <v/>
      </c>
      <c r="DG107" s="251" t="str">
        <f>IF(ISNUMBER(FIND(analysismethod8,'III_Plan comp 438.68 {Plan 8}'!AZ$15)),"",'III_Plan comp 438.68 {Plan 8}'!AZ$15&amp;analysismethod8)</f>
        <v/>
      </c>
      <c r="DH107" s="251" t="str">
        <f>IF(ISNUMBER(FIND(analysismethod8,'III_Plan comp 438.68 {Plan 8}'!BA$15)),"",'III_Plan comp 438.68 {Plan 8}'!BA$15&amp;analysismethod8)</f>
        <v/>
      </c>
      <c r="DI107" s="251" t="str">
        <f>IF(ISNUMBER(FIND(analysismethod8,'III_Plan comp 438.68 {Plan 8}'!BB$15)),"",'III_Plan comp 438.68 {Plan 8}'!BB$15&amp;analysismethod8)</f>
        <v/>
      </c>
      <c r="DJ107" s="251" t="str">
        <f>IF(ISNUMBER(FIND(analysismethod8,'III_Plan comp 438.68 {Plan 8}'!BC$15)),"",'III_Plan comp 438.68 {Plan 8}'!BC$15&amp;analysismethod8)</f>
        <v/>
      </c>
      <c r="DK107" s="251" t="str">
        <f>IF(ISNUMBER(FIND(analysismethod8,'III_Plan comp 438.68 {Plan 8}'!BD$15)),"",'III_Plan comp 438.68 {Plan 8}'!BD$15&amp;analysismethod8)</f>
        <v/>
      </c>
      <c r="DL107" s="251" t="str">
        <f>IF(ISNUMBER(FIND(analysismethod8,'III_Plan comp 438.68 {Plan 8}'!BE$15)),"",'III_Plan comp 438.68 {Plan 8}'!BE$15&amp;analysismethod8)</f>
        <v/>
      </c>
      <c r="DM107" s="251" t="str">
        <f>IF(ISNUMBER(FIND(analysismethod8,'III_Plan comp 438.68 {Plan 8}'!BF$15)),"",'III_Plan comp 438.68 {Plan 8}'!BF$15&amp;analysismethod8)</f>
        <v/>
      </c>
      <c r="DN107" s="251" t="str">
        <f>IF(ISNUMBER(FIND(analysismethod8,'III_Plan comp 438.68 {Plan 8}'!BG$15)),"",'III_Plan comp 438.68 {Plan 8}'!BG$15&amp;analysismethod8)</f>
        <v/>
      </c>
      <c r="DO107" s="251" t="str">
        <f>IF(ISNUMBER(FIND(analysismethod8,'III_Plan comp 438.68 {Plan 8}'!BH$15)),"",'III_Plan comp 438.68 {Plan 8}'!BH$15&amp;analysismethod8)</f>
        <v/>
      </c>
      <c r="DP107" s="251" t="str">
        <f>IF(ISNUMBER(FIND(analysismethod8,'III_Plan comp 438.68 {Plan 8}'!BI$15)),"",'III_Plan comp 438.68 {Plan 8}'!BI$15&amp;analysismethod8)</f>
        <v/>
      </c>
      <c r="DQ107" s="251" t="str">
        <f>IF(ISNUMBER(FIND(analysismethod8,'III_Plan comp 438.68 {Plan 8}'!BJ$15)),"",'III_Plan comp 438.68 {Plan 8}'!BJ$15&amp;analysismethod8)</f>
        <v/>
      </c>
      <c r="DR107" s="251" t="str">
        <f>IF(ISNUMBER(FIND(analysismethod8,'III_Plan comp 438.68 {Plan 8}'!BK$15)),"",'III_Plan comp 438.68 {Plan 8}'!BK$15&amp;analysismethod8)</f>
        <v/>
      </c>
      <c r="DS107" s="251" t="str">
        <f>IF(ISNUMBER(FIND(analysismethod8,'III_Plan comp 438.68 {Plan 8}'!BL$15)),"",'III_Plan comp 438.68 {Plan 8}'!BL$15&amp;analysismethod8)</f>
        <v/>
      </c>
      <c r="DT107" s="251" t="str">
        <f>IF(ISNUMBER(FIND(analysismethod8,'III_Plan comp 438.68 {Plan 8}'!BM$15)),"",'III_Plan comp 438.68 {Plan 8}'!BM$15&amp;analysismethod8)</f>
        <v/>
      </c>
      <c r="DU107" s="251" t="str">
        <f>IF(ISNUMBER(FIND(analysismethod8,'III_Plan comp 438.68 {Plan 8}'!BN$15)),"",'III_Plan comp 438.68 {Plan 8}'!BN$15&amp;analysismethod8)</f>
        <v/>
      </c>
      <c r="DV107" s="251" t="str">
        <f>IF(ISNUMBER(FIND(analysismethod8,'III_Plan comp 438.68 {Plan 8}'!BO$15)),"",'III_Plan comp 438.68 {Plan 8}'!BO$15&amp;analysismethod8)</f>
        <v/>
      </c>
      <c r="DW107" s="251" t="str">
        <f>IF(ISNUMBER(FIND(analysismethod8,'III_Plan comp 438.68 {Plan 8}'!BP$15)),"",'III_Plan comp 438.68 {Plan 8}'!BP$15&amp;analysismethod8)</f>
        <v/>
      </c>
      <c r="DX107" s="251" t="str">
        <f>IF(ISNUMBER(FIND(analysismethod8,'III_Plan comp 438.68 {Plan 8}'!BQ$15)),"",'III_Plan comp 438.68 {Plan 8}'!BQ$15&amp;analysismethod8)</f>
        <v/>
      </c>
      <c r="DY107" s="251" t="str">
        <f>IF(ISNUMBER(FIND(analysismethod8,'III_Plan comp 438.68 {Plan 8}'!BR$15)),"",'III_Plan comp 438.68 {Plan 8}'!BR$15&amp;analysismethod8)</f>
        <v/>
      </c>
      <c r="DZ107" s="251" t="str">
        <f>IF(ISNUMBER(FIND(analysismethod8,'III_Plan comp 438.68 {Plan 8}'!BS$15)),"",'III_Plan comp 438.68 {Plan 8}'!BS$15&amp;analysismethod8)</f>
        <v/>
      </c>
      <c r="EA107" s="251" t="str">
        <f>IF(ISNUMBER(FIND(analysismethod8,'III_Plan comp 438.68 {Plan 8}'!BT$15)),"",'III_Plan comp 438.68 {Plan 8}'!BT$15&amp;analysismethod8)</f>
        <v/>
      </c>
      <c r="EB107" s="251" t="str">
        <f>IF(ISNUMBER(FIND(analysismethod8,'III_Plan comp 438.68 {Plan 8}'!BU$15)),"",'III_Plan comp 438.68 {Plan 8}'!BU$15&amp;analysismethod8)</f>
        <v/>
      </c>
      <c r="EC107" s="251" t="str">
        <f>IF(ISNUMBER(FIND(analysismethod8,'III_Plan comp 438.68 {Plan 8}'!BV$15)),"",'III_Plan comp 438.68 {Plan 8}'!BV$15&amp;analysismethod8)</f>
        <v/>
      </c>
      <c r="ED107" s="251" t="str">
        <f>IF(ISNUMBER(FIND(analysismethod8,'III_Plan comp 438.68 {Plan 8}'!BW$15)),"",'III_Plan comp 438.68 {Plan 8}'!BW$15&amp;analysismethod8)</f>
        <v/>
      </c>
      <c r="EE107" s="251" t="str">
        <f>IF(ISNUMBER(FIND(analysismethod8,'III_Plan comp 438.68 {Plan 8}'!BX$15)),"",'III_Plan comp 438.68 {Plan 8}'!BX$15&amp;analysismethod8)</f>
        <v/>
      </c>
      <c r="EF107" s="251" t="str">
        <f>IF(ISNUMBER(FIND(analysismethod8,'III_Plan comp 438.68 {Plan 8}'!BY$15)),"",'III_Plan comp 438.68 {Plan 8}'!BY$15&amp;analysismethod8)</f>
        <v/>
      </c>
      <c r="EG107" s="251" t="str">
        <f>IF(ISNUMBER(FIND(analysismethod8,'III_Plan comp 438.68 {Plan 8}'!BZ$15)),"",'III_Plan comp 438.68 {Plan 8}'!BZ$15&amp;analysismethod8)</f>
        <v/>
      </c>
      <c r="EH107" s="251" t="str">
        <f>IF(ISNUMBER(FIND(analysismethod8,'III_Plan comp 438.68 {Plan 8}'!CA$15)),"",'III_Plan comp 438.68 {Plan 8}'!CA$15&amp;analysismethod8)</f>
        <v/>
      </c>
      <c r="EI107" s="251" t="str">
        <f>IF(ISNUMBER(FIND(analysismethod8,'III_Plan comp 438.68 {Plan 8}'!CB$15)),"",'III_Plan comp 438.68 {Plan 8}'!CB$15&amp;analysismethod8)</f>
        <v/>
      </c>
      <c r="EJ107" s="251" t="str">
        <f>IF(ISNUMBER(FIND(analysismethod8,'III_Plan comp 438.68 {Plan 8}'!CC$15)),"",'III_Plan comp 438.68 {Plan 8}'!CC$15&amp;analysismethod8)</f>
        <v/>
      </c>
      <c r="EK107" s="251" t="str">
        <f>IF(ISNUMBER(FIND(analysismethod8,'III_Plan comp 438.68 {Plan 8}'!CD$15)),"",'III_Plan comp 438.68 {Plan 8}'!CD$15&amp;analysismethod8)</f>
        <v/>
      </c>
      <c r="EL107" s="251" t="str">
        <f>IF(ISNUMBER(FIND(analysismethod8,'III_Plan comp 438.68 {Plan 8}'!CE$15)),"",'III_Plan comp 438.68 {Plan 8}'!CE$15&amp;analysismethod8)</f>
        <v/>
      </c>
      <c r="EM107" s="251" t="str">
        <f>IF(ISNUMBER(FIND(analysismethod8,'III_Plan comp 438.68 {Plan 8}'!CF$15)),"",'III_Plan comp 438.68 {Plan 8}'!CF$15&amp;analysismethod8)</f>
        <v/>
      </c>
      <c r="EN107" s="251" t="str">
        <f>IF(ISNUMBER(FIND(analysismethod8,'III_Plan comp 438.68 {Plan 8}'!CG$15)),"",'III_Plan comp 438.68 {Plan 8}'!CG$15&amp;analysismethod8)</f>
        <v/>
      </c>
      <c r="EO107" s="251" t="str">
        <f>IF(ISNUMBER(FIND(analysismethod8,'III_Plan comp 438.68 {Plan 8}'!CH$15)),"",'III_Plan comp 438.68 {Plan 8}'!CH$15&amp;analysismethod8)</f>
        <v/>
      </c>
      <c r="EP107" s="251" t="str">
        <f>IF(ISNUMBER(FIND(analysismethod8,'III_Plan comp 438.68 {Plan 8}'!CI$15)),"",'III_Plan comp 438.68 {Plan 8}'!CI$15&amp;analysismethod8)</f>
        <v/>
      </c>
      <c r="EQ107" s="251" t="str">
        <f>IF(ISNUMBER(FIND(analysismethod8,'III_Plan comp 438.68 {Plan 8}'!CJ$15)),"",'III_Plan comp 438.68 {Plan 8}'!CJ$15&amp;analysismethod8)</f>
        <v/>
      </c>
      <c r="ER107" s="251" t="str">
        <f>IF(ISNUMBER(FIND(analysismethod8,'III_Plan comp 438.68 {Plan 8}'!CK$15)),"",'III_Plan comp 438.68 {Plan 8}'!CK$15&amp;analysismethod8)</f>
        <v/>
      </c>
      <c r="ES107" s="251" t="str">
        <f>IF(ISNUMBER(FIND(analysismethod8,'III_Plan comp 438.68 {Plan 8}'!CL$15)),"",'III_Plan comp 438.68 {Plan 8}'!CL$15&amp;analysismethod8)</f>
        <v/>
      </c>
      <c r="ET107" s="251" t="str">
        <f>IF(ISNUMBER(FIND(analysismethod8,'III_Plan comp 438.68 {Plan 8}'!CM$15)),"",'III_Plan comp 438.68 {Plan 8}'!CM$15&amp;analysismethod8)</f>
        <v/>
      </c>
      <c r="EU107" s="251" t="str">
        <f>IF(ISNUMBER(FIND(analysismethod8,'III_Plan comp 438.68 {Plan 8}'!CN$15)),"",'III_Plan comp 438.68 {Plan 8}'!CN$15&amp;analysismethod8)</f>
        <v/>
      </c>
      <c r="EV107" s="251" t="str">
        <f>IF(ISNUMBER(FIND(analysismethod8,'III_Plan comp 438.68 {Plan 8}'!CO$15)),"",'III_Plan comp 438.68 {Plan 8}'!CO$15&amp;analysismethod8)</f>
        <v/>
      </c>
      <c r="EW107" s="251" t="str">
        <f>IF(ISNUMBER(FIND(analysismethod8,'III_Plan comp 438.68 {Plan 8}'!CP$15)),"",'III_Plan comp 438.68 {Plan 8}'!CP$15&amp;analysismethod8)</f>
        <v/>
      </c>
      <c r="EX107" s="251" t="str">
        <f>IF(ISNUMBER(FIND(analysismethod8,'III_Plan comp 438.68 {Plan 8}'!CQ$15)),"",'III_Plan comp 438.68 {Plan 8}'!CQ$15&amp;analysismethod8)</f>
        <v/>
      </c>
      <c r="EY107" s="251" t="str">
        <f>IF(ISNUMBER(FIND(analysismethod8,'III_Plan comp 438.68 {Plan 8}'!CR$15)),"",'III_Plan comp 438.68 {Plan 8}'!CR$15&amp;analysismethod8)</f>
        <v/>
      </c>
      <c r="EZ107" s="251" t="str">
        <f>IF(ISNUMBER(FIND(analysismethod8,'III_Plan comp 438.68 {Plan 8}'!CS$15)),"",'III_Plan comp 438.68 {Plan 8}'!CS$15&amp;analysismethod8)</f>
        <v/>
      </c>
      <c r="FA107" s="251" t="str">
        <f>IF(ISNUMBER(FIND(analysismethod8,'III_Plan comp 438.68 {Plan 8}'!CT$15)),"",'III_Plan comp 438.68 {Plan 8}'!CT$15&amp;analysismethod8)</f>
        <v/>
      </c>
      <c r="FB107" s="251" t="str">
        <f>IF(ISNUMBER(FIND(analysismethod8,'III_Plan comp 438.68 {Plan 8}'!CU$15)),"",'III_Plan comp 438.68 {Plan 8}'!CU$15&amp;analysismethod8)</f>
        <v/>
      </c>
      <c r="FC107" s="251" t="str">
        <f>IF(ISNUMBER(FIND(analysismethod8,'III_Plan comp 438.68 {Plan 8}'!CV$15)),"",'III_Plan comp 438.68 {Plan 8}'!CV$15&amp;analysismethod8)</f>
        <v/>
      </c>
      <c r="FD107" s="251" t="str">
        <f>IF(ISNUMBER(FIND(analysismethod8,'III_Plan comp 438.68 {Plan 8}'!CW$15)),"",'III_Plan comp 438.68 {Plan 8}'!CW$15&amp;analysismethod8)</f>
        <v/>
      </c>
      <c r="FE107" s="251" t="str">
        <f>IF(ISNUMBER(FIND(analysismethod8,'III_Plan comp 438.68 {Plan 8}'!CX$15)),"",'III_Plan comp 438.68 {Plan 8}'!CX$15&amp;analysismethod8)</f>
        <v/>
      </c>
      <c r="FF107" s="251" t="str">
        <f>IF(ISNUMBER(FIND(analysismethod8,'III_Plan comp 438.68 {Plan 8}'!CY$15)),"",'III_Plan comp 438.68 {Plan 8}'!CY$15&amp;analysismethod8)</f>
        <v/>
      </c>
      <c r="FG107" s="251" t="str">
        <f>IF(ISNUMBER(FIND(analysismethod8,'III_Plan comp 438.68 {Plan 8}'!CZ$15)),"",'III_Plan comp 438.68 {Plan 8}'!CZ$15&amp;analysismethod8)</f>
        <v/>
      </c>
    </row>
    <row r="108" spans="62:163" x14ac:dyDescent="0.2">
      <c r="BK108" s="250" t="str">
        <f>IF('I_State and program information'!$E$85&lt;&gt;"",'I_State and program information'!E182&amp;"; "&amp;CHAR(10)&amp;CHAR(10),"")</f>
        <v/>
      </c>
      <c r="BL108" s="251" t="str">
        <f>IF(ISNUMBER(FIND(analysismethod9,'III_Plan comp 438.68 {Plan 8}'!E$15)),"",'III_Plan comp 438.68 {Plan 8}'!E$15&amp;analysismethod9)</f>
        <v/>
      </c>
      <c r="BM108" s="251" t="str">
        <f>IF(ISNUMBER(FIND(analysismethod9,'III_Plan comp 438.68 {Plan 8}'!F$15)),"",'III_Plan comp 438.68 {Plan 8}'!F$15&amp;analysismethod9)</f>
        <v/>
      </c>
      <c r="BN108" s="251" t="str">
        <f>IF(ISNUMBER(FIND(analysismethod9,'III_Plan comp 438.68 {Plan 8}'!G$15)),"",'III_Plan comp 438.68 {Plan 8}'!G$15&amp;analysismethod9)</f>
        <v/>
      </c>
      <c r="BO108" s="251" t="str">
        <f>IF(ISNUMBER(FIND(analysismethod9,'III_Plan comp 438.68 {Plan 8}'!H$15)),"",'III_Plan comp 438.68 {Plan 8}'!H$15&amp;analysismethod9)</f>
        <v/>
      </c>
      <c r="BP108" s="251" t="str">
        <f>IF(ISNUMBER(FIND(analysismethod9,'III_Plan comp 438.68 {Plan 8}'!I$15)),"",'III_Plan comp 438.68 {Plan 8}'!I$15&amp;analysismethod9)</f>
        <v/>
      </c>
      <c r="BQ108" s="251" t="str">
        <f>IF(ISNUMBER(FIND(analysismethod9,'III_Plan comp 438.68 {Plan 8}'!J$15)),"",'III_Plan comp 438.68 {Plan 8}'!J$15&amp;analysismethod9)</f>
        <v/>
      </c>
      <c r="BR108" s="251" t="str">
        <f>IF(ISNUMBER(FIND(analysismethod9,'III_Plan comp 438.68 {Plan 8}'!K$15)),"",'III_Plan comp 438.68 {Plan 8}'!K$15&amp;analysismethod9)</f>
        <v/>
      </c>
      <c r="BS108" s="251" t="str">
        <f>IF(ISNUMBER(FIND(analysismethod9,'III_Plan comp 438.68 {Plan 8}'!L$15)),"",'III_Plan comp 438.68 {Plan 8}'!L$15&amp;analysismethod9)</f>
        <v/>
      </c>
      <c r="BT108" s="251" t="str">
        <f>IF(ISNUMBER(FIND(analysismethod9,'III_Plan comp 438.68 {Plan 8}'!M$15)),"",'III_Plan comp 438.68 {Plan 8}'!M$15&amp;analysismethod9)</f>
        <v/>
      </c>
      <c r="BU108" s="251" t="str">
        <f>IF(ISNUMBER(FIND(analysismethod9,'III_Plan comp 438.68 {Plan 8}'!N$15)),"",'III_Plan comp 438.68 {Plan 8}'!N$15&amp;analysismethod9)</f>
        <v/>
      </c>
      <c r="BV108" s="251" t="str">
        <f>IF(ISNUMBER(FIND(analysismethod9,'III_Plan comp 438.68 {Plan 8}'!O$15)),"",'III_Plan comp 438.68 {Plan 8}'!O$15&amp;analysismethod9)</f>
        <v/>
      </c>
      <c r="BW108" s="251" t="str">
        <f>IF(ISNUMBER(FIND(analysismethod9,'III_Plan comp 438.68 {Plan 8}'!P$15)),"",'III_Plan comp 438.68 {Plan 8}'!P$15&amp;analysismethod9)</f>
        <v/>
      </c>
      <c r="BX108" s="251" t="str">
        <f>IF(ISNUMBER(FIND(analysismethod9,'III_Plan comp 438.68 {Plan 8}'!Q$15)),"",'III_Plan comp 438.68 {Plan 8}'!Q$15&amp;analysismethod9)</f>
        <v/>
      </c>
      <c r="BY108" s="251" t="str">
        <f>IF(ISNUMBER(FIND(analysismethod9,'III_Plan comp 438.68 {Plan 8}'!R$15)),"",'III_Plan comp 438.68 {Plan 8}'!R$15&amp;analysismethod9)</f>
        <v/>
      </c>
      <c r="BZ108" s="251" t="str">
        <f>IF(ISNUMBER(FIND(analysismethod9,'III_Plan comp 438.68 {Plan 8}'!S$15)),"",'III_Plan comp 438.68 {Plan 8}'!S$15&amp;analysismethod9)</f>
        <v/>
      </c>
      <c r="CA108" s="251" t="str">
        <f>IF(ISNUMBER(FIND(analysismethod9,'III_Plan comp 438.68 {Plan 8}'!T$15)),"",'III_Plan comp 438.68 {Plan 8}'!T$15&amp;analysismethod9)</f>
        <v/>
      </c>
      <c r="CB108" s="251" t="str">
        <f>IF(ISNUMBER(FIND(analysismethod9,'III_Plan comp 438.68 {Plan 8}'!U$15)),"",'III_Plan comp 438.68 {Plan 8}'!U$15&amp;analysismethod9)</f>
        <v/>
      </c>
      <c r="CC108" s="251" t="str">
        <f>IF(ISNUMBER(FIND(analysismethod9,'III_Plan comp 438.68 {Plan 8}'!V$15)),"",'III_Plan comp 438.68 {Plan 8}'!V$15&amp;analysismethod9)</f>
        <v/>
      </c>
      <c r="CD108" s="251" t="str">
        <f>IF(ISNUMBER(FIND(analysismethod9,'III_Plan comp 438.68 {Plan 8}'!W$15)),"",'III_Plan comp 438.68 {Plan 8}'!W$15&amp;analysismethod9)</f>
        <v/>
      </c>
      <c r="CE108" s="251" t="str">
        <f>IF(ISNUMBER(FIND(analysismethod9,'III_Plan comp 438.68 {Plan 8}'!X$15)),"",'III_Plan comp 438.68 {Plan 8}'!X$15&amp;analysismethod9)</f>
        <v/>
      </c>
      <c r="CF108" s="251" t="str">
        <f>IF(ISNUMBER(FIND(analysismethod9,'III_Plan comp 438.68 {Plan 8}'!Y$15)),"",'III_Plan comp 438.68 {Plan 8}'!Y$15&amp;analysismethod9)</f>
        <v/>
      </c>
      <c r="CG108" s="251" t="str">
        <f>IF(ISNUMBER(FIND(analysismethod9,'III_Plan comp 438.68 {Plan 8}'!Z$15)),"",'III_Plan comp 438.68 {Plan 8}'!Z$15&amp;analysismethod9)</f>
        <v/>
      </c>
      <c r="CH108" s="251" t="str">
        <f>IF(ISNUMBER(FIND(analysismethod9,'III_Plan comp 438.68 {Plan 8}'!AA$15)),"",'III_Plan comp 438.68 {Plan 8}'!AA$15&amp;analysismethod9)</f>
        <v/>
      </c>
      <c r="CI108" s="251" t="str">
        <f>IF(ISNUMBER(FIND(analysismethod9,'III_Plan comp 438.68 {Plan 8}'!AB$15)),"",'III_Plan comp 438.68 {Plan 8}'!AB$15&amp;analysismethod9)</f>
        <v/>
      </c>
      <c r="CJ108" s="251" t="str">
        <f>IF(ISNUMBER(FIND(analysismethod9,'III_Plan comp 438.68 {Plan 8}'!AC$15)),"",'III_Plan comp 438.68 {Plan 8}'!AC$15&amp;analysismethod9)</f>
        <v/>
      </c>
      <c r="CK108" s="251" t="str">
        <f>IF(ISNUMBER(FIND(analysismethod9,'III_Plan comp 438.68 {Plan 8}'!AD$15)),"",'III_Plan comp 438.68 {Plan 8}'!AD$15&amp;analysismethod9)</f>
        <v/>
      </c>
      <c r="CL108" s="251" t="str">
        <f>IF(ISNUMBER(FIND(analysismethod9,'III_Plan comp 438.68 {Plan 8}'!AE$15)),"",'III_Plan comp 438.68 {Plan 8}'!AE$15&amp;analysismethod9)</f>
        <v/>
      </c>
      <c r="CM108" s="251" t="str">
        <f>IF(ISNUMBER(FIND(analysismethod9,'III_Plan comp 438.68 {Plan 8}'!AF$15)),"",'III_Plan comp 438.68 {Plan 8}'!AF$15&amp;analysismethod9)</f>
        <v/>
      </c>
      <c r="CN108" s="251" t="str">
        <f>IF(ISNUMBER(FIND(analysismethod9,'III_Plan comp 438.68 {Plan 8}'!AG$15)),"",'III_Plan comp 438.68 {Plan 8}'!AG$15&amp;analysismethod9)</f>
        <v/>
      </c>
      <c r="CO108" s="251" t="str">
        <f>IF(ISNUMBER(FIND(analysismethod9,'III_Plan comp 438.68 {Plan 8}'!AH$15)),"",'III_Plan comp 438.68 {Plan 8}'!AH$15&amp;analysismethod9)</f>
        <v/>
      </c>
      <c r="CP108" s="251" t="str">
        <f>IF(ISNUMBER(FIND(analysismethod9,'III_Plan comp 438.68 {Plan 8}'!AI$15)),"",'III_Plan comp 438.68 {Plan 8}'!AI$15&amp;analysismethod9)</f>
        <v/>
      </c>
      <c r="CQ108" s="251" t="str">
        <f>IF(ISNUMBER(FIND(analysismethod9,'III_Plan comp 438.68 {Plan 8}'!AJ$15)),"",'III_Plan comp 438.68 {Plan 8}'!AJ$15&amp;analysismethod9)</f>
        <v/>
      </c>
      <c r="CR108" s="251" t="str">
        <f>IF(ISNUMBER(FIND(analysismethod9,'III_Plan comp 438.68 {Plan 8}'!AK$15)),"",'III_Plan comp 438.68 {Plan 8}'!AK$15&amp;analysismethod9)</f>
        <v/>
      </c>
      <c r="CS108" s="251" t="str">
        <f>IF(ISNUMBER(FIND(analysismethod9,'III_Plan comp 438.68 {Plan 8}'!AL$15)),"",'III_Plan comp 438.68 {Plan 8}'!AL$15&amp;analysismethod9)</f>
        <v/>
      </c>
      <c r="CT108" s="251" t="str">
        <f>IF(ISNUMBER(FIND(analysismethod9,'III_Plan comp 438.68 {Plan 8}'!AM$15)),"",'III_Plan comp 438.68 {Plan 8}'!AM$15&amp;analysismethod9)</f>
        <v/>
      </c>
      <c r="CU108" s="251" t="str">
        <f>IF(ISNUMBER(FIND(analysismethod9,'III_Plan comp 438.68 {Plan 8}'!AN$15)),"",'III_Plan comp 438.68 {Plan 8}'!AN$15&amp;analysismethod9)</f>
        <v/>
      </c>
      <c r="CV108" s="251" t="str">
        <f>IF(ISNUMBER(FIND(analysismethod9,'III_Plan comp 438.68 {Plan 8}'!AO$15)),"",'III_Plan comp 438.68 {Plan 8}'!AO$15&amp;analysismethod9)</f>
        <v/>
      </c>
      <c r="CW108" s="251" t="str">
        <f>IF(ISNUMBER(FIND(analysismethod9,'III_Plan comp 438.68 {Plan 8}'!AP$15)),"",'III_Plan comp 438.68 {Plan 8}'!AP$15&amp;analysismethod9)</f>
        <v/>
      </c>
      <c r="CX108" s="251" t="str">
        <f>IF(ISNUMBER(FIND(analysismethod9,'III_Plan comp 438.68 {Plan 8}'!AQ$15)),"",'III_Plan comp 438.68 {Plan 8}'!AQ$15&amp;analysismethod9)</f>
        <v/>
      </c>
      <c r="CY108" s="251" t="str">
        <f>IF(ISNUMBER(FIND(analysismethod9,'III_Plan comp 438.68 {Plan 8}'!AR$15)),"",'III_Plan comp 438.68 {Plan 8}'!AR$15&amp;analysismethod9)</f>
        <v/>
      </c>
      <c r="CZ108" s="251" t="str">
        <f>IF(ISNUMBER(FIND(analysismethod9,'III_Plan comp 438.68 {Plan 8}'!AS$15)),"",'III_Plan comp 438.68 {Plan 8}'!AS$15&amp;analysismethod9)</f>
        <v/>
      </c>
      <c r="DA108" s="251" t="str">
        <f>IF(ISNUMBER(FIND(analysismethod9,'III_Plan comp 438.68 {Plan 8}'!AT$15)),"",'III_Plan comp 438.68 {Plan 8}'!AT$15&amp;analysismethod9)</f>
        <v/>
      </c>
      <c r="DB108" s="251" t="str">
        <f>IF(ISNUMBER(FIND(analysismethod9,'III_Plan comp 438.68 {Plan 8}'!AU$15)),"",'III_Plan comp 438.68 {Plan 8}'!AU$15&amp;analysismethod9)</f>
        <v/>
      </c>
      <c r="DC108" s="251" t="str">
        <f>IF(ISNUMBER(FIND(analysismethod9,'III_Plan comp 438.68 {Plan 8}'!AV$15)),"",'III_Plan comp 438.68 {Plan 8}'!AV$15&amp;analysismethod9)</f>
        <v/>
      </c>
      <c r="DD108" s="251" t="str">
        <f>IF(ISNUMBER(FIND(analysismethod9,'III_Plan comp 438.68 {Plan 8}'!AW$15)),"",'III_Plan comp 438.68 {Plan 8}'!AW$15&amp;analysismethod9)</f>
        <v/>
      </c>
      <c r="DE108" s="251" t="str">
        <f>IF(ISNUMBER(FIND(analysismethod9,'III_Plan comp 438.68 {Plan 8}'!AX$15)),"",'III_Plan comp 438.68 {Plan 8}'!AX$15&amp;analysismethod9)</f>
        <v/>
      </c>
      <c r="DF108" s="251" t="str">
        <f>IF(ISNUMBER(FIND(analysismethod9,'III_Plan comp 438.68 {Plan 8}'!AY$15)),"",'III_Plan comp 438.68 {Plan 8}'!AY$15&amp;analysismethod9)</f>
        <v/>
      </c>
      <c r="DG108" s="251" t="str">
        <f>IF(ISNUMBER(FIND(analysismethod9,'III_Plan comp 438.68 {Plan 8}'!AZ$15)),"",'III_Plan comp 438.68 {Plan 8}'!AZ$15&amp;analysismethod9)</f>
        <v/>
      </c>
      <c r="DH108" s="251" t="str">
        <f>IF(ISNUMBER(FIND(analysismethod9,'III_Plan comp 438.68 {Plan 8}'!BA$15)),"",'III_Plan comp 438.68 {Plan 8}'!BA$15&amp;analysismethod9)</f>
        <v/>
      </c>
      <c r="DI108" s="251" t="str">
        <f>IF(ISNUMBER(FIND(analysismethod9,'III_Plan comp 438.68 {Plan 8}'!BB$15)),"",'III_Plan comp 438.68 {Plan 8}'!BB$15&amp;analysismethod9)</f>
        <v/>
      </c>
      <c r="DJ108" s="251" t="str">
        <f>IF(ISNUMBER(FIND(analysismethod9,'III_Plan comp 438.68 {Plan 8}'!BC$15)),"",'III_Plan comp 438.68 {Plan 8}'!BC$15&amp;analysismethod9)</f>
        <v/>
      </c>
      <c r="DK108" s="251" t="str">
        <f>IF(ISNUMBER(FIND(analysismethod9,'III_Plan comp 438.68 {Plan 8}'!BD$15)),"",'III_Plan comp 438.68 {Plan 8}'!BD$15&amp;analysismethod9)</f>
        <v/>
      </c>
      <c r="DL108" s="251" t="str">
        <f>IF(ISNUMBER(FIND(analysismethod9,'III_Plan comp 438.68 {Plan 8}'!BE$15)),"",'III_Plan comp 438.68 {Plan 8}'!BE$15&amp;analysismethod9)</f>
        <v/>
      </c>
      <c r="DM108" s="251" t="str">
        <f>IF(ISNUMBER(FIND(analysismethod9,'III_Plan comp 438.68 {Plan 8}'!BF$15)),"",'III_Plan comp 438.68 {Plan 8}'!BF$15&amp;analysismethod9)</f>
        <v/>
      </c>
      <c r="DN108" s="251" t="str">
        <f>IF(ISNUMBER(FIND(analysismethod9,'III_Plan comp 438.68 {Plan 8}'!BG$15)),"",'III_Plan comp 438.68 {Plan 8}'!BG$15&amp;analysismethod9)</f>
        <v/>
      </c>
      <c r="DO108" s="251" t="str">
        <f>IF(ISNUMBER(FIND(analysismethod9,'III_Plan comp 438.68 {Plan 8}'!BH$15)),"",'III_Plan comp 438.68 {Plan 8}'!BH$15&amp;analysismethod9)</f>
        <v/>
      </c>
      <c r="DP108" s="251" t="str">
        <f>IF(ISNUMBER(FIND(analysismethod9,'III_Plan comp 438.68 {Plan 8}'!BI$15)),"",'III_Plan comp 438.68 {Plan 8}'!BI$15&amp;analysismethod9)</f>
        <v/>
      </c>
      <c r="DQ108" s="251" t="str">
        <f>IF(ISNUMBER(FIND(analysismethod9,'III_Plan comp 438.68 {Plan 8}'!BJ$15)),"",'III_Plan comp 438.68 {Plan 8}'!BJ$15&amp;analysismethod9)</f>
        <v/>
      </c>
      <c r="DR108" s="251" t="str">
        <f>IF(ISNUMBER(FIND(analysismethod9,'III_Plan comp 438.68 {Plan 8}'!BK$15)),"",'III_Plan comp 438.68 {Plan 8}'!BK$15&amp;analysismethod9)</f>
        <v/>
      </c>
      <c r="DS108" s="251" t="str">
        <f>IF(ISNUMBER(FIND(analysismethod9,'III_Plan comp 438.68 {Plan 8}'!BL$15)),"",'III_Plan comp 438.68 {Plan 8}'!BL$15&amp;analysismethod9)</f>
        <v/>
      </c>
      <c r="DT108" s="251" t="str">
        <f>IF(ISNUMBER(FIND(analysismethod9,'III_Plan comp 438.68 {Plan 8}'!BM$15)),"",'III_Plan comp 438.68 {Plan 8}'!BM$15&amp;analysismethod9)</f>
        <v/>
      </c>
      <c r="DU108" s="251" t="str">
        <f>IF(ISNUMBER(FIND(analysismethod9,'III_Plan comp 438.68 {Plan 8}'!BN$15)),"",'III_Plan comp 438.68 {Plan 8}'!BN$15&amp;analysismethod9)</f>
        <v/>
      </c>
      <c r="DV108" s="251" t="str">
        <f>IF(ISNUMBER(FIND(analysismethod9,'III_Plan comp 438.68 {Plan 8}'!BO$15)),"",'III_Plan comp 438.68 {Plan 8}'!BO$15&amp;analysismethod9)</f>
        <v/>
      </c>
      <c r="DW108" s="251" t="str">
        <f>IF(ISNUMBER(FIND(analysismethod9,'III_Plan comp 438.68 {Plan 8}'!BP$15)),"",'III_Plan comp 438.68 {Plan 8}'!BP$15&amp;analysismethod9)</f>
        <v/>
      </c>
      <c r="DX108" s="251" t="str">
        <f>IF(ISNUMBER(FIND(analysismethod9,'III_Plan comp 438.68 {Plan 8}'!BQ$15)),"",'III_Plan comp 438.68 {Plan 8}'!BQ$15&amp;analysismethod9)</f>
        <v/>
      </c>
      <c r="DY108" s="251" t="str">
        <f>IF(ISNUMBER(FIND(analysismethod9,'III_Plan comp 438.68 {Plan 8}'!BR$15)),"",'III_Plan comp 438.68 {Plan 8}'!BR$15&amp;analysismethod9)</f>
        <v/>
      </c>
      <c r="DZ108" s="251" t="str">
        <f>IF(ISNUMBER(FIND(analysismethod9,'III_Plan comp 438.68 {Plan 8}'!BS$15)),"",'III_Plan comp 438.68 {Plan 8}'!BS$15&amp;analysismethod9)</f>
        <v/>
      </c>
      <c r="EA108" s="251" t="str">
        <f>IF(ISNUMBER(FIND(analysismethod9,'III_Plan comp 438.68 {Plan 8}'!BT$15)),"",'III_Plan comp 438.68 {Plan 8}'!BT$15&amp;analysismethod9)</f>
        <v/>
      </c>
      <c r="EB108" s="251" t="str">
        <f>IF(ISNUMBER(FIND(analysismethod9,'III_Plan comp 438.68 {Plan 8}'!BU$15)),"",'III_Plan comp 438.68 {Plan 8}'!BU$15&amp;analysismethod9)</f>
        <v/>
      </c>
      <c r="EC108" s="251" t="str">
        <f>IF(ISNUMBER(FIND(analysismethod9,'III_Plan comp 438.68 {Plan 8}'!BV$15)),"",'III_Plan comp 438.68 {Plan 8}'!BV$15&amp;analysismethod9)</f>
        <v/>
      </c>
      <c r="ED108" s="251" t="str">
        <f>IF(ISNUMBER(FIND(analysismethod9,'III_Plan comp 438.68 {Plan 8}'!BW$15)),"",'III_Plan comp 438.68 {Plan 8}'!BW$15&amp;analysismethod9)</f>
        <v/>
      </c>
      <c r="EE108" s="251" t="str">
        <f>IF(ISNUMBER(FIND(analysismethod9,'III_Plan comp 438.68 {Plan 8}'!BX$15)),"",'III_Plan comp 438.68 {Plan 8}'!BX$15&amp;analysismethod9)</f>
        <v/>
      </c>
      <c r="EF108" s="251" t="str">
        <f>IF(ISNUMBER(FIND(analysismethod9,'III_Plan comp 438.68 {Plan 8}'!BY$15)),"",'III_Plan comp 438.68 {Plan 8}'!BY$15&amp;analysismethod9)</f>
        <v/>
      </c>
      <c r="EG108" s="251" t="str">
        <f>IF(ISNUMBER(FIND(analysismethod9,'III_Plan comp 438.68 {Plan 8}'!BZ$15)),"",'III_Plan comp 438.68 {Plan 8}'!BZ$15&amp;analysismethod9)</f>
        <v/>
      </c>
      <c r="EH108" s="251" t="str">
        <f>IF(ISNUMBER(FIND(analysismethod9,'III_Plan comp 438.68 {Plan 8}'!CA$15)),"",'III_Plan comp 438.68 {Plan 8}'!CA$15&amp;analysismethod9)</f>
        <v/>
      </c>
      <c r="EI108" s="251" t="str">
        <f>IF(ISNUMBER(FIND(analysismethod9,'III_Plan comp 438.68 {Plan 8}'!CB$15)),"",'III_Plan comp 438.68 {Plan 8}'!CB$15&amp;analysismethod9)</f>
        <v/>
      </c>
      <c r="EJ108" s="251" t="str">
        <f>IF(ISNUMBER(FIND(analysismethod9,'III_Plan comp 438.68 {Plan 8}'!CC$15)),"",'III_Plan comp 438.68 {Plan 8}'!CC$15&amp;analysismethod9)</f>
        <v/>
      </c>
      <c r="EK108" s="251" t="str">
        <f>IF(ISNUMBER(FIND(analysismethod9,'III_Plan comp 438.68 {Plan 8}'!CD$15)),"",'III_Plan comp 438.68 {Plan 8}'!CD$15&amp;analysismethod9)</f>
        <v/>
      </c>
      <c r="EL108" s="251" t="str">
        <f>IF(ISNUMBER(FIND(analysismethod9,'III_Plan comp 438.68 {Plan 8}'!CE$15)),"",'III_Plan comp 438.68 {Plan 8}'!CE$15&amp;analysismethod9)</f>
        <v/>
      </c>
      <c r="EM108" s="251" t="str">
        <f>IF(ISNUMBER(FIND(analysismethod9,'III_Plan comp 438.68 {Plan 8}'!CF$15)),"",'III_Plan comp 438.68 {Plan 8}'!CF$15&amp;analysismethod9)</f>
        <v/>
      </c>
      <c r="EN108" s="251" t="str">
        <f>IF(ISNUMBER(FIND(analysismethod9,'III_Plan comp 438.68 {Plan 8}'!CG$15)),"",'III_Plan comp 438.68 {Plan 8}'!CG$15&amp;analysismethod9)</f>
        <v/>
      </c>
      <c r="EO108" s="251" t="str">
        <f>IF(ISNUMBER(FIND(analysismethod9,'III_Plan comp 438.68 {Plan 8}'!CH$15)),"",'III_Plan comp 438.68 {Plan 8}'!CH$15&amp;analysismethod9)</f>
        <v/>
      </c>
      <c r="EP108" s="251" t="str">
        <f>IF(ISNUMBER(FIND(analysismethod9,'III_Plan comp 438.68 {Plan 8}'!CI$15)),"",'III_Plan comp 438.68 {Plan 8}'!CI$15&amp;analysismethod9)</f>
        <v/>
      </c>
      <c r="EQ108" s="251" t="str">
        <f>IF(ISNUMBER(FIND(analysismethod9,'III_Plan comp 438.68 {Plan 8}'!CJ$15)),"",'III_Plan comp 438.68 {Plan 8}'!CJ$15&amp;analysismethod9)</f>
        <v/>
      </c>
      <c r="ER108" s="251" t="str">
        <f>IF(ISNUMBER(FIND(analysismethod9,'III_Plan comp 438.68 {Plan 8}'!CK$15)),"",'III_Plan comp 438.68 {Plan 8}'!CK$15&amp;analysismethod9)</f>
        <v/>
      </c>
      <c r="ES108" s="251" t="str">
        <f>IF(ISNUMBER(FIND(analysismethod9,'III_Plan comp 438.68 {Plan 8}'!CL$15)),"",'III_Plan comp 438.68 {Plan 8}'!CL$15&amp;analysismethod9)</f>
        <v/>
      </c>
      <c r="ET108" s="251" t="str">
        <f>IF(ISNUMBER(FIND(analysismethod9,'III_Plan comp 438.68 {Plan 8}'!CM$15)),"",'III_Plan comp 438.68 {Plan 8}'!CM$15&amp;analysismethod9)</f>
        <v/>
      </c>
      <c r="EU108" s="251" t="str">
        <f>IF(ISNUMBER(FIND(analysismethod9,'III_Plan comp 438.68 {Plan 8}'!CN$15)),"",'III_Plan comp 438.68 {Plan 8}'!CN$15&amp;analysismethod9)</f>
        <v/>
      </c>
      <c r="EV108" s="251" t="str">
        <f>IF(ISNUMBER(FIND(analysismethod9,'III_Plan comp 438.68 {Plan 8}'!CO$15)),"",'III_Plan comp 438.68 {Plan 8}'!CO$15&amp;analysismethod9)</f>
        <v/>
      </c>
      <c r="EW108" s="251" t="str">
        <f>IF(ISNUMBER(FIND(analysismethod9,'III_Plan comp 438.68 {Plan 8}'!CP$15)),"",'III_Plan comp 438.68 {Plan 8}'!CP$15&amp;analysismethod9)</f>
        <v/>
      </c>
      <c r="EX108" s="251" t="str">
        <f>IF(ISNUMBER(FIND(analysismethod9,'III_Plan comp 438.68 {Plan 8}'!CQ$15)),"",'III_Plan comp 438.68 {Plan 8}'!CQ$15&amp;analysismethod9)</f>
        <v/>
      </c>
      <c r="EY108" s="251" t="str">
        <f>IF(ISNUMBER(FIND(analysismethod9,'III_Plan comp 438.68 {Plan 8}'!CR$15)),"",'III_Plan comp 438.68 {Plan 8}'!CR$15&amp;analysismethod9)</f>
        <v/>
      </c>
      <c r="EZ108" s="251" t="str">
        <f>IF(ISNUMBER(FIND(analysismethod9,'III_Plan comp 438.68 {Plan 8}'!CS$15)),"",'III_Plan comp 438.68 {Plan 8}'!CS$15&amp;analysismethod9)</f>
        <v/>
      </c>
      <c r="FA108" s="251" t="str">
        <f>IF(ISNUMBER(FIND(analysismethod9,'III_Plan comp 438.68 {Plan 8}'!CT$15)),"",'III_Plan comp 438.68 {Plan 8}'!CT$15&amp;analysismethod9)</f>
        <v/>
      </c>
      <c r="FB108" s="251" t="str">
        <f>IF(ISNUMBER(FIND(analysismethod9,'III_Plan comp 438.68 {Plan 8}'!CU$15)),"",'III_Plan comp 438.68 {Plan 8}'!CU$15&amp;analysismethod9)</f>
        <v/>
      </c>
      <c r="FC108" s="251" t="str">
        <f>IF(ISNUMBER(FIND(analysismethod9,'III_Plan comp 438.68 {Plan 8}'!CV$15)),"",'III_Plan comp 438.68 {Plan 8}'!CV$15&amp;analysismethod9)</f>
        <v/>
      </c>
      <c r="FD108" s="251" t="str">
        <f>IF(ISNUMBER(FIND(analysismethod9,'III_Plan comp 438.68 {Plan 8}'!CW$15)),"",'III_Plan comp 438.68 {Plan 8}'!CW$15&amp;analysismethod9)</f>
        <v/>
      </c>
      <c r="FE108" s="251" t="str">
        <f>IF(ISNUMBER(FIND(analysismethod9,'III_Plan comp 438.68 {Plan 8}'!CX$15)),"",'III_Plan comp 438.68 {Plan 8}'!CX$15&amp;analysismethod9)</f>
        <v/>
      </c>
      <c r="FF108" s="251" t="str">
        <f>IF(ISNUMBER(FIND(analysismethod9,'III_Plan comp 438.68 {Plan 8}'!CY$15)),"",'III_Plan comp 438.68 {Plan 8}'!CY$15&amp;analysismethod9)</f>
        <v/>
      </c>
      <c r="FG108" s="251" t="str">
        <f>IF(ISNUMBER(FIND(analysismethod9,'III_Plan comp 438.68 {Plan 8}'!CZ$15)),"",'III_Plan comp 438.68 {Plan 8}'!CZ$15&amp;analysismethod9)</f>
        <v/>
      </c>
    </row>
    <row r="109" spans="62:163" ht="15" thickBot="1" x14ac:dyDescent="0.25">
      <c r="BK109" s="253" t="str">
        <f>IF('I_State and program information'!$E$91&lt;&gt;"",'I_State and program information'!E188&amp;"; "&amp;CHAR(10)&amp;CHAR(10),"")</f>
        <v/>
      </c>
      <c r="BL109" s="254" t="str">
        <f>IF(ISNUMBER(FIND(analysismethod10,'III_Plan comp 438.68 {Plan 8}'!E$15)),"",'III_Plan comp 438.68 {Plan 8}'!E$15&amp;analysismethod10)</f>
        <v/>
      </c>
      <c r="BM109" s="254" t="str">
        <f>IF(ISNUMBER(FIND(analysismethod10,'III_Plan comp 438.68 {Plan 8}'!F$15)),"",'III_Plan comp 438.68 {Plan 8}'!F$15&amp;analysismethod10)</f>
        <v/>
      </c>
      <c r="BN109" s="254" t="str">
        <f>IF(ISNUMBER(FIND(analysismethod10,'III_Plan comp 438.68 {Plan 8}'!G$15)),"",'III_Plan comp 438.68 {Plan 8}'!G$15&amp;analysismethod10)</f>
        <v/>
      </c>
      <c r="BO109" s="254" t="str">
        <f>IF(ISNUMBER(FIND(analysismethod10,'III_Plan comp 438.68 {Plan 8}'!H$15)),"",'III_Plan comp 438.68 {Plan 8}'!H$15&amp;analysismethod10)</f>
        <v/>
      </c>
      <c r="BP109" s="254" t="str">
        <f>IF(ISNUMBER(FIND(analysismethod10,'III_Plan comp 438.68 {Plan 8}'!I$15)),"",'III_Plan comp 438.68 {Plan 8}'!I$15&amp;analysismethod10)</f>
        <v/>
      </c>
      <c r="BQ109" s="254" t="str">
        <f>IF(ISNUMBER(FIND(analysismethod10,'III_Plan comp 438.68 {Plan 8}'!J$15)),"",'III_Plan comp 438.68 {Plan 8}'!J$15&amp;analysismethod10)</f>
        <v/>
      </c>
      <c r="BR109" s="254" t="str">
        <f>IF(ISNUMBER(FIND(analysismethod10,'III_Plan comp 438.68 {Plan 8}'!K$15)),"",'III_Plan comp 438.68 {Plan 8}'!K$15&amp;analysismethod10)</f>
        <v/>
      </c>
      <c r="BS109" s="254" t="str">
        <f>IF(ISNUMBER(FIND(analysismethod10,'III_Plan comp 438.68 {Plan 8}'!L$15)),"",'III_Plan comp 438.68 {Plan 8}'!L$15&amp;analysismethod10)</f>
        <v/>
      </c>
      <c r="BT109" s="254" t="str">
        <f>IF(ISNUMBER(FIND(analysismethod10,'III_Plan comp 438.68 {Plan 8}'!M$15)),"",'III_Plan comp 438.68 {Plan 8}'!M$15&amp;analysismethod10)</f>
        <v/>
      </c>
      <c r="BU109" s="254" t="str">
        <f>IF(ISNUMBER(FIND(analysismethod10,'III_Plan comp 438.68 {Plan 8}'!N$15)),"",'III_Plan comp 438.68 {Plan 8}'!N$15&amp;analysismethod10)</f>
        <v/>
      </c>
      <c r="BV109" s="254" t="str">
        <f>IF(ISNUMBER(FIND(analysismethod10,'III_Plan comp 438.68 {Plan 8}'!O$15)),"",'III_Plan comp 438.68 {Plan 8}'!O$15&amp;analysismethod10)</f>
        <v/>
      </c>
      <c r="BW109" s="254" t="str">
        <f>IF(ISNUMBER(FIND(analysismethod10,'III_Plan comp 438.68 {Plan 8}'!P$15)),"",'III_Plan comp 438.68 {Plan 8}'!P$15&amp;analysismethod10)</f>
        <v/>
      </c>
      <c r="BX109" s="254" t="str">
        <f>IF(ISNUMBER(FIND(analysismethod10,'III_Plan comp 438.68 {Plan 8}'!Q$15)),"",'III_Plan comp 438.68 {Plan 8}'!Q$15&amp;analysismethod10)</f>
        <v/>
      </c>
      <c r="BY109" s="254" t="str">
        <f>IF(ISNUMBER(FIND(analysismethod10,'III_Plan comp 438.68 {Plan 8}'!R$15)),"",'III_Plan comp 438.68 {Plan 8}'!R$15&amp;analysismethod10)</f>
        <v/>
      </c>
      <c r="BZ109" s="254" t="str">
        <f>IF(ISNUMBER(FIND(analysismethod10,'III_Plan comp 438.68 {Plan 8}'!S$15)),"",'III_Plan comp 438.68 {Plan 8}'!S$15&amp;analysismethod10)</f>
        <v/>
      </c>
      <c r="CA109" s="254" t="str">
        <f>IF(ISNUMBER(FIND(analysismethod10,'III_Plan comp 438.68 {Plan 8}'!T$15)),"",'III_Plan comp 438.68 {Plan 8}'!T$15&amp;analysismethod10)</f>
        <v/>
      </c>
      <c r="CB109" s="254" t="str">
        <f>IF(ISNUMBER(FIND(analysismethod10,'III_Plan comp 438.68 {Plan 8}'!U$15)),"",'III_Plan comp 438.68 {Plan 8}'!U$15&amp;analysismethod10)</f>
        <v/>
      </c>
      <c r="CC109" s="254" t="str">
        <f>IF(ISNUMBER(FIND(analysismethod10,'III_Plan comp 438.68 {Plan 8}'!V$15)),"",'III_Plan comp 438.68 {Plan 8}'!V$15&amp;analysismethod10)</f>
        <v/>
      </c>
      <c r="CD109" s="254" t="str">
        <f>IF(ISNUMBER(FIND(analysismethod10,'III_Plan comp 438.68 {Plan 8}'!W$15)),"",'III_Plan comp 438.68 {Plan 8}'!W$15&amp;analysismethod10)</f>
        <v/>
      </c>
      <c r="CE109" s="254" t="str">
        <f>IF(ISNUMBER(FIND(analysismethod10,'III_Plan comp 438.68 {Plan 8}'!X$15)),"",'III_Plan comp 438.68 {Plan 8}'!X$15&amp;analysismethod10)</f>
        <v/>
      </c>
      <c r="CF109" s="254" t="str">
        <f>IF(ISNUMBER(FIND(analysismethod10,'III_Plan comp 438.68 {Plan 8}'!Y$15)),"",'III_Plan comp 438.68 {Plan 8}'!Y$15&amp;analysismethod10)</f>
        <v/>
      </c>
      <c r="CG109" s="254" t="str">
        <f>IF(ISNUMBER(FIND(analysismethod10,'III_Plan comp 438.68 {Plan 8}'!Z$15)),"",'III_Plan comp 438.68 {Plan 8}'!Z$15&amp;analysismethod10)</f>
        <v/>
      </c>
      <c r="CH109" s="254" t="str">
        <f>IF(ISNUMBER(FIND(analysismethod10,'III_Plan comp 438.68 {Plan 8}'!AA$15)),"",'III_Plan comp 438.68 {Plan 8}'!AA$15&amp;analysismethod10)</f>
        <v/>
      </c>
      <c r="CI109" s="254" t="str">
        <f>IF(ISNUMBER(FIND(analysismethod10,'III_Plan comp 438.68 {Plan 8}'!AB$15)),"",'III_Plan comp 438.68 {Plan 8}'!AB$15&amp;analysismethod10)</f>
        <v/>
      </c>
      <c r="CJ109" s="254" t="str">
        <f>IF(ISNUMBER(FIND(analysismethod10,'III_Plan comp 438.68 {Plan 8}'!AC$15)),"",'III_Plan comp 438.68 {Plan 8}'!AC$15&amp;analysismethod10)</f>
        <v/>
      </c>
      <c r="CK109" s="254" t="str">
        <f>IF(ISNUMBER(FIND(analysismethod10,'III_Plan comp 438.68 {Plan 8}'!AD$15)),"",'III_Plan comp 438.68 {Plan 8}'!AD$15&amp;analysismethod10)</f>
        <v/>
      </c>
      <c r="CL109" s="254" t="str">
        <f>IF(ISNUMBER(FIND(analysismethod10,'III_Plan comp 438.68 {Plan 8}'!AE$15)),"",'III_Plan comp 438.68 {Plan 8}'!AE$15&amp;analysismethod10)</f>
        <v/>
      </c>
      <c r="CM109" s="254" t="str">
        <f>IF(ISNUMBER(FIND(analysismethod10,'III_Plan comp 438.68 {Plan 8}'!AF$15)),"",'III_Plan comp 438.68 {Plan 8}'!AF$15&amp;analysismethod10)</f>
        <v/>
      </c>
      <c r="CN109" s="254" t="str">
        <f>IF(ISNUMBER(FIND(analysismethod10,'III_Plan comp 438.68 {Plan 8}'!AG$15)),"",'III_Plan comp 438.68 {Plan 8}'!AG$15&amp;analysismethod10)</f>
        <v/>
      </c>
      <c r="CO109" s="254" t="str">
        <f>IF(ISNUMBER(FIND(analysismethod10,'III_Plan comp 438.68 {Plan 8}'!AH$15)),"",'III_Plan comp 438.68 {Plan 8}'!AH$15&amp;analysismethod10)</f>
        <v/>
      </c>
      <c r="CP109" s="254" t="str">
        <f>IF(ISNUMBER(FIND(analysismethod10,'III_Plan comp 438.68 {Plan 8}'!AI$15)),"",'III_Plan comp 438.68 {Plan 8}'!AI$15&amp;analysismethod10)</f>
        <v/>
      </c>
      <c r="CQ109" s="254" t="str">
        <f>IF(ISNUMBER(FIND(analysismethod10,'III_Plan comp 438.68 {Plan 8}'!AJ$15)),"",'III_Plan comp 438.68 {Plan 8}'!AJ$15&amp;analysismethod10)</f>
        <v/>
      </c>
      <c r="CR109" s="254" t="str">
        <f>IF(ISNUMBER(FIND(analysismethod10,'III_Plan comp 438.68 {Plan 8}'!AK$15)),"",'III_Plan comp 438.68 {Plan 8}'!AK$15&amp;analysismethod10)</f>
        <v/>
      </c>
      <c r="CS109" s="254" t="str">
        <f>IF(ISNUMBER(FIND(analysismethod10,'III_Plan comp 438.68 {Plan 8}'!AL$15)),"",'III_Plan comp 438.68 {Plan 8}'!AL$15&amp;analysismethod10)</f>
        <v/>
      </c>
      <c r="CT109" s="254" t="str">
        <f>IF(ISNUMBER(FIND(analysismethod10,'III_Plan comp 438.68 {Plan 8}'!AM$15)),"",'III_Plan comp 438.68 {Plan 8}'!AM$15&amp;analysismethod10)</f>
        <v/>
      </c>
      <c r="CU109" s="254" t="str">
        <f>IF(ISNUMBER(FIND(analysismethod10,'III_Plan comp 438.68 {Plan 8}'!AN$15)),"",'III_Plan comp 438.68 {Plan 8}'!AN$15&amp;analysismethod10)</f>
        <v/>
      </c>
      <c r="CV109" s="254" t="str">
        <f>IF(ISNUMBER(FIND(analysismethod10,'III_Plan comp 438.68 {Plan 8}'!AO$15)),"",'III_Plan comp 438.68 {Plan 8}'!AO$15&amp;analysismethod10)</f>
        <v/>
      </c>
      <c r="CW109" s="254" t="str">
        <f>IF(ISNUMBER(FIND(analysismethod10,'III_Plan comp 438.68 {Plan 8}'!AP$15)),"",'III_Plan comp 438.68 {Plan 8}'!AP$15&amp;analysismethod10)</f>
        <v/>
      </c>
      <c r="CX109" s="254" t="str">
        <f>IF(ISNUMBER(FIND(analysismethod10,'III_Plan comp 438.68 {Plan 8}'!AQ$15)),"",'III_Plan comp 438.68 {Plan 8}'!AQ$15&amp;analysismethod10)</f>
        <v/>
      </c>
      <c r="CY109" s="254" t="str">
        <f>IF(ISNUMBER(FIND(analysismethod10,'III_Plan comp 438.68 {Plan 8}'!AR$15)),"",'III_Plan comp 438.68 {Plan 8}'!AR$15&amp;analysismethod10)</f>
        <v/>
      </c>
      <c r="CZ109" s="254" t="str">
        <f>IF(ISNUMBER(FIND(analysismethod10,'III_Plan comp 438.68 {Plan 8}'!AS$15)),"",'III_Plan comp 438.68 {Plan 8}'!AS$15&amp;analysismethod10)</f>
        <v/>
      </c>
      <c r="DA109" s="254" t="str">
        <f>IF(ISNUMBER(FIND(analysismethod10,'III_Plan comp 438.68 {Plan 8}'!AT$15)),"",'III_Plan comp 438.68 {Plan 8}'!AT$15&amp;analysismethod10)</f>
        <v/>
      </c>
      <c r="DB109" s="254" t="str">
        <f>IF(ISNUMBER(FIND(analysismethod10,'III_Plan comp 438.68 {Plan 8}'!AU$15)),"",'III_Plan comp 438.68 {Plan 8}'!AU$15&amp;analysismethod10)</f>
        <v/>
      </c>
      <c r="DC109" s="254" t="str">
        <f>IF(ISNUMBER(FIND(analysismethod10,'III_Plan comp 438.68 {Plan 8}'!AV$15)),"",'III_Plan comp 438.68 {Plan 8}'!AV$15&amp;analysismethod10)</f>
        <v/>
      </c>
      <c r="DD109" s="254" t="str">
        <f>IF(ISNUMBER(FIND(analysismethod10,'III_Plan comp 438.68 {Plan 8}'!AW$15)),"",'III_Plan comp 438.68 {Plan 8}'!AW$15&amp;analysismethod10)</f>
        <v/>
      </c>
      <c r="DE109" s="254" t="str">
        <f>IF(ISNUMBER(FIND(analysismethod10,'III_Plan comp 438.68 {Plan 8}'!AX$15)),"",'III_Plan comp 438.68 {Plan 8}'!AX$15&amp;analysismethod10)</f>
        <v/>
      </c>
      <c r="DF109" s="254" t="str">
        <f>IF(ISNUMBER(FIND(analysismethod10,'III_Plan comp 438.68 {Plan 8}'!AY$15)),"",'III_Plan comp 438.68 {Plan 8}'!AY$15&amp;analysismethod10)</f>
        <v/>
      </c>
      <c r="DG109" s="254" t="str">
        <f>IF(ISNUMBER(FIND(analysismethod10,'III_Plan comp 438.68 {Plan 8}'!AZ$15)),"",'III_Plan comp 438.68 {Plan 8}'!AZ$15&amp;analysismethod10)</f>
        <v/>
      </c>
      <c r="DH109" s="254" t="str">
        <f>IF(ISNUMBER(FIND(analysismethod10,'III_Plan comp 438.68 {Plan 8}'!BA$15)),"",'III_Plan comp 438.68 {Plan 8}'!BA$15&amp;analysismethod10)</f>
        <v/>
      </c>
      <c r="DI109" s="254" t="str">
        <f>IF(ISNUMBER(FIND(analysismethod10,'III_Plan comp 438.68 {Plan 8}'!BB$15)),"",'III_Plan comp 438.68 {Plan 8}'!BB$15&amp;analysismethod10)</f>
        <v/>
      </c>
      <c r="DJ109" s="254" t="str">
        <f>IF(ISNUMBER(FIND(analysismethod10,'III_Plan comp 438.68 {Plan 8}'!BC$15)),"",'III_Plan comp 438.68 {Plan 8}'!BC$15&amp;analysismethod10)</f>
        <v/>
      </c>
      <c r="DK109" s="254" t="str">
        <f>IF(ISNUMBER(FIND(analysismethod10,'III_Plan comp 438.68 {Plan 8}'!BD$15)),"",'III_Plan comp 438.68 {Plan 8}'!BD$15&amp;analysismethod10)</f>
        <v/>
      </c>
      <c r="DL109" s="254" t="str">
        <f>IF(ISNUMBER(FIND(analysismethod10,'III_Plan comp 438.68 {Plan 8}'!BE$15)),"",'III_Plan comp 438.68 {Plan 8}'!BE$15&amp;analysismethod10)</f>
        <v/>
      </c>
      <c r="DM109" s="254" t="str">
        <f>IF(ISNUMBER(FIND(analysismethod10,'III_Plan comp 438.68 {Plan 8}'!BF$15)),"",'III_Plan comp 438.68 {Plan 8}'!BF$15&amp;analysismethod10)</f>
        <v/>
      </c>
      <c r="DN109" s="254" t="str">
        <f>IF(ISNUMBER(FIND(analysismethod10,'III_Plan comp 438.68 {Plan 8}'!BG$15)),"",'III_Plan comp 438.68 {Plan 8}'!BG$15&amp;analysismethod10)</f>
        <v/>
      </c>
      <c r="DO109" s="254" t="str">
        <f>IF(ISNUMBER(FIND(analysismethod10,'III_Plan comp 438.68 {Plan 8}'!BH$15)),"",'III_Plan comp 438.68 {Plan 8}'!BH$15&amp;analysismethod10)</f>
        <v/>
      </c>
      <c r="DP109" s="254" t="str">
        <f>IF(ISNUMBER(FIND(analysismethod10,'III_Plan comp 438.68 {Plan 8}'!BI$15)),"",'III_Plan comp 438.68 {Plan 8}'!BI$15&amp;analysismethod10)</f>
        <v/>
      </c>
      <c r="DQ109" s="254" t="str">
        <f>IF(ISNUMBER(FIND(analysismethod10,'III_Plan comp 438.68 {Plan 8}'!BJ$15)),"",'III_Plan comp 438.68 {Plan 8}'!BJ$15&amp;analysismethod10)</f>
        <v/>
      </c>
      <c r="DR109" s="254" t="str">
        <f>IF(ISNUMBER(FIND(analysismethod10,'III_Plan comp 438.68 {Plan 8}'!BK$15)),"",'III_Plan comp 438.68 {Plan 8}'!BK$15&amp;analysismethod10)</f>
        <v/>
      </c>
      <c r="DS109" s="254" t="str">
        <f>IF(ISNUMBER(FIND(analysismethod10,'III_Plan comp 438.68 {Plan 8}'!BL$15)),"",'III_Plan comp 438.68 {Plan 8}'!BL$15&amp;analysismethod10)</f>
        <v/>
      </c>
      <c r="DT109" s="254" t="str">
        <f>IF(ISNUMBER(FIND(analysismethod10,'III_Plan comp 438.68 {Plan 8}'!BM$15)),"",'III_Plan comp 438.68 {Plan 8}'!BM$15&amp;analysismethod10)</f>
        <v/>
      </c>
      <c r="DU109" s="254" t="str">
        <f>IF(ISNUMBER(FIND(analysismethod10,'III_Plan comp 438.68 {Plan 8}'!BN$15)),"",'III_Plan comp 438.68 {Plan 8}'!BN$15&amp;analysismethod10)</f>
        <v/>
      </c>
      <c r="DV109" s="254" t="str">
        <f>IF(ISNUMBER(FIND(analysismethod10,'III_Plan comp 438.68 {Plan 8}'!BO$15)),"",'III_Plan comp 438.68 {Plan 8}'!BO$15&amp;analysismethod10)</f>
        <v/>
      </c>
      <c r="DW109" s="254" t="str">
        <f>IF(ISNUMBER(FIND(analysismethod10,'III_Plan comp 438.68 {Plan 8}'!BP$15)),"",'III_Plan comp 438.68 {Plan 8}'!BP$15&amp;analysismethod10)</f>
        <v/>
      </c>
      <c r="DX109" s="254" t="str">
        <f>IF(ISNUMBER(FIND(analysismethod10,'III_Plan comp 438.68 {Plan 8}'!BQ$15)),"",'III_Plan comp 438.68 {Plan 8}'!BQ$15&amp;analysismethod10)</f>
        <v/>
      </c>
      <c r="DY109" s="254" t="str">
        <f>IF(ISNUMBER(FIND(analysismethod10,'III_Plan comp 438.68 {Plan 8}'!BR$15)),"",'III_Plan comp 438.68 {Plan 8}'!BR$15&amp;analysismethod10)</f>
        <v/>
      </c>
      <c r="DZ109" s="254" t="str">
        <f>IF(ISNUMBER(FIND(analysismethod10,'III_Plan comp 438.68 {Plan 8}'!BS$15)),"",'III_Plan comp 438.68 {Plan 8}'!BS$15&amp;analysismethod10)</f>
        <v/>
      </c>
      <c r="EA109" s="254" t="str">
        <f>IF(ISNUMBER(FIND(analysismethod10,'III_Plan comp 438.68 {Plan 8}'!BT$15)),"",'III_Plan comp 438.68 {Plan 8}'!BT$15&amp;analysismethod10)</f>
        <v/>
      </c>
      <c r="EB109" s="254" t="str">
        <f>IF(ISNUMBER(FIND(analysismethod10,'III_Plan comp 438.68 {Plan 8}'!BU$15)),"",'III_Plan comp 438.68 {Plan 8}'!BU$15&amp;analysismethod10)</f>
        <v/>
      </c>
      <c r="EC109" s="254" t="str">
        <f>IF(ISNUMBER(FIND(analysismethod10,'III_Plan comp 438.68 {Plan 8}'!BV$15)),"",'III_Plan comp 438.68 {Plan 8}'!BV$15&amp;analysismethod10)</f>
        <v/>
      </c>
      <c r="ED109" s="254" t="str">
        <f>IF(ISNUMBER(FIND(analysismethod10,'III_Plan comp 438.68 {Plan 8}'!BW$15)),"",'III_Plan comp 438.68 {Plan 8}'!BW$15&amp;analysismethod10)</f>
        <v/>
      </c>
      <c r="EE109" s="254" t="str">
        <f>IF(ISNUMBER(FIND(analysismethod10,'III_Plan comp 438.68 {Plan 8}'!BX$15)),"",'III_Plan comp 438.68 {Plan 8}'!BX$15&amp;analysismethod10)</f>
        <v/>
      </c>
      <c r="EF109" s="254" t="str">
        <f>IF(ISNUMBER(FIND(analysismethod10,'III_Plan comp 438.68 {Plan 8}'!BY$15)),"",'III_Plan comp 438.68 {Plan 8}'!BY$15&amp;analysismethod10)</f>
        <v/>
      </c>
      <c r="EG109" s="254" t="str">
        <f>IF(ISNUMBER(FIND(analysismethod10,'III_Plan comp 438.68 {Plan 8}'!BZ$15)),"",'III_Plan comp 438.68 {Plan 8}'!BZ$15&amp;analysismethod10)</f>
        <v/>
      </c>
      <c r="EH109" s="254" t="str">
        <f>IF(ISNUMBER(FIND(analysismethod10,'III_Plan comp 438.68 {Plan 8}'!CA$15)),"",'III_Plan comp 438.68 {Plan 8}'!CA$15&amp;analysismethod10)</f>
        <v/>
      </c>
      <c r="EI109" s="254" t="str">
        <f>IF(ISNUMBER(FIND(analysismethod10,'III_Plan comp 438.68 {Plan 8}'!CB$15)),"",'III_Plan comp 438.68 {Plan 8}'!CB$15&amp;analysismethod10)</f>
        <v/>
      </c>
      <c r="EJ109" s="254" t="str">
        <f>IF(ISNUMBER(FIND(analysismethod10,'III_Plan comp 438.68 {Plan 8}'!CC$15)),"",'III_Plan comp 438.68 {Plan 8}'!CC$15&amp;analysismethod10)</f>
        <v/>
      </c>
      <c r="EK109" s="254" t="str">
        <f>IF(ISNUMBER(FIND(analysismethod10,'III_Plan comp 438.68 {Plan 8}'!CD$15)),"",'III_Plan comp 438.68 {Plan 8}'!CD$15&amp;analysismethod10)</f>
        <v/>
      </c>
      <c r="EL109" s="254" t="str">
        <f>IF(ISNUMBER(FIND(analysismethod10,'III_Plan comp 438.68 {Plan 8}'!CE$15)),"",'III_Plan comp 438.68 {Plan 8}'!CE$15&amp;analysismethod10)</f>
        <v/>
      </c>
      <c r="EM109" s="254" t="str">
        <f>IF(ISNUMBER(FIND(analysismethod10,'III_Plan comp 438.68 {Plan 8}'!CF$15)),"",'III_Plan comp 438.68 {Plan 8}'!CF$15&amp;analysismethod10)</f>
        <v/>
      </c>
      <c r="EN109" s="254" t="str">
        <f>IF(ISNUMBER(FIND(analysismethod10,'III_Plan comp 438.68 {Plan 8}'!CG$15)),"",'III_Plan comp 438.68 {Plan 8}'!CG$15&amp;analysismethod10)</f>
        <v/>
      </c>
      <c r="EO109" s="254" t="str">
        <f>IF(ISNUMBER(FIND(analysismethod10,'III_Plan comp 438.68 {Plan 8}'!CH$15)),"",'III_Plan comp 438.68 {Plan 8}'!CH$15&amp;analysismethod10)</f>
        <v/>
      </c>
      <c r="EP109" s="254" t="str">
        <f>IF(ISNUMBER(FIND(analysismethod10,'III_Plan comp 438.68 {Plan 8}'!CI$15)),"",'III_Plan comp 438.68 {Plan 8}'!CI$15&amp;analysismethod10)</f>
        <v/>
      </c>
      <c r="EQ109" s="254" t="str">
        <f>IF(ISNUMBER(FIND(analysismethod10,'III_Plan comp 438.68 {Plan 8}'!CJ$15)),"",'III_Plan comp 438.68 {Plan 8}'!CJ$15&amp;analysismethod10)</f>
        <v/>
      </c>
      <c r="ER109" s="254" t="str">
        <f>IF(ISNUMBER(FIND(analysismethod10,'III_Plan comp 438.68 {Plan 8}'!CK$15)),"",'III_Plan comp 438.68 {Plan 8}'!CK$15&amp;analysismethod10)</f>
        <v/>
      </c>
      <c r="ES109" s="254" t="str">
        <f>IF(ISNUMBER(FIND(analysismethod10,'III_Plan comp 438.68 {Plan 8}'!CL$15)),"",'III_Plan comp 438.68 {Plan 8}'!CL$15&amp;analysismethod10)</f>
        <v/>
      </c>
      <c r="ET109" s="254" t="str">
        <f>IF(ISNUMBER(FIND(analysismethod10,'III_Plan comp 438.68 {Plan 8}'!CM$15)),"",'III_Plan comp 438.68 {Plan 8}'!CM$15&amp;analysismethod10)</f>
        <v/>
      </c>
      <c r="EU109" s="254" t="str">
        <f>IF(ISNUMBER(FIND(analysismethod10,'III_Plan comp 438.68 {Plan 8}'!CN$15)),"",'III_Plan comp 438.68 {Plan 8}'!CN$15&amp;analysismethod10)</f>
        <v/>
      </c>
      <c r="EV109" s="254" t="str">
        <f>IF(ISNUMBER(FIND(analysismethod10,'III_Plan comp 438.68 {Plan 8}'!CO$15)),"",'III_Plan comp 438.68 {Plan 8}'!CO$15&amp;analysismethod10)</f>
        <v/>
      </c>
      <c r="EW109" s="254" t="str">
        <f>IF(ISNUMBER(FIND(analysismethod10,'III_Plan comp 438.68 {Plan 8}'!CP$15)),"",'III_Plan comp 438.68 {Plan 8}'!CP$15&amp;analysismethod10)</f>
        <v/>
      </c>
      <c r="EX109" s="254" t="str">
        <f>IF(ISNUMBER(FIND(analysismethod10,'III_Plan comp 438.68 {Plan 8}'!CQ$15)),"",'III_Plan comp 438.68 {Plan 8}'!CQ$15&amp;analysismethod10)</f>
        <v/>
      </c>
      <c r="EY109" s="254" t="str">
        <f>IF(ISNUMBER(FIND(analysismethod10,'III_Plan comp 438.68 {Plan 8}'!CR$15)),"",'III_Plan comp 438.68 {Plan 8}'!CR$15&amp;analysismethod10)</f>
        <v/>
      </c>
      <c r="EZ109" s="254" t="str">
        <f>IF(ISNUMBER(FIND(analysismethod10,'III_Plan comp 438.68 {Plan 8}'!CS$15)),"",'III_Plan comp 438.68 {Plan 8}'!CS$15&amp;analysismethod10)</f>
        <v/>
      </c>
      <c r="FA109" s="254" t="str">
        <f>IF(ISNUMBER(FIND(analysismethod10,'III_Plan comp 438.68 {Plan 8}'!CT$15)),"",'III_Plan comp 438.68 {Plan 8}'!CT$15&amp;analysismethod10)</f>
        <v/>
      </c>
      <c r="FB109" s="254" t="str">
        <f>IF(ISNUMBER(FIND(analysismethod10,'III_Plan comp 438.68 {Plan 8}'!CU$15)),"",'III_Plan comp 438.68 {Plan 8}'!CU$15&amp;analysismethod10)</f>
        <v/>
      </c>
      <c r="FC109" s="254" t="str">
        <f>IF(ISNUMBER(FIND(analysismethod10,'III_Plan comp 438.68 {Plan 8}'!CV$15)),"",'III_Plan comp 438.68 {Plan 8}'!CV$15&amp;analysismethod10)</f>
        <v/>
      </c>
      <c r="FD109" s="254" t="str">
        <f>IF(ISNUMBER(FIND(analysismethod10,'III_Plan comp 438.68 {Plan 8}'!CW$15)),"",'III_Plan comp 438.68 {Plan 8}'!CW$15&amp;analysismethod10)</f>
        <v/>
      </c>
      <c r="FE109" s="254" t="str">
        <f>IF(ISNUMBER(FIND(analysismethod10,'III_Plan comp 438.68 {Plan 8}'!CX$15)),"",'III_Plan comp 438.68 {Plan 8}'!CX$15&amp;analysismethod10)</f>
        <v/>
      </c>
      <c r="FF109" s="254" t="str">
        <f>IF(ISNUMBER(FIND(analysismethod10,'III_Plan comp 438.68 {Plan 8}'!CY$15)),"",'III_Plan comp 438.68 {Plan 8}'!CY$15&amp;analysismethod10)</f>
        <v/>
      </c>
      <c r="FG109" s="254" t="str">
        <f>IF(ISNUMBER(FIND(analysismethod10,'III_Plan comp 438.68 {Plan 8}'!CZ$15)),"",'III_Plan comp 438.68 {Plan 8}'!CZ$15&amp;analysismethod10)</f>
        <v/>
      </c>
    </row>
    <row r="110" spans="62:163" ht="15" thickTop="1" x14ac:dyDescent="0.2"/>
    <row r="111" spans="62:163" ht="15" thickBot="1" x14ac:dyDescent="0.25"/>
    <row r="112" spans="62:163" ht="15.75" thickTop="1" x14ac:dyDescent="0.25">
      <c r="BJ112" s="268" t="s">
        <v>113</v>
      </c>
      <c r="BK112" s="247" t="str">
        <f>IF('I_State and program information'!$E$50="Yes","Geomapping"&amp;"; "&amp;CHAR(10)&amp;CHAR(10),"")</f>
        <v xml:space="preserve">Geomapping; 
</v>
      </c>
      <c r="BL112" s="248" t="str">
        <f>IF(ISNUMBER(FIND(analysismethod1,'III_Plan comp 438.68 {Plan 9}'!E$15)),"",'III_Plan comp 438.68 {Plan 9}'!E$15&amp;analysismethod1)</f>
        <v xml:space="preserve">Geomapping; 
</v>
      </c>
      <c r="BM112" s="248" t="str">
        <f>IF(ISNUMBER(FIND(analysismethod1,'III_Plan comp 438.68 {Plan 9}'!F$15)),"",'III_Plan comp 438.68 {Plan 9}'!F$15&amp;analysismethod1)</f>
        <v xml:space="preserve">Geomapping; 
</v>
      </c>
      <c r="BN112" s="248" t="str">
        <f>IF(ISNUMBER(FIND(analysismethod1,'III_Plan comp 438.68 {Plan 9}'!G$15)),"",'III_Plan comp 438.68 {Plan 9}'!G$15&amp;analysismethod1)</f>
        <v xml:space="preserve">Geomapping; 
</v>
      </c>
      <c r="BO112" s="248" t="str">
        <f>IF(ISNUMBER(FIND(analysismethod1,'III_Plan comp 438.68 {Plan 9}'!H$15)),"",'III_Plan comp 438.68 {Plan 9}'!H$15&amp;analysismethod1)</f>
        <v xml:space="preserve">Geomapping; 
</v>
      </c>
      <c r="BP112" s="248" t="str">
        <f>IF(ISNUMBER(FIND(analysismethod1,'III_Plan comp 438.68 {Plan 9}'!I$15)),"",'III_Plan comp 438.68 {Plan 9}'!I$15&amp;analysismethod1)</f>
        <v xml:space="preserve">Geomapping; 
</v>
      </c>
      <c r="BQ112" s="248" t="str">
        <f>IF(ISNUMBER(FIND(analysismethod1,'III_Plan comp 438.68 {Plan 9}'!J$15)),"",'III_Plan comp 438.68 {Plan 9}'!J$15&amp;analysismethod1)</f>
        <v xml:space="preserve">Geomapping; 
</v>
      </c>
      <c r="BR112" s="248" t="str">
        <f>IF(ISNUMBER(FIND(analysismethod1,'III_Plan comp 438.68 {Plan 9}'!K$15)),"",'III_Plan comp 438.68 {Plan 9}'!K$15&amp;analysismethod1)</f>
        <v xml:space="preserve">Geomapping; 
</v>
      </c>
      <c r="BS112" s="248" t="str">
        <f>IF(ISNUMBER(FIND(analysismethod1,'III_Plan comp 438.68 {Plan 9}'!L$15)),"",'III_Plan comp 438.68 {Plan 9}'!L$15&amp;analysismethod1)</f>
        <v xml:space="preserve">Geomapping; 
</v>
      </c>
      <c r="BT112" s="248" t="str">
        <f>IF(ISNUMBER(FIND(analysismethod1,'III_Plan comp 438.68 {Plan 9}'!M$15)),"",'III_Plan comp 438.68 {Plan 9}'!M$15&amp;analysismethod1)</f>
        <v xml:space="preserve">Geomapping; 
</v>
      </c>
      <c r="BU112" s="248" t="str">
        <f>IF(ISNUMBER(FIND(analysismethod1,'III_Plan comp 438.68 {Plan 9}'!N$15)),"",'III_Plan comp 438.68 {Plan 9}'!N$15&amp;analysismethod1)</f>
        <v xml:space="preserve">Geomapping; 
</v>
      </c>
      <c r="BV112" s="248" t="str">
        <f>IF(ISNUMBER(FIND(analysismethod1,'III_Plan comp 438.68 {Plan 9}'!O$15)),"",'III_Plan comp 438.68 {Plan 9}'!O$15&amp;analysismethod1)</f>
        <v xml:space="preserve">Geomapping; 
</v>
      </c>
      <c r="BW112" s="248" t="str">
        <f>IF(ISNUMBER(FIND(analysismethod1,'III_Plan comp 438.68 {Plan 9}'!P$15)),"",'III_Plan comp 438.68 {Plan 9}'!P$15&amp;analysismethod1)</f>
        <v xml:space="preserve">Geomapping; 
</v>
      </c>
      <c r="BX112" s="248" t="str">
        <f>IF(ISNUMBER(FIND(analysismethod1,'III_Plan comp 438.68 {Plan 9}'!Q$15)),"",'III_Plan comp 438.68 {Plan 9}'!Q$15&amp;analysismethod1)</f>
        <v xml:space="preserve">Geomapping; 
</v>
      </c>
      <c r="BY112" s="248" t="str">
        <f>IF(ISNUMBER(FIND(analysismethod1,'III_Plan comp 438.68 {Plan 9}'!R$15)),"",'III_Plan comp 438.68 {Plan 9}'!R$15&amp;analysismethod1)</f>
        <v xml:space="preserve">Geomapping; 
</v>
      </c>
      <c r="BZ112" s="248" t="str">
        <f>IF(ISNUMBER(FIND(analysismethod1,'III_Plan comp 438.68 {Plan 9}'!S$15)),"",'III_Plan comp 438.68 {Plan 9}'!S$15&amp;analysismethod1)</f>
        <v xml:space="preserve">Geomapping; 
</v>
      </c>
      <c r="CA112" s="248" t="str">
        <f>IF(ISNUMBER(FIND(analysismethod1,'III_Plan comp 438.68 {Plan 9}'!T$15)),"",'III_Plan comp 438.68 {Plan 9}'!T$15&amp;analysismethod1)</f>
        <v xml:space="preserve">Geomapping; 
</v>
      </c>
      <c r="CB112" s="248" t="str">
        <f>IF(ISNUMBER(FIND(analysismethod1,'III_Plan comp 438.68 {Plan 9}'!U$15)),"",'III_Plan comp 438.68 {Plan 9}'!U$15&amp;analysismethod1)</f>
        <v xml:space="preserve">Geomapping; 
</v>
      </c>
      <c r="CC112" s="248" t="str">
        <f>IF(ISNUMBER(FIND(analysismethod1,'III_Plan comp 438.68 {Plan 9}'!V$15)),"",'III_Plan comp 438.68 {Plan 9}'!V$15&amp;analysismethod1)</f>
        <v xml:space="preserve">Geomapping; 
</v>
      </c>
      <c r="CD112" s="248" t="str">
        <f>IF(ISNUMBER(FIND(analysismethod1,'III_Plan comp 438.68 {Plan 9}'!W$15)),"",'III_Plan comp 438.68 {Plan 9}'!W$15&amp;analysismethod1)</f>
        <v xml:space="preserve">Geomapping; 
</v>
      </c>
      <c r="CE112" s="248" t="str">
        <f>IF(ISNUMBER(FIND(analysismethod1,'III_Plan comp 438.68 {Plan 9}'!X$15)),"",'III_Plan comp 438.68 {Plan 9}'!X$15&amp;analysismethod1)</f>
        <v xml:space="preserve">Geomapping; 
</v>
      </c>
      <c r="CF112" s="248" t="str">
        <f>IF(ISNUMBER(FIND(analysismethod1,'III_Plan comp 438.68 {Plan 9}'!Y$15)),"",'III_Plan comp 438.68 {Plan 9}'!Y$15&amp;analysismethod1)</f>
        <v xml:space="preserve">Geomapping; 
</v>
      </c>
      <c r="CG112" s="248" t="str">
        <f>IF(ISNUMBER(FIND(analysismethod1,'III_Plan comp 438.68 {Plan 9}'!Z$15)),"",'III_Plan comp 438.68 {Plan 9}'!Z$15&amp;analysismethod1)</f>
        <v xml:space="preserve">Geomapping; 
</v>
      </c>
      <c r="CH112" s="248" t="str">
        <f>IF(ISNUMBER(FIND(analysismethod1,'III_Plan comp 438.68 {Plan 9}'!AA$15)),"",'III_Plan comp 438.68 {Plan 9}'!AA$15&amp;analysismethod1)</f>
        <v xml:space="preserve">Geomapping; 
</v>
      </c>
      <c r="CI112" s="248" t="str">
        <f>IF(ISNUMBER(FIND(analysismethod1,'III_Plan comp 438.68 {Plan 9}'!AB$15)),"",'III_Plan comp 438.68 {Plan 9}'!AB$15&amp;analysismethod1)</f>
        <v xml:space="preserve">Geomapping; 
</v>
      </c>
      <c r="CJ112" s="248" t="str">
        <f>IF(ISNUMBER(FIND(analysismethod1,'III_Plan comp 438.68 {Plan 9}'!AC$15)),"",'III_Plan comp 438.68 {Plan 9}'!AC$15&amp;analysismethod1)</f>
        <v xml:space="preserve">Geomapping; 
</v>
      </c>
      <c r="CK112" s="248" t="str">
        <f>IF(ISNUMBER(FIND(analysismethod1,'III_Plan comp 438.68 {Plan 9}'!AD$15)),"",'III_Plan comp 438.68 {Plan 9}'!AD$15&amp;analysismethod1)</f>
        <v xml:space="preserve">Geomapping; 
</v>
      </c>
      <c r="CL112" s="248" t="str">
        <f>IF(ISNUMBER(FIND(analysismethod1,'III_Plan comp 438.68 {Plan 9}'!AE$15)),"",'III_Plan comp 438.68 {Plan 9}'!AE$15&amp;analysismethod1)</f>
        <v xml:space="preserve">Geomapping; 
</v>
      </c>
      <c r="CM112" s="248" t="str">
        <f>IF(ISNUMBER(FIND(analysismethod1,'III_Plan comp 438.68 {Plan 9}'!AF$15)),"",'III_Plan comp 438.68 {Plan 9}'!AF$15&amp;analysismethod1)</f>
        <v xml:space="preserve">Geomapping; 
</v>
      </c>
      <c r="CN112" s="248" t="str">
        <f>IF(ISNUMBER(FIND(analysismethod1,'III_Plan comp 438.68 {Plan 9}'!AG$15)),"",'III_Plan comp 438.68 {Plan 9}'!AG$15&amp;analysismethod1)</f>
        <v xml:space="preserve">Geomapping; 
</v>
      </c>
      <c r="CO112" s="248" t="str">
        <f>IF(ISNUMBER(FIND(analysismethod1,'III_Plan comp 438.68 {Plan 9}'!AH$15)),"",'III_Plan comp 438.68 {Plan 9}'!AH$15&amp;analysismethod1)</f>
        <v xml:space="preserve">Geomapping; 
</v>
      </c>
      <c r="CP112" s="248" t="str">
        <f>IF(ISNUMBER(FIND(analysismethod1,'III_Plan comp 438.68 {Plan 9}'!AI$15)),"",'III_Plan comp 438.68 {Plan 9}'!AI$15&amp;analysismethod1)</f>
        <v xml:space="preserve">Geomapping; 
</v>
      </c>
      <c r="CQ112" s="248" t="str">
        <f>IF(ISNUMBER(FIND(analysismethod1,'III_Plan comp 438.68 {Plan 9}'!AJ$15)),"",'III_Plan comp 438.68 {Plan 9}'!AJ$15&amp;analysismethod1)</f>
        <v xml:space="preserve">Geomapping; 
</v>
      </c>
      <c r="CR112" s="248" t="str">
        <f>IF(ISNUMBER(FIND(analysismethod1,'III_Plan comp 438.68 {Plan 9}'!AK$15)),"",'III_Plan comp 438.68 {Plan 9}'!AK$15&amp;analysismethod1)</f>
        <v xml:space="preserve">Geomapping; 
</v>
      </c>
      <c r="CS112" s="248" t="str">
        <f>IF(ISNUMBER(FIND(analysismethod1,'III_Plan comp 438.68 {Plan 9}'!AL$15)),"",'III_Plan comp 438.68 {Plan 9}'!AL$15&amp;analysismethod1)</f>
        <v xml:space="preserve">Geomapping; 
</v>
      </c>
      <c r="CT112" s="248" t="str">
        <f>IF(ISNUMBER(FIND(analysismethod1,'III_Plan comp 438.68 {Plan 9}'!AM$15)),"",'III_Plan comp 438.68 {Plan 9}'!AM$15&amp;analysismethod1)</f>
        <v xml:space="preserve">Geomapping; 
</v>
      </c>
      <c r="CU112" s="248" t="str">
        <f>IF(ISNUMBER(FIND(analysismethod1,'III_Plan comp 438.68 {Plan 9}'!AN$15)),"",'III_Plan comp 438.68 {Plan 9}'!AN$15&amp;analysismethod1)</f>
        <v xml:space="preserve">Geomapping; 
</v>
      </c>
      <c r="CV112" s="248" t="str">
        <f>IF(ISNUMBER(FIND(analysismethod1,'III_Plan comp 438.68 {Plan 9}'!AO$15)),"",'III_Plan comp 438.68 {Plan 9}'!AO$15&amp;analysismethod1)</f>
        <v xml:space="preserve">Geomapping; 
</v>
      </c>
      <c r="CW112" s="248" t="str">
        <f>IF(ISNUMBER(FIND(analysismethod1,'III_Plan comp 438.68 {Plan 9}'!AP$15)),"",'III_Plan comp 438.68 {Plan 9}'!AP$15&amp;analysismethod1)</f>
        <v xml:space="preserve">Geomapping; 
</v>
      </c>
      <c r="CX112" s="248" t="str">
        <f>IF(ISNUMBER(FIND(analysismethod1,'III_Plan comp 438.68 {Plan 9}'!AQ$15)),"",'III_Plan comp 438.68 {Plan 9}'!AQ$15&amp;analysismethod1)</f>
        <v xml:space="preserve">Geomapping; 
</v>
      </c>
      <c r="CY112" s="248" t="str">
        <f>IF(ISNUMBER(FIND(analysismethod1,'III_Plan comp 438.68 {Plan 9}'!AR$15)),"",'III_Plan comp 438.68 {Plan 9}'!AR$15&amp;analysismethod1)</f>
        <v xml:space="preserve">Geomapping; 
</v>
      </c>
      <c r="CZ112" s="248" t="str">
        <f>IF(ISNUMBER(FIND(analysismethod1,'III_Plan comp 438.68 {Plan 9}'!AS$15)),"",'III_Plan comp 438.68 {Plan 9}'!AS$15&amp;analysismethod1)</f>
        <v xml:space="preserve">Geomapping; 
</v>
      </c>
      <c r="DA112" s="248" t="str">
        <f>IF(ISNUMBER(FIND(analysismethod1,'III_Plan comp 438.68 {Plan 9}'!AT$15)),"",'III_Plan comp 438.68 {Plan 9}'!AT$15&amp;analysismethod1)</f>
        <v xml:space="preserve">Geomapping; 
</v>
      </c>
      <c r="DB112" s="248" t="str">
        <f>IF(ISNUMBER(FIND(analysismethod1,'III_Plan comp 438.68 {Plan 9}'!AU$15)),"",'III_Plan comp 438.68 {Plan 9}'!AU$15&amp;analysismethod1)</f>
        <v xml:space="preserve">Geomapping; 
</v>
      </c>
      <c r="DC112" s="248" t="str">
        <f>IF(ISNUMBER(FIND(analysismethod1,'III_Plan comp 438.68 {Plan 9}'!AV$15)),"",'III_Plan comp 438.68 {Plan 9}'!AV$15&amp;analysismethod1)</f>
        <v xml:space="preserve">Geomapping; 
</v>
      </c>
      <c r="DD112" s="248" t="str">
        <f>IF(ISNUMBER(FIND(analysismethod1,'III_Plan comp 438.68 {Plan 9}'!AW$15)),"",'III_Plan comp 438.68 {Plan 9}'!AW$15&amp;analysismethod1)</f>
        <v xml:space="preserve">Geomapping; 
</v>
      </c>
      <c r="DE112" s="248" t="str">
        <f>IF(ISNUMBER(FIND(analysismethod1,'III_Plan comp 438.68 {Plan 9}'!AX$15)),"",'III_Plan comp 438.68 {Plan 9}'!AX$15&amp;analysismethod1)</f>
        <v xml:space="preserve">Geomapping; 
</v>
      </c>
      <c r="DF112" s="248" t="str">
        <f>IF(ISNUMBER(FIND(analysismethod1,'III_Plan comp 438.68 {Plan 9}'!AY$15)),"",'III_Plan comp 438.68 {Plan 9}'!AY$15&amp;analysismethod1)</f>
        <v xml:space="preserve">Geomapping; 
</v>
      </c>
      <c r="DG112" s="248" t="str">
        <f>IF(ISNUMBER(FIND(analysismethod1,'III_Plan comp 438.68 {Plan 9}'!AZ$15)),"",'III_Plan comp 438.68 {Plan 9}'!AZ$15&amp;analysismethod1)</f>
        <v xml:space="preserve">Geomapping; 
</v>
      </c>
      <c r="DH112" s="248" t="str">
        <f>IF(ISNUMBER(FIND(analysismethod1,'III_Plan comp 438.68 {Plan 9}'!BA$15)),"",'III_Plan comp 438.68 {Plan 9}'!BA$15&amp;analysismethod1)</f>
        <v xml:space="preserve">Geomapping; 
</v>
      </c>
      <c r="DI112" s="248" t="str">
        <f>IF(ISNUMBER(FIND(analysismethod1,'III_Plan comp 438.68 {Plan 9}'!BB$15)),"",'III_Plan comp 438.68 {Plan 9}'!BB$15&amp;analysismethod1)</f>
        <v xml:space="preserve">Geomapping; 
</v>
      </c>
      <c r="DJ112" s="248" t="str">
        <f>IF(ISNUMBER(FIND(analysismethod1,'III_Plan comp 438.68 {Plan 9}'!BC$15)),"",'III_Plan comp 438.68 {Plan 9}'!BC$15&amp;analysismethod1)</f>
        <v xml:space="preserve">Geomapping; 
</v>
      </c>
      <c r="DK112" s="248" t="str">
        <f>IF(ISNUMBER(FIND(analysismethod1,'III_Plan comp 438.68 {Plan 9}'!BD$15)),"",'III_Plan comp 438.68 {Plan 9}'!BD$15&amp;analysismethod1)</f>
        <v xml:space="preserve">Geomapping; 
</v>
      </c>
      <c r="DL112" s="248" t="str">
        <f>IF(ISNUMBER(FIND(analysismethod1,'III_Plan comp 438.68 {Plan 9}'!BE$15)),"",'III_Plan comp 438.68 {Plan 9}'!BE$15&amp;analysismethod1)</f>
        <v xml:space="preserve">Geomapping; 
</v>
      </c>
      <c r="DM112" s="248" t="str">
        <f>IF(ISNUMBER(FIND(analysismethod1,'III_Plan comp 438.68 {Plan 9}'!BF$15)),"",'III_Plan comp 438.68 {Plan 9}'!BF$15&amp;analysismethod1)</f>
        <v xml:space="preserve">Geomapping; 
</v>
      </c>
      <c r="DN112" s="248" t="str">
        <f>IF(ISNUMBER(FIND(analysismethod1,'III_Plan comp 438.68 {Plan 9}'!BG$15)),"",'III_Plan comp 438.68 {Plan 9}'!BG$15&amp;analysismethod1)</f>
        <v xml:space="preserve">Geomapping; 
</v>
      </c>
      <c r="DO112" s="248" t="str">
        <f>IF(ISNUMBER(FIND(analysismethod1,'III_Plan comp 438.68 {Plan 9}'!BH$15)),"",'III_Plan comp 438.68 {Plan 9}'!BH$15&amp;analysismethod1)</f>
        <v xml:space="preserve">Geomapping; 
</v>
      </c>
      <c r="DP112" s="248" t="str">
        <f>IF(ISNUMBER(FIND(analysismethod1,'III_Plan comp 438.68 {Plan 9}'!BI$15)),"",'III_Plan comp 438.68 {Plan 9}'!BI$15&amp;analysismethod1)</f>
        <v xml:space="preserve">Geomapping; 
</v>
      </c>
      <c r="DQ112" s="248" t="str">
        <f>IF(ISNUMBER(FIND(analysismethod1,'III_Plan comp 438.68 {Plan 9}'!BJ$15)),"",'III_Plan comp 438.68 {Plan 9}'!BJ$15&amp;analysismethod1)</f>
        <v xml:space="preserve">Geomapping; 
</v>
      </c>
      <c r="DR112" s="248" t="str">
        <f>IF(ISNUMBER(FIND(analysismethod1,'III_Plan comp 438.68 {Plan 9}'!BK$15)),"",'III_Plan comp 438.68 {Plan 9}'!BK$15&amp;analysismethod1)</f>
        <v xml:space="preserve">Geomapping; 
</v>
      </c>
      <c r="DS112" s="248" t="str">
        <f>IF(ISNUMBER(FIND(analysismethod1,'III_Plan comp 438.68 {Plan 9}'!BL$15)),"",'III_Plan comp 438.68 {Plan 9}'!BL$15&amp;analysismethod1)</f>
        <v xml:space="preserve">Geomapping; 
</v>
      </c>
      <c r="DT112" s="248" t="str">
        <f>IF(ISNUMBER(FIND(analysismethod1,'III_Plan comp 438.68 {Plan 9}'!BM$15)),"",'III_Plan comp 438.68 {Plan 9}'!BM$15&amp;analysismethod1)</f>
        <v xml:space="preserve">Geomapping; 
</v>
      </c>
      <c r="DU112" s="248" t="str">
        <f>IF(ISNUMBER(FIND(analysismethod1,'III_Plan comp 438.68 {Plan 9}'!BN$15)),"",'III_Plan comp 438.68 {Plan 9}'!BN$15&amp;analysismethod1)</f>
        <v xml:space="preserve">Geomapping; 
</v>
      </c>
      <c r="DV112" s="248" t="str">
        <f>IF(ISNUMBER(FIND(analysismethod1,'III_Plan comp 438.68 {Plan 9}'!BO$15)),"",'III_Plan comp 438.68 {Plan 9}'!BO$15&amp;analysismethod1)</f>
        <v xml:space="preserve">Geomapping; 
</v>
      </c>
      <c r="DW112" s="248" t="str">
        <f>IF(ISNUMBER(FIND(analysismethod1,'III_Plan comp 438.68 {Plan 9}'!BP$15)),"",'III_Plan comp 438.68 {Plan 9}'!BP$15&amp;analysismethod1)</f>
        <v xml:space="preserve">Geomapping; 
</v>
      </c>
      <c r="DX112" s="248" t="str">
        <f>IF(ISNUMBER(FIND(analysismethod1,'III_Plan comp 438.68 {Plan 9}'!BQ$15)),"",'III_Plan comp 438.68 {Plan 9}'!BQ$15&amp;analysismethod1)</f>
        <v xml:space="preserve">Geomapping; 
</v>
      </c>
      <c r="DY112" s="248" t="str">
        <f>IF(ISNUMBER(FIND(analysismethod1,'III_Plan comp 438.68 {Plan 9}'!BR$15)),"",'III_Plan comp 438.68 {Plan 9}'!BR$15&amp;analysismethod1)</f>
        <v xml:space="preserve">Geomapping; 
</v>
      </c>
      <c r="DZ112" s="248" t="str">
        <f>IF(ISNUMBER(FIND(analysismethod1,'III_Plan comp 438.68 {Plan 9}'!BS$15)),"",'III_Plan comp 438.68 {Plan 9}'!BS$15&amp;analysismethod1)</f>
        <v xml:space="preserve">Geomapping; 
</v>
      </c>
      <c r="EA112" s="248" t="str">
        <f>IF(ISNUMBER(FIND(analysismethod1,'III_Plan comp 438.68 {Plan 9}'!BT$15)),"",'III_Plan comp 438.68 {Plan 9}'!BT$15&amp;analysismethod1)</f>
        <v xml:space="preserve">Geomapping; 
</v>
      </c>
      <c r="EB112" s="248" t="str">
        <f>IF(ISNUMBER(FIND(analysismethod1,'III_Plan comp 438.68 {Plan 9}'!BU$15)),"",'III_Plan comp 438.68 {Plan 9}'!BU$15&amp;analysismethod1)</f>
        <v xml:space="preserve">Geomapping; 
</v>
      </c>
      <c r="EC112" s="248" t="str">
        <f>IF(ISNUMBER(FIND(analysismethod1,'III_Plan comp 438.68 {Plan 9}'!BV$15)),"",'III_Plan comp 438.68 {Plan 9}'!BV$15&amp;analysismethod1)</f>
        <v xml:space="preserve">Geomapping; 
</v>
      </c>
      <c r="ED112" s="248" t="str">
        <f>IF(ISNUMBER(FIND(analysismethod1,'III_Plan comp 438.68 {Plan 9}'!BW$15)),"",'III_Plan comp 438.68 {Plan 9}'!BW$15&amp;analysismethod1)</f>
        <v xml:space="preserve">Geomapping; 
</v>
      </c>
      <c r="EE112" s="248" t="str">
        <f>IF(ISNUMBER(FIND(analysismethod1,'III_Plan comp 438.68 {Plan 9}'!BX$15)),"",'III_Plan comp 438.68 {Plan 9}'!BX$15&amp;analysismethod1)</f>
        <v xml:space="preserve">Geomapping; 
</v>
      </c>
      <c r="EF112" s="248" t="str">
        <f>IF(ISNUMBER(FIND(analysismethod1,'III_Plan comp 438.68 {Plan 9}'!BY$15)),"",'III_Plan comp 438.68 {Plan 9}'!BY$15&amp;analysismethod1)</f>
        <v xml:space="preserve">Geomapping; 
</v>
      </c>
      <c r="EG112" s="248" t="str">
        <f>IF(ISNUMBER(FIND(analysismethod1,'III_Plan comp 438.68 {Plan 9}'!BZ$15)),"",'III_Plan comp 438.68 {Plan 9}'!BZ$15&amp;analysismethod1)</f>
        <v xml:space="preserve">Geomapping; 
</v>
      </c>
      <c r="EH112" s="248" t="str">
        <f>IF(ISNUMBER(FIND(analysismethod1,'III_Plan comp 438.68 {Plan 9}'!CA$15)),"",'III_Plan comp 438.68 {Plan 9}'!CA$15&amp;analysismethod1)</f>
        <v xml:space="preserve">Geomapping; 
</v>
      </c>
      <c r="EI112" s="248" t="str">
        <f>IF(ISNUMBER(FIND(analysismethod1,'III_Plan comp 438.68 {Plan 9}'!CB$15)),"",'III_Plan comp 438.68 {Plan 9}'!CB$15&amp;analysismethod1)</f>
        <v xml:space="preserve">Geomapping; 
</v>
      </c>
      <c r="EJ112" s="248" t="str">
        <f>IF(ISNUMBER(FIND(analysismethod1,'III_Plan comp 438.68 {Plan 9}'!CC$15)),"",'III_Plan comp 438.68 {Plan 9}'!CC$15&amp;analysismethod1)</f>
        <v xml:space="preserve">Geomapping; 
</v>
      </c>
      <c r="EK112" s="248" t="str">
        <f>IF(ISNUMBER(FIND(analysismethod1,'III_Plan comp 438.68 {Plan 9}'!CD$15)),"",'III_Plan comp 438.68 {Plan 9}'!CD$15&amp;analysismethod1)</f>
        <v xml:space="preserve">Geomapping; 
</v>
      </c>
      <c r="EL112" s="248" t="str">
        <f>IF(ISNUMBER(FIND(analysismethod1,'III_Plan comp 438.68 {Plan 9}'!CE$15)),"",'III_Plan comp 438.68 {Plan 9}'!CE$15&amp;analysismethod1)</f>
        <v xml:space="preserve">Geomapping; 
</v>
      </c>
      <c r="EM112" s="248" t="str">
        <f>IF(ISNUMBER(FIND(analysismethod1,'III_Plan comp 438.68 {Plan 9}'!CF$15)),"",'III_Plan comp 438.68 {Plan 9}'!CF$15&amp;analysismethod1)</f>
        <v xml:space="preserve">Geomapping; 
</v>
      </c>
      <c r="EN112" s="248" t="str">
        <f>IF(ISNUMBER(FIND(analysismethod1,'III_Plan comp 438.68 {Plan 9}'!CG$15)),"",'III_Plan comp 438.68 {Plan 9}'!CG$15&amp;analysismethod1)</f>
        <v xml:space="preserve">Geomapping; 
</v>
      </c>
      <c r="EO112" s="248" t="str">
        <f>IF(ISNUMBER(FIND(analysismethod1,'III_Plan comp 438.68 {Plan 9}'!CH$15)),"",'III_Plan comp 438.68 {Plan 9}'!CH$15&amp;analysismethod1)</f>
        <v xml:space="preserve">Geomapping; 
</v>
      </c>
      <c r="EP112" s="248" t="str">
        <f>IF(ISNUMBER(FIND(analysismethod1,'III_Plan comp 438.68 {Plan 9}'!CI$15)),"",'III_Plan comp 438.68 {Plan 9}'!CI$15&amp;analysismethod1)</f>
        <v xml:space="preserve">Geomapping; 
</v>
      </c>
      <c r="EQ112" s="248" t="str">
        <f>IF(ISNUMBER(FIND(analysismethod1,'III_Plan comp 438.68 {Plan 9}'!CJ$15)),"",'III_Plan comp 438.68 {Plan 9}'!CJ$15&amp;analysismethod1)</f>
        <v xml:space="preserve">Geomapping; 
</v>
      </c>
      <c r="ER112" s="248" t="str">
        <f>IF(ISNUMBER(FIND(analysismethod1,'III_Plan comp 438.68 {Plan 9}'!CK$15)),"",'III_Plan comp 438.68 {Plan 9}'!CK$15&amp;analysismethod1)</f>
        <v xml:space="preserve">Geomapping; 
</v>
      </c>
      <c r="ES112" s="248" t="str">
        <f>IF(ISNUMBER(FIND(analysismethod1,'III_Plan comp 438.68 {Plan 9}'!CL$15)),"",'III_Plan comp 438.68 {Plan 9}'!CL$15&amp;analysismethod1)</f>
        <v xml:space="preserve">Geomapping; 
</v>
      </c>
      <c r="ET112" s="248" t="str">
        <f>IF(ISNUMBER(FIND(analysismethod1,'III_Plan comp 438.68 {Plan 9}'!CM$15)),"",'III_Plan comp 438.68 {Plan 9}'!CM$15&amp;analysismethod1)</f>
        <v xml:space="preserve">Geomapping; 
</v>
      </c>
      <c r="EU112" s="248" t="str">
        <f>IF(ISNUMBER(FIND(analysismethod1,'III_Plan comp 438.68 {Plan 9}'!CN$15)),"",'III_Plan comp 438.68 {Plan 9}'!CN$15&amp;analysismethod1)</f>
        <v xml:space="preserve">Geomapping; 
</v>
      </c>
      <c r="EV112" s="248" t="str">
        <f>IF(ISNUMBER(FIND(analysismethod1,'III_Plan comp 438.68 {Plan 9}'!CO$15)),"",'III_Plan comp 438.68 {Plan 9}'!CO$15&amp;analysismethod1)</f>
        <v xml:space="preserve">Geomapping; 
</v>
      </c>
      <c r="EW112" s="248" t="str">
        <f>IF(ISNUMBER(FIND(analysismethod1,'III_Plan comp 438.68 {Plan 9}'!CP$15)),"",'III_Plan comp 438.68 {Plan 9}'!CP$15&amp;analysismethod1)</f>
        <v xml:space="preserve">Geomapping; 
</v>
      </c>
      <c r="EX112" s="248" t="str">
        <f>IF(ISNUMBER(FIND(analysismethod1,'III_Plan comp 438.68 {Plan 9}'!CQ$15)),"",'III_Plan comp 438.68 {Plan 9}'!CQ$15&amp;analysismethod1)</f>
        <v xml:space="preserve">Geomapping; 
</v>
      </c>
      <c r="EY112" s="248" t="str">
        <f>IF(ISNUMBER(FIND(analysismethod1,'III_Plan comp 438.68 {Plan 9}'!CR$15)),"",'III_Plan comp 438.68 {Plan 9}'!CR$15&amp;analysismethod1)</f>
        <v xml:space="preserve">Geomapping; 
</v>
      </c>
      <c r="EZ112" s="248" t="str">
        <f>IF(ISNUMBER(FIND(analysismethod1,'III_Plan comp 438.68 {Plan 9}'!CS$15)),"",'III_Plan comp 438.68 {Plan 9}'!CS$15&amp;analysismethod1)</f>
        <v xml:space="preserve">Geomapping; 
</v>
      </c>
      <c r="FA112" s="248" t="str">
        <f>IF(ISNUMBER(FIND(analysismethod1,'III_Plan comp 438.68 {Plan 9}'!CT$15)),"",'III_Plan comp 438.68 {Plan 9}'!CT$15&amp;analysismethod1)</f>
        <v xml:space="preserve">Geomapping; 
</v>
      </c>
      <c r="FB112" s="248" t="str">
        <f>IF(ISNUMBER(FIND(analysismethod1,'III_Plan comp 438.68 {Plan 9}'!CU$15)),"",'III_Plan comp 438.68 {Plan 9}'!CU$15&amp;analysismethod1)</f>
        <v xml:space="preserve">Geomapping; 
</v>
      </c>
      <c r="FC112" s="248" t="str">
        <f>IF(ISNUMBER(FIND(analysismethod1,'III_Plan comp 438.68 {Plan 9}'!CV$15)),"",'III_Plan comp 438.68 {Plan 9}'!CV$15&amp;analysismethod1)</f>
        <v xml:space="preserve">Geomapping; 
</v>
      </c>
      <c r="FD112" s="248" t="str">
        <f>IF(ISNUMBER(FIND(analysismethod1,'III_Plan comp 438.68 {Plan 9}'!CW$15)),"",'III_Plan comp 438.68 {Plan 9}'!CW$15&amp;analysismethod1)</f>
        <v xml:space="preserve">Geomapping; 
</v>
      </c>
      <c r="FE112" s="248" t="str">
        <f>IF(ISNUMBER(FIND(analysismethod1,'III_Plan comp 438.68 {Plan 9}'!CX$15)),"",'III_Plan comp 438.68 {Plan 9}'!CX$15&amp;analysismethod1)</f>
        <v xml:space="preserve">Geomapping; 
</v>
      </c>
      <c r="FF112" s="248" t="str">
        <f>IF(ISNUMBER(FIND(analysismethod1,'III_Plan comp 438.68 {Plan 9}'!CY$15)),"",'III_Plan comp 438.68 {Plan 9}'!CY$15&amp;analysismethod1)</f>
        <v xml:space="preserve">Geomapping; 
</v>
      </c>
      <c r="FG112" s="248" t="str">
        <f>IF(ISNUMBER(FIND(analysismethod1,'III_Plan comp 438.68 {Plan 9}'!CZ$15)),"",'III_Plan comp 438.68 {Plan 9}'!CZ$15&amp;analysismethod1)</f>
        <v xml:space="preserve">Geomapping; 
</v>
      </c>
    </row>
    <row r="113" spans="62:163" x14ac:dyDescent="0.2">
      <c r="BK113" s="250" t="str">
        <f>IF('I_State and program information'!$E$54="Yes","Plan Provider Directory Review"&amp;"; "&amp;CHAR(10)&amp;CHAR(10),"")</f>
        <v xml:space="preserve">Plan Provider Directory Review; 
</v>
      </c>
      <c r="BL113" s="251" t="str">
        <f>IF(ISNUMBER(FIND(analysismethod2,'III_Plan comp 438.68 {Plan 9}'!E$15)),"",'III_Plan comp 438.68 {Plan 9}'!E$15&amp;analysismethod2)</f>
        <v xml:space="preserve">Plan Provider Directory Review; 
</v>
      </c>
      <c r="BM113" s="251" t="str">
        <f>IF(ISNUMBER(FIND(analysismethod2,'III_Plan comp 438.68 {Plan 9}'!F$15)),"",'III_Plan comp 438.68 {Plan 9}'!F$15&amp;analysismethod2)</f>
        <v xml:space="preserve">Plan Provider Directory Review; 
</v>
      </c>
      <c r="BN113" s="251" t="str">
        <f>IF(ISNUMBER(FIND(analysismethod2,'III_Plan comp 438.68 {Plan 9}'!G$15)),"",'III_Plan comp 438.68 {Plan 9}'!G$15&amp;analysismethod2)</f>
        <v xml:space="preserve">Plan Provider Directory Review; 
</v>
      </c>
      <c r="BO113" s="251" t="str">
        <f>IF(ISNUMBER(FIND(analysismethod2,'III_Plan comp 438.68 {Plan 9}'!H$15)),"",'III_Plan comp 438.68 {Plan 9}'!H$15&amp;analysismethod2)</f>
        <v xml:space="preserve">Plan Provider Directory Review; 
</v>
      </c>
      <c r="BP113" s="251" t="str">
        <f>IF(ISNUMBER(FIND(analysismethod2,'III_Plan comp 438.68 {Plan 9}'!I$15)),"",'III_Plan comp 438.68 {Plan 9}'!I$15&amp;analysismethod2)</f>
        <v xml:space="preserve">Plan Provider Directory Review; 
</v>
      </c>
      <c r="BQ113" s="251" t="str">
        <f>IF(ISNUMBER(FIND(analysismethod2,'III_Plan comp 438.68 {Plan 9}'!J$15)),"",'III_Plan comp 438.68 {Plan 9}'!J$15&amp;analysismethod2)</f>
        <v xml:space="preserve">Plan Provider Directory Review; 
</v>
      </c>
      <c r="BR113" s="251" t="str">
        <f>IF(ISNUMBER(FIND(analysismethod2,'III_Plan comp 438.68 {Plan 9}'!K$15)),"",'III_Plan comp 438.68 {Plan 9}'!K$15&amp;analysismethod2)</f>
        <v xml:space="preserve">Plan Provider Directory Review; 
</v>
      </c>
      <c r="BS113" s="251" t="str">
        <f>IF(ISNUMBER(FIND(analysismethod2,'III_Plan comp 438.68 {Plan 9}'!L$15)),"",'III_Plan comp 438.68 {Plan 9}'!L$15&amp;analysismethod2)</f>
        <v xml:space="preserve">Plan Provider Directory Review; 
</v>
      </c>
      <c r="BT113" s="251" t="str">
        <f>IF(ISNUMBER(FIND(analysismethod2,'III_Plan comp 438.68 {Plan 9}'!M$15)),"",'III_Plan comp 438.68 {Plan 9}'!M$15&amp;analysismethod2)</f>
        <v xml:space="preserve">Plan Provider Directory Review; 
</v>
      </c>
      <c r="BU113" s="251" t="str">
        <f>IF(ISNUMBER(FIND(analysismethod2,'III_Plan comp 438.68 {Plan 9}'!N$15)),"",'III_Plan comp 438.68 {Plan 9}'!N$15&amp;analysismethod2)</f>
        <v xml:space="preserve">Plan Provider Directory Review; 
</v>
      </c>
      <c r="BV113" s="251" t="str">
        <f>IF(ISNUMBER(FIND(analysismethod2,'III_Plan comp 438.68 {Plan 9}'!O$15)),"",'III_Plan comp 438.68 {Plan 9}'!O$15&amp;analysismethod2)</f>
        <v xml:space="preserve">Plan Provider Directory Review; 
</v>
      </c>
      <c r="BW113" s="251" t="str">
        <f>IF(ISNUMBER(FIND(analysismethod2,'III_Plan comp 438.68 {Plan 9}'!P$15)),"",'III_Plan comp 438.68 {Plan 9}'!P$15&amp;analysismethod2)</f>
        <v xml:space="preserve">Plan Provider Directory Review; 
</v>
      </c>
      <c r="BX113" s="251" t="str">
        <f>IF(ISNUMBER(FIND(analysismethod2,'III_Plan comp 438.68 {Plan 9}'!Q$15)),"",'III_Plan comp 438.68 {Plan 9}'!Q$15&amp;analysismethod2)</f>
        <v xml:space="preserve">Plan Provider Directory Review; 
</v>
      </c>
      <c r="BY113" s="251" t="str">
        <f>IF(ISNUMBER(FIND(analysismethod2,'III_Plan comp 438.68 {Plan 9}'!R$15)),"",'III_Plan comp 438.68 {Plan 9}'!R$15&amp;analysismethod2)</f>
        <v xml:space="preserve">Plan Provider Directory Review; 
</v>
      </c>
      <c r="BZ113" s="251" t="str">
        <f>IF(ISNUMBER(FIND(analysismethod2,'III_Plan comp 438.68 {Plan 9}'!S$15)),"",'III_Plan comp 438.68 {Plan 9}'!S$15&amp;analysismethod2)</f>
        <v xml:space="preserve">Plan Provider Directory Review; 
</v>
      </c>
      <c r="CA113" s="251" t="str">
        <f>IF(ISNUMBER(FIND(analysismethod2,'III_Plan comp 438.68 {Plan 9}'!T$15)),"",'III_Plan comp 438.68 {Plan 9}'!T$15&amp;analysismethod2)</f>
        <v xml:space="preserve">Plan Provider Directory Review; 
</v>
      </c>
      <c r="CB113" s="251" t="str">
        <f>IF(ISNUMBER(FIND(analysismethod2,'III_Plan comp 438.68 {Plan 9}'!U$15)),"",'III_Plan comp 438.68 {Plan 9}'!U$15&amp;analysismethod2)</f>
        <v xml:space="preserve">Plan Provider Directory Review; 
</v>
      </c>
      <c r="CC113" s="251" t="str">
        <f>IF(ISNUMBER(FIND(analysismethod2,'III_Plan comp 438.68 {Plan 9}'!V$15)),"",'III_Plan comp 438.68 {Plan 9}'!V$15&amp;analysismethod2)</f>
        <v xml:space="preserve">Plan Provider Directory Review; 
</v>
      </c>
      <c r="CD113" s="251" t="str">
        <f>IF(ISNUMBER(FIND(analysismethod2,'III_Plan comp 438.68 {Plan 9}'!W$15)),"",'III_Plan comp 438.68 {Plan 9}'!W$15&amp;analysismethod2)</f>
        <v xml:space="preserve">Plan Provider Directory Review; 
</v>
      </c>
      <c r="CE113" s="251" t="str">
        <f>IF(ISNUMBER(FIND(analysismethod2,'III_Plan comp 438.68 {Plan 9}'!X$15)),"",'III_Plan comp 438.68 {Plan 9}'!X$15&amp;analysismethod2)</f>
        <v xml:space="preserve">Plan Provider Directory Review; 
</v>
      </c>
      <c r="CF113" s="251" t="str">
        <f>IF(ISNUMBER(FIND(analysismethod2,'III_Plan comp 438.68 {Plan 9}'!Y$15)),"",'III_Plan comp 438.68 {Plan 9}'!Y$15&amp;analysismethod2)</f>
        <v xml:space="preserve">Plan Provider Directory Review; 
</v>
      </c>
      <c r="CG113" s="251" t="str">
        <f>IF(ISNUMBER(FIND(analysismethod2,'III_Plan comp 438.68 {Plan 9}'!Z$15)),"",'III_Plan comp 438.68 {Plan 9}'!Z$15&amp;analysismethod2)</f>
        <v xml:space="preserve">Plan Provider Directory Review; 
</v>
      </c>
      <c r="CH113" s="251" t="str">
        <f>IF(ISNUMBER(FIND(analysismethod2,'III_Plan comp 438.68 {Plan 9}'!AA$15)),"",'III_Plan comp 438.68 {Plan 9}'!AA$15&amp;analysismethod2)</f>
        <v xml:space="preserve">Plan Provider Directory Review; 
</v>
      </c>
      <c r="CI113" s="251" t="str">
        <f>IF(ISNUMBER(FIND(analysismethod2,'III_Plan comp 438.68 {Plan 9}'!AB$15)),"",'III_Plan comp 438.68 {Plan 9}'!AB$15&amp;analysismethod2)</f>
        <v xml:space="preserve">Plan Provider Directory Review; 
</v>
      </c>
      <c r="CJ113" s="251" t="str">
        <f>IF(ISNUMBER(FIND(analysismethod2,'III_Plan comp 438.68 {Plan 9}'!AC$15)),"",'III_Plan comp 438.68 {Plan 9}'!AC$15&amp;analysismethod2)</f>
        <v xml:space="preserve">Plan Provider Directory Review; 
</v>
      </c>
      <c r="CK113" s="251" t="str">
        <f>IF(ISNUMBER(FIND(analysismethod2,'III_Plan comp 438.68 {Plan 9}'!AD$15)),"",'III_Plan comp 438.68 {Plan 9}'!AD$15&amp;analysismethod2)</f>
        <v xml:space="preserve">Plan Provider Directory Review; 
</v>
      </c>
      <c r="CL113" s="251" t="str">
        <f>IF(ISNUMBER(FIND(analysismethod2,'III_Plan comp 438.68 {Plan 9}'!AE$15)),"",'III_Plan comp 438.68 {Plan 9}'!AE$15&amp;analysismethod2)</f>
        <v xml:space="preserve">Plan Provider Directory Review; 
</v>
      </c>
      <c r="CM113" s="251" t="str">
        <f>IF(ISNUMBER(FIND(analysismethod2,'III_Plan comp 438.68 {Plan 9}'!AF$15)),"",'III_Plan comp 438.68 {Plan 9}'!AF$15&amp;analysismethod2)</f>
        <v xml:space="preserve">Plan Provider Directory Review; 
</v>
      </c>
      <c r="CN113" s="251" t="str">
        <f>IF(ISNUMBER(FIND(analysismethod2,'III_Plan comp 438.68 {Plan 9}'!AG$15)),"",'III_Plan comp 438.68 {Plan 9}'!AG$15&amp;analysismethod2)</f>
        <v xml:space="preserve">Plan Provider Directory Review; 
</v>
      </c>
      <c r="CO113" s="251" t="str">
        <f>IF(ISNUMBER(FIND(analysismethod2,'III_Plan comp 438.68 {Plan 9}'!AH$15)),"",'III_Plan comp 438.68 {Plan 9}'!AH$15&amp;analysismethod2)</f>
        <v xml:space="preserve">Plan Provider Directory Review; 
</v>
      </c>
      <c r="CP113" s="251" t="str">
        <f>IF(ISNUMBER(FIND(analysismethod2,'III_Plan comp 438.68 {Plan 9}'!AI$15)),"",'III_Plan comp 438.68 {Plan 9}'!AI$15&amp;analysismethod2)</f>
        <v xml:space="preserve">Plan Provider Directory Review; 
</v>
      </c>
      <c r="CQ113" s="251" t="str">
        <f>IF(ISNUMBER(FIND(analysismethod2,'III_Plan comp 438.68 {Plan 9}'!AJ$15)),"",'III_Plan comp 438.68 {Plan 9}'!AJ$15&amp;analysismethod2)</f>
        <v xml:space="preserve">Plan Provider Directory Review; 
</v>
      </c>
      <c r="CR113" s="251" t="str">
        <f>IF(ISNUMBER(FIND(analysismethod2,'III_Plan comp 438.68 {Plan 9}'!AK$15)),"",'III_Plan comp 438.68 {Plan 9}'!AK$15&amp;analysismethod2)</f>
        <v xml:space="preserve">Plan Provider Directory Review; 
</v>
      </c>
      <c r="CS113" s="251" t="str">
        <f>IF(ISNUMBER(FIND(analysismethod2,'III_Plan comp 438.68 {Plan 9}'!AL$15)),"",'III_Plan comp 438.68 {Plan 9}'!AL$15&amp;analysismethod2)</f>
        <v xml:space="preserve">Plan Provider Directory Review; 
</v>
      </c>
      <c r="CT113" s="251" t="str">
        <f>IF(ISNUMBER(FIND(analysismethod2,'III_Plan comp 438.68 {Plan 9}'!AM$15)),"",'III_Plan comp 438.68 {Plan 9}'!AM$15&amp;analysismethod2)</f>
        <v xml:space="preserve">Plan Provider Directory Review; 
</v>
      </c>
      <c r="CU113" s="251" t="str">
        <f>IF(ISNUMBER(FIND(analysismethod2,'III_Plan comp 438.68 {Plan 9}'!AN$15)),"",'III_Plan comp 438.68 {Plan 9}'!AN$15&amp;analysismethod2)</f>
        <v xml:space="preserve">Plan Provider Directory Review; 
</v>
      </c>
      <c r="CV113" s="251" t="str">
        <f>IF(ISNUMBER(FIND(analysismethod2,'III_Plan comp 438.68 {Plan 9}'!AO$15)),"",'III_Plan comp 438.68 {Plan 9}'!AO$15&amp;analysismethod2)</f>
        <v xml:space="preserve">Plan Provider Directory Review; 
</v>
      </c>
      <c r="CW113" s="251" t="str">
        <f>IF(ISNUMBER(FIND(analysismethod2,'III_Plan comp 438.68 {Plan 9}'!AP$15)),"",'III_Plan comp 438.68 {Plan 9}'!AP$15&amp;analysismethod2)</f>
        <v xml:space="preserve">Plan Provider Directory Review; 
</v>
      </c>
      <c r="CX113" s="251" t="str">
        <f>IF(ISNUMBER(FIND(analysismethod2,'III_Plan comp 438.68 {Plan 9}'!AQ$15)),"",'III_Plan comp 438.68 {Plan 9}'!AQ$15&amp;analysismethod2)</f>
        <v xml:space="preserve">Plan Provider Directory Review; 
</v>
      </c>
      <c r="CY113" s="251" t="str">
        <f>IF(ISNUMBER(FIND(analysismethod2,'III_Plan comp 438.68 {Plan 9}'!AR$15)),"",'III_Plan comp 438.68 {Plan 9}'!AR$15&amp;analysismethod2)</f>
        <v xml:space="preserve">Plan Provider Directory Review; 
</v>
      </c>
      <c r="CZ113" s="251" t="str">
        <f>IF(ISNUMBER(FIND(analysismethod2,'III_Plan comp 438.68 {Plan 9}'!AS$15)),"",'III_Plan comp 438.68 {Plan 9}'!AS$15&amp;analysismethod2)</f>
        <v xml:space="preserve">Plan Provider Directory Review; 
</v>
      </c>
      <c r="DA113" s="251" t="str">
        <f>IF(ISNUMBER(FIND(analysismethod2,'III_Plan comp 438.68 {Plan 9}'!AT$15)),"",'III_Plan comp 438.68 {Plan 9}'!AT$15&amp;analysismethod2)</f>
        <v xml:space="preserve">Plan Provider Directory Review; 
</v>
      </c>
      <c r="DB113" s="251" t="str">
        <f>IF(ISNUMBER(FIND(analysismethod2,'III_Plan comp 438.68 {Plan 9}'!AU$15)),"",'III_Plan comp 438.68 {Plan 9}'!AU$15&amp;analysismethod2)</f>
        <v xml:space="preserve">Plan Provider Directory Review; 
</v>
      </c>
      <c r="DC113" s="251" t="str">
        <f>IF(ISNUMBER(FIND(analysismethod2,'III_Plan comp 438.68 {Plan 9}'!AV$15)),"",'III_Plan comp 438.68 {Plan 9}'!AV$15&amp;analysismethod2)</f>
        <v xml:space="preserve">Plan Provider Directory Review; 
</v>
      </c>
      <c r="DD113" s="251" t="str">
        <f>IF(ISNUMBER(FIND(analysismethod2,'III_Plan comp 438.68 {Plan 9}'!AW$15)),"",'III_Plan comp 438.68 {Plan 9}'!AW$15&amp;analysismethod2)</f>
        <v xml:space="preserve">Plan Provider Directory Review; 
</v>
      </c>
      <c r="DE113" s="251" t="str">
        <f>IF(ISNUMBER(FIND(analysismethod2,'III_Plan comp 438.68 {Plan 9}'!AX$15)),"",'III_Plan comp 438.68 {Plan 9}'!AX$15&amp;analysismethod2)</f>
        <v xml:space="preserve">Plan Provider Directory Review; 
</v>
      </c>
      <c r="DF113" s="251" t="str">
        <f>IF(ISNUMBER(FIND(analysismethod2,'III_Plan comp 438.68 {Plan 9}'!AY$15)),"",'III_Plan comp 438.68 {Plan 9}'!AY$15&amp;analysismethod2)</f>
        <v xml:space="preserve">Plan Provider Directory Review; 
</v>
      </c>
      <c r="DG113" s="251" t="str">
        <f>IF(ISNUMBER(FIND(analysismethod2,'III_Plan comp 438.68 {Plan 9}'!AZ$15)),"",'III_Plan comp 438.68 {Plan 9}'!AZ$15&amp;analysismethod2)</f>
        <v xml:space="preserve">Plan Provider Directory Review; 
</v>
      </c>
      <c r="DH113" s="251" t="str">
        <f>IF(ISNUMBER(FIND(analysismethod2,'III_Plan comp 438.68 {Plan 9}'!BA$15)),"",'III_Plan comp 438.68 {Plan 9}'!BA$15&amp;analysismethod2)</f>
        <v xml:space="preserve">Plan Provider Directory Review; 
</v>
      </c>
      <c r="DI113" s="251" t="str">
        <f>IF(ISNUMBER(FIND(analysismethod2,'III_Plan comp 438.68 {Plan 9}'!BB$15)),"",'III_Plan comp 438.68 {Plan 9}'!BB$15&amp;analysismethod2)</f>
        <v xml:space="preserve">Plan Provider Directory Review; 
</v>
      </c>
      <c r="DJ113" s="251" t="str">
        <f>IF(ISNUMBER(FIND(analysismethod2,'III_Plan comp 438.68 {Plan 9}'!BC$15)),"",'III_Plan comp 438.68 {Plan 9}'!BC$15&amp;analysismethod2)</f>
        <v xml:space="preserve">Plan Provider Directory Review; 
</v>
      </c>
      <c r="DK113" s="251" t="str">
        <f>IF(ISNUMBER(FIND(analysismethod2,'III_Plan comp 438.68 {Plan 9}'!BD$15)),"",'III_Plan comp 438.68 {Plan 9}'!BD$15&amp;analysismethod2)</f>
        <v xml:space="preserve">Plan Provider Directory Review; 
</v>
      </c>
      <c r="DL113" s="251" t="str">
        <f>IF(ISNUMBER(FIND(analysismethod2,'III_Plan comp 438.68 {Plan 9}'!BE$15)),"",'III_Plan comp 438.68 {Plan 9}'!BE$15&amp;analysismethod2)</f>
        <v xml:space="preserve">Plan Provider Directory Review; 
</v>
      </c>
      <c r="DM113" s="251" t="str">
        <f>IF(ISNUMBER(FIND(analysismethod2,'III_Plan comp 438.68 {Plan 9}'!BF$15)),"",'III_Plan comp 438.68 {Plan 9}'!BF$15&amp;analysismethod2)</f>
        <v xml:space="preserve">Plan Provider Directory Review; 
</v>
      </c>
      <c r="DN113" s="251" t="str">
        <f>IF(ISNUMBER(FIND(analysismethod2,'III_Plan comp 438.68 {Plan 9}'!BG$15)),"",'III_Plan comp 438.68 {Plan 9}'!BG$15&amp;analysismethod2)</f>
        <v xml:space="preserve">Plan Provider Directory Review; 
</v>
      </c>
      <c r="DO113" s="251" t="str">
        <f>IF(ISNUMBER(FIND(analysismethod2,'III_Plan comp 438.68 {Plan 9}'!BH$15)),"",'III_Plan comp 438.68 {Plan 9}'!BH$15&amp;analysismethod2)</f>
        <v xml:space="preserve">Plan Provider Directory Review; 
</v>
      </c>
      <c r="DP113" s="251" t="str">
        <f>IF(ISNUMBER(FIND(analysismethod2,'III_Plan comp 438.68 {Plan 9}'!BI$15)),"",'III_Plan comp 438.68 {Plan 9}'!BI$15&amp;analysismethod2)</f>
        <v xml:space="preserve">Plan Provider Directory Review; 
</v>
      </c>
      <c r="DQ113" s="251" t="str">
        <f>IF(ISNUMBER(FIND(analysismethod2,'III_Plan comp 438.68 {Plan 9}'!BJ$15)),"",'III_Plan comp 438.68 {Plan 9}'!BJ$15&amp;analysismethod2)</f>
        <v xml:space="preserve">Plan Provider Directory Review; 
</v>
      </c>
      <c r="DR113" s="251" t="str">
        <f>IF(ISNUMBER(FIND(analysismethod2,'III_Plan comp 438.68 {Plan 9}'!BK$15)),"",'III_Plan comp 438.68 {Plan 9}'!BK$15&amp;analysismethod2)</f>
        <v xml:space="preserve">Plan Provider Directory Review; 
</v>
      </c>
      <c r="DS113" s="251" t="str">
        <f>IF(ISNUMBER(FIND(analysismethod2,'III_Plan comp 438.68 {Plan 9}'!BL$15)),"",'III_Plan comp 438.68 {Plan 9}'!BL$15&amp;analysismethod2)</f>
        <v xml:space="preserve">Plan Provider Directory Review; 
</v>
      </c>
      <c r="DT113" s="251" t="str">
        <f>IF(ISNUMBER(FIND(analysismethod2,'III_Plan comp 438.68 {Plan 9}'!BM$15)),"",'III_Plan comp 438.68 {Plan 9}'!BM$15&amp;analysismethod2)</f>
        <v xml:space="preserve">Plan Provider Directory Review; 
</v>
      </c>
      <c r="DU113" s="251" t="str">
        <f>IF(ISNUMBER(FIND(analysismethod2,'III_Plan comp 438.68 {Plan 9}'!BN$15)),"",'III_Plan comp 438.68 {Plan 9}'!BN$15&amp;analysismethod2)</f>
        <v xml:space="preserve">Plan Provider Directory Review; 
</v>
      </c>
      <c r="DV113" s="251" t="str">
        <f>IF(ISNUMBER(FIND(analysismethod2,'III_Plan comp 438.68 {Plan 9}'!BO$15)),"",'III_Plan comp 438.68 {Plan 9}'!BO$15&amp;analysismethod2)</f>
        <v xml:space="preserve">Plan Provider Directory Review; 
</v>
      </c>
      <c r="DW113" s="251" t="str">
        <f>IF(ISNUMBER(FIND(analysismethod2,'III_Plan comp 438.68 {Plan 9}'!BP$15)),"",'III_Plan comp 438.68 {Plan 9}'!BP$15&amp;analysismethod2)</f>
        <v xml:space="preserve">Plan Provider Directory Review; 
</v>
      </c>
      <c r="DX113" s="251" t="str">
        <f>IF(ISNUMBER(FIND(analysismethod2,'III_Plan comp 438.68 {Plan 9}'!BQ$15)),"",'III_Plan comp 438.68 {Plan 9}'!BQ$15&amp;analysismethod2)</f>
        <v xml:space="preserve">Plan Provider Directory Review; 
</v>
      </c>
      <c r="DY113" s="251" t="str">
        <f>IF(ISNUMBER(FIND(analysismethod2,'III_Plan comp 438.68 {Plan 9}'!BR$15)),"",'III_Plan comp 438.68 {Plan 9}'!BR$15&amp;analysismethod2)</f>
        <v xml:space="preserve">Plan Provider Directory Review; 
</v>
      </c>
      <c r="DZ113" s="251" t="str">
        <f>IF(ISNUMBER(FIND(analysismethod2,'III_Plan comp 438.68 {Plan 9}'!BS$15)),"",'III_Plan comp 438.68 {Plan 9}'!BS$15&amp;analysismethod2)</f>
        <v xml:space="preserve">Plan Provider Directory Review; 
</v>
      </c>
      <c r="EA113" s="251" t="str">
        <f>IF(ISNUMBER(FIND(analysismethod2,'III_Plan comp 438.68 {Plan 9}'!BT$15)),"",'III_Plan comp 438.68 {Plan 9}'!BT$15&amp;analysismethod2)</f>
        <v xml:space="preserve">Plan Provider Directory Review; 
</v>
      </c>
      <c r="EB113" s="251" t="str">
        <f>IF(ISNUMBER(FIND(analysismethod2,'III_Plan comp 438.68 {Plan 9}'!BU$15)),"",'III_Plan comp 438.68 {Plan 9}'!BU$15&amp;analysismethod2)</f>
        <v xml:space="preserve">Plan Provider Directory Review; 
</v>
      </c>
      <c r="EC113" s="251" t="str">
        <f>IF(ISNUMBER(FIND(analysismethod2,'III_Plan comp 438.68 {Plan 9}'!BV$15)),"",'III_Plan comp 438.68 {Plan 9}'!BV$15&amp;analysismethod2)</f>
        <v xml:space="preserve">Plan Provider Directory Review; 
</v>
      </c>
      <c r="ED113" s="251" t="str">
        <f>IF(ISNUMBER(FIND(analysismethod2,'III_Plan comp 438.68 {Plan 9}'!BW$15)),"",'III_Plan comp 438.68 {Plan 9}'!BW$15&amp;analysismethod2)</f>
        <v xml:space="preserve">Plan Provider Directory Review; 
</v>
      </c>
      <c r="EE113" s="251" t="str">
        <f>IF(ISNUMBER(FIND(analysismethod2,'III_Plan comp 438.68 {Plan 9}'!BX$15)),"",'III_Plan comp 438.68 {Plan 9}'!BX$15&amp;analysismethod2)</f>
        <v xml:space="preserve">Plan Provider Directory Review; 
</v>
      </c>
      <c r="EF113" s="251" t="str">
        <f>IF(ISNUMBER(FIND(analysismethod2,'III_Plan comp 438.68 {Plan 9}'!BY$15)),"",'III_Plan comp 438.68 {Plan 9}'!BY$15&amp;analysismethod2)</f>
        <v xml:space="preserve">Plan Provider Directory Review; 
</v>
      </c>
      <c r="EG113" s="251" t="str">
        <f>IF(ISNUMBER(FIND(analysismethod2,'III_Plan comp 438.68 {Plan 9}'!BZ$15)),"",'III_Plan comp 438.68 {Plan 9}'!BZ$15&amp;analysismethod2)</f>
        <v xml:space="preserve">Plan Provider Directory Review; 
</v>
      </c>
      <c r="EH113" s="251" t="str">
        <f>IF(ISNUMBER(FIND(analysismethod2,'III_Plan comp 438.68 {Plan 9}'!CA$15)),"",'III_Plan comp 438.68 {Plan 9}'!CA$15&amp;analysismethod2)</f>
        <v xml:space="preserve">Plan Provider Directory Review; 
</v>
      </c>
      <c r="EI113" s="251" t="str">
        <f>IF(ISNUMBER(FIND(analysismethod2,'III_Plan comp 438.68 {Plan 9}'!CB$15)),"",'III_Plan comp 438.68 {Plan 9}'!CB$15&amp;analysismethod2)</f>
        <v xml:space="preserve">Plan Provider Directory Review; 
</v>
      </c>
      <c r="EJ113" s="251" t="str">
        <f>IF(ISNUMBER(FIND(analysismethod2,'III_Plan comp 438.68 {Plan 9}'!CC$15)),"",'III_Plan comp 438.68 {Plan 9}'!CC$15&amp;analysismethod2)</f>
        <v xml:space="preserve">Plan Provider Directory Review; 
</v>
      </c>
      <c r="EK113" s="251" t="str">
        <f>IF(ISNUMBER(FIND(analysismethod2,'III_Plan comp 438.68 {Plan 9}'!CD$15)),"",'III_Plan comp 438.68 {Plan 9}'!CD$15&amp;analysismethod2)</f>
        <v xml:space="preserve">Plan Provider Directory Review; 
</v>
      </c>
      <c r="EL113" s="251" t="str">
        <f>IF(ISNUMBER(FIND(analysismethod2,'III_Plan comp 438.68 {Plan 9}'!CE$15)),"",'III_Plan comp 438.68 {Plan 9}'!CE$15&amp;analysismethod2)</f>
        <v xml:space="preserve">Plan Provider Directory Review; 
</v>
      </c>
      <c r="EM113" s="251" t="str">
        <f>IF(ISNUMBER(FIND(analysismethod2,'III_Plan comp 438.68 {Plan 9}'!CF$15)),"",'III_Plan comp 438.68 {Plan 9}'!CF$15&amp;analysismethod2)</f>
        <v xml:space="preserve">Plan Provider Directory Review; 
</v>
      </c>
      <c r="EN113" s="251" t="str">
        <f>IF(ISNUMBER(FIND(analysismethod2,'III_Plan comp 438.68 {Plan 9}'!CG$15)),"",'III_Plan comp 438.68 {Plan 9}'!CG$15&amp;analysismethod2)</f>
        <v xml:space="preserve">Plan Provider Directory Review; 
</v>
      </c>
      <c r="EO113" s="251" t="str">
        <f>IF(ISNUMBER(FIND(analysismethod2,'III_Plan comp 438.68 {Plan 9}'!CH$15)),"",'III_Plan comp 438.68 {Plan 9}'!CH$15&amp;analysismethod2)</f>
        <v xml:space="preserve">Plan Provider Directory Review; 
</v>
      </c>
      <c r="EP113" s="251" t="str">
        <f>IF(ISNUMBER(FIND(analysismethod2,'III_Plan comp 438.68 {Plan 9}'!CI$15)),"",'III_Plan comp 438.68 {Plan 9}'!CI$15&amp;analysismethod2)</f>
        <v xml:space="preserve">Plan Provider Directory Review; 
</v>
      </c>
      <c r="EQ113" s="251" t="str">
        <f>IF(ISNUMBER(FIND(analysismethod2,'III_Plan comp 438.68 {Plan 9}'!CJ$15)),"",'III_Plan comp 438.68 {Plan 9}'!CJ$15&amp;analysismethod2)</f>
        <v xml:space="preserve">Plan Provider Directory Review; 
</v>
      </c>
      <c r="ER113" s="251" t="str">
        <f>IF(ISNUMBER(FIND(analysismethod2,'III_Plan comp 438.68 {Plan 9}'!CK$15)),"",'III_Plan comp 438.68 {Plan 9}'!CK$15&amp;analysismethod2)</f>
        <v xml:space="preserve">Plan Provider Directory Review; 
</v>
      </c>
      <c r="ES113" s="251" t="str">
        <f>IF(ISNUMBER(FIND(analysismethod2,'III_Plan comp 438.68 {Plan 9}'!CL$15)),"",'III_Plan comp 438.68 {Plan 9}'!CL$15&amp;analysismethod2)</f>
        <v xml:space="preserve">Plan Provider Directory Review; 
</v>
      </c>
      <c r="ET113" s="251" t="str">
        <f>IF(ISNUMBER(FIND(analysismethod2,'III_Plan comp 438.68 {Plan 9}'!CM$15)),"",'III_Plan comp 438.68 {Plan 9}'!CM$15&amp;analysismethod2)</f>
        <v xml:space="preserve">Plan Provider Directory Review; 
</v>
      </c>
      <c r="EU113" s="251" t="str">
        <f>IF(ISNUMBER(FIND(analysismethod2,'III_Plan comp 438.68 {Plan 9}'!CN$15)),"",'III_Plan comp 438.68 {Plan 9}'!CN$15&amp;analysismethod2)</f>
        <v xml:space="preserve">Plan Provider Directory Review; 
</v>
      </c>
      <c r="EV113" s="251" t="str">
        <f>IF(ISNUMBER(FIND(analysismethod2,'III_Plan comp 438.68 {Plan 9}'!CO$15)),"",'III_Plan comp 438.68 {Plan 9}'!CO$15&amp;analysismethod2)</f>
        <v xml:space="preserve">Plan Provider Directory Review; 
</v>
      </c>
      <c r="EW113" s="251" t="str">
        <f>IF(ISNUMBER(FIND(analysismethod2,'III_Plan comp 438.68 {Plan 9}'!CP$15)),"",'III_Plan comp 438.68 {Plan 9}'!CP$15&amp;analysismethod2)</f>
        <v xml:space="preserve">Plan Provider Directory Review; 
</v>
      </c>
      <c r="EX113" s="251" t="str">
        <f>IF(ISNUMBER(FIND(analysismethod2,'III_Plan comp 438.68 {Plan 9}'!CQ$15)),"",'III_Plan comp 438.68 {Plan 9}'!CQ$15&amp;analysismethod2)</f>
        <v xml:space="preserve">Plan Provider Directory Review; 
</v>
      </c>
      <c r="EY113" s="251" t="str">
        <f>IF(ISNUMBER(FIND(analysismethod2,'III_Plan comp 438.68 {Plan 9}'!CR$15)),"",'III_Plan comp 438.68 {Plan 9}'!CR$15&amp;analysismethod2)</f>
        <v xml:space="preserve">Plan Provider Directory Review; 
</v>
      </c>
      <c r="EZ113" s="251" t="str">
        <f>IF(ISNUMBER(FIND(analysismethod2,'III_Plan comp 438.68 {Plan 9}'!CS$15)),"",'III_Plan comp 438.68 {Plan 9}'!CS$15&amp;analysismethod2)</f>
        <v xml:space="preserve">Plan Provider Directory Review; 
</v>
      </c>
      <c r="FA113" s="251" t="str">
        <f>IF(ISNUMBER(FIND(analysismethod2,'III_Plan comp 438.68 {Plan 9}'!CT$15)),"",'III_Plan comp 438.68 {Plan 9}'!CT$15&amp;analysismethod2)</f>
        <v xml:space="preserve">Plan Provider Directory Review; 
</v>
      </c>
      <c r="FB113" s="251" t="str">
        <f>IF(ISNUMBER(FIND(analysismethod2,'III_Plan comp 438.68 {Plan 9}'!CU$15)),"",'III_Plan comp 438.68 {Plan 9}'!CU$15&amp;analysismethod2)</f>
        <v xml:space="preserve">Plan Provider Directory Review; 
</v>
      </c>
      <c r="FC113" s="251" t="str">
        <f>IF(ISNUMBER(FIND(analysismethod2,'III_Plan comp 438.68 {Plan 9}'!CV$15)),"",'III_Plan comp 438.68 {Plan 9}'!CV$15&amp;analysismethod2)</f>
        <v xml:space="preserve">Plan Provider Directory Review; 
</v>
      </c>
      <c r="FD113" s="251" t="str">
        <f>IF(ISNUMBER(FIND(analysismethod2,'III_Plan comp 438.68 {Plan 9}'!CW$15)),"",'III_Plan comp 438.68 {Plan 9}'!CW$15&amp;analysismethod2)</f>
        <v xml:space="preserve">Plan Provider Directory Review; 
</v>
      </c>
      <c r="FE113" s="251" t="str">
        <f>IF(ISNUMBER(FIND(analysismethod2,'III_Plan comp 438.68 {Plan 9}'!CX$15)),"",'III_Plan comp 438.68 {Plan 9}'!CX$15&amp;analysismethod2)</f>
        <v xml:space="preserve">Plan Provider Directory Review; 
</v>
      </c>
      <c r="FF113" s="251" t="str">
        <f>IF(ISNUMBER(FIND(analysismethod2,'III_Plan comp 438.68 {Plan 9}'!CY$15)),"",'III_Plan comp 438.68 {Plan 9}'!CY$15&amp;analysismethod2)</f>
        <v xml:space="preserve">Plan Provider Directory Review; 
</v>
      </c>
      <c r="FG113" s="251" t="str">
        <f>IF(ISNUMBER(FIND(analysismethod2,'III_Plan comp 438.68 {Plan 9}'!CZ$15)),"",'III_Plan comp 438.68 {Plan 9}'!CZ$15&amp;analysismethod2)</f>
        <v xml:space="preserve">Plan Provider Directory Review; 
</v>
      </c>
    </row>
    <row r="114" spans="62:163" x14ac:dyDescent="0.2">
      <c r="BK114" s="250" t="str">
        <f>IF('I_State and program information'!$E$58="Yes","Secret Shopper: Network Participation"&amp;"; "&amp;CHAR(10)&amp;CHAR(10),"")</f>
        <v xml:space="preserve">Secret Shopper: Network Participation; 
</v>
      </c>
      <c r="BL114" s="251" t="str">
        <f>IF(ISNUMBER(FIND(analysismethod3,'III_Plan comp 438.68 {Plan 9}'!E$15)),"",'III_Plan comp 438.68 {Plan 9}'!E$15&amp;analysismethod3)</f>
        <v xml:space="preserve">Secret Shopper: Network Participation; 
</v>
      </c>
      <c r="BM114" s="251" t="str">
        <f>IF(ISNUMBER(FIND(analysismethod3,'III_Plan comp 438.68 {Plan 9}'!F$15)),"",'III_Plan comp 438.68 {Plan 9}'!F$15&amp;analysismethod3)</f>
        <v xml:space="preserve">Secret Shopper: Network Participation; 
</v>
      </c>
      <c r="BN114" s="251" t="str">
        <f>IF(ISNUMBER(FIND(analysismethod3,'III_Plan comp 438.68 {Plan 9}'!G$15)),"",'III_Plan comp 438.68 {Plan 9}'!G$15&amp;analysismethod3)</f>
        <v xml:space="preserve">Secret Shopper: Network Participation; 
</v>
      </c>
      <c r="BO114" s="251" t="str">
        <f>IF(ISNUMBER(FIND(analysismethod3,'III_Plan comp 438.68 {Plan 9}'!H$15)),"",'III_Plan comp 438.68 {Plan 9}'!H$15&amp;analysismethod3)</f>
        <v xml:space="preserve">Secret Shopper: Network Participation; 
</v>
      </c>
      <c r="BP114" s="251" t="str">
        <f>IF(ISNUMBER(FIND(analysismethod3,'III_Plan comp 438.68 {Plan 9}'!I$15)),"",'III_Plan comp 438.68 {Plan 9}'!I$15&amp;analysismethod3)</f>
        <v xml:space="preserve">Secret Shopper: Network Participation; 
</v>
      </c>
      <c r="BQ114" s="251" t="str">
        <f>IF(ISNUMBER(FIND(analysismethod3,'III_Plan comp 438.68 {Plan 9}'!J$15)),"",'III_Plan comp 438.68 {Plan 9}'!J$15&amp;analysismethod3)</f>
        <v xml:space="preserve">Secret Shopper: Network Participation; 
</v>
      </c>
      <c r="BR114" s="251" t="str">
        <f>IF(ISNUMBER(FIND(analysismethod3,'III_Plan comp 438.68 {Plan 9}'!K$15)),"",'III_Plan comp 438.68 {Plan 9}'!K$15&amp;analysismethod3)</f>
        <v xml:space="preserve">Secret Shopper: Network Participation; 
</v>
      </c>
      <c r="BS114" s="251" t="str">
        <f>IF(ISNUMBER(FIND(analysismethod3,'III_Plan comp 438.68 {Plan 9}'!L$15)),"",'III_Plan comp 438.68 {Plan 9}'!L$15&amp;analysismethod3)</f>
        <v xml:space="preserve">Secret Shopper: Network Participation; 
</v>
      </c>
      <c r="BT114" s="251" t="str">
        <f>IF(ISNUMBER(FIND(analysismethod3,'III_Plan comp 438.68 {Plan 9}'!M$15)),"",'III_Plan comp 438.68 {Plan 9}'!M$15&amp;analysismethod3)</f>
        <v xml:space="preserve">Secret Shopper: Network Participation; 
</v>
      </c>
      <c r="BU114" s="251" t="str">
        <f>IF(ISNUMBER(FIND(analysismethod3,'III_Plan comp 438.68 {Plan 9}'!N$15)),"",'III_Plan comp 438.68 {Plan 9}'!N$15&amp;analysismethod3)</f>
        <v xml:space="preserve">Secret Shopper: Network Participation; 
</v>
      </c>
      <c r="BV114" s="251" t="str">
        <f>IF(ISNUMBER(FIND(analysismethod3,'III_Plan comp 438.68 {Plan 9}'!O$15)),"",'III_Plan comp 438.68 {Plan 9}'!O$15&amp;analysismethod3)</f>
        <v xml:space="preserve">Secret Shopper: Network Participation; 
</v>
      </c>
      <c r="BW114" s="251" t="str">
        <f>IF(ISNUMBER(FIND(analysismethod3,'III_Plan comp 438.68 {Plan 9}'!P$15)),"",'III_Plan comp 438.68 {Plan 9}'!P$15&amp;analysismethod3)</f>
        <v xml:space="preserve">Secret Shopper: Network Participation; 
</v>
      </c>
      <c r="BX114" s="251" t="str">
        <f>IF(ISNUMBER(FIND(analysismethod3,'III_Plan comp 438.68 {Plan 9}'!Q$15)),"",'III_Plan comp 438.68 {Plan 9}'!Q$15&amp;analysismethod3)</f>
        <v xml:space="preserve">Secret Shopper: Network Participation; 
</v>
      </c>
      <c r="BY114" s="251" t="str">
        <f>IF(ISNUMBER(FIND(analysismethod3,'III_Plan comp 438.68 {Plan 9}'!R$15)),"",'III_Plan comp 438.68 {Plan 9}'!R$15&amp;analysismethod3)</f>
        <v xml:space="preserve">Secret Shopper: Network Participation; 
</v>
      </c>
      <c r="BZ114" s="251" t="str">
        <f>IF(ISNUMBER(FIND(analysismethod3,'III_Plan comp 438.68 {Plan 9}'!S$15)),"",'III_Plan comp 438.68 {Plan 9}'!S$15&amp;analysismethod3)</f>
        <v xml:space="preserve">Secret Shopper: Network Participation; 
</v>
      </c>
      <c r="CA114" s="251" t="str">
        <f>IF(ISNUMBER(FIND(analysismethod3,'III_Plan comp 438.68 {Plan 9}'!T$15)),"",'III_Plan comp 438.68 {Plan 9}'!T$15&amp;analysismethod3)</f>
        <v xml:space="preserve">Secret Shopper: Network Participation; 
</v>
      </c>
      <c r="CB114" s="251" t="str">
        <f>IF(ISNUMBER(FIND(analysismethod3,'III_Plan comp 438.68 {Plan 9}'!U$15)),"",'III_Plan comp 438.68 {Plan 9}'!U$15&amp;analysismethod3)</f>
        <v xml:space="preserve">Secret Shopper: Network Participation; 
</v>
      </c>
      <c r="CC114" s="251" t="str">
        <f>IF(ISNUMBER(FIND(analysismethod3,'III_Plan comp 438.68 {Plan 9}'!V$15)),"",'III_Plan comp 438.68 {Plan 9}'!V$15&amp;analysismethod3)</f>
        <v xml:space="preserve">Secret Shopper: Network Participation; 
</v>
      </c>
      <c r="CD114" s="251" t="str">
        <f>IF(ISNUMBER(FIND(analysismethod3,'III_Plan comp 438.68 {Plan 9}'!W$15)),"",'III_Plan comp 438.68 {Plan 9}'!W$15&amp;analysismethod3)</f>
        <v xml:space="preserve">Secret Shopper: Network Participation; 
</v>
      </c>
      <c r="CE114" s="251" t="str">
        <f>IF(ISNUMBER(FIND(analysismethod3,'III_Plan comp 438.68 {Plan 9}'!X$15)),"",'III_Plan comp 438.68 {Plan 9}'!X$15&amp;analysismethod3)</f>
        <v xml:space="preserve">Secret Shopper: Network Participation; 
</v>
      </c>
      <c r="CF114" s="251" t="str">
        <f>IF(ISNUMBER(FIND(analysismethod3,'III_Plan comp 438.68 {Plan 9}'!Y$15)),"",'III_Plan comp 438.68 {Plan 9}'!Y$15&amp;analysismethod3)</f>
        <v xml:space="preserve">Secret Shopper: Network Participation; 
</v>
      </c>
      <c r="CG114" s="251" t="str">
        <f>IF(ISNUMBER(FIND(analysismethod3,'III_Plan comp 438.68 {Plan 9}'!Z$15)),"",'III_Plan comp 438.68 {Plan 9}'!Z$15&amp;analysismethod3)</f>
        <v xml:space="preserve">Secret Shopper: Network Participation; 
</v>
      </c>
      <c r="CH114" s="251" t="str">
        <f>IF(ISNUMBER(FIND(analysismethod3,'III_Plan comp 438.68 {Plan 9}'!AA$15)),"",'III_Plan comp 438.68 {Plan 9}'!AA$15&amp;analysismethod3)</f>
        <v xml:space="preserve">Secret Shopper: Network Participation; 
</v>
      </c>
      <c r="CI114" s="251" t="str">
        <f>IF(ISNUMBER(FIND(analysismethod3,'III_Plan comp 438.68 {Plan 9}'!AB$15)),"",'III_Plan comp 438.68 {Plan 9}'!AB$15&amp;analysismethod3)</f>
        <v xml:space="preserve">Secret Shopper: Network Participation; 
</v>
      </c>
      <c r="CJ114" s="251" t="str">
        <f>IF(ISNUMBER(FIND(analysismethod3,'III_Plan comp 438.68 {Plan 9}'!AC$15)),"",'III_Plan comp 438.68 {Plan 9}'!AC$15&amp;analysismethod3)</f>
        <v xml:space="preserve">Secret Shopper: Network Participation; 
</v>
      </c>
      <c r="CK114" s="251" t="str">
        <f>IF(ISNUMBER(FIND(analysismethod3,'III_Plan comp 438.68 {Plan 9}'!AD$15)),"",'III_Plan comp 438.68 {Plan 9}'!AD$15&amp;analysismethod3)</f>
        <v xml:space="preserve">Secret Shopper: Network Participation; 
</v>
      </c>
      <c r="CL114" s="251" t="str">
        <f>IF(ISNUMBER(FIND(analysismethod3,'III_Plan comp 438.68 {Plan 9}'!AE$15)),"",'III_Plan comp 438.68 {Plan 9}'!AE$15&amp;analysismethod3)</f>
        <v xml:space="preserve">Secret Shopper: Network Participation; 
</v>
      </c>
      <c r="CM114" s="251" t="str">
        <f>IF(ISNUMBER(FIND(analysismethod3,'III_Plan comp 438.68 {Plan 9}'!AF$15)),"",'III_Plan comp 438.68 {Plan 9}'!AF$15&amp;analysismethod3)</f>
        <v xml:space="preserve">Secret Shopper: Network Participation; 
</v>
      </c>
      <c r="CN114" s="251" t="str">
        <f>IF(ISNUMBER(FIND(analysismethod3,'III_Plan comp 438.68 {Plan 9}'!AG$15)),"",'III_Plan comp 438.68 {Plan 9}'!AG$15&amp;analysismethod3)</f>
        <v xml:space="preserve">Secret Shopper: Network Participation; 
</v>
      </c>
      <c r="CO114" s="251" t="str">
        <f>IF(ISNUMBER(FIND(analysismethod3,'III_Plan comp 438.68 {Plan 9}'!AH$15)),"",'III_Plan comp 438.68 {Plan 9}'!AH$15&amp;analysismethod3)</f>
        <v xml:space="preserve">Secret Shopper: Network Participation; 
</v>
      </c>
      <c r="CP114" s="251" t="str">
        <f>IF(ISNUMBER(FIND(analysismethod3,'III_Plan comp 438.68 {Plan 9}'!AI$15)),"",'III_Plan comp 438.68 {Plan 9}'!AI$15&amp;analysismethod3)</f>
        <v xml:space="preserve">Secret Shopper: Network Participation; 
</v>
      </c>
      <c r="CQ114" s="251" t="str">
        <f>IF(ISNUMBER(FIND(analysismethod3,'III_Plan comp 438.68 {Plan 9}'!AJ$15)),"",'III_Plan comp 438.68 {Plan 9}'!AJ$15&amp;analysismethod3)</f>
        <v xml:space="preserve">Secret Shopper: Network Participation; 
</v>
      </c>
      <c r="CR114" s="251" t="str">
        <f>IF(ISNUMBER(FIND(analysismethod3,'III_Plan comp 438.68 {Plan 9}'!AK$15)),"",'III_Plan comp 438.68 {Plan 9}'!AK$15&amp;analysismethod3)</f>
        <v xml:space="preserve">Secret Shopper: Network Participation; 
</v>
      </c>
      <c r="CS114" s="251" t="str">
        <f>IF(ISNUMBER(FIND(analysismethod3,'III_Plan comp 438.68 {Plan 9}'!AL$15)),"",'III_Plan comp 438.68 {Plan 9}'!AL$15&amp;analysismethod3)</f>
        <v xml:space="preserve">Secret Shopper: Network Participation; 
</v>
      </c>
      <c r="CT114" s="251" t="str">
        <f>IF(ISNUMBER(FIND(analysismethod3,'III_Plan comp 438.68 {Plan 9}'!AM$15)),"",'III_Plan comp 438.68 {Plan 9}'!AM$15&amp;analysismethod3)</f>
        <v xml:space="preserve">Secret Shopper: Network Participation; 
</v>
      </c>
      <c r="CU114" s="251" t="str">
        <f>IF(ISNUMBER(FIND(analysismethod3,'III_Plan comp 438.68 {Plan 9}'!AN$15)),"",'III_Plan comp 438.68 {Plan 9}'!AN$15&amp;analysismethod3)</f>
        <v xml:space="preserve">Secret Shopper: Network Participation; 
</v>
      </c>
      <c r="CV114" s="251" t="str">
        <f>IF(ISNUMBER(FIND(analysismethod3,'III_Plan comp 438.68 {Plan 9}'!AO$15)),"",'III_Plan comp 438.68 {Plan 9}'!AO$15&amp;analysismethod3)</f>
        <v xml:space="preserve">Secret Shopper: Network Participation; 
</v>
      </c>
      <c r="CW114" s="251" t="str">
        <f>IF(ISNUMBER(FIND(analysismethod3,'III_Plan comp 438.68 {Plan 9}'!AP$15)),"",'III_Plan comp 438.68 {Plan 9}'!AP$15&amp;analysismethod3)</f>
        <v xml:space="preserve">Secret Shopper: Network Participation; 
</v>
      </c>
      <c r="CX114" s="251" t="str">
        <f>IF(ISNUMBER(FIND(analysismethod3,'III_Plan comp 438.68 {Plan 9}'!AQ$15)),"",'III_Plan comp 438.68 {Plan 9}'!AQ$15&amp;analysismethod3)</f>
        <v xml:space="preserve">Secret Shopper: Network Participation; 
</v>
      </c>
      <c r="CY114" s="251" t="str">
        <f>IF(ISNUMBER(FIND(analysismethod3,'III_Plan comp 438.68 {Plan 9}'!AR$15)),"",'III_Plan comp 438.68 {Plan 9}'!AR$15&amp;analysismethod3)</f>
        <v xml:space="preserve">Secret Shopper: Network Participation; 
</v>
      </c>
      <c r="CZ114" s="251" t="str">
        <f>IF(ISNUMBER(FIND(analysismethod3,'III_Plan comp 438.68 {Plan 9}'!AS$15)),"",'III_Plan comp 438.68 {Plan 9}'!AS$15&amp;analysismethod3)</f>
        <v xml:space="preserve">Secret Shopper: Network Participation; 
</v>
      </c>
      <c r="DA114" s="251" t="str">
        <f>IF(ISNUMBER(FIND(analysismethod3,'III_Plan comp 438.68 {Plan 9}'!AT$15)),"",'III_Plan comp 438.68 {Plan 9}'!AT$15&amp;analysismethod3)</f>
        <v xml:space="preserve">Secret Shopper: Network Participation; 
</v>
      </c>
      <c r="DB114" s="251" t="str">
        <f>IF(ISNUMBER(FIND(analysismethod3,'III_Plan comp 438.68 {Plan 9}'!AU$15)),"",'III_Plan comp 438.68 {Plan 9}'!AU$15&amp;analysismethod3)</f>
        <v xml:space="preserve">Secret Shopper: Network Participation; 
</v>
      </c>
      <c r="DC114" s="251" t="str">
        <f>IF(ISNUMBER(FIND(analysismethod3,'III_Plan comp 438.68 {Plan 9}'!AV$15)),"",'III_Plan comp 438.68 {Plan 9}'!AV$15&amp;analysismethod3)</f>
        <v xml:space="preserve">Secret Shopper: Network Participation; 
</v>
      </c>
      <c r="DD114" s="251" t="str">
        <f>IF(ISNUMBER(FIND(analysismethod3,'III_Plan comp 438.68 {Plan 9}'!AW$15)),"",'III_Plan comp 438.68 {Plan 9}'!AW$15&amp;analysismethod3)</f>
        <v xml:space="preserve">Secret Shopper: Network Participation; 
</v>
      </c>
      <c r="DE114" s="251" t="str">
        <f>IF(ISNUMBER(FIND(analysismethod3,'III_Plan comp 438.68 {Plan 9}'!AX$15)),"",'III_Plan comp 438.68 {Plan 9}'!AX$15&amp;analysismethod3)</f>
        <v xml:space="preserve">Secret Shopper: Network Participation; 
</v>
      </c>
      <c r="DF114" s="251" t="str">
        <f>IF(ISNUMBER(FIND(analysismethod3,'III_Plan comp 438.68 {Plan 9}'!AY$15)),"",'III_Plan comp 438.68 {Plan 9}'!AY$15&amp;analysismethod3)</f>
        <v xml:space="preserve">Secret Shopper: Network Participation; 
</v>
      </c>
      <c r="DG114" s="251" t="str">
        <f>IF(ISNUMBER(FIND(analysismethod3,'III_Plan comp 438.68 {Plan 9}'!AZ$15)),"",'III_Plan comp 438.68 {Plan 9}'!AZ$15&amp;analysismethod3)</f>
        <v xml:space="preserve">Secret Shopper: Network Participation; 
</v>
      </c>
      <c r="DH114" s="251" t="str">
        <f>IF(ISNUMBER(FIND(analysismethod3,'III_Plan comp 438.68 {Plan 9}'!BA$15)),"",'III_Plan comp 438.68 {Plan 9}'!BA$15&amp;analysismethod3)</f>
        <v xml:space="preserve">Secret Shopper: Network Participation; 
</v>
      </c>
      <c r="DI114" s="251" t="str">
        <f>IF(ISNUMBER(FIND(analysismethod3,'III_Plan comp 438.68 {Plan 9}'!BB$15)),"",'III_Plan comp 438.68 {Plan 9}'!BB$15&amp;analysismethod3)</f>
        <v xml:space="preserve">Secret Shopper: Network Participation; 
</v>
      </c>
      <c r="DJ114" s="251" t="str">
        <f>IF(ISNUMBER(FIND(analysismethod3,'III_Plan comp 438.68 {Plan 9}'!BC$15)),"",'III_Plan comp 438.68 {Plan 9}'!BC$15&amp;analysismethod3)</f>
        <v xml:space="preserve">Secret Shopper: Network Participation; 
</v>
      </c>
      <c r="DK114" s="251" t="str">
        <f>IF(ISNUMBER(FIND(analysismethod3,'III_Plan comp 438.68 {Plan 9}'!BD$15)),"",'III_Plan comp 438.68 {Plan 9}'!BD$15&amp;analysismethod3)</f>
        <v xml:space="preserve">Secret Shopper: Network Participation; 
</v>
      </c>
      <c r="DL114" s="251" t="str">
        <f>IF(ISNUMBER(FIND(analysismethod3,'III_Plan comp 438.68 {Plan 9}'!BE$15)),"",'III_Plan comp 438.68 {Plan 9}'!BE$15&amp;analysismethod3)</f>
        <v xml:space="preserve">Secret Shopper: Network Participation; 
</v>
      </c>
      <c r="DM114" s="251" t="str">
        <f>IF(ISNUMBER(FIND(analysismethod3,'III_Plan comp 438.68 {Plan 9}'!BF$15)),"",'III_Plan comp 438.68 {Plan 9}'!BF$15&amp;analysismethod3)</f>
        <v xml:space="preserve">Secret Shopper: Network Participation; 
</v>
      </c>
      <c r="DN114" s="251" t="str">
        <f>IF(ISNUMBER(FIND(analysismethod3,'III_Plan comp 438.68 {Plan 9}'!BG$15)),"",'III_Plan comp 438.68 {Plan 9}'!BG$15&amp;analysismethod3)</f>
        <v xml:space="preserve">Secret Shopper: Network Participation; 
</v>
      </c>
      <c r="DO114" s="251" t="str">
        <f>IF(ISNUMBER(FIND(analysismethod3,'III_Plan comp 438.68 {Plan 9}'!BH$15)),"",'III_Plan comp 438.68 {Plan 9}'!BH$15&amp;analysismethod3)</f>
        <v xml:space="preserve">Secret Shopper: Network Participation; 
</v>
      </c>
      <c r="DP114" s="251" t="str">
        <f>IF(ISNUMBER(FIND(analysismethod3,'III_Plan comp 438.68 {Plan 9}'!BI$15)),"",'III_Plan comp 438.68 {Plan 9}'!BI$15&amp;analysismethod3)</f>
        <v xml:space="preserve">Secret Shopper: Network Participation; 
</v>
      </c>
      <c r="DQ114" s="251" t="str">
        <f>IF(ISNUMBER(FIND(analysismethod3,'III_Plan comp 438.68 {Plan 9}'!BJ$15)),"",'III_Plan comp 438.68 {Plan 9}'!BJ$15&amp;analysismethod3)</f>
        <v xml:space="preserve">Secret Shopper: Network Participation; 
</v>
      </c>
      <c r="DR114" s="251" t="str">
        <f>IF(ISNUMBER(FIND(analysismethod3,'III_Plan comp 438.68 {Plan 9}'!BK$15)),"",'III_Plan comp 438.68 {Plan 9}'!BK$15&amp;analysismethod3)</f>
        <v xml:space="preserve">Secret Shopper: Network Participation; 
</v>
      </c>
      <c r="DS114" s="251" t="str">
        <f>IF(ISNUMBER(FIND(analysismethod3,'III_Plan comp 438.68 {Plan 9}'!BL$15)),"",'III_Plan comp 438.68 {Plan 9}'!BL$15&amp;analysismethod3)</f>
        <v xml:space="preserve">Secret Shopper: Network Participation; 
</v>
      </c>
      <c r="DT114" s="251" t="str">
        <f>IF(ISNUMBER(FIND(analysismethod3,'III_Plan comp 438.68 {Plan 9}'!BM$15)),"",'III_Plan comp 438.68 {Plan 9}'!BM$15&amp;analysismethod3)</f>
        <v xml:space="preserve">Secret Shopper: Network Participation; 
</v>
      </c>
      <c r="DU114" s="251" t="str">
        <f>IF(ISNUMBER(FIND(analysismethod3,'III_Plan comp 438.68 {Plan 9}'!BN$15)),"",'III_Plan comp 438.68 {Plan 9}'!BN$15&amp;analysismethod3)</f>
        <v xml:space="preserve">Secret Shopper: Network Participation; 
</v>
      </c>
      <c r="DV114" s="251" t="str">
        <f>IF(ISNUMBER(FIND(analysismethod3,'III_Plan comp 438.68 {Plan 9}'!BO$15)),"",'III_Plan comp 438.68 {Plan 9}'!BO$15&amp;analysismethod3)</f>
        <v xml:space="preserve">Secret Shopper: Network Participation; 
</v>
      </c>
      <c r="DW114" s="251" t="str">
        <f>IF(ISNUMBER(FIND(analysismethod3,'III_Plan comp 438.68 {Plan 9}'!BP$15)),"",'III_Plan comp 438.68 {Plan 9}'!BP$15&amp;analysismethod3)</f>
        <v xml:space="preserve">Secret Shopper: Network Participation; 
</v>
      </c>
      <c r="DX114" s="251" t="str">
        <f>IF(ISNUMBER(FIND(analysismethod3,'III_Plan comp 438.68 {Plan 9}'!BQ$15)),"",'III_Plan comp 438.68 {Plan 9}'!BQ$15&amp;analysismethod3)</f>
        <v xml:space="preserve">Secret Shopper: Network Participation; 
</v>
      </c>
      <c r="DY114" s="251" t="str">
        <f>IF(ISNUMBER(FIND(analysismethod3,'III_Plan comp 438.68 {Plan 9}'!BR$15)),"",'III_Plan comp 438.68 {Plan 9}'!BR$15&amp;analysismethod3)</f>
        <v xml:space="preserve">Secret Shopper: Network Participation; 
</v>
      </c>
      <c r="DZ114" s="251" t="str">
        <f>IF(ISNUMBER(FIND(analysismethod3,'III_Plan comp 438.68 {Plan 9}'!BS$15)),"",'III_Plan comp 438.68 {Plan 9}'!BS$15&amp;analysismethod3)</f>
        <v xml:space="preserve">Secret Shopper: Network Participation; 
</v>
      </c>
      <c r="EA114" s="251" t="str">
        <f>IF(ISNUMBER(FIND(analysismethod3,'III_Plan comp 438.68 {Plan 9}'!BT$15)),"",'III_Plan comp 438.68 {Plan 9}'!BT$15&amp;analysismethod3)</f>
        <v xml:space="preserve">Secret Shopper: Network Participation; 
</v>
      </c>
      <c r="EB114" s="251" t="str">
        <f>IF(ISNUMBER(FIND(analysismethod3,'III_Plan comp 438.68 {Plan 9}'!BU$15)),"",'III_Plan comp 438.68 {Plan 9}'!BU$15&amp;analysismethod3)</f>
        <v xml:space="preserve">Secret Shopper: Network Participation; 
</v>
      </c>
      <c r="EC114" s="251" t="str">
        <f>IF(ISNUMBER(FIND(analysismethod3,'III_Plan comp 438.68 {Plan 9}'!BV$15)),"",'III_Plan comp 438.68 {Plan 9}'!BV$15&amp;analysismethod3)</f>
        <v xml:space="preserve">Secret Shopper: Network Participation; 
</v>
      </c>
      <c r="ED114" s="251" t="str">
        <f>IF(ISNUMBER(FIND(analysismethod3,'III_Plan comp 438.68 {Plan 9}'!BW$15)),"",'III_Plan comp 438.68 {Plan 9}'!BW$15&amp;analysismethod3)</f>
        <v xml:space="preserve">Secret Shopper: Network Participation; 
</v>
      </c>
      <c r="EE114" s="251" t="str">
        <f>IF(ISNUMBER(FIND(analysismethod3,'III_Plan comp 438.68 {Plan 9}'!BX$15)),"",'III_Plan comp 438.68 {Plan 9}'!BX$15&amp;analysismethod3)</f>
        <v xml:space="preserve">Secret Shopper: Network Participation; 
</v>
      </c>
      <c r="EF114" s="251" t="str">
        <f>IF(ISNUMBER(FIND(analysismethod3,'III_Plan comp 438.68 {Plan 9}'!BY$15)),"",'III_Plan comp 438.68 {Plan 9}'!BY$15&amp;analysismethod3)</f>
        <v xml:space="preserve">Secret Shopper: Network Participation; 
</v>
      </c>
      <c r="EG114" s="251" t="str">
        <f>IF(ISNUMBER(FIND(analysismethod3,'III_Plan comp 438.68 {Plan 9}'!BZ$15)),"",'III_Plan comp 438.68 {Plan 9}'!BZ$15&amp;analysismethod3)</f>
        <v xml:space="preserve">Secret Shopper: Network Participation; 
</v>
      </c>
      <c r="EH114" s="251" t="str">
        <f>IF(ISNUMBER(FIND(analysismethod3,'III_Plan comp 438.68 {Plan 9}'!CA$15)),"",'III_Plan comp 438.68 {Plan 9}'!CA$15&amp;analysismethod3)</f>
        <v xml:space="preserve">Secret Shopper: Network Participation; 
</v>
      </c>
      <c r="EI114" s="251" t="str">
        <f>IF(ISNUMBER(FIND(analysismethod3,'III_Plan comp 438.68 {Plan 9}'!CB$15)),"",'III_Plan comp 438.68 {Plan 9}'!CB$15&amp;analysismethod3)</f>
        <v xml:space="preserve">Secret Shopper: Network Participation; 
</v>
      </c>
      <c r="EJ114" s="251" t="str">
        <f>IF(ISNUMBER(FIND(analysismethod3,'III_Plan comp 438.68 {Plan 9}'!CC$15)),"",'III_Plan comp 438.68 {Plan 9}'!CC$15&amp;analysismethod3)</f>
        <v xml:space="preserve">Secret Shopper: Network Participation; 
</v>
      </c>
      <c r="EK114" s="251" t="str">
        <f>IF(ISNUMBER(FIND(analysismethod3,'III_Plan comp 438.68 {Plan 9}'!CD$15)),"",'III_Plan comp 438.68 {Plan 9}'!CD$15&amp;analysismethod3)</f>
        <v xml:space="preserve">Secret Shopper: Network Participation; 
</v>
      </c>
      <c r="EL114" s="251" t="str">
        <f>IF(ISNUMBER(FIND(analysismethod3,'III_Plan comp 438.68 {Plan 9}'!CE$15)),"",'III_Plan comp 438.68 {Plan 9}'!CE$15&amp;analysismethod3)</f>
        <v xml:space="preserve">Secret Shopper: Network Participation; 
</v>
      </c>
      <c r="EM114" s="251" t="str">
        <f>IF(ISNUMBER(FIND(analysismethod3,'III_Plan comp 438.68 {Plan 9}'!CF$15)),"",'III_Plan comp 438.68 {Plan 9}'!CF$15&amp;analysismethod3)</f>
        <v xml:space="preserve">Secret Shopper: Network Participation; 
</v>
      </c>
      <c r="EN114" s="251" t="str">
        <f>IF(ISNUMBER(FIND(analysismethod3,'III_Plan comp 438.68 {Plan 9}'!CG$15)),"",'III_Plan comp 438.68 {Plan 9}'!CG$15&amp;analysismethod3)</f>
        <v xml:space="preserve">Secret Shopper: Network Participation; 
</v>
      </c>
      <c r="EO114" s="251" t="str">
        <f>IF(ISNUMBER(FIND(analysismethod3,'III_Plan comp 438.68 {Plan 9}'!CH$15)),"",'III_Plan comp 438.68 {Plan 9}'!CH$15&amp;analysismethod3)</f>
        <v xml:space="preserve">Secret Shopper: Network Participation; 
</v>
      </c>
      <c r="EP114" s="251" t="str">
        <f>IF(ISNUMBER(FIND(analysismethod3,'III_Plan comp 438.68 {Plan 9}'!CI$15)),"",'III_Plan comp 438.68 {Plan 9}'!CI$15&amp;analysismethod3)</f>
        <v xml:space="preserve">Secret Shopper: Network Participation; 
</v>
      </c>
      <c r="EQ114" s="251" t="str">
        <f>IF(ISNUMBER(FIND(analysismethod3,'III_Plan comp 438.68 {Plan 9}'!CJ$15)),"",'III_Plan comp 438.68 {Plan 9}'!CJ$15&amp;analysismethod3)</f>
        <v xml:space="preserve">Secret Shopper: Network Participation; 
</v>
      </c>
      <c r="ER114" s="251" t="str">
        <f>IF(ISNUMBER(FIND(analysismethod3,'III_Plan comp 438.68 {Plan 9}'!CK$15)),"",'III_Plan comp 438.68 {Plan 9}'!CK$15&amp;analysismethod3)</f>
        <v xml:space="preserve">Secret Shopper: Network Participation; 
</v>
      </c>
      <c r="ES114" s="251" t="str">
        <f>IF(ISNUMBER(FIND(analysismethod3,'III_Plan comp 438.68 {Plan 9}'!CL$15)),"",'III_Plan comp 438.68 {Plan 9}'!CL$15&amp;analysismethod3)</f>
        <v xml:space="preserve">Secret Shopper: Network Participation; 
</v>
      </c>
      <c r="ET114" s="251" t="str">
        <f>IF(ISNUMBER(FIND(analysismethod3,'III_Plan comp 438.68 {Plan 9}'!CM$15)),"",'III_Plan comp 438.68 {Plan 9}'!CM$15&amp;analysismethod3)</f>
        <v xml:space="preserve">Secret Shopper: Network Participation; 
</v>
      </c>
      <c r="EU114" s="251" t="str">
        <f>IF(ISNUMBER(FIND(analysismethod3,'III_Plan comp 438.68 {Plan 9}'!CN$15)),"",'III_Plan comp 438.68 {Plan 9}'!CN$15&amp;analysismethod3)</f>
        <v xml:space="preserve">Secret Shopper: Network Participation; 
</v>
      </c>
      <c r="EV114" s="251" t="str">
        <f>IF(ISNUMBER(FIND(analysismethod3,'III_Plan comp 438.68 {Plan 9}'!CO$15)),"",'III_Plan comp 438.68 {Plan 9}'!CO$15&amp;analysismethod3)</f>
        <v xml:space="preserve">Secret Shopper: Network Participation; 
</v>
      </c>
      <c r="EW114" s="251" t="str">
        <f>IF(ISNUMBER(FIND(analysismethod3,'III_Plan comp 438.68 {Plan 9}'!CP$15)),"",'III_Plan comp 438.68 {Plan 9}'!CP$15&amp;analysismethod3)</f>
        <v xml:space="preserve">Secret Shopper: Network Participation; 
</v>
      </c>
      <c r="EX114" s="251" t="str">
        <f>IF(ISNUMBER(FIND(analysismethod3,'III_Plan comp 438.68 {Plan 9}'!CQ$15)),"",'III_Plan comp 438.68 {Plan 9}'!CQ$15&amp;analysismethod3)</f>
        <v xml:space="preserve">Secret Shopper: Network Participation; 
</v>
      </c>
      <c r="EY114" s="251" t="str">
        <f>IF(ISNUMBER(FIND(analysismethod3,'III_Plan comp 438.68 {Plan 9}'!CR$15)),"",'III_Plan comp 438.68 {Plan 9}'!CR$15&amp;analysismethod3)</f>
        <v xml:space="preserve">Secret Shopper: Network Participation; 
</v>
      </c>
      <c r="EZ114" s="251" t="str">
        <f>IF(ISNUMBER(FIND(analysismethod3,'III_Plan comp 438.68 {Plan 9}'!CS$15)),"",'III_Plan comp 438.68 {Plan 9}'!CS$15&amp;analysismethod3)</f>
        <v xml:space="preserve">Secret Shopper: Network Participation; 
</v>
      </c>
      <c r="FA114" s="251" t="str">
        <f>IF(ISNUMBER(FIND(analysismethod3,'III_Plan comp 438.68 {Plan 9}'!CT$15)),"",'III_Plan comp 438.68 {Plan 9}'!CT$15&amp;analysismethod3)</f>
        <v xml:space="preserve">Secret Shopper: Network Participation; 
</v>
      </c>
      <c r="FB114" s="251" t="str">
        <f>IF(ISNUMBER(FIND(analysismethod3,'III_Plan comp 438.68 {Plan 9}'!CU$15)),"",'III_Plan comp 438.68 {Plan 9}'!CU$15&amp;analysismethod3)</f>
        <v xml:space="preserve">Secret Shopper: Network Participation; 
</v>
      </c>
      <c r="FC114" s="251" t="str">
        <f>IF(ISNUMBER(FIND(analysismethod3,'III_Plan comp 438.68 {Plan 9}'!CV$15)),"",'III_Plan comp 438.68 {Plan 9}'!CV$15&amp;analysismethod3)</f>
        <v xml:space="preserve">Secret Shopper: Network Participation; 
</v>
      </c>
      <c r="FD114" s="251" t="str">
        <f>IF(ISNUMBER(FIND(analysismethod3,'III_Plan comp 438.68 {Plan 9}'!CW$15)),"",'III_Plan comp 438.68 {Plan 9}'!CW$15&amp;analysismethod3)</f>
        <v xml:space="preserve">Secret Shopper: Network Participation; 
</v>
      </c>
      <c r="FE114" s="251" t="str">
        <f>IF(ISNUMBER(FIND(analysismethod3,'III_Plan comp 438.68 {Plan 9}'!CX$15)),"",'III_Plan comp 438.68 {Plan 9}'!CX$15&amp;analysismethod3)</f>
        <v xml:space="preserve">Secret Shopper: Network Participation; 
</v>
      </c>
      <c r="FF114" s="251" t="str">
        <f>IF(ISNUMBER(FIND(analysismethod3,'III_Plan comp 438.68 {Plan 9}'!CY$15)),"",'III_Plan comp 438.68 {Plan 9}'!CY$15&amp;analysismethod3)</f>
        <v xml:space="preserve">Secret Shopper: Network Participation; 
</v>
      </c>
      <c r="FG114" s="251" t="str">
        <f>IF(ISNUMBER(FIND(analysismethod3,'III_Plan comp 438.68 {Plan 9}'!CZ$15)),"",'III_Plan comp 438.68 {Plan 9}'!CZ$15&amp;analysismethod3)</f>
        <v xml:space="preserve">Secret Shopper: Network Participation; 
</v>
      </c>
    </row>
    <row r="115" spans="62:163" x14ac:dyDescent="0.2">
      <c r="BK115" s="250" t="str">
        <f>IF('I_State and program information'!$E$62="Yes","Secret Shopper: Appointment Availability"&amp;"; "&amp;CHAR(10)&amp;CHAR(10),"")</f>
        <v xml:space="preserve">Secret Shopper: Appointment Availability; 
</v>
      </c>
      <c r="BL115" s="251" t="str">
        <f>IF(ISNUMBER(FIND(analysismethod4,'III_Plan comp 438.68 {Plan 9}'!E$15)),"",'III_Plan comp 438.68 {Plan 9}'!E$15&amp;analysismethod4)</f>
        <v xml:space="preserve">Secret Shopper: Appointment Availability; 
</v>
      </c>
      <c r="BM115" s="251" t="str">
        <f>IF(ISNUMBER(FIND(analysismethod4,'III_Plan comp 438.68 {Plan 9}'!F$15)),"",'III_Plan comp 438.68 {Plan 9}'!F$15&amp;analysismethod4)</f>
        <v xml:space="preserve">Secret Shopper: Appointment Availability; 
</v>
      </c>
      <c r="BN115" s="251" t="str">
        <f>IF(ISNUMBER(FIND(analysismethod4,'III_Plan comp 438.68 {Plan 9}'!G$15)),"",'III_Plan comp 438.68 {Plan 9}'!G$15&amp;analysismethod4)</f>
        <v xml:space="preserve">Secret Shopper: Appointment Availability; 
</v>
      </c>
      <c r="BO115" s="251" t="str">
        <f>IF(ISNUMBER(FIND(analysismethod4,'III_Plan comp 438.68 {Plan 9}'!H$15)),"",'III_Plan comp 438.68 {Plan 9}'!H$15&amp;analysismethod4)</f>
        <v xml:space="preserve">Secret Shopper: Appointment Availability; 
</v>
      </c>
      <c r="BP115" s="251" t="str">
        <f>IF(ISNUMBER(FIND(analysismethod4,'III_Plan comp 438.68 {Plan 9}'!I$15)),"",'III_Plan comp 438.68 {Plan 9}'!I$15&amp;analysismethod4)</f>
        <v xml:space="preserve">Secret Shopper: Appointment Availability; 
</v>
      </c>
      <c r="BQ115" s="251" t="str">
        <f>IF(ISNUMBER(FIND(analysismethod4,'III_Plan comp 438.68 {Plan 9}'!J$15)),"",'III_Plan comp 438.68 {Plan 9}'!J$15&amp;analysismethod4)</f>
        <v xml:space="preserve">Secret Shopper: Appointment Availability; 
</v>
      </c>
      <c r="BR115" s="251" t="str">
        <f>IF(ISNUMBER(FIND(analysismethod4,'III_Plan comp 438.68 {Plan 9}'!K$15)),"",'III_Plan comp 438.68 {Plan 9}'!K$15&amp;analysismethod4)</f>
        <v xml:space="preserve">Secret Shopper: Appointment Availability; 
</v>
      </c>
      <c r="BS115" s="251" t="str">
        <f>IF(ISNUMBER(FIND(analysismethod4,'III_Plan comp 438.68 {Plan 9}'!L$15)),"",'III_Plan comp 438.68 {Plan 9}'!L$15&amp;analysismethod4)</f>
        <v xml:space="preserve">Secret Shopper: Appointment Availability; 
</v>
      </c>
      <c r="BT115" s="251" t="str">
        <f>IF(ISNUMBER(FIND(analysismethod4,'III_Plan comp 438.68 {Plan 9}'!M$15)),"",'III_Plan comp 438.68 {Plan 9}'!M$15&amp;analysismethod4)</f>
        <v xml:space="preserve">Secret Shopper: Appointment Availability; 
</v>
      </c>
      <c r="BU115" s="251" t="str">
        <f>IF(ISNUMBER(FIND(analysismethod4,'III_Plan comp 438.68 {Plan 9}'!N$15)),"",'III_Plan comp 438.68 {Plan 9}'!N$15&amp;analysismethod4)</f>
        <v xml:space="preserve">Secret Shopper: Appointment Availability; 
</v>
      </c>
      <c r="BV115" s="251" t="str">
        <f>IF(ISNUMBER(FIND(analysismethod4,'III_Plan comp 438.68 {Plan 9}'!O$15)),"",'III_Plan comp 438.68 {Plan 9}'!O$15&amp;analysismethod4)</f>
        <v xml:space="preserve">Secret Shopper: Appointment Availability; 
</v>
      </c>
      <c r="BW115" s="251" t="str">
        <f>IF(ISNUMBER(FIND(analysismethod4,'III_Plan comp 438.68 {Plan 9}'!P$15)),"",'III_Plan comp 438.68 {Plan 9}'!P$15&amp;analysismethod4)</f>
        <v xml:space="preserve">Secret Shopper: Appointment Availability; 
</v>
      </c>
      <c r="BX115" s="251" t="str">
        <f>IF(ISNUMBER(FIND(analysismethod4,'III_Plan comp 438.68 {Plan 9}'!Q$15)),"",'III_Plan comp 438.68 {Plan 9}'!Q$15&amp;analysismethod4)</f>
        <v xml:space="preserve">Secret Shopper: Appointment Availability; 
</v>
      </c>
      <c r="BY115" s="251" t="str">
        <f>IF(ISNUMBER(FIND(analysismethod4,'III_Plan comp 438.68 {Plan 9}'!R$15)),"",'III_Plan comp 438.68 {Plan 9}'!R$15&amp;analysismethod4)</f>
        <v xml:space="preserve">Secret Shopper: Appointment Availability; 
</v>
      </c>
      <c r="BZ115" s="251" t="str">
        <f>IF(ISNUMBER(FIND(analysismethod4,'III_Plan comp 438.68 {Plan 9}'!S$15)),"",'III_Plan comp 438.68 {Plan 9}'!S$15&amp;analysismethod4)</f>
        <v xml:space="preserve">Secret Shopper: Appointment Availability; 
</v>
      </c>
      <c r="CA115" s="251" t="str">
        <f>IF(ISNUMBER(FIND(analysismethod4,'III_Plan comp 438.68 {Plan 9}'!T$15)),"",'III_Plan comp 438.68 {Plan 9}'!T$15&amp;analysismethod4)</f>
        <v xml:space="preserve">Secret Shopper: Appointment Availability; 
</v>
      </c>
      <c r="CB115" s="251" t="str">
        <f>IF(ISNUMBER(FIND(analysismethod4,'III_Plan comp 438.68 {Plan 9}'!U$15)),"",'III_Plan comp 438.68 {Plan 9}'!U$15&amp;analysismethod4)</f>
        <v xml:space="preserve">Secret Shopper: Appointment Availability; 
</v>
      </c>
      <c r="CC115" s="251" t="str">
        <f>IF(ISNUMBER(FIND(analysismethod4,'III_Plan comp 438.68 {Plan 9}'!V$15)),"",'III_Plan comp 438.68 {Plan 9}'!V$15&amp;analysismethod4)</f>
        <v xml:space="preserve">Secret Shopper: Appointment Availability; 
</v>
      </c>
      <c r="CD115" s="251" t="str">
        <f>IF(ISNUMBER(FIND(analysismethod4,'III_Plan comp 438.68 {Plan 9}'!W$15)),"",'III_Plan comp 438.68 {Plan 9}'!W$15&amp;analysismethod4)</f>
        <v xml:space="preserve">Secret Shopper: Appointment Availability; 
</v>
      </c>
      <c r="CE115" s="251" t="str">
        <f>IF(ISNUMBER(FIND(analysismethod4,'III_Plan comp 438.68 {Plan 9}'!X$15)),"",'III_Plan comp 438.68 {Plan 9}'!X$15&amp;analysismethod4)</f>
        <v xml:space="preserve">Secret Shopper: Appointment Availability; 
</v>
      </c>
      <c r="CF115" s="251" t="str">
        <f>IF(ISNUMBER(FIND(analysismethod4,'III_Plan comp 438.68 {Plan 9}'!Y$15)),"",'III_Plan comp 438.68 {Plan 9}'!Y$15&amp;analysismethod4)</f>
        <v xml:space="preserve">Secret Shopper: Appointment Availability; 
</v>
      </c>
      <c r="CG115" s="251" t="str">
        <f>IF(ISNUMBER(FIND(analysismethod4,'III_Plan comp 438.68 {Plan 9}'!Z$15)),"",'III_Plan comp 438.68 {Plan 9}'!Z$15&amp;analysismethod4)</f>
        <v xml:space="preserve">Secret Shopper: Appointment Availability; 
</v>
      </c>
      <c r="CH115" s="251" t="str">
        <f>IF(ISNUMBER(FIND(analysismethod4,'III_Plan comp 438.68 {Plan 9}'!AA$15)),"",'III_Plan comp 438.68 {Plan 9}'!AA$15&amp;analysismethod4)</f>
        <v xml:space="preserve">Secret Shopper: Appointment Availability; 
</v>
      </c>
      <c r="CI115" s="251" t="str">
        <f>IF(ISNUMBER(FIND(analysismethod4,'III_Plan comp 438.68 {Plan 9}'!AB$15)),"",'III_Plan comp 438.68 {Plan 9}'!AB$15&amp;analysismethod4)</f>
        <v xml:space="preserve">Secret Shopper: Appointment Availability; 
</v>
      </c>
      <c r="CJ115" s="251" t="str">
        <f>IF(ISNUMBER(FIND(analysismethod4,'III_Plan comp 438.68 {Plan 9}'!AC$15)),"",'III_Plan comp 438.68 {Plan 9}'!AC$15&amp;analysismethod4)</f>
        <v xml:space="preserve">Secret Shopper: Appointment Availability; 
</v>
      </c>
      <c r="CK115" s="251" t="str">
        <f>IF(ISNUMBER(FIND(analysismethod4,'III_Plan comp 438.68 {Plan 9}'!AD$15)),"",'III_Plan comp 438.68 {Plan 9}'!AD$15&amp;analysismethod4)</f>
        <v xml:space="preserve">Secret Shopper: Appointment Availability; 
</v>
      </c>
      <c r="CL115" s="251" t="str">
        <f>IF(ISNUMBER(FIND(analysismethod4,'III_Plan comp 438.68 {Plan 9}'!AE$15)),"",'III_Plan comp 438.68 {Plan 9}'!AE$15&amp;analysismethod4)</f>
        <v xml:space="preserve">Secret Shopper: Appointment Availability; 
</v>
      </c>
      <c r="CM115" s="251" t="str">
        <f>IF(ISNUMBER(FIND(analysismethod4,'III_Plan comp 438.68 {Plan 9}'!AF$15)),"",'III_Plan comp 438.68 {Plan 9}'!AF$15&amp;analysismethod4)</f>
        <v xml:space="preserve">Secret Shopper: Appointment Availability; 
</v>
      </c>
      <c r="CN115" s="251" t="str">
        <f>IF(ISNUMBER(FIND(analysismethod4,'III_Plan comp 438.68 {Plan 9}'!AG$15)),"",'III_Plan comp 438.68 {Plan 9}'!AG$15&amp;analysismethod4)</f>
        <v xml:space="preserve">Secret Shopper: Appointment Availability; 
</v>
      </c>
      <c r="CO115" s="251" t="str">
        <f>IF(ISNUMBER(FIND(analysismethod4,'III_Plan comp 438.68 {Plan 9}'!AH$15)),"",'III_Plan comp 438.68 {Plan 9}'!AH$15&amp;analysismethod4)</f>
        <v xml:space="preserve">Secret Shopper: Appointment Availability; 
</v>
      </c>
      <c r="CP115" s="251" t="str">
        <f>IF(ISNUMBER(FIND(analysismethod4,'III_Plan comp 438.68 {Plan 9}'!AI$15)),"",'III_Plan comp 438.68 {Plan 9}'!AI$15&amp;analysismethod4)</f>
        <v xml:space="preserve">Secret Shopper: Appointment Availability; 
</v>
      </c>
      <c r="CQ115" s="251" t="str">
        <f>IF(ISNUMBER(FIND(analysismethod4,'III_Plan comp 438.68 {Plan 9}'!AJ$15)),"",'III_Plan comp 438.68 {Plan 9}'!AJ$15&amp;analysismethod4)</f>
        <v xml:space="preserve">Secret Shopper: Appointment Availability; 
</v>
      </c>
      <c r="CR115" s="251" t="str">
        <f>IF(ISNUMBER(FIND(analysismethod4,'III_Plan comp 438.68 {Plan 9}'!AK$15)),"",'III_Plan comp 438.68 {Plan 9}'!AK$15&amp;analysismethod4)</f>
        <v xml:space="preserve">Secret Shopper: Appointment Availability; 
</v>
      </c>
      <c r="CS115" s="251" t="str">
        <f>IF(ISNUMBER(FIND(analysismethod4,'III_Plan comp 438.68 {Plan 9}'!AL$15)),"",'III_Plan comp 438.68 {Plan 9}'!AL$15&amp;analysismethod4)</f>
        <v xml:space="preserve">Secret Shopper: Appointment Availability; 
</v>
      </c>
      <c r="CT115" s="251" t="str">
        <f>IF(ISNUMBER(FIND(analysismethod4,'III_Plan comp 438.68 {Plan 9}'!AM$15)),"",'III_Plan comp 438.68 {Plan 9}'!AM$15&amp;analysismethod4)</f>
        <v xml:space="preserve">Secret Shopper: Appointment Availability; 
</v>
      </c>
      <c r="CU115" s="251" t="str">
        <f>IF(ISNUMBER(FIND(analysismethod4,'III_Plan comp 438.68 {Plan 9}'!AN$15)),"",'III_Plan comp 438.68 {Plan 9}'!AN$15&amp;analysismethod4)</f>
        <v xml:space="preserve">Secret Shopper: Appointment Availability; 
</v>
      </c>
      <c r="CV115" s="251" t="str">
        <f>IF(ISNUMBER(FIND(analysismethod4,'III_Plan comp 438.68 {Plan 9}'!AO$15)),"",'III_Plan comp 438.68 {Plan 9}'!AO$15&amp;analysismethod4)</f>
        <v xml:space="preserve">Secret Shopper: Appointment Availability; 
</v>
      </c>
      <c r="CW115" s="251" t="str">
        <f>IF(ISNUMBER(FIND(analysismethod4,'III_Plan comp 438.68 {Plan 9}'!AP$15)),"",'III_Plan comp 438.68 {Plan 9}'!AP$15&amp;analysismethod4)</f>
        <v xml:space="preserve">Secret Shopper: Appointment Availability; 
</v>
      </c>
      <c r="CX115" s="251" t="str">
        <f>IF(ISNUMBER(FIND(analysismethod4,'III_Plan comp 438.68 {Plan 9}'!AQ$15)),"",'III_Plan comp 438.68 {Plan 9}'!AQ$15&amp;analysismethod4)</f>
        <v xml:space="preserve">Secret Shopper: Appointment Availability; 
</v>
      </c>
      <c r="CY115" s="251" t="str">
        <f>IF(ISNUMBER(FIND(analysismethod4,'III_Plan comp 438.68 {Plan 9}'!AR$15)),"",'III_Plan comp 438.68 {Plan 9}'!AR$15&amp;analysismethod4)</f>
        <v xml:space="preserve">Secret Shopper: Appointment Availability; 
</v>
      </c>
      <c r="CZ115" s="251" t="str">
        <f>IF(ISNUMBER(FIND(analysismethod4,'III_Plan comp 438.68 {Plan 9}'!AS$15)),"",'III_Plan comp 438.68 {Plan 9}'!AS$15&amp;analysismethod4)</f>
        <v xml:space="preserve">Secret Shopper: Appointment Availability; 
</v>
      </c>
      <c r="DA115" s="251" t="str">
        <f>IF(ISNUMBER(FIND(analysismethod4,'III_Plan comp 438.68 {Plan 9}'!AT$15)),"",'III_Plan comp 438.68 {Plan 9}'!AT$15&amp;analysismethod4)</f>
        <v xml:space="preserve">Secret Shopper: Appointment Availability; 
</v>
      </c>
      <c r="DB115" s="251" t="str">
        <f>IF(ISNUMBER(FIND(analysismethod4,'III_Plan comp 438.68 {Plan 9}'!AU$15)),"",'III_Plan comp 438.68 {Plan 9}'!AU$15&amp;analysismethod4)</f>
        <v xml:space="preserve">Secret Shopper: Appointment Availability; 
</v>
      </c>
      <c r="DC115" s="251" t="str">
        <f>IF(ISNUMBER(FIND(analysismethod4,'III_Plan comp 438.68 {Plan 9}'!AV$15)),"",'III_Plan comp 438.68 {Plan 9}'!AV$15&amp;analysismethod4)</f>
        <v xml:space="preserve">Secret Shopper: Appointment Availability; 
</v>
      </c>
      <c r="DD115" s="251" t="str">
        <f>IF(ISNUMBER(FIND(analysismethod4,'III_Plan comp 438.68 {Plan 9}'!AW$15)),"",'III_Plan comp 438.68 {Plan 9}'!AW$15&amp;analysismethod4)</f>
        <v xml:space="preserve">Secret Shopper: Appointment Availability; 
</v>
      </c>
      <c r="DE115" s="251" t="str">
        <f>IF(ISNUMBER(FIND(analysismethod4,'III_Plan comp 438.68 {Plan 9}'!AX$15)),"",'III_Plan comp 438.68 {Plan 9}'!AX$15&amp;analysismethod4)</f>
        <v xml:space="preserve">Secret Shopper: Appointment Availability; 
</v>
      </c>
      <c r="DF115" s="251" t="str">
        <f>IF(ISNUMBER(FIND(analysismethod4,'III_Plan comp 438.68 {Plan 9}'!AY$15)),"",'III_Plan comp 438.68 {Plan 9}'!AY$15&amp;analysismethod4)</f>
        <v xml:space="preserve">Secret Shopper: Appointment Availability; 
</v>
      </c>
      <c r="DG115" s="251" t="str">
        <f>IF(ISNUMBER(FIND(analysismethod4,'III_Plan comp 438.68 {Plan 9}'!AZ$15)),"",'III_Plan comp 438.68 {Plan 9}'!AZ$15&amp;analysismethod4)</f>
        <v xml:space="preserve">Secret Shopper: Appointment Availability; 
</v>
      </c>
      <c r="DH115" s="251" t="str">
        <f>IF(ISNUMBER(FIND(analysismethod4,'III_Plan comp 438.68 {Plan 9}'!BA$15)),"",'III_Plan comp 438.68 {Plan 9}'!BA$15&amp;analysismethod4)</f>
        <v xml:space="preserve">Secret Shopper: Appointment Availability; 
</v>
      </c>
      <c r="DI115" s="251" t="str">
        <f>IF(ISNUMBER(FIND(analysismethod4,'III_Plan comp 438.68 {Plan 9}'!BB$15)),"",'III_Plan comp 438.68 {Plan 9}'!BB$15&amp;analysismethod4)</f>
        <v xml:space="preserve">Secret Shopper: Appointment Availability; 
</v>
      </c>
      <c r="DJ115" s="251" t="str">
        <f>IF(ISNUMBER(FIND(analysismethod4,'III_Plan comp 438.68 {Plan 9}'!BC$15)),"",'III_Plan comp 438.68 {Plan 9}'!BC$15&amp;analysismethod4)</f>
        <v xml:space="preserve">Secret Shopper: Appointment Availability; 
</v>
      </c>
      <c r="DK115" s="251" t="str">
        <f>IF(ISNUMBER(FIND(analysismethod4,'III_Plan comp 438.68 {Plan 9}'!BD$15)),"",'III_Plan comp 438.68 {Plan 9}'!BD$15&amp;analysismethod4)</f>
        <v xml:space="preserve">Secret Shopper: Appointment Availability; 
</v>
      </c>
      <c r="DL115" s="251" t="str">
        <f>IF(ISNUMBER(FIND(analysismethod4,'III_Plan comp 438.68 {Plan 9}'!BE$15)),"",'III_Plan comp 438.68 {Plan 9}'!BE$15&amp;analysismethod4)</f>
        <v xml:space="preserve">Secret Shopper: Appointment Availability; 
</v>
      </c>
      <c r="DM115" s="251" t="str">
        <f>IF(ISNUMBER(FIND(analysismethod4,'III_Plan comp 438.68 {Plan 9}'!BF$15)),"",'III_Plan comp 438.68 {Plan 9}'!BF$15&amp;analysismethod4)</f>
        <v xml:space="preserve">Secret Shopper: Appointment Availability; 
</v>
      </c>
      <c r="DN115" s="251" t="str">
        <f>IF(ISNUMBER(FIND(analysismethod4,'III_Plan comp 438.68 {Plan 9}'!BG$15)),"",'III_Plan comp 438.68 {Plan 9}'!BG$15&amp;analysismethod4)</f>
        <v xml:space="preserve">Secret Shopper: Appointment Availability; 
</v>
      </c>
      <c r="DO115" s="251" t="str">
        <f>IF(ISNUMBER(FIND(analysismethod4,'III_Plan comp 438.68 {Plan 9}'!BH$15)),"",'III_Plan comp 438.68 {Plan 9}'!BH$15&amp;analysismethod4)</f>
        <v xml:space="preserve">Secret Shopper: Appointment Availability; 
</v>
      </c>
      <c r="DP115" s="251" t="str">
        <f>IF(ISNUMBER(FIND(analysismethod4,'III_Plan comp 438.68 {Plan 9}'!BI$15)),"",'III_Plan comp 438.68 {Plan 9}'!BI$15&amp;analysismethod4)</f>
        <v xml:space="preserve">Secret Shopper: Appointment Availability; 
</v>
      </c>
      <c r="DQ115" s="251" t="str">
        <f>IF(ISNUMBER(FIND(analysismethod4,'III_Plan comp 438.68 {Plan 9}'!BJ$15)),"",'III_Plan comp 438.68 {Plan 9}'!BJ$15&amp;analysismethod4)</f>
        <v xml:space="preserve">Secret Shopper: Appointment Availability; 
</v>
      </c>
      <c r="DR115" s="251" t="str">
        <f>IF(ISNUMBER(FIND(analysismethod4,'III_Plan comp 438.68 {Plan 9}'!BK$15)),"",'III_Plan comp 438.68 {Plan 9}'!BK$15&amp;analysismethod4)</f>
        <v xml:space="preserve">Secret Shopper: Appointment Availability; 
</v>
      </c>
      <c r="DS115" s="251" t="str">
        <f>IF(ISNUMBER(FIND(analysismethod4,'III_Plan comp 438.68 {Plan 9}'!BL$15)),"",'III_Plan comp 438.68 {Plan 9}'!BL$15&amp;analysismethod4)</f>
        <v xml:space="preserve">Secret Shopper: Appointment Availability; 
</v>
      </c>
      <c r="DT115" s="251" t="str">
        <f>IF(ISNUMBER(FIND(analysismethod4,'III_Plan comp 438.68 {Plan 9}'!BM$15)),"",'III_Plan comp 438.68 {Plan 9}'!BM$15&amp;analysismethod4)</f>
        <v xml:space="preserve">Secret Shopper: Appointment Availability; 
</v>
      </c>
      <c r="DU115" s="251" t="str">
        <f>IF(ISNUMBER(FIND(analysismethod4,'III_Plan comp 438.68 {Plan 9}'!BN$15)),"",'III_Plan comp 438.68 {Plan 9}'!BN$15&amp;analysismethod4)</f>
        <v xml:space="preserve">Secret Shopper: Appointment Availability; 
</v>
      </c>
      <c r="DV115" s="251" t="str">
        <f>IF(ISNUMBER(FIND(analysismethod4,'III_Plan comp 438.68 {Plan 9}'!BO$15)),"",'III_Plan comp 438.68 {Plan 9}'!BO$15&amp;analysismethod4)</f>
        <v xml:space="preserve">Secret Shopper: Appointment Availability; 
</v>
      </c>
      <c r="DW115" s="251" t="str">
        <f>IF(ISNUMBER(FIND(analysismethod4,'III_Plan comp 438.68 {Plan 9}'!BP$15)),"",'III_Plan comp 438.68 {Plan 9}'!BP$15&amp;analysismethod4)</f>
        <v xml:space="preserve">Secret Shopper: Appointment Availability; 
</v>
      </c>
      <c r="DX115" s="251" t="str">
        <f>IF(ISNUMBER(FIND(analysismethod4,'III_Plan comp 438.68 {Plan 9}'!BQ$15)),"",'III_Plan comp 438.68 {Plan 9}'!BQ$15&amp;analysismethod4)</f>
        <v xml:space="preserve">Secret Shopper: Appointment Availability; 
</v>
      </c>
      <c r="DY115" s="251" t="str">
        <f>IF(ISNUMBER(FIND(analysismethod4,'III_Plan comp 438.68 {Plan 9}'!BR$15)),"",'III_Plan comp 438.68 {Plan 9}'!BR$15&amp;analysismethod4)</f>
        <v xml:space="preserve">Secret Shopper: Appointment Availability; 
</v>
      </c>
      <c r="DZ115" s="251" t="str">
        <f>IF(ISNUMBER(FIND(analysismethod4,'III_Plan comp 438.68 {Plan 9}'!BS$15)),"",'III_Plan comp 438.68 {Plan 9}'!BS$15&amp;analysismethod4)</f>
        <v xml:space="preserve">Secret Shopper: Appointment Availability; 
</v>
      </c>
      <c r="EA115" s="251" t="str">
        <f>IF(ISNUMBER(FIND(analysismethod4,'III_Plan comp 438.68 {Plan 9}'!BT$15)),"",'III_Plan comp 438.68 {Plan 9}'!BT$15&amp;analysismethod4)</f>
        <v xml:space="preserve">Secret Shopper: Appointment Availability; 
</v>
      </c>
      <c r="EB115" s="251" t="str">
        <f>IF(ISNUMBER(FIND(analysismethod4,'III_Plan comp 438.68 {Plan 9}'!BU$15)),"",'III_Plan comp 438.68 {Plan 9}'!BU$15&amp;analysismethod4)</f>
        <v xml:space="preserve">Secret Shopper: Appointment Availability; 
</v>
      </c>
      <c r="EC115" s="251" t="str">
        <f>IF(ISNUMBER(FIND(analysismethod4,'III_Plan comp 438.68 {Plan 9}'!BV$15)),"",'III_Plan comp 438.68 {Plan 9}'!BV$15&amp;analysismethod4)</f>
        <v xml:space="preserve">Secret Shopper: Appointment Availability; 
</v>
      </c>
      <c r="ED115" s="251" t="str">
        <f>IF(ISNUMBER(FIND(analysismethod4,'III_Plan comp 438.68 {Plan 9}'!BW$15)),"",'III_Plan comp 438.68 {Plan 9}'!BW$15&amp;analysismethod4)</f>
        <v xml:space="preserve">Secret Shopper: Appointment Availability; 
</v>
      </c>
      <c r="EE115" s="251" t="str">
        <f>IF(ISNUMBER(FIND(analysismethod4,'III_Plan comp 438.68 {Plan 9}'!BX$15)),"",'III_Plan comp 438.68 {Plan 9}'!BX$15&amp;analysismethod4)</f>
        <v xml:space="preserve">Secret Shopper: Appointment Availability; 
</v>
      </c>
      <c r="EF115" s="251" t="str">
        <f>IF(ISNUMBER(FIND(analysismethod4,'III_Plan comp 438.68 {Plan 9}'!BY$15)),"",'III_Plan comp 438.68 {Plan 9}'!BY$15&amp;analysismethod4)</f>
        <v xml:space="preserve">Secret Shopper: Appointment Availability; 
</v>
      </c>
      <c r="EG115" s="251" t="str">
        <f>IF(ISNUMBER(FIND(analysismethod4,'III_Plan comp 438.68 {Plan 9}'!BZ$15)),"",'III_Plan comp 438.68 {Plan 9}'!BZ$15&amp;analysismethod4)</f>
        <v xml:space="preserve">Secret Shopper: Appointment Availability; 
</v>
      </c>
      <c r="EH115" s="251" t="str">
        <f>IF(ISNUMBER(FIND(analysismethod4,'III_Plan comp 438.68 {Plan 9}'!CA$15)),"",'III_Plan comp 438.68 {Plan 9}'!CA$15&amp;analysismethod4)</f>
        <v xml:space="preserve">Secret Shopper: Appointment Availability; 
</v>
      </c>
      <c r="EI115" s="251" t="str">
        <f>IF(ISNUMBER(FIND(analysismethod4,'III_Plan comp 438.68 {Plan 9}'!CB$15)),"",'III_Plan comp 438.68 {Plan 9}'!CB$15&amp;analysismethod4)</f>
        <v xml:space="preserve">Secret Shopper: Appointment Availability; 
</v>
      </c>
      <c r="EJ115" s="251" t="str">
        <f>IF(ISNUMBER(FIND(analysismethod4,'III_Plan comp 438.68 {Plan 9}'!CC$15)),"",'III_Plan comp 438.68 {Plan 9}'!CC$15&amp;analysismethod4)</f>
        <v xml:space="preserve">Secret Shopper: Appointment Availability; 
</v>
      </c>
      <c r="EK115" s="251" t="str">
        <f>IF(ISNUMBER(FIND(analysismethod4,'III_Plan comp 438.68 {Plan 9}'!CD$15)),"",'III_Plan comp 438.68 {Plan 9}'!CD$15&amp;analysismethod4)</f>
        <v xml:space="preserve">Secret Shopper: Appointment Availability; 
</v>
      </c>
      <c r="EL115" s="251" t="str">
        <f>IF(ISNUMBER(FIND(analysismethod4,'III_Plan comp 438.68 {Plan 9}'!CE$15)),"",'III_Plan comp 438.68 {Plan 9}'!CE$15&amp;analysismethod4)</f>
        <v xml:space="preserve">Secret Shopper: Appointment Availability; 
</v>
      </c>
      <c r="EM115" s="251" t="str">
        <f>IF(ISNUMBER(FIND(analysismethod4,'III_Plan comp 438.68 {Plan 9}'!CF$15)),"",'III_Plan comp 438.68 {Plan 9}'!CF$15&amp;analysismethod4)</f>
        <v xml:space="preserve">Secret Shopper: Appointment Availability; 
</v>
      </c>
      <c r="EN115" s="251" t="str">
        <f>IF(ISNUMBER(FIND(analysismethod4,'III_Plan comp 438.68 {Plan 9}'!CG$15)),"",'III_Plan comp 438.68 {Plan 9}'!CG$15&amp;analysismethod4)</f>
        <v xml:space="preserve">Secret Shopper: Appointment Availability; 
</v>
      </c>
      <c r="EO115" s="251" t="str">
        <f>IF(ISNUMBER(FIND(analysismethod4,'III_Plan comp 438.68 {Plan 9}'!CH$15)),"",'III_Plan comp 438.68 {Plan 9}'!CH$15&amp;analysismethod4)</f>
        <v xml:space="preserve">Secret Shopper: Appointment Availability; 
</v>
      </c>
      <c r="EP115" s="251" t="str">
        <f>IF(ISNUMBER(FIND(analysismethod4,'III_Plan comp 438.68 {Plan 9}'!CI$15)),"",'III_Plan comp 438.68 {Plan 9}'!CI$15&amp;analysismethod4)</f>
        <v xml:space="preserve">Secret Shopper: Appointment Availability; 
</v>
      </c>
      <c r="EQ115" s="251" t="str">
        <f>IF(ISNUMBER(FIND(analysismethod4,'III_Plan comp 438.68 {Plan 9}'!CJ$15)),"",'III_Plan comp 438.68 {Plan 9}'!CJ$15&amp;analysismethod4)</f>
        <v xml:space="preserve">Secret Shopper: Appointment Availability; 
</v>
      </c>
      <c r="ER115" s="251" t="str">
        <f>IF(ISNUMBER(FIND(analysismethod4,'III_Plan comp 438.68 {Plan 9}'!CK$15)),"",'III_Plan comp 438.68 {Plan 9}'!CK$15&amp;analysismethod4)</f>
        <v xml:space="preserve">Secret Shopper: Appointment Availability; 
</v>
      </c>
      <c r="ES115" s="251" t="str">
        <f>IF(ISNUMBER(FIND(analysismethod4,'III_Plan comp 438.68 {Plan 9}'!CL$15)),"",'III_Plan comp 438.68 {Plan 9}'!CL$15&amp;analysismethod4)</f>
        <v xml:space="preserve">Secret Shopper: Appointment Availability; 
</v>
      </c>
      <c r="ET115" s="251" t="str">
        <f>IF(ISNUMBER(FIND(analysismethod4,'III_Plan comp 438.68 {Plan 9}'!CM$15)),"",'III_Plan comp 438.68 {Plan 9}'!CM$15&amp;analysismethod4)</f>
        <v xml:space="preserve">Secret Shopper: Appointment Availability; 
</v>
      </c>
      <c r="EU115" s="251" t="str">
        <f>IF(ISNUMBER(FIND(analysismethod4,'III_Plan comp 438.68 {Plan 9}'!CN$15)),"",'III_Plan comp 438.68 {Plan 9}'!CN$15&amp;analysismethod4)</f>
        <v xml:space="preserve">Secret Shopper: Appointment Availability; 
</v>
      </c>
      <c r="EV115" s="251" t="str">
        <f>IF(ISNUMBER(FIND(analysismethod4,'III_Plan comp 438.68 {Plan 9}'!CO$15)),"",'III_Plan comp 438.68 {Plan 9}'!CO$15&amp;analysismethod4)</f>
        <v xml:space="preserve">Secret Shopper: Appointment Availability; 
</v>
      </c>
      <c r="EW115" s="251" t="str">
        <f>IF(ISNUMBER(FIND(analysismethod4,'III_Plan comp 438.68 {Plan 9}'!CP$15)),"",'III_Plan comp 438.68 {Plan 9}'!CP$15&amp;analysismethod4)</f>
        <v xml:space="preserve">Secret Shopper: Appointment Availability; 
</v>
      </c>
      <c r="EX115" s="251" t="str">
        <f>IF(ISNUMBER(FIND(analysismethod4,'III_Plan comp 438.68 {Plan 9}'!CQ$15)),"",'III_Plan comp 438.68 {Plan 9}'!CQ$15&amp;analysismethod4)</f>
        <v xml:space="preserve">Secret Shopper: Appointment Availability; 
</v>
      </c>
      <c r="EY115" s="251" t="str">
        <f>IF(ISNUMBER(FIND(analysismethod4,'III_Plan comp 438.68 {Plan 9}'!CR$15)),"",'III_Plan comp 438.68 {Plan 9}'!CR$15&amp;analysismethod4)</f>
        <v xml:space="preserve">Secret Shopper: Appointment Availability; 
</v>
      </c>
      <c r="EZ115" s="251" t="str">
        <f>IF(ISNUMBER(FIND(analysismethod4,'III_Plan comp 438.68 {Plan 9}'!CS$15)),"",'III_Plan comp 438.68 {Plan 9}'!CS$15&amp;analysismethod4)</f>
        <v xml:space="preserve">Secret Shopper: Appointment Availability; 
</v>
      </c>
      <c r="FA115" s="251" t="str">
        <f>IF(ISNUMBER(FIND(analysismethod4,'III_Plan comp 438.68 {Plan 9}'!CT$15)),"",'III_Plan comp 438.68 {Plan 9}'!CT$15&amp;analysismethod4)</f>
        <v xml:space="preserve">Secret Shopper: Appointment Availability; 
</v>
      </c>
      <c r="FB115" s="251" t="str">
        <f>IF(ISNUMBER(FIND(analysismethod4,'III_Plan comp 438.68 {Plan 9}'!CU$15)),"",'III_Plan comp 438.68 {Plan 9}'!CU$15&amp;analysismethod4)</f>
        <v xml:space="preserve">Secret Shopper: Appointment Availability; 
</v>
      </c>
      <c r="FC115" s="251" t="str">
        <f>IF(ISNUMBER(FIND(analysismethod4,'III_Plan comp 438.68 {Plan 9}'!CV$15)),"",'III_Plan comp 438.68 {Plan 9}'!CV$15&amp;analysismethod4)</f>
        <v xml:space="preserve">Secret Shopper: Appointment Availability; 
</v>
      </c>
      <c r="FD115" s="251" t="str">
        <f>IF(ISNUMBER(FIND(analysismethod4,'III_Plan comp 438.68 {Plan 9}'!CW$15)),"",'III_Plan comp 438.68 {Plan 9}'!CW$15&amp;analysismethod4)</f>
        <v xml:space="preserve">Secret Shopper: Appointment Availability; 
</v>
      </c>
      <c r="FE115" s="251" t="str">
        <f>IF(ISNUMBER(FIND(analysismethod4,'III_Plan comp 438.68 {Plan 9}'!CX$15)),"",'III_Plan comp 438.68 {Plan 9}'!CX$15&amp;analysismethod4)</f>
        <v xml:space="preserve">Secret Shopper: Appointment Availability; 
</v>
      </c>
      <c r="FF115" s="251" t="str">
        <f>IF(ISNUMBER(FIND(analysismethod4,'III_Plan comp 438.68 {Plan 9}'!CY$15)),"",'III_Plan comp 438.68 {Plan 9}'!CY$15&amp;analysismethod4)</f>
        <v xml:space="preserve">Secret Shopper: Appointment Availability; 
</v>
      </c>
      <c r="FG115" s="251" t="str">
        <f>IF(ISNUMBER(FIND(analysismethod4,'III_Plan comp 438.68 {Plan 9}'!CZ$15)),"",'III_Plan comp 438.68 {Plan 9}'!CZ$15&amp;analysismethod4)</f>
        <v xml:space="preserve">Secret Shopper: Appointment Availability; 
</v>
      </c>
    </row>
    <row r="116" spans="62:163" x14ac:dyDescent="0.2">
      <c r="BK116" s="250" t="str">
        <f>IF('I_State and program information'!$E$66="Yes","EVV Data Analysis"&amp;"; "&amp;CHAR(10)&amp;CHAR(10),"")</f>
        <v/>
      </c>
      <c r="BL116" s="251" t="str">
        <f>IF(ISNUMBER(FIND(analysismethod5,'III_Plan comp 438.68 {Plan 9}'!E$15)),"",'III_Plan comp 438.68 {Plan 9}'!E$15&amp;analysismethod5)</f>
        <v/>
      </c>
      <c r="BM116" s="251" t="str">
        <f>IF(ISNUMBER(FIND(analysismethod5,'III_Plan comp 438.68 {Plan 9}'!F$15)),"",'III_Plan comp 438.68 {Plan 9}'!F$15&amp;analysismethod5)</f>
        <v/>
      </c>
      <c r="BN116" s="251" t="str">
        <f>IF(ISNUMBER(FIND(analysismethod5,'III_Plan comp 438.68 {Plan 9}'!G$15)),"",'III_Plan comp 438.68 {Plan 9}'!G$15&amp;analysismethod5)</f>
        <v/>
      </c>
      <c r="BO116" s="251" t="str">
        <f>IF(ISNUMBER(FIND(analysismethod5,'III_Plan comp 438.68 {Plan 9}'!H$15)),"",'III_Plan comp 438.68 {Plan 9}'!H$15&amp;analysismethod5)</f>
        <v/>
      </c>
      <c r="BP116" s="251" t="str">
        <f>IF(ISNUMBER(FIND(analysismethod5,'III_Plan comp 438.68 {Plan 9}'!I$15)),"",'III_Plan comp 438.68 {Plan 9}'!I$15&amp;analysismethod5)</f>
        <v/>
      </c>
      <c r="BQ116" s="251" t="str">
        <f>IF(ISNUMBER(FIND(analysismethod5,'III_Plan comp 438.68 {Plan 9}'!J$15)),"",'III_Plan comp 438.68 {Plan 9}'!J$15&amp;analysismethod5)</f>
        <v/>
      </c>
      <c r="BR116" s="251" t="str">
        <f>IF(ISNUMBER(FIND(analysismethod5,'III_Plan comp 438.68 {Plan 9}'!K$15)),"",'III_Plan comp 438.68 {Plan 9}'!K$15&amp;analysismethod5)</f>
        <v/>
      </c>
      <c r="BS116" s="251" t="str">
        <f>IF(ISNUMBER(FIND(analysismethod5,'III_Plan comp 438.68 {Plan 9}'!L$15)),"",'III_Plan comp 438.68 {Plan 9}'!L$15&amp;analysismethod5)</f>
        <v/>
      </c>
      <c r="BT116" s="251" t="str">
        <f>IF(ISNUMBER(FIND(analysismethod5,'III_Plan comp 438.68 {Plan 9}'!M$15)),"",'III_Plan comp 438.68 {Plan 9}'!M$15&amp;analysismethod5)</f>
        <v/>
      </c>
      <c r="BU116" s="251" t="str">
        <f>IF(ISNUMBER(FIND(analysismethod5,'III_Plan comp 438.68 {Plan 9}'!N$15)),"",'III_Plan comp 438.68 {Plan 9}'!N$15&amp;analysismethod5)</f>
        <v/>
      </c>
      <c r="BV116" s="251" t="str">
        <f>IF(ISNUMBER(FIND(analysismethod5,'III_Plan comp 438.68 {Plan 9}'!O$15)),"",'III_Plan comp 438.68 {Plan 9}'!O$15&amp;analysismethod5)</f>
        <v/>
      </c>
      <c r="BW116" s="251" t="str">
        <f>IF(ISNUMBER(FIND(analysismethod5,'III_Plan comp 438.68 {Plan 9}'!P$15)),"",'III_Plan comp 438.68 {Plan 9}'!P$15&amp;analysismethod5)</f>
        <v/>
      </c>
      <c r="BX116" s="251" t="str">
        <f>IF(ISNUMBER(FIND(analysismethod5,'III_Plan comp 438.68 {Plan 9}'!Q$15)),"",'III_Plan comp 438.68 {Plan 9}'!Q$15&amp;analysismethod5)</f>
        <v/>
      </c>
      <c r="BY116" s="251" t="str">
        <f>IF(ISNUMBER(FIND(analysismethod5,'III_Plan comp 438.68 {Plan 9}'!R$15)),"",'III_Plan comp 438.68 {Plan 9}'!R$15&amp;analysismethod5)</f>
        <v/>
      </c>
      <c r="BZ116" s="251" t="str">
        <f>IF(ISNUMBER(FIND(analysismethod5,'III_Plan comp 438.68 {Plan 9}'!S$15)),"",'III_Plan comp 438.68 {Plan 9}'!S$15&amp;analysismethod5)</f>
        <v/>
      </c>
      <c r="CA116" s="251" t="str">
        <f>IF(ISNUMBER(FIND(analysismethod5,'III_Plan comp 438.68 {Plan 9}'!T$15)),"",'III_Plan comp 438.68 {Plan 9}'!T$15&amp;analysismethod5)</f>
        <v/>
      </c>
      <c r="CB116" s="251" t="str">
        <f>IF(ISNUMBER(FIND(analysismethod5,'III_Plan comp 438.68 {Plan 9}'!U$15)),"",'III_Plan comp 438.68 {Plan 9}'!U$15&amp;analysismethod5)</f>
        <v/>
      </c>
      <c r="CC116" s="251" t="str">
        <f>IF(ISNUMBER(FIND(analysismethod5,'III_Plan comp 438.68 {Plan 9}'!V$15)),"",'III_Plan comp 438.68 {Plan 9}'!V$15&amp;analysismethod5)</f>
        <v/>
      </c>
      <c r="CD116" s="251" t="str">
        <f>IF(ISNUMBER(FIND(analysismethod5,'III_Plan comp 438.68 {Plan 9}'!W$15)),"",'III_Plan comp 438.68 {Plan 9}'!W$15&amp;analysismethod5)</f>
        <v/>
      </c>
      <c r="CE116" s="251" t="str">
        <f>IF(ISNUMBER(FIND(analysismethod5,'III_Plan comp 438.68 {Plan 9}'!X$15)),"",'III_Plan comp 438.68 {Plan 9}'!X$15&amp;analysismethod5)</f>
        <v/>
      </c>
      <c r="CF116" s="251" t="str">
        <f>IF(ISNUMBER(FIND(analysismethod5,'III_Plan comp 438.68 {Plan 9}'!Y$15)),"",'III_Plan comp 438.68 {Plan 9}'!Y$15&amp;analysismethod5)</f>
        <v/>
      </c>
      <c r="CG116" s="251" t="str">
        <f>IF(ISNUMBER(FIND(analysismethod5,'III_Plan comp 438.68 {Plan 9}'!Z$15)),"",'III_Plan comp 438.68 {Plan 9}'!Z$15&amp;analysismethod5)</f>
        <v/>
      </c>
      <c r="CH116" s="251" t="str">
        <f>IF(ISNUMBER(FIND(analysismethod5,'III_Plan comp 438.68 {Plan 9}'!AA$15)),"",'III_Plan comp 438.68 {Plan 9}'!AA$15&amp;analysismethod5)</f>
        <v/>
      </c>
      <c r="CI116" s="251" t="str">
        <f>IF(ISNUMBER(FIND(analysismethod5,'III_Plan comp 438.68 {Plan 9}'!AB$15)),"",'III_Plan comp 438.68 {Plan 9}'!AB$15&amp;analysismethod5)</f>
        <v/>
      </c>
      <c r="CJ116" s="251" t="str">
        <f>IF(ISNUMBER(FIND(analysismethod5,'III_Plan comp 438.68 {Plan 9}'!AC$15)),"",'III_Plan comp 438.68 {Plan 9}'!AC$15&amp;analysismethod5)</f>
        <v/>
      </c>
      <c r="CK116" s="251" t="str">
        <f>IF(ISNUMBER(FIND(analysismethod5,'III_Plan comp 438.68 {Plan 9}'!AD$15)),"",'III_Plan comp 438.68 {Plan 9}'!AD$15&amp;analysismethod5)</f>
        <v/>
      </c>
      <c r="CL116" s="251" t="str">
        <f>IF(ISNUMBER(FIND(analysismethod5,'III_Plan comp 438.68 {Plan 9}'!AE$15)),"",'III_Plan comp 438.68 {Plan 9}'!AE$15&amp;analysismethod5)</f>
        <v/>
      </c>
      <c r="CM116" s="251" t="str">
        <f>IF(ISNUMBER(FIND(analysismethod5,'III_Plan comp 438.68 {Plan 9}'!AF$15)),"",'III_Plan comp 438.68 {Plan 9}'!AF$15&amp;analysismethod5)</f>
        <v/>
      </c>
      <c r="CN116" s="251" t="str">
        <f>IF(ISNUMBER(FIND(analysismethod5,'III_Plan comp 438.68 {Plan 9}'!AG$15)),"",'III_Plan comp 438.68 {Plan 9}'!AG$15&amp;analysismethod5)</f>
        <v/>
      </c>
      <c r="CO116" s="251" t="str">
        <f>IF(ISNUMBER(FIND(analysismethod5,'III_Plan comp 438.68 {Plan 9}'!AH$15)),"",'III_Plan comp 438.68 {Plan 9}'!AH$15&amp;analysismethod5)</f>
        <v/>
      </c>
      <c r="CP116" s="251" t="str">
        <f>IF(ISNUMBER(FIND(analysismethod5,'III_Plan comp 438.68 {Plan 9}'!AI$15)),"",'III_Plan comp 438.68 {Plan 9}'!AI$15&amp;analysismethod5)</f>
        <v/>
      </c>
      <c r="CQ116" s="251" t="str">
        <f>IF(ISNUMBER(FIND(analysismethod5,'III_Plan comp 438.68 {Plan 9}'!AJ$15)),"",'III_Plan comp 438.68 {Plan 9}'!AJ$15&amp;analysismethod5)</f>
        <v/>
      </c>
      <c r="CR116" s="251" t="str">
        <f>IF(ISNUMBER(FIND(analysismethod5,'III_Plan comp 438.68 {Plan 9}'!AK$15)),"",'III_Plan comp 438.68 {Plan 9}'!AK$15&amp;analysismethod5)</f>
        <v/>
      </c>
      <c r="CS116" s="251" t="str">
        <f>IF(ISNUMBER(FIND(analysismethod5,'III_Plan comp 438.68 {Plan 9}'!AL$15)),"",'III_Plan comp 438.68 {Plan 9}'!AL$15&amp;analysismethod5)</f>
        <v/>
      </c>
      <c r="CT116" s="251" t="str">
        <f>IF(ISNUMBER(FIND(analysismethod5,'III_Plan comp 438.68 {Plan 9}'!AM$15)),"",'III_Plan comp 438.68 {Plan 9}'!AM$15&amp;analysismethod5)</f>
        <v/>
      </c>
      <c r="CU116" s="251" t="str">
        <f>IF(ISNUMBER(FIND(analysismethod5,'III_Plan comp 438.68 {Plan 9}'!AN$15)),"",'III_Plan comp 438.68 {Plan 9}'!AN$15&amp;analysismethod5)</f>
        <v/>
      </c>
      <c r="CV116" s="251" t="str">
        <f>IF(ISNUMBER(FIND(analysismethod5,'III_Plan comp 438.68 {Plan 9}'!AO$15)),"",'III_Plan comp 438.68 {Plan 9}'!AO$15&amp;analysismethod5)</f>
        <v/>
      </c>
      <c r="CW116" s="251" t="str">
        <f>IF(ISNUMBER(FIND(analysismethod5,'III_Plan comp 438.68 {Plan 9}'!AP$15)),"",'III_Plan comp 438.68 {Plan 9}'!AP$15&amp;analysismethod5)</f>
        <v/>
      </c>
      <c r="CX116" s="251" t="str">
        <f>IF(ISNUMBER(FIND(analysismethod5,'III_Plan comp 438.68 {Plan 9}'!AQ$15)),"",'III_Plan comp 438.68 {Plan 9}'!AQ$15&amp;analysismethod5)</f>
        <v/>
      </c>
      <c r="CY116" s="251" t="str">
        <f>IF(ISNUMBER(FIND(analysismethod5,'III_Plan comp 438.68 {Plan 9}'!AR$15)),"",'III_Plan comp 438.68 {Plan 9}'!AR$15&amp;analysismethod5)</f>
        <v/>
      </c>
      <c r="CZ116" s="251" t="str">
        <f>IF(ISNUMBER(FIND(analysismethod5,'III_Plan comp 438.68 {Plan 9}'!AS$15)),"",'III_Plan comp 438.68 {Plan 9}'!AS$15&amp;analysismethod5)</f>
        <v/>
      </c>
      <c r="DA116" s="251" t="str">
        <f>IF(ISNUMBER(FIND(analysismethod5,'III_Plan comp 438.68 {Plan 9}'!AT$15)),"",'III_Plan comp 438.68 {Plan 9}'!AT$15&amp;analysismethod5)</f>
        <v/>
      </c>
      <c r="DB116" s="251" t="str">
        <f>IF(ISNUMBER(FIND(analysismethod5,'III_Plan comp 438.68 {Plan 9}'!AU$15)),"",'III_Plan comp 438.68 {Plan 9}'!AU$15&amp;analysismethod5)</f>
        <v/>
      </c>
      <c r="DC116" s="251" t="str">
        <f>IF(ISNUMBER(FIND(analysismethod5,'III_Plan comp 438.68 {Plan 9}'!AV$15)),"",'III_Plan comp 438.68 {Plan 9}'!AV$15&amp;analysismethod5)</f>
        <v/>
      </c>
      <c r="DD116" s="251" t="str">
        <f>IF(ISNUMBER(FIND(analysismethod5,'III_Plan comp 438.68 {Plan 9}'!AW$15)),"",'III_Plan comp 438.68 {Plan 9}'!AW$15&amp;analysismethod5)</f>
        <v/>
      </c>
      <c r="DE116" s="251" t="str">
        <f>IF(ISNUMBER(FIND(analysismethod5,'III_Plan comp 438.68 {Plan 9}'!AX$15)),"",'III_Plan comp 438.68 {Plan 9}'!AX$15&amp;analysismethod5)</f>
        <v/>
      </c>
      <c r="DF116" s="251" t="str">
        <f>IF(ISNUMBER(FIND(analysismethod5,'III_Plan comp 438.68 {Plan 9}'!AY$15)),"",'III_Plan comp 438.68 {Plan 9}'!AY$15&amp;analysismethod5)</f>
        <v/>
      </c>
      <c r="DG116" s="251" t="str">
        <f>IF(ISNUMBER(FIND(analysismethod5,'III_Plan comp 438.68 {Plan 9}'!AZ$15)),"",'III_Plan comp 438.68 {Plan 9}'!AZ$15&amp;analysismethod5)</f>
        <v/>
      </c>
      <c r="DH116" s="251" t="str">
        <f>IF(ISNUMBER(FIND(analysismethod5,'III_Plan comp 438.68 {Plan 9}'!BA$15)),"",'III_Plan comp 438.68 {Plan 9}'!BA$15&amp;analysismethod5)</f>
        <v/>
      </c>
      <c r="DI116" s="251" t="str">
        <f>IF(ISNUMBER(FIND(analysismethod5,'III_Plan comp 438.68 {Plan 9}'!BB$15)),"",'III_Plan comp 438.68 {Plan 9}'!BB$15&amp;analysismethod5)</f>
        <v/>
      </c>
      <c r="DJ116" s="251" t="str">
        <f>IF(ISNUMBER(FIND(analysismethod5,'III_Plan comp 438.68 {Plan 9}'!BC$15)),"",'III_Plan comp 438.68 {Plan 9}'!BC$15&amp;analysismethod5)</f>
        <v/>
      </c>
      <c r="DK116" s="251" t="str">
        <f>IF(ISNUMBER(FIND(analysismethod5,'III_Plan comp 438.68 {Plan 9}'!BD$15)),"",'III_Plan comp 438.68 {Plan 9}'!BD$15&amp;analysismethod5)</f>
        <v/>
      </c>
      <c r="DL116" s="251" t="str">
        <f>IF(ISNUMBER(FIND(analysismethod5,'III_Plan comp 438.68 {Plan 9}'!BE$15)),"",'III_Plan comp 438.68 {Plan 9}'!BE$15&amp;analysismethod5)</f>
        <v/>
      </c>
      <c r="DM116" s="251" t="str">
        <f>IF(ISNUMBER(FIND(analysismethod5,'III_Plan comp 438.68 {Plan 9}'!BF$15)),"",'III_Plan comp 438.68 {Plan 9}'!BF$15&amp;analysismethod5)</f>
        <v/>
      </c>
      <c r="DN116" s="251" t="str">
        <f>IF(ISNUMBER(FIND(analysismethod5,'III_Plan comp 438.68 {Plan 9}'!BG$15)),"",'III_Plan comp 438.68 {Plan 9}'!BG$15&amp;analysismethod5)</f>
        <v/>
      </c>
      <c r="DO116" s="251" t="str">
        <f>IF(ISNUMBER(FIND(analysismethod5,'III_Plan comp 438.68 {Plan 9}'!BH$15)),"",'III_Plan comp 438.68 {Plan 9}'!BH$15&amp;analysismethod5)</f>
        <v/>
      </c>
      <c r="DP116" s="251" t="str">
        <f>IF(ISNUMBER(FIND(analysismethod5,'III_Plan comp 438.68 {Plan 9}'!BI$15)),"",'III_Plan comp 438.68 {Plan 9}'!BI$15&amp;analysismethod5)</f>
        <v/>
      </c>
      <c r="DQ116" s="251" t="str">
        <f>IF(ISNUMBER(FIND(analysismethod5,'III_Plan comp 438.68 {Plan 9}'!BJ$15)),"",'III_Plan comp 438.68 {Plan 9}'!BJ$15&amp;analysismethod5)</f>
        <v/>
      </c>
      <c r="DR116" s="251" t="str">
        <f>IF(ISNUMBER(FIND(analysismethod5,'III_Plan comp 438.68 {Plan 9}'!BK$15)),"",'III_Plan comp 438.68 {Plan 9}'!BK$15&amp;analysismethod5)</f>
        <v/>
      </c>
      <c r="DS116" s="251" t="str">
        <f>IF(ISNUMBER(FIND(analysismethod5,'III_Plan comp 438.68 {Plan 9}'!BL$15)),"",'III_Plan comp 438.68 {Plan 9}'!BL$15&amp;analysismethod5)</f>
        <v/>
      </c>
      <c r="DT116" s="251" t="str">
        <f>IF(ISNUMBER(FIND(analysismethod5,'III_Plan comp 438.68 {Plan 9}'!BM$15)),"",'III_Plan comp 438.68 {Plan 9}'!BM$15&amp;analysismethod5)</f>
        <v/>
      </c>
      <c r="DU116" s="251" t="str">
        <f>IF(ISNUMBER(FIND(analysismethod5,'III_Plan comp 438.68 {Plan 9}'!BN$15)),"",'III_Plan comp 438.68 {Plan 9}'!BN$15&amp;analysismethod5)</f>
        <v/>
      </c>
      <c r="DV116" s="251" t="str">
        <f>IF(ISNUMBER(FIND(analysismethod5,'III_Plan comp 438.68 {Plan 9}'!BO$15)),"",'III_Plan comp 438.68 {Plan 9}'!BO$15&amp;analysismethod5)</f>
        <v/>
      </c>
      <c r="DW116" s="251" t="str">
        <f>IF(ISNUMBER(FIND(analysismethod5,'III_Plan comp 438.68 {Plan 9}'!BP$15)),"",'III_Plan comp 438.68 {Plan 9}'!BP$15&amp;analysismethod5)</f>
        <v/>
      </c>
      <c r="DX116" s="251" t="str">
        <f>IF(ISNUMBER(FIND(analysismethod5,'III_Plan comp 438.68 {Plan 9}'!BQ$15)),"",'III_Plan comp 438.68 {Plan 9}'!BQ$15&amp;analysismethod5)</f>
        <v/>
      </c>
      <c r="DY116" s="251" t="str">
        <f>IF(ISNUMBER(FIND(analysismethod5,'III_Plan comp 438.68 {Plan 9}'!BR$15)),"",'III_Plan comp 438.68 {Plan 9}'!BR$15&amp;analysismethod5)</f>
        <v/>
      </c>
      <c r="DZ116" s="251" t="str">
        <f>IF(ISNUMBER(FIND(analysismethod5,'III_Plan comp 438.68 {Plan 9}'!BS$15)),"",'III_Plan comp 438.68 {Plan 9}'!BS$15&amp;analysismethod5)</f>
        <v/>
      </c>
      <c r="EA116" s="251" t="str">
        <f>IF(ISNUMBER(FIND(analysismethod5,'III_Plan comp 438.68 {Plan 9}'!BT$15)),"",'III_Plan comp 438.68 {Plan 9}'!BT$15&amp;analysismethod5)</f>
        <v/>
      </c>
      <c r="EB116" s="251" t="str">
        <f>IF(ISNUMBER(FIND(analysismethod5,'III_Plan comp 438.68 {Plan 9}'!BU$15)),"",'III_Plan comp 438.68 {Plan 9}'!BU$15&amp;analysismethod5)</f>
        <v/>
      </c>
      <c r="EC116" s="251" t="str">
        <f>IF(ISNUMBER(FIND(analysismethod5,'III_Plan comp 438.68 {Plan 9}'!BV$15)),"",'III_Plan comp 438.68 {Plan 9}'!BV$15&amp;analysismethod5)</f>
        <v/>
      </c>
      <c r="ED116" s="251" t="str">
        <f>IF(ISNUMBER(FIND(analysismethod5,'III_Plan comp 438.68 {Plan 9}'!BW$15)),"",'III_Plan comp 438.68 {Plan 9}'!BW$15&amp;analysismethod5)</f>
        <v/>
      </c>
      <c r="EE116" s="251" t="str">
        <f>IF(ISNUMBER(FIND(analysismethod5,'III_Plan comp 438.68 {Plan 9}'!BX$15)),"",'III_Plan comp 438.68 {Plan 9}'!BX$15&amp;analysismethod5)</f>
        <v/>
      </c>
      <c r="EF116" s="251" t="str">
        <f>IF(ISNUMBER(FIND(analysismethod5,'III_Plan comp 438.68 {Plan 9}'!BY$15)),"",'III_Plan comp 438.68 {Plan 9}'!BY$15&amp;analysismethod5)</f>
        <v/>
      </c>
      <c r="EG116" s="251" t="str">
        <f>IF(ISNUMBER(FIND(analysismethod5,'III_Plan comp 438.68 {Plan 9}'!BZ$15)),"",'III_Plan comp 438.68 {Plan 9}'!BZ$15&amp;analysismethod5)</f>
        <v/>
      </c>
      <c r="EH116" s="251" t="str">
        <f>IF(ISNUMBER(FIND(analysismethod5,'III_Plan comp 438.68 {Plan 9}'!CA$15)),"",'III_Plan comp 438.68 {Plan 9}'!CA$15&amp;analysismethod5)</f>
        <v/>
      </c>
      <c r="EI116" s="251" t="str">
        <f>IF(ISNUMBER(FIND(analysismethod5,'III_Plan comp 438.68 {Plan 9}'!CB$15)),"",'III_Plan comp 438.68 {Plan 9}'!CB$15&amp;analysismethod5)</f>
        <v/>
      </c>
      <c r="EJ116" s="251" t="str">
        <f>IF(ISNUMBER(FIND(analysismethod5,'III_Plan comp 438.68 {Plan 9}'!CC$15)),"",'III_Plan comp 438.68 {Plan 9}'!CC$15&amp;analysismethod5)</f>
        <v/>
      </c>
      <c r="EK116" s="251" t="str">
        <f>IF(ISNUMBER(FIND(analysismethod5,'III_Plan comp 438.68 {Plan 9}'!CD$15)),"",'III_Plan comp 438.68 {Plan 9}'!CD$15&amp;analysismethod5)</f>
        <v/>
      </c>
      <c r="EL116" s="251" t="str">
        <f>IF(ISNUMBER(FIND(analysismethod5,'III_Plan comp 438.68 {Plan 9}'!CE$15)),"",'III_Plan comp 438.68 {Plan 9}'!CE$15&amp;analysismethod5)</f>
        <v/>
      </c>
      <c r="EM116" s="251" t="str">
        <f>IF(ISNUMBER(FIND(analysismethod5,'III_Plan comp 438.68 {Plan 9}'!CF$15)),"",'III_Plan comp 438.68 {Plan 9}'!CF$15&amp;analysismethod5)</f>
        <v/>
      </c>
      <c r="EN116" s="251" t="str">
        <f>IF(ISNUMBER(FIND(analysismethod5,'III_Plan comp 438.68 {Plan 9}'!CG$15)),"",'III_Plan comp 438.68 {Plan 9}'!CG$15&amp;analysismethod5)</f>
        <v/>
      </c>
      <c r="EO116" s="251" t="str">
        <f>IF(ISNUMBER(FIND(analysismethod5,'III_Plan comp 438.68 {Plan 9}'!CH$15)),"",'III_Plan comp 438.68 {Plan 9}'!CH$15&amp;analysismethod5)</f>
        <v/>
      </c>
      <c r="EP116" s="251" t="str">
        <f>IF(ISNUMBER(FIND(analysismethod5,'III_Plan comp 438.68 {Plan 9}'!CI$15)),"",'III_Plan comp 438.68 {Plan 9}'!CI$15&amp;analysismethod5)</f>
        <v/>
      </c>
      <c r="EQ116" s="251" t="str">
        <f>IF(ISNUMBER(FIND(analysismethod5,'III_Plan comp 438.68 {Plan 9}'!CJ$15)),"",'III_Plan comp 438.68 {Plan 9}'!CJ$15&amp;analysismethod5)</f>
        <v/>
      </c>
      <c r="ER116" s="251" t="str">
        <f>IF(ISNUMBER(FIND(analysismethod5,'III_Plan comp 438.68 {Plan 9}'!CK$15)),"",'III_Plan comp 438.68 {Plan 9}'!CK$15&amp;analysismethod5)</f>
        <v/>
      </c>
      <c r="ES116" s="251" t="str">
        <f>IF(ISNUMBER(FIND(analysismethod5,'III_Plan comp 438.68 {Plan 9}'!CL$15)),"",'III_Plan comp 438.68 {Plan 9}'!CL$15&amp;analysismethod5)</f>
        <v/>
      </c>
      <c r="ET116" s="251" t="str">
        <f>IF(ISNUMBER(FIND(analysismethod5,'III_Plan comp 438.68 {Plan 9}'!CM$15)),"",'III_Plan comp 438.68 {Plan 9}'!CM$15&amp;analysismethod5)</f>
        <v/>
      </c>
      <c r="EU116" s="251" t="str">
        <f>IF(ISNUMBER(FIND(analysismethod5,'III_Plan comp 438.68 {Plan 9}'!CN$15)),"",'III_Plan comp 438.68 {Plan 9}'!CN$15&amp;analysismethod5)</f>
        <v/>
      </c>
      <c r="EV116" s="251" t="str">
        <f>IF(ISNUMBER(FIND(analysismethod5,'III_Plan comp 438.68 {Plan 9}'!CO$15)),"",'III_Plan comp 438.68 {Plan 9}'!CO$15&amp;analysismethod5)</f>
        <v/>
      </c>
      <c r="EW116" s="251" t="str">
        <f>IF(ISNUMBER(FIND(analysismethod5,'III_Plan comp 438.68 {Plan 9}'!CP$15)),"",'III_Plan comp 438.68 {Plan 9}'!CP$15&amp;analysismethod5)</f>
        <v/>
      </c>
      <c r="EX116" s="251" t="str">
        <f>IF(ISNUMBER(FIND(analysismethod5,'III_Plan comp 438.68 {Plan 9}'!CQ$15)),"",'III_Plan comp 438.68 {Plan 9}'!CQ$15&amp;analysismethod5)</f>
        <v/>
      </c>
      <c r="EY116" s="251" t="str">
        <f>IF(ISNUMBER(FIND(analysismethod5,'III_Plan comp 438.68 {Plan 9}'!CR$15)),"",'III_Plan comp 438.68 {Plan 9}'!CR$15&amp;analysismethod5)</f>
        <v/>
      </c>
      <c r="EZ116" s="251" t="str">
        <f>IF(ISNUMBER(FIND(analysismethod5,'III_Plan comp 438.68 {Plan 9}'!CS$15)),"",'III_Plan comp 438.68 {Plan 9}'!CS$15&amp;analysismethod5)</f>
        <v/>
      </c>
      <c r="FA116" s="251" t="str">
        <f>IF(ISNUMBER(FIND(analysismethod5,'III_Plan comp 438.68 {Plan 9}'!CT$15)),"",'III_Plan comp 438.68 {Plan 9}'!CT$15&amp;analysismethod5)</f>
        <v/>
      </c>
      <c r="FB116" s="251" t="str">
        <f>IF(ISNUMBER(FIND(analysismethod5,'III_Plan comp 438.68 {Plan 9}'!CU$15)),"",'III_Plan comp 438.68 {Plan 9}'!CU$15&amp;analysismethod5)</f>
        <v/>
      </c>
      <c r="FC116" s="251" t="str">
        <f>IF(ISNUMBER(FIND(analysismethod5,'III_Plan comp 438.68 {Plan 9}'!CV$15)),"",'III_Plan comp 438.68 {Plan 9}'!CV$15&amp;analysismethod5)</f>
        <v/>
      </c>
      <c r="FD116" s="251" t="str">
        <f>IF(ISNUMBER(FIND(analysismethod5,'III_Plan comp 438.68 {Plan 9}'!CW$15)),"",'III_Plan comp 438.68 {Plan 9}'!CW$15&amp;analysismethod5)</f>
        <v/>
      </c>
      <c r="FE116" s="251" t="str">
        <f>IF(ISNUMBER(FIND(analysismethod5,'III_Plan comp 438.68 {Plan 9}'!CX$15)),"",'III_Plan comp 438.68 {Plan 9}'!CX$15&amp;analysismethod5)</f>
        <v/>
      </c>
      <c r="FF116" s="251" t="str">
        <f>IF(ISNUMBER(FIND(analysismethod5,'III_Plan comp 438.68 {Plan 9}'!CY$15)),"",'III_Plan comp 438.68 {Plan 9}'!CY$15&amp;analysismethod5)</f>
        <v/>
      </c>
      <c r="FG116" s="251" t="str">
        <f>IF(ISNUMBER(FIND(analysismethod5,'III_Plan comp 438.68 {Plan 9}'!CZ$15)),"",'III_Plan comp 438.68 {Plan 9}'!CZ$15&amp;analysismethod5)</f>
        <v/>
      </c>
    </row>
    <row r="117" spans="62:163" x14ac:dyDescent="0.2">
      <c r="BK117" s="250" t="str">
        <f>IF('I_State and program information'!$E$70="Yes","Review of Grievances Related to Access"&amp;"; "&amp;CHAR(10)&amp;CHAR(10),"")</f>
        <v xml:space="preserve">Review of Grievances Related to Access; 
</v>
      </c>
      <c r="BL117" s="251" t="str">
        <f>IF(ISNUMBER(FIND(analysismethod6,'III_Plan comp 438.68 {Plan 9}'!E$15)),"",'III_Plan comp 438.68 {Plan 9}'!E$15&amp;analysismethod6)</f>
        <v xml:space="preserve">Review of Grievances Related to Access; 
</v>
      </c>
      <c r="BM117" s="251" t="str">
        <f>IF(ISNUMBER(FIND(analysismethod6,'III_Plan comp 438.68 {Plan 9}'!F$15)),"",'III_Plan comp 438.68 {Plan 9}'!F$15&amp;analysismethod6)</f>
        <v xml:space="preserve">Review of Grievances Related to Access; 
</v>
      </c>
      <c r="BN117" s="251" t="str">
        <f>IF(ISNUMBER(FIND(analysismethod6,'III_Plan comp 438.68 {Plan 9}'!G$15)),"",'III_Plan comp 438.68 {Plan 9}'!G$15&amp;analysismethod6)</f>
        <v xml:space="preserve">Review of Grievances Related to Access; 
</v>
      </c>
      <c r="BO117" s="251" t="str">
        <f>IF(ISNUMBER(FIND(analysismethod6,'III_Plan comp 438.68 {Plan 9}'!H$15)),"",'III_Plan comp 438.68 {Plan 9}'!H$15&amp;analysismethod6)</f>
        <v xml:space="preserve">Review of Grievances Related to Access; 
</v>
      </c>
      <c r="BP117" s="251" t="str">
        <f>IF(ISNUMBER(FIND(analysismethod6,'III_Plan comp 438.68 {Plan 9}'!I$15)),"",'III_Plan comp 438.68 {Plan 9}'!I$15&amp;analysismethod6)</f>
        <v xml:space="preserve">Review of Grievances Related to Access; 
</v>
      </c>
      <c r="BQ117" s="251" t="str">
        <f>IF(ISNUMBER(FIND(analysismethod6,'III_Plan comp 438.68 {Plan 9}'!J$15)),"",'III_Plan comp 438.68 {Plan 9}'!J$15&amp;analysismethod6)</f>
        <v xml:space="preserve">Review of Grievances Related to Access; 
</v>
      </c>
      <c r="BR117" s="251" t="str">
        <f>IF(ISNUMBER(FIND(analysismethod6,'III_Plan comp 438.68 {Plan 9}'!K$15)),"",'III_Plan comp 438.68 {Plan 9}'!K$15&amp;analysismethod6)</f>
        <v xml:space="preserve">Review of Grievances Related to Access; 
</v>
      </c>
      <c r="BS117" s="251" t="str">
        <f>IF(ISNUMBER(FIND(analysismethod6,'III_Plan comp 438.68 {Plan 9}'!L$15)),"",'III_Plan comp 438.68 {Plan 9}'!L$15&amp;analysismethod6)</f>
        <v xml:space="preserve">Review of Grievances Related to Access; 
</v>
      </c>
      <c r="BT117" s="251" t="str">
        <f>IF(ISNUMBER(FIND(analysismethod6,'III_Plan comp 438.68 {Plan 9}'!M$15)),"",'III_Plan comp 438.68 {Plan 9}'!M$15&amp;analysismethod6)</f>
        <v xml:space="preserve">Review of Grievances Related to Access; 
</v>
      </c>
      <c r="BU117" s="251" t="str">
        <f>IF(ISNUMBER(FIND(analysismethod6,'III_Plan comp 438.68 {Plan 9}'!N$15)),"",'III_Plan comp 438.68 {Plan 9}'!N$15&amp;analysismethod6)</f>
        <v xml:space="preserve">Review of Grievances Related to Access; 
</v>
      </c>
      <c r="BV117" s="251" t="str">
        <f>IF(ISNUMBER(FIND(analysismethod6,'III_Plan comp 438.68 {Plan 9}'!O$15)),"",'III_Plan comp 438.68 {Plan 9}'!O$15&amp;analysismethod6)</f>
        <v xml:space="preserve">Review of Grievances Related to Access; 
</v>
      </c>
      <c r="BW117" s="251" t="str">
        <f>IF(ISNUMBER(FIND(analysismethod6,'III_Plan comp 438.68 {Plan 9}'!P$15)),"",'III_Plan comp 438.68 {Plan 9}'!P$15&amp;analysismethod6)</f>
        <v xml:space="preserve">Review of Grievances Related to Access; 
</v>
      </c>
      <c r="BX117" s="251" t="str">
        <f>IF(ISNUMBER(FIND(analysismethod6,'III_Plan comp 438.68 {Plan 9}'!Q$15)),"",'III_Plan comp 438.68 {Plan 9}'!Q$15&amp;analysismethod6)</f>
        <v xml:space="preserve">Review of Grievances Related to Access; 
</v>
      </c>
      <c r="BY117" s="251" t="str">
        <f>IF(ISNUMBER(FIND(analysismethod6,'III_Plan comp 438.68 {Plan 9}'!R$15)),"",'III_Plan comp 438.68 {Plan 9}'!R$15&amp;analysismethod6)</f>
        <v xml:space="preserve">Review of Grievances Related to Access; 
</v>
      </c>
      <c r="BZ117" s="251" t="str">
        <f>IF(ISNUMBER(FIND(analysismethod6,'III_Plan comp 438.68 {Plan 9}'!S$15)),"",'III_Plan comp 438.68 {Plan 9}'!S$15&amp;analysismethod6)</f>
        <v xml:space="preserve">Review of Grievances Related to Access; 
</v>
      </c>
      <c r="CA117" s="251" t="str">
        <f>IF(ISNUMBER(FIND(analysismethod6,'III_Plan comp 438.68 {Plan 9}'!T$15)),"",'III_Plan comp 438.68 {Plan 9}'!T$15&amp;analysismethod6)</f>
        <v xml:space="preserve">Review of Grievances Related to Access; 
</v>
      </c>
      <c r="CB117" s="251" t="str">
        <f>IF(ISNUMBER(FIND(analysismethod6,'III_Plan comp 438.68 {Plan 9}'!U$15)),"",'III_Plan comp 438.68 {Plan 9}'!U$15&amp;analysismethod6)</f>
        <v xml:space="preserve">Review of Grievances Related to Access; 
</v>
      </c>
      <c r="CC117" s="251" t="str">
        <f>IF(ISNUMBER(FIND(analysismethod6,'III_Plan comp 438.68 {Plan 9}'!V$15)),"",'III_Plan comp 438.68 {Plan 9}'!V$15&amp;analysismethod6)</f>
        <v xml:space="preserve">Review of Grievances Related to Access; 
</v>
      </c>
      <c r="CD117" s="251" t="str">
        <f>IF(ISNUMBER(FIND(analysismethod6,'III_Plan comp 438.68 {Plan 9}'!W$15)),"",'III_Plan comp 438.68 {Plan 9}'!W$15&amp;analysismethod6)</f>
        <v xml:space="preserve">Review of Grievances Related to Access; 
</v>
      </c>
      <c r="CE117" s="251" t="str">
        <f>IF(ISNUMBER(FIND(analysismethod6,'III_Plan comp 438.68 {Plan 9}'!X$15)),"",'III_Plan comp 438.68 {Plan 9}'!X$15&amp;analysismethod6)</f>
        <v xml:space="preserve">Review of Grievances Related to Access; 
</v>
      </c>
      <c r="CF117" s="251" t="str">
        <f>IF(ISNUMBER(FIND(analysismethod6,'III_Plan comp 438.68 {Plan 9}'!Y$15)),"",'III_Plan comp 438.68 {Plan 9}'!Y$15&amp;analysismethod6)</f>
        <v xml:space="preserve">Review of Grievances Related to Access; 
</v>
      </c>
      <c r="CG117" s="251" t="str">
        <f>IF(ISNUMBER(FIND(analysismethod6,'III_Plan comp 438.68 {Plan 9}'!Z$15)),"",'III_Plan comp 438.68 {Plan 9}'!Z$15&amp;analysismethod6)</f>
        <v xml:space="preserve">Review of Grievances Related to Access; 
</v>
      </c>
      <c r="CH117" s="251" t="str">
        <f>IF(ISNUMBER(FIND(analysismethod6,'III_Plan comp 438.68 {Plan 9}'!AA$15)),"",'III_Plan comp 438.68 {Plan 9}'!AA$15&amp;analysismethod6)</f>
        <v xml:space="preserve">Review of Grievances Related to Access; 
</v>
      </c>
      <c r="CI117" s="251" t="str">
        <f>IF(ISNUMBER(FIND(analysismethod6,'III_Plan comp 438.68 {Plan 9}'!AB$15)),"",'III_Plan comp 438.68 {Plan 9}'!AB$15&amp;analysismethod6)</f>
        <v xml:space="preserve">Review of Grievances Related to Access; 
</v>
      </c>
      <c r="CJ117" s="251" t="str">
        <f>IF(ISNUMBER(FIND(analysismethod6,'III_Plan comp 438.68 {Plan 9}'!AC$15)),"",'III_Plan comp 438.68 {Plan 9}'!AC$15&amp;analysismethod6)</f>
        <v xml:space="preserve">Review of Grievances Related to Access; 
</v>
      </c>
      <c r="CK117" s="251" t="str">
        <f>IF(ISNUMBER(FIND(analysismethod6,'III_Plan comp 438.68 {Plan 9}'!AD$15)),"",'III_Plan comp 438.68 {Plan 9}'!AD$15&amp;analysismethod6)</f>
        <v xml:space="preserve">Review of Grievances Related to Access; 
</v>
      </c>
      <c r="CL117" s="251" t="str">
        <f>IF(ISNUMBER(FIND(analysismethod6,'III_Plan comp 438.68 {Plan 9}'!AE$15)),"",'III_Plan comp 438.68 {Plan 9}'!AE$15&amp;analysismethod6)</f>
        <v xml:space="preserve">Review of Grievances Related to Access; 
</v>
      </c>
      <c r="CM117" s="251" t="str">
        <f>IF(ISNUMBER(FIND(analysismethod6,'III_Plan comp 438.68 {Plan 9}'!AF$15)),"",'III_Plan comp 438.68 {Plan 9}'!AF$15&amp;analysismethod6)</f>
        <v xml:space="preserve">Review of Grievances Related to Access; 
</v>
      </c>
      <c r="CN117" s="251" t="str">
        <f>IF(ISNUMBER(FIND(analysismethod6,'III_Plan comp 438.68 {Plan 9}'!AG$15)),"",'III_Plan comp 438.68 {Plan 9}'!AG$15&amp;analysismethod6)</f>
        <v xml:space="preserve">Review of Grievances Related to Access; 
</v>
      </c>
      <c r="CO117" s="251" t="str">
        <f>IF(ISNUMBER(FIND(analysismethod6,'III_Plan comp 438.68 {Plan 9}'!AH$15)),"",'III_Plan comp 438.68 {Plan 9}'!AH$15&amp;analysismethod6)</f>
        <v xml:space="preserve">Review of Grievances Related to Access; 
</v>
      </c>
      <c r="CP117" s="251" t="str">
        <f>IF(ISNUMBER(FIND(analysismethod6,'III_Plan comp 438.68 {Plan 9}'!AI$15)),"",'III_Plan comp 438.68 {Plan 9}'!AI$15&amp;analysismethod6)</f>
        <v xml:space="preserve">Review of Grievances Related to Access; 
</v>
      </c>
      <c r="CQ117" s="251" t="str">
        <f>IF(ISNUMBER(FIND(analysismethod6,'III_Plan comp 438.68 {Plan 9}'!AJ$15)),"",'III_Plan comp 438.68 {Plan 9}'!AJ$15&amp;analysismethod6)</f>
        <v xml:space="preserve">Review of Grievances Related to Access; 
</v>
      </c>
      <c r="CR117" s="251" t="str">
        <f>IF(ISNUMBER(FIND(analysismethod6,'III_Plan comp 438.68 {Plan 9}'!AK$15)),"",'III_Plan comp 438.68 {Plan 9}'!AK$15&amp;analysismethod6)</f>
        <v xml:space="preserve">Review of Grievances Related to Access; 
</v>
      </c>
      <c r="CS117" s="251" t="str">
        <f>IF(ISNUMBER(FIND(analysismethod6,'III_Plan comp 438.68 {Plan 9}'!AL$15)),"",'III_Plan comp 438.68 {Plan 9}'!AL$15&amp;analysismethod6)</f>
        <v xml:space="preserve">Review of Grievances Related to Access; 
</v>
      </c>
      <c r="CT117" s="251" t="str">
        <f>IF(ISNUMBER(FIND(analysismethod6,'III_Plan comp 438.68 {Plan 9}'!AM$15)),"",'III_Plan comp 438.68 {Plan 9}'!AM$15&amp;analysismethod6)</f>
        <v xml:space="preserve">Review of Grievances Related to Access; 
</v>
      </c>
      <c r="CU117" s="251" t="str">
        <f>IF(ISNUMBER(FIND(analysismethod6,'III_Plan comp 438.68 {Plan 9}'!AN$15)),"",'III_Plan comp 438.68 {Plan 9}'!AN$15&amp;analysismethod6)</f>
        <v xml:space="preserve">Review of Grievances Related to Access; 
</v>
      </c>
      <c r="CV117" s="251" t="str">
        <f>IF(ISNUMBER(FIND(analysismethod6,'III_Plan comp 438.68 {Plan 9}'!AO$15)),"",'III_Plan comp 438.68 {Plan 9}'!AO$15&amp;analysismethod6)</f>
        <v xml:space="preserve">Review of Grievances Related to Access; 
</v>
      </c>
      <c r="CW117" s="251" t="str">
        <f>IF(ISNUMBER(FIND(analysismethod6,'III_Plan comp 438.68 {Plan 9}'!AP$15)),"",'III_Plan comp 438.68 {Plan 9}'!AP$15&amp;analysismethod6)</f>
        <v xml:space="preserve">Review of Grievances Related to Access; 
</v>
      </c>
      <c r="CX117" s="251" t="str">
        <f>IF(ISNUMBER(FIND(analysismethod6,'III_Plan comp 438.68 {Plan 9}'!AQ$15)),"",'III_Plan comp 438.68 {Plan 9}'!AQ$15&amp;analysismethod6)</f>
        <v xml:space="preserve">Review of Grievances Related to Access; 
</v>
      </c>
      <c r="CY117" s="251" t="str">
        <f>IF(ISNUMBER(FIND(analysismethod6,'III_Plan comp 438.68 {Plan 9}'!AR$15)),"",'III_Plan comp 438.68 {Plan 9}'!AR$15&amp;analysismethod6)</f>
        <v xml:space="preserve">Review of Grievances Related to Access; 
</v>
      </c>
      <c r="CZ117" s="251" t="str">
        <f>IF(ISNUMBER(FIND(analysismethod6,'III_Plan comp 438.68 {Plan 9}'!AS$15)),"",'III_Plan comp 438.68 {Plan 9}'!AS$15&amp;analysismethod6)</f>
        <v xml:space="preserve">Review of Grievances Related to Access; 
</v>
      </c>
      <c r="DA117" s="251" t="str">
        <f>IF(ISNUMBER(FIND(analysismethod6,'III_Plan comp 438.68 {Plan 9}'!AT$15)),"",'III_Plan comp 438.68 {Plan 9}'!AT$15&amp;analysismethod6)</f>
        <v xml:space="preserve">Review of Grievances Related to Access; 
</v>
      </c>
      <c r="DB117" s="251" t="str">
        <f>IF(ISNUMBER(FIND(analysismethod6,'III_Plan comp 438.68 {Plan 9}'!AU$15)),"",'III_Plan comp 438.68 {Plan 9}'!AU$15&amp;analysismethod6)</f>
        <v xml:space="preserve">Review of Grievances Related to Access; 
</v>
      </c>
      <c r="DC117" s="251" t="str">
        <f>IF(ISNUMBER(FIND(analysismethod6,'III_Plan comp 438.68 {Plan 9}'!AV$15)),"",'III_Plan comp 438.68 {Plan 9}'!AV$15&amp;analysismethod6)</f>
        <v xml:space="preserve">Review of Grievances Related to Access; 
</v>
      </c>
      <c r="DD117" s="251" t="str">
        <f>IF(ISNUMBER(FIND(analysismethod6,'III_Plan comp 438.68 {Plan 9}'!AW$15)),"",'III_Plan comp 438.68 {Plan 9}'!AW$15&amp;analysismethod6)</f>
        <v xml:space="preserve">Review of Grievances Related to Access; 
</v>
      </c>
      <c r="DE117" s="251" t="str">
        <f>IF(ISNUMBER(FIND(analysismethod6,'III_Plan comp 438.68 {Plan 9}'!AX$15)),"",'III_Plan comp 438.68 {Plan 9}'!AX$15&amp;analysismethod6)</f>
        <v xml:space="preserve">Review of Grievances Related to Access; 
</v>
      </c>
      <c r="DF117" s="251" t="str">
        <f>IF(ISNUMBER(FIND(analysismethod6,'III_Plan comp 438.68 {Plan 9}'!AY$15)),"",'III_Plan comp 438.68 {Plan 9}'!AY$15&amp;analysismethod6)</f>
        <v xml:space="preserve">Review of Grievances Related to Access; 
</v>
      </c>
      <c r="DG117" s="251" t="str">
        <f>IF(ISNUMBER(FIND(analysismethod6,'III_Plan comp 438.68 {Plan 9}'!AZ$15)),"",'III_Plan comp 438.68 {Plan 9}'!AZ$15&amp;analysismethod6)</f>
        <v xml:space="preserve">Review of Grievances Related to Access; 
</v>
      </c>
      <c r="DH117" s="251" t="str">
        <f>IF(ISNUMBER(FIND(analysismethod6,'III_Plan comp 438.68 {Plan 9}'!BA$15)),"",'III_Plan comp 438.68 {Plan 9}'!BA$15&amp;analysismethod6)</f>
        <v xml:space="preserve">Review of Grievances Related to Access; 
</v>
      </c>
      <c r="DI117" s="251" t="str">
        <f>IF(ISNUMBER(FIND(analysismethod6,'III_Plan comp 438.68 {Plan 9}'!BB$15)),"",'III_Plan comp 438.68 {Plan 9}'!BB$15&amp;analysismethod6)</f>
        <v xml:space="preserve">Review of Grievances Related to Access; 
</v>
      </c>
      <c r="DJ117" s="251" t="str">
        <f>IF(ISNUMBER(FIND(analysismethod6,'III_Plan comp 438.68 {Plan 9}'!BC$15)),"",'III_Plan comp 438.68 {Plan 9}'!BC$15&amp;analysismethod6)</f>
        <v xml:space="preserve">Review of Grievances Related to Access; 
</v>
      </c>
      <c r="DK117" s="251" t="str">
        <f>IF(ISNUMBER(FIND(analysismethod6,'III_Plan comp 438.68 {Plan 9}'!BD$15)),"",'III_Plan comp 438.68 {Plan 9}'!BD$15&amp;analysismethod6)</f>
        <v xml:space="preserve">Review of Grievances Related to Access; 
</v>
      </c>
      <c r="DL117" s="251" t="str">
        <f>IF(ISNUMBER(FIND(analysismethod6,'III_Plan comp 438.68 {Plan 9}'!BE$15)),"",'III_Plan comp 438.68 {Plan 9}'!BE$15&amp;analysismethod6)</f>
        <v xml:space="preserve">Review of Grievances Related to Access; 
</v>
      </c>
      <c r="DM117" s="251" t="str">
        <f>IF(ISNUMBER(FIND(analysismethod6,'III_Plan comp 438.68 {Plan 9}'!BF$15)),"",'III_Plan comp 438.68 {Plan 9}'!BF$15&amp;analysismethod6)</f>
        <v xml:space="preserve">Review of Grievances Related to Access; 
</v>
      </c>
      <c r="DN117" s="251" t="str">
        <f>IF(ISNUMBER(FIND(analysismethod6,'III_Plan comp 438.68 {Plan 9}'!BG$15)),"",'III_Plan comp 438.68 {Plan 9}'!BG$15&amp;analysismethod6)</f>
        <v xml:space="preserve">Review of Grievances Related to Access; 
</v>
      </c>
      <c r="DO117" s="251" t="str">
        <f>IF(ISNUMBER(FIND(analysismethod6,'III_Plan comp 438.68 {Plan 9}'!BH$15)),"",'III_Plan comp 438.68 {Plan 9}'!BH$15&amp;analysismethod6)</f>
        <v xml:space="preserve">Review of Grievances Related to Access; 
</v>
      </c>
      <c r="DP117" s="251" t="str">
        <f>IF(ISNUMBER(FIND(analysismethod6,'III_Plan comp 438.68 {Plan 9}'!BI$15)),"",'III_Plan comp 438.68 {Plan 9}'!BI$15&amp;analysismethod6)</f>
        <v xml:space="preserve">Review of Grievances Related to Access; 
</v>
      </c>
      <c r="DQ117" s="251" t="str">
        <f>IF(ISNUMBER(FIND(analysismethod6,'III_Plan comp 438.68 {Plan 9}'!BJ$15)),"",'III_Plan comp 438.68 {Plan 9}'!BJ$15&amp;analysismethod6)</f>
        <v xml:space="preserve">Review of Grievances Related to Access; 
</v>
      </c>
      <c r="DR117" s="251" t="str">
        <f>IF(ISNUMBER(FIND(analysismethod6,'III_Plan comp 438.68 {Plan 9}'!BK$15)),"",'III_Plan comp 438.68 {Plan 9}'!BK$15&amp;analysismethod6)</f>
        <v xml:space="preserve">Review of Grievances Related to Access; 
</v>
      </c>
      <c r="DS117" s="251" t="str">
        <f>IF(ISNUMBER(FIND(analysismethod6,'III_Plan comp 438.68 {Plan 9}'!BL$15)),"",'III_Plan comp 438.68 {Plan 9}'!BL$15&amp;analysismethod6)</f>
        <v xml:space="preserve">Review of Grievances Related to Access; 
</v>
      </c>
      <c r="DT117" s="251" t="str">
        <f>IF(ISNUMBER(FIND(analysismethod6,'III_Plan comp 438.68 {Plan 9}'!BM$15)),"",'III_Plan comp 438.68 {Plan 9}'!BM$15&amp;analysismethod6)</f>
        <v xml:space="preserve">Review of Grievances Related to Access; 
</v>
      </c>
      <c r="DU117" s="251" t="str">
        <f>IF(ISNUMBER(FIND(analysismethod6,'III_Plan comp 438.68 {Plan 9}'!BN$15)),"",'III_Plan comp 438.68 {Plan 9}'!BN$15&amp;analysismethod6)</f>
        <v xml:space="preserve">Review of Grievances Related to Access; 
</v>
      </c>
      <c r="DV117" s="251" t="str">
        <f>IF(ISNUMBER(FIND(analysismethod6,'III_Plan comp 438.68 {Plan 9}'!BO$15)),"",'III_Plan comp 438.68 {Plan 9}'!BO$15&amp;analysismethod6)</f>
        <v xml:space="preserve">Review of Grievances Related to Access; 
</v>
      </c>
      <c r="DW117" s="251" t="str">
        <f>IF(ISNUMBER(FIND(analysismethod6,'III_Plan comp 438.68 {Plan 9}'!BP$15)),"",'III_Plan comp 438.68 {Plan 9}'!BP$15&amp;analysismethod6)</f>
        <v xml:space="preserve">Review of Grievances Related to Access; 
</v>
      </c>
      <c r="DX117" s="251" t="str">
        <f>IF(ISNUMBER(FIND(analysismethod6,'III_Plan comp 438.68 {Plan 9}'!BQ$15)),"",'III_Plan comp 438.68 {Plan 9}'!BQ$15&amp;analysismethod6)</f>
        <v xml:space="preserve">Review of Grievances Related to Access; 
</v>
      </c>
      <c r="DY117" s="251" t="str">
        <f>IF(ISNUMBER(FIND(analysismethod6,'III_Plan comp 438.68 {Plan 9}'!BR$15)),"",'III_Plan comp 438.68 {Plan 9}'!BR$15&amp;analysismethod6)</f>
        <v xml:space="preserve">Review of Grievances Related to Access; 
</v>
      </c>
      <c r="DZ117" s="251" t="str">
        <f>IF(ISNUMBER(FIND(analysismethod6,'III_Plan comp 438.68 {Plan 9}'!BS$15)),"",'III_Plan comp 438.68 {Plan 9}'!BS$15&amp;analysismethod6)</f>
        <v xml:space="preserve">Review of Grievances Related to Access; 
</v>
      </c>
      <c r="EA117" s="251" t="str">
        <f>IF(ISNUMBER(FIND(analysismethod6,'III_Plan comp 438.68 {Plan 9}'!BT$15)),"",'III_Plan comp 438.68 {Plan 9}'!BT$15&amp;analysismethod6)</f>
        <v xml:space="preserve">Review of Grievances Related to Access; 
</v>
      </c>
      <c r="EB117" s="251" t="str">
        <f>IF(ISNUMBER(FIND(analysismethod6,'III_Plan comp 438.68 {Plan 9}'!BU$15)),"",'III_Plan comp 438.68 {Plan 9}'!BU$15&amp;analysismethod6)</f>
        <v xml:space="preserve">Review of Grievances Related to Access; 
</v>
      </c>
      <c r="EC117" s="251" t="str">
        <f>IF(ISNUMBER(FIND(analysismethod6,'III_Plan comp 438.68 {Plan 9}'!BV$15)),"",'III_Plan comp 438.68 {Plan 9}'!BV$15&amp;analysismethod6)</f>
        <v xml:space="preserve">Review of Grievances Related to Access; 
</v>
      </c>
      <c r="ED117" s="251" t="str">
        <f>IF(ISNUMBER(FIND(analysismethod6,'III_Plan comp 438.68 {Plan 9}'!BW$15)),"",'III_Plan comp 438.68 {Plan 9}'!BW$15&amp;analysismethod6)</f>
        <v xml:space="preserve">Review of Grievances Related to Access; 
</v>
      </c>
      <c r="EE117" s="251" t="str">
        <f>IF(ISNUMBER(FIND(analysismethod6,'III_Plan comp 438.68 {Plan 9}'!BX$15)),"",'III_Plan comp 438.68 {Plan 9}'!BX$15&amp;analysismethod6)</f>
        <v xml:space="preserve">Review of Grievances Related to Access; 
</v>
      </c>
      <c r="EF117" s="251" t="str">
        <f>IF(ISNUMBER(FIND(analysismethod6,'III_Plan comp 438.68 {Plan 9}'!BY$15)),"",'III_Plan comp 438.68 {Plan 9}'!BY$15&amp;analysismethod6)</f>
        <v xml:space="preserve">Review of Grievances Related to Access; 
</v>
      </c>
      <c r="EG117" s="251" t="str">
        <f>IF(ISNUMBER(FIND(analysismethod6,'III_Plan comp 438.68 {Plan 9}'!BZ$15)),"",'III_Plan comp 438.68 {Plan 9}'!BZ$15&amp;analysismethod6)</f>
        <v xml:space="preserve">Review of Grievances Related to Access; 
</v>
      </c>
      <c r="EH117" s="251" t="str">
        <f>IF(ISNUMBER(FIND(analysismethod6,'III_Plan comp 438.68 {Plan 9}'!CA$15)),"",'III_Plan comp 438.68 {Plan 9}'!CA$15&amp;analysismethod6)</f>
        <v xml:space="preserve">Review of Grievances Related to Access; 
</v>
      </c>
      <c r="EI117" s="251" t="str">
        <f>IF(ISNUMBER(FIND(analysismethod6,'III_Plan comp 438.68 {Plan 9}'!CB$15)),"",'III_Plan comp 438.68 {Plan 9}'!CB$15&amp;analysismethod6)</f>
        <v xml:space="preserve">Review of Grievances Related to Access; 
</v>
      </c>
      <c r="EJ117" s="251" t="str">
        <f>IF(ISNUMBER(FIND(analysismethod6,'III_Plan comp 438.68 {Plan 9}'!CC$15)),"",'III_Plan comp 438.68 {Plan 9}'!CC$15&amp;analysismethod6)</f>
        <v xml:space="preserve">Review of Grievances Related to Access; 
</v>
      </c>
      <c r="EK117" s="251" t="str">
        <f>IF(ISNUMBER(FIND(analysismethod6,'III_Plan comp 438.68 {Plan 9}'!CD$15)),"",'III_Plan comp 438.68 {Plan 9}'!CD$15&amp;analysismethod6)</f>
        <v xml:space="preserve">Review of Grievances Related to Access; 
</v>
      </c>
      <c r="EL117" s="251" t="str">
        <f>IF(ISNUMBER(FIND(analysismethod6,'III_Plan comp 438.68 {Plan 9}'!CE$15)),"",'III_Plan comp 438.68 {Plan 9}'!CE$15&amp;analysismethod6)</f>
        <v xml:space="preserve">Review of Grievances Related to Access; 
</v>
      </c>
      <c r="EM117" s="251" t="str">
        <f>IF(ISNUMBER(FIND(analysismethod6,'III_Plan comp 438.68 {Plan 9}'!CF$15)),"",'III_Plan comp 438.68 {Plan 9}'!CF$15&amp;analysismethod6)</f>
        <v xml:space="preserve">Review of Grievances Related to Access; 
</v>
      </c>
      <c r="EN117" s="251" t="str">
        <f>IF(ISNUMBER(FIND(analysismethod6,'III_Plan comp 438.68 {Plan 9}'!CG$15)),"",'III_Plan comp 438.68 {Plan 9}'!CG$15&amp;analysismethod6)</f>
        <v xml:space="preserve">Review of Grievances Related to Access; 
</v>
      </c>
      <c r="EO117" s="251" t="str">
        <f>IF(ISNUMBER(FIND(analysismethod6,'III_Plan comp 438.68 {Plan 9}'!CH$15)),"",'III_Plan comp 438.68 {Plan 9}'!CH$15&amp;analysismethod6)</f>
        <v xml:space="preserve">Review of Grievances Related to Access; 
</v>
      </c>
      <c r="EP117" s="251" t="str">
        <f>IF(ISNUMBER(FIND(analysismethod6,'III_Plan comp 438.68 {Plan 9}'!CI$15)),"",'III_Plan comp 438.68 {Plan 9}'!CI$15&amp;analysismethod6)</f>
        <v xml:space="preserve">Review of Grievances Related to Access; 
</v>
      </c>
      <c r="EQ117" s="251" t="str">
        <f>IF(ISNUMBER(FIND(analysismethod6,'III_Plan comp 438.68 {Plan 9}'!CJ$15)),"",'III_Plan comp 438.68 {Plan 9}'!CJ$15&amp;analysismethod6)</f>
        <v xml:space="preserve">Review of Grievances Related to Access; 
</v>
      </c>
      <c r="ER117" s="251" t="str">
        <f>IF(ISNUMBER(FIND(analysismethod6,'III_Plan comp 438.68 {Plan 9}'!CK$15)),"",'III_Plan comp 438.68 {Plan 9}'!CK$15&amp;analysismethod6)</f>
        <v xml:space="preserve">Review of Grievances Related to Access; 
</v>
      </c>
      <c r="ES117" s="251" t="str">
        <f>IF(ISNUMBER(FIND(analysismethod6,'III_Plan comp 438.68 {Plan 9}'!CL$15)),"",'III_Plan comp 438.68 {Plan 9}'!CL$15&amp;analysismethod6)</f>
        <v xml:space="preserve">Review of Grievances Related to Access; 
</v>
      </c>
      <c r="ET117" s="251" t="str">
        <f>IF(ISNUMBER(FIND(analysismethod6,'III_Plan comp 438.68 {Plan 9}'!CM$15)),"",'III_Plan comp 438.68 {Plan 9}'!CM$15&amp;analysismethod6)</f>
        <v xml:space="preserve">Review of Grievances Related to Access; 
</v>
      </c>
      <c r="EU117" s="251" t="str">
        <f>IF(ISNUMBER(FIND(analysismethod6,'III_Plan comp 438.68 {Plan 9}'!CN$15)),"",'III_Plan comp 438.68 {Plan 9}'!CN$15&amp;analysismethod6)</f>
        <v xml:space="preserve">Review of Grievances Related to Access; 
</v>
      </c>
      <c r="EV117" s="251" t="str">
        <f>IF(ISNUMBER(FIND(analysismethod6,'III_Plan comp 438.68 {Plan 9}'!CO$15)),"",'III_Plan comp 438.68 {Plan 9}'!CO$15&amp;analysismethod6)</f>
        <v xml:space="preserve">Review of Grievances Related to Access; 
</v>
      </c>
      <c r="EW117" s="251" t="str">
        <f>IF(ISNUMBER(FIND(analysismethod6,'III_Plan comp 438.68 {Plan 9}'!CP$15)),"",'III_Plan comp 438.68 {Plan 9}'!CP$15&amp;analysismethod6)</f>
        <v xml:space="preserve">Review of Grievances Related to Access; 
</v>
      </c>
      <c r="EX117" s="251" t="str">
        <f>IF(ISNUMBER(FIND(analysismethod6,'III_Plan comp 438.68 {Plan 9}'!CQ$15)),"",'III_Plan comp 438.68 {Plan 9}'!CQ$15&amp;analysismethod6)</f>
        <v xml:space="preserve">Review of Grievances Related to Access; 
</v>
      </c>
      <c r="EY117" s="251" t="str">
        <f>IF(ISNUMBER(FIND(analysismethod6,'III_Plan comp 438.68 {Plan 9}'!CR$15)),"",'III_Plan comp 438.68 {Plan 9}'!CR$15&amp;analysismethod6)</f>
        <v xml:space="preserve">Review of Grievances Related to Access; 
</v>
      </c>
      <c r="EZ117" s="251" t="str">
        <f>IF(ISNUMBER(FIND(analysismethod6,'III_Plan comp 438.68 {Plan 9}'!CS$15)),"",'III_Plan comp 438.68 {Plan 9}'!CS$15&amp;analysismethod6)</f>
        <v xml:space="preserve">Review of Grievances Related to Access; 
</v>
      </c>
      <c r="FA117" s="251" t="str">
        <f>IF(ISNUMBER(FIND(analysismethod6,'III_Plan comp 438.68 {Plan 9}'!CT$15)),"",'III_Plan comp 438.68 {Plan 9}'!CT$15&amp;analysismethod6)</f>
        <v xml:space="preserve">Review of Grievances Related to Access; 
</v>
      </c>
      <c r="FB117" s="251" t="str">
        <f>IF(ISNUMBER(FIND(analysismethod6,'III_Plan comp 438.68 {Plan 9}'!CU$15)),"",'III_Plan comp 438.68 {Plan 9}'!CU$15&amp;analysismethod6)</f>
        <v xml:space="preserve">Review of Grievances Related to Access; 
</v>
      </c>
      <c r="FC117" s="251" t="str">
        <f>IF(ISNUMBER(FIND(analysismethod6,'III_Plan comp 438.68 {Plan 9}'!CV$15)),"",'III_Plan comp 438.68 {Plan 9}'!CV$15&amp;analysismethod6)</f>
        <v xml:space="preserve">Review of Grievances Related to Access; 
</v>
      </c>
      <c r="FD117" s="251" t="str">
        <f>IF(ISNUMBER(FIND(analysismethod6,'III_Plan comp 438.68 {Plan 9}'!CW$15)),"",'III_Plan comp 438.68 {Plan 9}'!CW$15&amp;analysismethod6)</f>
        <v xml:space="preserve">Review of Grievances Related to Access; 
</v>
      </c>
      <c r="FE117" s="251" t="str">
        <f>IF(ISNUMBER(FIND(analysismethod6,'III_Plan comp 438.68 {Plan 9}'!CX$15)),"",'III_Plan comp 438.68 {Plan 9}'!CX$15&amp;analysismethod6)</f>
        <v xml:space="preserve">Review of Grievances Related to Access; 
</v>
      </c>
      <c r="FF117" s="251" t="str">
        <f>IF(ISNUMBER(FIND(analysismethod6,'III_Plan comp 438.68 {Plan 9}'!CY$15)),"",'III_Plan comp 438.68 {Plan 9}'!CY$15&amp;analysismethod6)</f>
        <v xml:space="preserve">Review of Grievances Related to Access; 
</v>
      </c>
      <c r="FG117" s="251" t="str">
        <f>IF(ISNUMBER(FIND(analysismethod6,'III_Plan comp 438.68 {Plan 9}'!CZ$15)),"",'III_Plan comp 438.68 {Plan 9}'!CZ$15&amp;analysismethod6)</f>
        <v xml:space="preserve">Review of Grievances Related to Access; 
</v>
      </c>
    </row>
    <row r="118" spans="62:163" x14ac:dyDescent="0.2">
      <c r="BK118" s="250" t="str">
        <f>IF('I_State and program information'!$E$74="Yes","Encounter Data Analysis"&amp;"; "&amp;CHAR(10)&amp;CHAR(10),"")</f>
        <v xml:space="preserve">Encounter Data Analysis; 
</v>
      </c>
      <c r="BL118" s="251" t="str">
        <f>IF(ISNUMBER(FIND(analysismethod7,'III_Plan comp 438.68 {Plan 9}'!E$15)),"",'III_Plan comp 438.68 {Plan 9}'!E$15&amp;analysismethod7)</f>
        <v xml:space="preserve">Encounter Data Analysis; 
</v>
      </c>
      <c r="BM118" s="251" t="str">
        <f>IF(ISNUMBER(FIND(analysismethod7,'III_Plan comp 438.68 {Plan 9}'!F$15)),"",'III_Plan comp 438.68 {Plan 9}'!F$15&amp;analysismethod7)</f>
        <v xml:space="preserve">Encounter Data Analysis; 
</v>
      </c>
      <c r="BN118" s="251" t="str">
        <f>IF(ISNUMBER(FIND(analysismethod7,'III_Plan comp 438.68 {Plan 9}'!G$15)),"",'III_Plan comp 438.68 {Plan 9}'!G$15&amp;analysismethod7)</f>
        <v xml:space="preserve">Encounter Data Analysis; 
</v>
      </c>
      <c r="BO118" s="251" t="str">
        <f>IF(ISNUMBER(FIND(analysismethod7,'III_Plan comp 438.68 {Plan 9}'!H$15)),"",'III_Plan comp 438.68 {Plan 9}'!H$15&amp;analysismethod7)</f>
        <v xml:space="preserve">Encounter Data Analysis; 
</v>
      </c>
      <c r="BP118" s="251" t="str">
        <f>IF(ISNUMBER(FIND(analysismethod7,'III_Plan comp 438.68 {Plan 9}'!I$15)),"",'III_Plan comp 438.68 {Plan 9}'!I$15&amp;analysismethod7)</f>
        <v xml:space="preserve">Encounter Data Analysis; 
</v>
      </c>
      <c r="BQ118" s="251" t="str">
        <f>IF(ISNUMBER(FIND(analysismethod7,'III_Plan comp 438.68 {Plan 9}'!J$15)),"",'III_Plan comp 438.68 {Plan 9}'!J$15&amp;analysismethod7)</f>
        <v xml:space="preserve">Encounter Data Analysis; 
</v>
      </c>
      <c r="BR118" s="251" t="str">
        <f>IF(ISNUMBER(FIND(analysismethod7,'III_Plan comp 438.68 {Plan 9}'!K$15)),"",'III_Plan comp 438.68 {Plan 9}'!K$15&amp;analysismethod7)</f>
        <v xml:space="preserve">Encounter Data Analysis; 
</v>
      </c>
      <c r="BS118" s="251" t="str">
        <f>IF(ISNUMBER(FIND(analysismethod7,'III_Plan comp 438.68 {Plan 9}'!L$15)),"",'III_Plan comp 438.68 {Plan 9}'!L$15&amp;analysismethod7)</f>
        <v xml:space="preserve">Encounter Data Analysis; 
</v>
      </c>
      <c r="BT118" s="251" t="str">
        <f>IF(ISNUMBER(FIND(analysismethod7,'III_Plan comp 438.68 {Plan 9}'!M$15)),"",'III_Plan comp 438.68 {Plan 9}'!M$15&amp;analysismethod7)</f>
        <v xml:space="preserve">Encounter Data Analysis; 
</v>
      </c>
      <c r="BU118" s="251" t="str">
        <f>IF(ISNUMBER(FIND(analysismethod7,'III_Plan comp 438.68 {Plan 9}'!N$15)),"",'III_Plan comp 438.68 {Plan 9}'!N$15&amp;analysismethod7)</f>
        <v xml:space="preserve">Encounter Data Analysis; 
</v>
      </c>
      <c r="BV118" s="251" t="str">
        <f>IF(ISNUMBER(FIND(analysismethod7,'III_Plan comp 438.68 {Plan 9}'!O$15)),"",'III_Plan comp 438.68 {Plan 9}'!O$15&amp;analysismethod7)</f>
        <v xml:space="preserve">Encounter Data Analysis; 
</v>
      </c>
      <c r="BW118" s="251" t="str">
        <f>IF(ISNUMBER(FIND(analysismethod7,'III_Plan comp 438.68 {Plan 9}'!P$15)),"",'III_Plan comp 438.68 {Plan 9}'!P$15&amp;analysismethod7)</f>
        <v xml:space="preserve">Encounter Data Analysis; 
</v>
      </c>
      <c r="BX118" s="251" t="str">
        <f>IF(ISNUMBER(FIND(analysismethod7,'III_Plan comp 438.68 {Plan 9}'!Q$15)),"",'III_Plan comp 438.68 {Plan 9}'!Q$15&amp;analysismethod7)</f>
        <v xml:space="preserve">Encounter Data Analysis; 
</v>
      </c>
      <c r="BY118" s="251" t="str">
        <f>IF(ISNUMBER(FIND(analysismethod7,'III_Plan comp 438.68 {Plan 9}'!R$15)),"",'III_Plan comp 438.68 {Plan 9}'!R$15&amp;analysismethod7)</f>
        <v xml:space="preserve">Encounter Data Analysis; 
</v>
      </c>
      <c r="BZ118" s="251" t="str">
        <f>IF(ISNUMBER(FIND(analysismethod7,'III_Plan comp 438.68 {Plan 9}'!S$15)),"",'III_Plan comp 438.68 {Plan 9}'!S$15&amp;analysismethod7)</f>
        <v xml:space="preserve">Encounter Data Analysis; 
</v>
      </c>
      <c r="CA118" s="251" t="str">
        <f>IF(ISNUMBER(FIND(analysismethod7,'III_Plan comp 438.68 {Plan 9}'!T$15)),"",'III_Plan comp 438.68 {Plan 9}'!T$15&amp;analysismethod7)</f>
        <v xml:space="preserve">Encounter Data Analysis; 
</v>
      </c>
      <c r="CB118" s="251" t="str">
        <f>IF(ISNUMBER(FIND(analysismethod7,'III_Plan comp 438.68 {Plan 9}'!U$15)),"",'III_Plan comp 438.68 {Plan 9}'!U$15&amp;analysismethod7)</f>
        <v xml:space="preserve">Encounter Data Analysis; 
</v>
      </c>
      <c r="CC118" s="251" t="str">
        <f>IF(ISNUMBER(FIND(analysismethod7,'III_Plan comp 438.68 {Plan 9}'!V$15)),"",'III_Plan comp 438.68 {Plan 9}'!V$15&amp;analysismethod7)</f>
        <v xml:space="preserve">Encounter Data Analysis; 
</v>
      </c>
      <c r="CD118" s="251" t="str">
        <f>IF(ISNUMBER(FIND(analysismethod7,'III_Plan comp 438.68 {Plan 9}'!W$15)),"",'III_Plan comp 438.68 {Plan 9}'!W$15&amp;analysismethod7)</f>
        <v xml:space="preserve">Encounter Data Analysis; 
</v>
      </c>
      <c r="CE118" s="251" t="str">
        <f>IF(ISNUMBER(FIND(analysismethod7,'III_Plan comp 438.68 {Plan 9}'!X$15)),"",'III_Plan comp 438.68 {Plan 9}'!X$15&amp;analysismethod7)</f>
        <v xml:space="preserve">Encounter Data Analysis; 
</v>
      </c>
      <c r="CF118" s="251" t="str">
        <f>IF(ISNUMBER(FIND(analysismethod7,'III_Plan comp 438.68 {Plan 9}'!Y$15)),"",'III_Plan comp 438.68 {Plan 9}'!Y$15&amp;analysismethod7)</f>
        <v xml:space="preserve">Encounter Data Analysis; 
</v>
      </c>
      <c r="CG118" s="251" t="str">
        <f>IF(ISNUMBER(FIND(analysismethod7,'III_Plan comp 438.68 {Plan 9}'!Z$15)),"",'III_Plan comp 438.68 {Plan 9}'!Z$15&amp;analysismethod7)</f>
        <v xml:space="preserve">Encounter Data Analysis; 
</v>
      </c>
      <c r="CH118" s="251" t="str">
        <f>IF(ISNUMBER(FIND(analysismethod7,'III_Plan comp 438.68 {Plan 9}'!AA$15)),"",'III_Plan comp 438.68 {Plan 9}'!AA$15&amp;analysismethod7)</f>
        <v xml:space="preserve">Encounter Data Analysis; 
</v>
      </c>
      <c r="CI118" s="251" t="str">
        <f>IF(ISNUMBER(FIND(analysismethod7,'III_Plan comp 438.68 {Plan 9}'!AB$15)),"",'III_Plan comp 438.68 {Plan 9}'!AB$15&amp;analysismethod7)</f>
        <v xml:space="preserve">Encounter Data Analysis; 
</v>
      </c>
      <c r="CJ118" s="251" t="str">
        <f>IF(ISNUMBER(FIND(analysismethod7,'III_Plan comp 438.68 {Plan 9}'!AC$15)),"",'III_Plan comp 438.68 {Plan 9}'!AC$15&amp;analysismethod7)</f>
        <v xml:space="preserve">Encounter Data Analysis; 
</v>
      </c>
      <c r="CK118" s="251" t="str">
        <f>IF(ISNUMBER(FIND(analysismethod7,'III_Plan comp 438.68 {Plan 9}'!AD$15)),"",'III_Plan comp 438.68 {Plan 9}'!AD$15&amp;analysismethod7)</f>
        <v xml:space="preserve">Encounter Data Analysis; 
</v>
      </c>
      <c r="CL118" s="251" t="str">
        <f>IF(ISNUMBER(FIND(analysismethod7,'III_Plan comp 438.68 {Plan 9}'!AE$15)),"",'III_Plan comp 438.68 {Plan 9}'!AE$15&amp;analysismethod7)</f>
        <v xml:space="preserve">Encounter Data Analysis; 
</v>
      </c>
      <c r="CM118" s="251" t="str">
        <f>IF(ISNUMBER(FIND(analysismethod7,'III_Plan comp 438.68 {Plan 9}'!AF$15)),"",'III_Plan comp 438.68 {Plan 9}'!AF$15&amp;analysismethod7)</f>
        <v xml:space="preserve">Encounter Data Analysis; 
</v>
      </c>
      <c r="CN118" s="251" t="str">
        <f>IF(ISNUMBER(FIND(analysismethod7,'III_Plan comp 438.68 {Plan 9}'!AG$15)),"",'III_Plan comp 438.68 {Plan 9}'!AG$15&amp;analysismethod7)</f>
        <v xml:space="preserve">Encounter Data Analysis; 
</v>
      </c>
      <c r="CO118" s="251" t="str">
        <f>IF(ISNUMBER(FIND(analysismethod7,'III_Plan comp 438.68 {Plan 9}'!AH$15)),"",'III_Plan comp 438.68 {Plan 9}'!AH$15&amp;analysismethod7)</f>
        <v xml:space="preserve">Encounter Data Analysis; 
</v>
      </c>
      <c r="CP118" s="251" t="str">
        <f>IF(ISNUMBER(FIND(analysismethod7,'III_Plan comp 438.68 {Plan 9}'!AI$15)),"",'III_Plan comp 438.68 {Plan 9}'!AI$15&amp;analysismethod7)</f>
        <v xml:space="preserve">Encounter Data Analysis; 
</v>
      </c>
      <c r="CQ118" s="251" t="str">
        <f>IF(ISNUMBER(FIND(analysismethod7,'III_Plan comp 438.68 {Plan 9}'!AJ$15)),"",'III_Plan comp 438.68 {Plan 9}'!AJ$15&amp;analysismethod7)</f>
        <v xml:space="preserve">Encounter Data Analysis; 
</v>
      </c>
      <c r="CR118" s="251" t="str">
        <f>IF(ISNUMBER(FIND(analysismethod7,'III_Plan comp 438.68 {Plan 9}'!AK$15)),"",'III_Plan comp 438.68 {Plan 9}'!AK$15&amp;analysismethod7)</f>
        <v xml:space="preserve">Encounter Data Analysis; 
</v>
      </c>
      <c r="CS118" s="251" t="str">
        <f>IF(ISNUMBER(FIND(analysismethod7,'III_Plan comp 438.68 {Plan 9}'!AL$15)),"",'III_Plan comp 438.68 {Plan 9}'!AL$15&amp;analysismethod7)</f>
        <v xml:space="preserve">Encounter Data Analysis; 
</v>
      </c>
      <c r="CT118" s="251" t="str">
        <f>IF(ISNUMBER(FIND(analysismethod7,'III_Plan comp 438.68 {Plan 9}'!AM$15)),"",'III_Plan comp 438.68 {Plan 9}'!AM$15&amp;analysismethod7)</f>
        <v xml:space="preserve">Encounter Data Analysis; 
</v>
      </c>
      <c r="CU118" s="251" t="str">
        <f>IF(ISNUMBER(FIND(analysismethod7,'III_Plan comp 438.68 {Plan 9}'!AN$15)),"",'III_Plan comp 438.68 {Plan 9}'!AN$15&amp;analysismethod7)</f>
        <v xml:space="preserve">Encounter Data Analysis; 
</v>
      </c>
      <c r="CV118" s="251" t="str">
        <f>IF(ISNUMBER(FIND(analysismethod7,'III_Plan comp 438.68 {Plan 9}'!AO$15)),"",'III_Plan comp 438.68 {Plan 9}'!AO$15&amp;analysismethod7)</f>
        <v xml:space="preserve">Encounter Data Analysis; 
</v>
      </c>
      <c r="CW118" s="251" t="str">
        <f>IF(ISNUMBER(FIND(analysismethod7,'III_Plan comp 438.68 {Plan 9}'!AP$15)),"",'III_Plan comp 438.68 {Plan 9}'!AP$15&amp;analysismethod7)</f>
        <v xml:space="preserve">Encounter Data Analysis; 
</v>
      </c>
      <c r="CX118" s="251" t="str">
        <f>IF(ISNUMBER(FIND(analysismethod7,'III_Plan comp 438.68 {Plan 9}'!AQ$15)),"",'III_Plan comp 438.68 {Plan 9}'!AQ$15&amp;analysismethod7)</f>
        <v xml:space="preserve">Encounter Data Analysis; 
</v>
      </c>
      <c r="CY118" s="251" t="str">
        <f>IF(ISNUMBER(FIND(analysismethod7,'III_Plan comp 438.68 {Plan 9}'!AR$15)),"",'III_Plan comp 438.68 {Plan 9}'!AR$15&amp;analysismethod7)</f>
        <v xml:space="preserve">Encounter Data Analysis; 
</v>
      </c>
      <c r="CZ118" s="251" t="str">
        <f>IF(ISNUMBER(FIND(analysismethod7,'III_Plan comp 438.68 {Plan 9}'!AS$15)),"",'III_Plan comp 438.68 {Plan 9}'!AS$15&amp;analysismethod7)</f>
        <v xml:space="preserve">Encounter Data Analysis; 
</v>
      </c>
      <c r="DA118" s="251" t="str">
        <f>IF(ISNUMBER(FIND(analysismethod7,'III_Plan comp 438.68 {Plan 9}'!AT$15)),"",'III_Plan comp 438.68 {Plan 9}'!AT$15&amp;analysismethod7)</f>
        <v xml:space="preserve">Encounter Data Analysis; 
</v>
      </c>
      <c r="DB118" s="251" t="str">
        <f>IF(ISNUMBER(FIND(analysismethod7,'III_Plan comp 438.68 {Plan 9}'!AU$15)),"",'III_Plan comp 438.68 {Plan 9}'!AU$15&amp;analysismethod7)</f>
        <v xml:space="preserve">Encounter Data Analysis; 
</v>
      </c>
      <c r="DC118" s="251" t="str">
        <f>IF(ISNUMBER(FIND(analysismethod7,'III_Plan comp 438.68 {Plan 9}'!AV$15)),"",'III_Plan comp 438.68 {Plan 9}'!AV$15&amp;analysismethod7)</f>
        <v xml:space="preserve">Encounter Data Analysis; 
</v>
      </c>
      <c r="DD118" s="251" t="str">
        <f>IF(ISNUMBER(FIND(analysismethod7,'III_Plan comp 438.68 {Plan 9}'!AW$15)),"",'III_Plan comp 438.68 {Plan 9}'!AW$15&amp;analysismethod7)</f>
        <v xml:space="preserve">Encounter Data Analysis; 
</v>
      </c>
      <c r="DE118" s="251" t="str">
        <f>IF(ISNUMBER(FIND(analysismethod7,'III_Plan comp 438.68 {Plan 9}'!AX$15)),"",'III_Plan comp 438.68 {Plan 9}'!AX$15&amp;analysismethod7)</f>
        <v xml:space="preserve">Encounter Data Analysis; 
</v>
      </c>
      <c r="DF118" s="251" t="str">
        <f>IF(ISNUMBER(FIND(analysismethod7,'III_Plan comp 438.68 {Plan 9}'!AY$15)),"",'III_Plan comp 438.68 {Plan 9}'!AY$15&amp;analysismethod7)</f>
        <v xml:space="preserve">Encounter Data Analysis; 
</v>
      </c>
      <c r="DG118" s="251" t="str">
        <f>IF(ISNUMBER(FIND(analysismethod7,'III_Plan comp 438.68 {Plan 9}'!AZ$15)),"",'III_Plan comp 438.68 {Plan 9}'!AZ$15&amp;analysismethod7)</f>
        <v xml:space="preserve">Encounter Data Analysis; 
</v>
      </c>
      <c r="DH118" s="251" t="str">
        <f>IF(ISNUMBER(FIND(analysismethod7,'III_Plan comp 438.68 {Plan 9}'!BA$15)),"",'III_Plan comp 438.68 {Plan 9}'!BA$15&amp;analysismethod7)</f>
        <v xml:space="preserve">Encounter Data Analysis; 
</v>
      </c>
      <c r="DI118" s="251" t="str">
        <f>IF(ISNUMBER(FIND(analysismethod7,'III_Plan comp 438.68 {Plan 9}'!BB$15)),"",'III_Plan comp 438.68 {Plan 9}'!BB$15&amp;analysismethod7)</f>
        <v xml:space="preserve">Encounter Data Analysis; 
</v>
      </c>
      <c r="DJ118" s="251" t="str">
        <f>IF(ISNUMBER(FIND(analysismethod7,'III_Plan comp 438.68 {Plan 9}'!BC$15)),"",'III_Plan comp 438.68 {Plan 9}'!BC$15&amp;analysismethod7)</f>
        <v xml:space="preserve">Encounter Data Analysis; 
</v>
      </c>
      <c r="DK118" s="251" t="str">
        <f>IF(ISNUMBER(FIND(analysismethod7,'III_Plan comp 438.68 {Plan 9}'!BD$15)),"",'III_Plan comp 438.68 {Plan 9}'!BD$15&amp;analysismethod7)</f>
        <v xml:space="preserve">Encounter Data Analysis; 
</v>
      </c>
      <c r="DL118" s="251" t="str">
        <f>IF(ISNUMBER(FIND(analysismethod7,'III_Plan comp 438.68 {Plan 9}'!BE$15)),"",'III_Plan comp 438.68 {Plan 9}'!BE$15&amp;analysismethod7)</f>
        <v xml:space="preserve">Encounter Data Analysis; 
</v>
      </c>
      <c r="DM118" s="251" t="str">
        <f>IF(ISNUMBER(FIND(analysismethod7,'III_Plan comp 438.68 {Plan 9}'!BF$15)),"",'III_Plan comp 438.68 {Plan 9}'!BF$15&amp;analysismethod7)</f>
        <v xml:space="preserve">Encounter Data Analysis; 
</v>
      </c>
      <c r="DN118" s="251" t="str">
        <f>IF(ISNUMBER(FIND(analysismethod7,'III_Plan comp 438.68 {Plan 9}'!BG$15)),"",'III_Plan comp 438.68 {Plan 9}'!BG$15&amp;analysismethod7)</f>
        <v xml:space="preserve">Encounter Data Analysis; 
</v>
      </c>
      <c r="DO118" s="251" t="str">
        <f>IF(ISNUMBER(FIND(analysismethod7,'III_Plan comp 438.68 {Plan 9}'!BH$15)),"",'III_Plan comp 438.68 {Plan 9}'!BH$15&amp;analysismethod7)</f>
        <v xml:space="preserve">Encounter Data Analysis; 
</v>
      </c>
      <c r="DP118" s="251" t="str">
        <f>IF(ISNUMBER(FIND(analysismethod7,'III_Plan comp 438.68 {Plan 9}'!BI$15)),"",'III_Plan comp 438.68 {Plan 9}'!BI$15&amp;analysismethod7)</f>
        <v xml:space="preserve">Encounter Data Analysis; 
</v>
      </c>
      <c r="DQ118" s="251" t="str">
        <f>IF(ISNUMBER(FIND(analysismethod7,'III_Plan comp 438.68 {Plan 9}'!BJ$15)),"",'III_Plan comp 438.68 {Plan 9}'!BJ$15&amp;analysismethod7)</f>
        <v xml:space="preserve">Encounter Data Analysis; 
</v>
      </c>
      <c r="DR118" s="251" t="str">
        <f>IF(ISNUMBER(FIND(analysismethod7,'III_Plan comp 438.68 {Plan 9}'!BK$15)),"",'III_Plan comp 438.68 {Plan 9}'!BK$15&amp;analysismethod7)</f>
        <v xml:space="preserve">Encounter Data Analysis; 
</v>
      </c>
      <c r="DS118" s="251" t="str">
        <f>IF(ISNUMBER(FIND(analysismethod7,'III_Plan comp 438.68 {Plan 9}'!BL$15)),"",'III_Plan comp 438.68 {Plan 9}'!BL$15&amp;analysismethod7)</f>
        <v xml:space="preserve">Encounter Data Analysis; 
</v>
      </c>
      <c r="DT118" s="251" t="str">
        <f>IF(ISNUMBER(FIND(analysismethod7,'III_Plan comp 438.68 {Plan 9}'!BM$15)),"",'III_Plan comp 438.68 {Plan 9}'!BM$15&amp;analysismethod7)</f>
        <v xml:space="preserve">Encounter Data Analysis; 
</v>
      </c>
      <c r="DU118" s="251" t="str">
        <f>IF(ISNUMBER(FIND(analysismethod7,'III_Plan comp 438.68 {Plan 9}'!BN$15)),"",'III_Plan comp 438.68 {Plan 9}'!BN$15&amp;analysismethod7)</f>
        <v xml:space="preserve">Encounter Data Analysis; 
</v>
      </c>
      <c r="DV118" s="251" t="str">
        <f>IF(ISNUMBER(FIND(analysismethod7,'III_Plan comp 438.68 {Plan 9}'!BO$15)),"",'III_Plan comp 438.68 {Plan 9}'!BO$15&amp;analysismethod7)</f>
        <v xml:space="preserve">Encounter Data Analysis; 
</v>
      </c>
      <c r="DW118" s="251" t="str">
        <f>IF(ISNUMBER(FIND(analysismethod7,'III_Plan comp 438.68 {Plan 9}'!BP$15)),"",'III_Plan comp 438.68 {Plan 9}'!BP$15&amp;analysismethod7)</f>
        <v xml:space="preserve">Encounter Data Analysis; 
</v>
      </c>
      <c r="DX118" s="251" t="str">
        <f>IF(ISNUMBER(FIND(analysismethod7,'III_Plan comp 438.68 {Plan 9}'!BQ$15)),"",'III_Plan comp 438.68 {Plan 9}'!BQ$15&amp;analysismethod7)</f>
        <v xml:space="preserve">Encounter Data Analysis; 
</v>
      </c>
      <c r="DY118" s="251" t="str">
        <f>IF(ISNUMBER(FIND(analysismethod7,'III_Plan comp 438.68 {Plan 9}'!BR$15)),"",'III_Plan comp 438.68 {Plan 9}'!BR$15&amp;analysismethod7)</f>
        <v xml:space="preserve">Encounter Data Analysis; 
</v>
      </c>
      <c r="DZ118" s="251" t="str">
        <f>IF(ISNUMBER(FIND(analysismethod7,'III_Plan comp 438.68 {Plan 9}'!BS$15)),"",'III_Plan comp 438.68 {Plan 9}'!BS$15&amp;analysismethod7)</f>
        <v xml:space="preserve">Encounter Data Analysis; 
</v>
      </c>
      <c r="EA118" s="251" t="str">
        <f>IF(ISNUMBER(FIND(analysismethod7,'III_Plan comp 438.68 {Plan 9}'!BT$15)),"",'III_Plan comp 438.68 {Plan 9}'!BT$15&amp;analysismethod7)</f>
        <v xml:space="preserve">Encounter Data Analysis; 
</v>
      </c>
      <c r="EB118" s="251" t="str">
        <f>IF(ISNUMBER(FIND(analysismethod7,'III_Plan comp 438.68 {Plan 9}'!BU$15)),"",'III_Plan comp 438.68 {Plan 9}'!BU$15&amp;analysismethod7)</f>
        <v xml:space="preserve">Encounter Data Analysis; 
</v>
      </c>
      <c r="EC118" s="251" t="str">
        <f>IF(ISNUMBER(FIND(analysismethod7,'III_Plan comp 438.68 {Plan 9}'!BV$15)),"",'III_Plan comp 438.68 {Plan 9}'!BV$15&amp;analysismethod7)</f>
        <v xml:space="preserve">Encounter Data Analysis; 
</v>
      </c>
      <c r="ED118" s="251" t="str">
        <f>IF(ISNUMBER(FIND(analysismethod7,'III_Plan comp 438.68 {Plan 9}'!BW$15)),"",'III_Plan comp 438.68 {Plan 9}'!BW$15&amp;analysismethod7)</f>
        <v xml:space="preserve">Encounter Data Analysis; 
</v>
      </c>
      <c r="EE118" s="251" t="str">
        <f>IF(ISNUMBER(FIND(analysismethod7,'III_Plan comp 438.68 {Plan 9}'!BX$15)),"",'III_Plan comp 438.68 {Plan 9}'!BX$15&amp;analysismethod7)</f>
        <v xml:space="preserve">Encounter Data Analysis; 
</v>
      </c>
      <c r="EF118" s="251" t="str">
        <f>IF(ISNUMBER(FIND(analysismethod7,'III_Plan comp 438.68 {Plan 9}'!BY$15)),"",'III_Plan comp 438.68 {Plan 9}'!BY$15&amp;analysismethod7)</f>
        <v xml:space="preserve">Encounter Data Analysis; 
</v>
      </c>
      <c r="EG118" s="251" t="str">
        <f>IF(ISNUMBER(FIND(analysismethod7,'III_Plan comp 438.68 {Plan 9}'!BZ$15)),"",'III_Plan comp 438.68 {Plan 9}'!BZ$15&amp;analysismethod7)</f>
        <v xml:space="preserve">Encounter Data Analysis; 
</v>
      </c>
      <c r="EH118" s="251" t="str">
        <f>IF(ISNUMBER(FIND(analysismethod7,'III_Plan comp 438.68 {Plan 9}'!CA$15)),"",'III_Plan comp 438.68 {Plan 9}'!CA$15&amp;analysismethod7)</f>
        <v xml:space="preserve">Encounter Data Analysis; 
</v>
      </c>
      <c r="EI118" s="251" t="str">
        <f>IF(ISNUMBER(FIND(analysismethod7,'III_Plan comp 438.68 {Plan 9}'!CB$15)),"",'III_Plan comp 438.68 {Plan 9}'!CB$15&amp;analysismethod7)</f>
        <v xml:space="preserve">Encounter Data Analysis; 
</v>
      </c>
      <c r="EJ118" s="251" t="str">
        <f>IF(ISNUMBER(FIND(analysismethod7,'III_Plan comp 438.68 {Plan 9}'!CC$15)),"",'III_Plan comp 438.68 {Plan 9}'!CC$15&amp;analysismethod7)</f>
        <v xml:space="preserve">Encounter Data Analysis; 
</v>
      </c>
      <c r="EK118" s="251" t="str">
        <f>IF(ISNUMBER(FIND(analysismethod7,'III_Plan comp 438.68 {Plan 9}'!CD$15)),"",'III_Plan comp 438.68 {Plan 9}'!CD$15&amp;analysismethod7)</f>
        <v xml:space="preserve">Encounter Data Analysis; 
</v>
      </c>
      <c r="EL118" s="251" t="str">
        <f>IF(ISNUMBER(FIND(analysismethod7,'III_Plan comp 438.68 {Plan 9}'!CE$15)),"",'III_Plan comp 438.68 {Plan 9}'!CE$15&amp;analysismethod7)</f>
        <v xml:space="preserve">Encounter Data Analysis; 
</v>
      </c>
      <c r="EM118" s="251" t="str">
        <f>IF(ISNUMBER(FIND(analysismethod7,'III_Plan comp 438.68 {Plan 9}'!CF$15)),"",'III_Plan comp 438.68 {Plan 9}'!CF$15&amp;analysismethod7)</f>
        <v xml:space="preserve">Encounter Data Analysis; 
</v>
      </c>
      <c r="EN118" s="251" t="str">
        <f>IF(ISNUMBER(FIND(analysismethod7,'III_Plan comp 438.68 {Plan 9}'!CG$15)),"",'III_Plan comp 438.68 {Plan 9}'!CG$15&amp;analysismethod7)</f>
        <v xml:space="preserve">Encounter Data Analysis; 
</v>
      </c>
      <c r="EO118" s="251" t="str">
        <f>IF(ISNUMBER(FIND(analysismethod7,'III_Plan comp 438.68 {Plan 9}'!CH$15)),"",'III_Plan comp 438.68 {Plan 9}'!CH$15&amp;analysismethod7)</f>
        <v xml:space="preserve">Encounter Data Analysis; 
</v>
      </c>
      <c r="EP118" s="251" t="str">
        <f>IF(ISNUMBER(FIND(analysismethod7,'III_Plan comp 438.68 {Plan 9}'!CI$15)),"",'III_Plan comp 438.68 {Plan 9}'!CI$15&amp;analysismethod7)</f>
        <v xml:space="preserve">Encounter Data Analysis; 
</v>
      </c>
      <c r="EQ118" s="251" t="str">
        <f>IF(ISNUMBER(FIND(analysismethod7,'III_Plan comp 438.68 {Plan 9}'!CJ$15)),"",'III_Plan comp 438.68 {Plan 9}'!CJ$15&amp;analysismethod7)</f>
        <v xml:space="preserve">Encounter Data Analysis; 
</v>
      </c>
      <c r="ER118" s="251" t="str">
        <f>IF(ISNUMBER(FIND(analysismethod7,'III_Plan comp 438.68 {Plan 9}'!CK$15)),"",'III_Plan comp 438.68 {Plan 9}'!CK$15&amp;analysismethod7)</f>
        <v xml:space="preserve">Encounter Data Analysis; 
</v>
      </c>
      <c r="ES118" s="251" t="str">
        <f>IF(ISNUMBER(FIND(analysismethod7,'III_Plan comp 438.68 {Plan 9}'!CL$15)),"",'III_Plan comp 438.68 {Plan 9}'!CL$15&amp;analysismethod7)</f>
        <v xml:space="preserve">Encounter Data Analysis; 
</v>
      </c>
      <c r="ET118" s="251" t="str">
        <f>IF(ISNUMBER(FIND(analysismethod7,'III_Plan comp 438.68 {Plan 9}'!CM$15)),"",'III_Plan comp 438.68 {Plan 9}'!CM$15&amp;analysismethod7)</f>
        <v xml:space="preserve">Encounter Data Analysis; 
</v>
      </c>
      <c r="EU118" s="251" t="str">
        <f>IF(ISNUMBER(FIND(analysismethod7,'III_Plan comp 438.68 {Plan 9}'!CN$15)),"",'III_Plan comp 438.68 {Plan 9}'!CN$15&amp;analysismethod7)</f>
        <v xml:space="preserve">Encounter Data Analysis; 
</v>
      </c>
      <c r="EV118" s="251" t="str">
        <f>IF(ISNUMBER(FIND(analysismethod7,'III_Plan comp 438.68 {Plan 9}'!CO$15)),"",'III_Plan comp 438.68 {Plan 9}'!CO$15&amp;analysismethod7)</f>
        <v xml:space="preserve">Encounter Data Analysis; 
</v>
      </c>
      <c r="EW118" s="251" t="str">
        <f>IF(ISNUMBER(FIND(analysismethod7,'III_Plan comp 438.68 {Plan 9}'!CP$15)),"",'III_Plan comp 438.68 {Plan 9}'!CP$15&amp;analysismethod7)</f>
        <v xml:space="preserve">Encounter Data Analysis; 
</v>
      </c>
      <c r="EX118" s="251" t="str">
        <f>IF(ISNUMBER(FIND(analysismethod7,'III_Plan comp 438.68 {Plan 9}'!CQ$15)),"",'III_Plan comp 438.68 {Plan 9}'!CQ$15&amp;analysismethod7)</f>
        <v xml:space="preserve">Encounter Data Analysis; 
</v>
      </c>
      <c r="EY118" s="251" t="str">
        <f>IF(ISNUMBER(FIND(analysismethod7,'III_Plan comp 438.68 {Plan 9}'!CR$15)),"",'III_Plan comp 438.68 {Plan 9}'!CR$15&amp;analysismethod7)</f>
        <v xml:space="preserve">Encounter Data Analysis; 
</v>
      </c>
      <c r="EZ118" s="251" t="str">
        <f>IF(ISNUMBER(FIND(analysismethod7,'III_Plan comp 438.68 {Plan 9}'!CS$15)),"",'III_Plan comp 438.68 {Plan 9}'!CS$15&amp;analysismethod7)</f>
        <v xml:space="preserve">Encounter Data Analysis; 
</v>
      </c>
      <c r="FA118" s="251" t="str">
        <f>IF(ISNUMBER(FIND(analysismethod7,'III_Plan comp 438.68 {Plan 9}'!CT$15)),"",'III_Plan comp 438.68 {Plan 9}'!CT$15&amp;analysismethod7)</f>
        <v xml:space="preserve">Encounter Data Analysis; 
</v>
      </c>
      <c r="FB118" s="251" t="str">
        <f>IF(ISNUMBER(FIND(analysismethod7,'III_Plan comp 438.68 {Plan 9}'!CU$15)),"",'III_Plan comp 438.68 {Plan 9}'!CU$15&amp;analysismethod7)</f>
        <v xml:space="preserve">Encounter Data Analysis; 
</v>
      </c>
      <c r="FC118" s="251" t="str">
        <f>IF(ISNUMBER(FIND(analysismethod7,'III_Plan comp 438.68 {Plan 9}'!CV$15)),"",'III_Plan comp 438.68 {Plan 9}'!CV$15&amp;analysismethod7)</f>
        <v xml:space="preserve">Encounter Data Analysis; 
</v>
      </c>
      <c r="FD118" s="251" t="str">
        <f>IF(ISNUMBER(FIND(analysismethod7,'III_Plan comp 438.68 {Plan 9}'!CW$15)),"",'III_Plan comp 438.68 {Plan 9}'!CW$15&amp;analysismethod7)</f>
        <v xml:space="preserve">Encounter Data Analysis; 
</v>
      </c>
      <c r="FE118" s="251" t="str">
        <f>IF(ISNUMBER(FIND(analysismethod7,'III_Plan comp 438.68 {Plan 9}'!CX$15)),"",'III_Plan comp 438.68 {Plan 9}'!CX$15&amp;analysismethod7)</f>
        <v xml:space="preserve">Encounter Data Analysis; 
</v>
      </c>
      <c r="FF118" s="251" t="str">
        <f>IF(ISNUMBER(FIND(analysismethod7,'III_Plan comp 438.68 {Plan 9}'!CY$15)),"",'III_Plan comp 438.68 {Plan 9}'!CY$15&amp;analysismethod7)</f>
        <v xml:space="preserve">Encounter Data Analysis; 
</v>
      </c>
      <c r="FG118" s="251" t="str">
        <f>IF(ISNUMBER(FIND(analysismethod7,'III_Plan comp 438.68 {Plan 9}'!CZ$15)),"",'III_Plan comp 438.68 {Plan 9}'!CZ$15&amp;analysismethod7)</f>
        <v xml:space="preserve">Encounter Data Analysis; 
</v>
      </c>
    </row>
    <row r="119" spans="62:163" x14ac:dyDescent="0.2">
      <c r="BK119" s="250" t="str">
        <f>IF('I_State and program information'!$E$79&lt;&gt;"",'I_State and program information'!E188&amp;"; "&amp;CHAR(10)&amp;CHAR(10),"")</f>
        <v/>
      </c>
      <c r="BL119" s="251" t="str">
        <f>IF(ISNUMBER(FIND(analysismethod8,'III_Plan comp 438.68 {Plan 9}'!E$15)),"",'III_Plan comp 438.68 {Plan 9}'!E$15&amp;analysismethod8)</f>
        <v/>
      </c>
      <c r="BM119" s="251" t="str">
        <f>IF(ISNUMBER(FIND(analysismethod8,'III_Plan comp 438.68 {Plan 9}'!F$15)),"",'III_Plan comp 438.68 {Plan 9}'!F$15&amp;analysismethod8)</f>
        <v/>
      </c>
      <c r="BN119" s="251" t="str">
        <f>IF(ISNUMBER(FIND(analysismethod8,'III_Plan comp 438.68 {Plan 9}'!G$15)),"",'III_Plan comp 438.68 {Plan 9}'!G$15&amp;analysismethod8)</f>
        <v/>
      </c>
      <c r="BO119" s="251" t="str">
        <f>IF(ISNUMBER(FIND(analysismethod8,'III_Plan comp 438.68 {Plan 9}'!H$15)),"",'III_Plan comp 438.68 {Plan 9}'!H$15&amp;analysismethod8)</f>
        <v/>
      </c>
      <c r="BP119" s="251" t="str">
        <f>IF(ISNUMBER(FIND(analysismethod8,'III_Plan comp 438.68 {Plan 9}'!I$15)),"",'III_Plan comp 438.68 {Plan 9}'!I$15&amp;analysismethod8)</f>
        <v/>
      </c>
      <c r="BQ119" s="251" t="str">
        <f>IF(ISNUMBER(FIND(analysismethod8,'III_Plan comp 438.68 {Plan 9}'!J$15)),"",'III_Plan comp 438.68 {Plan 9}'!J$15&amp;analysismethod8)</f>
        <v/>
      </c>
      <c r="BR119" s="251" t="str">
        <f>IF(ISNUMBER(FIND(analysismethod8,'III_Plan comp 438.68 {Plan 9}'!K$15)),"",'III_Plan comp 438.68 {Plan 9}'!K$15&amp;analysismethod8)</f>
        <v/>
      </c>
      <c r="BS119" s="251" t="str">
        <f>IF(ISNUMBER(FIND(analysismethod8,'III_Plan comp 438.68 {Plan 9}'!L$15)),"",'III_Plan comp 438.68 {Plan 9}'!L$15&amp;analysismethod8)</f>
        <v/>
      </c>
      <c r="BT119" s="251" t="str">
        <f>IF(ISNUMBER(FIND(analysismethod8,'III_Plan comp 438.68 {Plan 9}'!M$15)),"",'III_Plan comp 438.68 {Plan 9}'!M$15&amp;analysismethod8)</f>
        <v/>
      </c>
      <c r="BU119" s="251" t="str">
        <f>IF(ISNUMBER(FIND(analysismethod8,'III_Plan comp 438.68 {Plan 9}'!N$15)),"",'III_Plan comp 438.68 {Plan 9}'!N$15&amp;analysismethod8)</f>
        <v/>
      </c>
      <c r="BV119" s="251" t="str">
        <f>IF(ISNUMBER(FIND(analysismethod8,'III_Plan comp 438.68 {Plan 9}'!O$15)),"",'III_Plan comp 438.68 {Plan 9}'!O$15&amp;analysismethod8)</f>
        <v/>
      </c>
      <c r="BW119" s="251" t="str">
        <f>IF(ISNUMBER(FIND(analysismethod8,'III_Plan comp 438.68 {Plan 9}'!P$15)),"",'III_Plan comp 438.68 {Plan 9}'!P$15&amp;analysismethod8)</f>
        <v/>
      </c>
      <c r="BX119" s="251" t="str">
        <f>IF(ISNUMBER(FIND(analysismethod8,'III_Plan comp 438.68 {Plan 9}'!Q$15)),"",'III_Plan comp 438.68 {Plan 9}'!Q$15&amp;analysismethod8)</f>
        <v/>
      </c>
      <c r="BY119" s="251" t="str">
        <f>IF(ISNUMBER(FIND(analysismethod8,'III_Plan comp 438.68 {Plan 9}'!R$15)),"",'III_Plan comp 438.68 {Plan 9}'!R$15&amp;analysismethod8)</f>
        <v/>
      </c>
      <c r="BZ119" s="251" t="str">
        <f>IF(ISNUMBER(FIND(analysismethod8,'III_Plan comp 438.68 {Plan 9}'!S$15)),"",'III_Plan comp 438.68 {Plan 9}'!S$15&amp;analysismethod8)</f>
        <v/>
      </c>
      <c r="CA119" s="251" t="str">
        <f>IF(ISNUMBER(FIND(analysismethod8,'III_Plan comp 438.68 {Plan 9}'!T$15)),"",'III_Plan comp 438.68 {Plan 9}'!T$15&amp;analysismethod8)</f>
        <v/>
      </c>
      <c r="CB119" s="251" t="str">
        <f>IF(ISNUMBER(FIND(analysismethod8,'III_Plan comp 438.68 {Plan 9}'!U$15)),"",'III_Plan comp 438.68 {Plan 9}'!U$15&amp;analysismethod8)</f>
        <v/>
      </c>
      <c r="CC119" s="251" t="str">
        <f>IF(ISNUMBER(FIND(analysismethod8,'III_Plan comp 438.68 {Plan 9}'!V$15)),"",'III_Plan comp 438.68 {Plan 9}'!V$15&amp;analysismethod8)</f>
        <v/>
      </c>
      <c r="CD119" s="251" t="str">
        <f>IF(ISNUMBER(FIND(analysismethod8,'III_Plan comp 438.68 {Plan 9}'!W$15)),"",'III_Plan comp 438.68 {Plan 9}'!W$15&amp;analysismethod8)</f>
        <v/>
      </c>
      <c r="CE119" s="251" t="str">
        <f>IF(ISNUMBER(FIND(analysismethod8,'III_Plan comp 438.68 {Plan 9}'!X$15)),"",'III_Plan comp 438.68 {Plan 9}'!X$15&amp;analysismethod8)</f>
        <v/>
      </c>
      <c r="CF119" s="251" t="str">
        <f>IF(ISNUMBER(FIND(analysismethod8,'III_Plan comp 438.68 {Plan 9}'!Y$15)),"",'III_Plan comp 438.68 {Plan 9}'!Y$15&amp;analysismethod8)</f>
        <v/>
      </c>
      <c r="CG119" s="251" t="str">
        <f>IF(ISNUMBER(FIND(analysismethod8,'III_Plan comp 438.68 {Plan 9}'!Z$15)),"",'III_Plan comp 438.68 {Plan 9}'!Z$15&amp;analysismethod8)</f>
        <v/>
      </c>
      <c r="CH119" s="251" t="str">
        <f>IF(ISNUMBER(FIND(analysismethod8,'III_Plan comp 438.68 {Plan 9}'!AA$15)),"",'III_Plan comp 438.68 {Plan 9}'!AA$15&amp;analysismethod8)</f>
        <v/>
      </c>
      <c r="CI119" s="251" t="str">
        <f>IF(ISNUMBER(FIND(analysismethod8,'III_Plan comp 438.68 {Plan 9}'!AB$15)),"",'III_Plan comp 438.68 {Plan 9}'!AB$15&amp;analysismethod8)</f>
        <v/>
      </c>
      <c r="CJ119" s="251" t="str">
        <f>IF(ISNUMBER(FIND(analysismethod8,'III_Plan comp 438.68 {Plan 9}'!AC$15)),"",'III_Plan comp 438.68 {Plan 9}'!AC$15&amp;analysismethod8)</f>
        <v/>
      </c>
      <c r="CK119" s="251" t="str">
        <f>IF(ISNUMBER(FIND(analysismethod8,'III_Plan comp 438.68 {Plan 9}'!AD$15)),"",'III_Plan comp 438.68 {Plan 9}'!AD$15&amp;analysismethod8)</f>
        <v/>
      </c>
      <c r="CL119" s="251" t="str">
        <f>IF(ISNUMBER(FIND(analysismethod8,'III_Plan comp 438.68 {Plan 9}'!AE$15)),"",'III_Plan comp 438.68 {Plan 9}'!AE$15&amp;analysismethod8)</f>
        <v/>
      </c>
      <c r="CM119" s="251" t="str">
        <f>IF(ISNUMBER(FIND(analysismethod8,'III_Plan comp 438.68 {Plan 9}'!AF$15)),"",'III_Plan comp 438.68 {Plan 9}'!AF$15&amp;analysismethod8)</f>
        <v/>
      </c>
      <c r="CN119" s="251" t="str">
        <f>IF(ISNUMBER(FIND(analysismethod8,'III_Plan comp 438.68 {Plan 9}'!AG$15)),"",'III_Plan comp 438.68 {Plan 9}'!AG$15&amp;analysismethod8)</f>
        <v/>
      </c>
      <c r="CO119" s="251" t="str">
        <f>IF(ISNUMBER(FIND(analysismethod8,'III_Plan comp 438.68 {Plan 9}'!AH$15)),"",'III_Plan comp 438.68 {Plan 9}'!AH$15&amp;analysismethod8)</f>
        <v/>
      </c>
      <c r="CP119" s="251" t="str">
        <f>IF(ISNUMBER(FIND(analysismethod8,'III_Plan comp 438.68 {Plan 9}'!AI$15)),"",'III_Plan comp 438.68 {Plan 9}'!AI$15&amp;analysismethod8)</f>
        <v/>
      </c>
      <c r="CQ119" s="251" t="str">
        <f>IF(ISNUMBER(FIND(analysismethod8,'III_Plan comp 438.68 {Plan 9}'!AJ$15)),"",'III_Plan comp 438.68 {Plan 9}'!AJ$15&amp;analysismethod8)</f>
        <v/>
      </c>
      <c r="CR119" s="251" t="str">
        <f>IF(ISNUMBER(FIND(analysismethod8,'III_Plan comp 438.68 {Plan 9}'!AK$15)),"",'III_Plan comp 438.68 {Plan 9}'!AK$15&amp;analysismethod8)</f>
        <v/>
      </c>
      <c r="CS119" s="251" t="str">
        <f>IF(ISNUMBER(FIND(analysismethod8,'III_Plan comp 438.68 {Plan 9}'!AL$15)),"",'III_Plan comp 438.68 {Plan 9}'!AL$15&amp;analysismethod8)</f>
        <v/>
      </c>
      <c r="CT119" s="251" t="str">
        <f>IF(ISNUMBER(FIND(analysismethod8,'III_Plan comp 438.68 {Plan 9}'!AM$15)),"",'III_Plan comp 438.68 {Plan 9}'!AM$15&amp;analysismethod8)</f>
        <v/>
      </c>
      <c r="CU119" s="251" t="str">
        <f>IF(ISNUMBER(FIND(analysismethod8,'III_Plan comp 438.68 {Plan 9}'!AN$15)),"",'III_Plan comp 438.68 {Plan 9}'!AN$15&amp;analysismethod8)</f>
        <v/>
      </c>
      <c r="CV119" s="251" t="str">
        <f>IF(ISNUMBER(FIND(analysismethod8,'III_Plan comp 438.68 {Plan 9}'!AO$15)),"",'III_Plan comp 438.68 {Plan 9}'!AO$15&amp;analysismethod8)</f>
        <v/>
      </c>
      <c r="CW119" s="251" t="str">
        <f>IF(ISNUMBER(FIND(analysismethod8,'III_Plan comp 438.68 {Plan 9}'!AP$15)),"",'III_Plan comp 438.68 {Plan 9}'!AP$15&amp;analysismethod8)</f>
        <v/>
      </c>
      <c r="CX119" s="251" t="str">
        <f>IF(ISNUMBER(FIND(analysismethod8,'III_Plan comp 438.68 {Plan 9}'!AQ$15)),"",'III_Plan comp 438.68 {Plan 9}'!AQ$15&amp;analysismethod8)</f>
        <v/>
      </c>
      <c r="CY119" s="251" t="str">
        <f>IF(ISNUMBER(FIND(analysismethod8,'III_Plan comp 438.68 {Plan 9}'!AR$15)),"",'III_Plan comp 438.68 {Plan 9}'!AR$15&amp;analysismethod8)</f>
        <v/>
      </c>
      <c r="CZ119" s="251" t="str">
        <f>IF(ISNUMBER(FIND(analysismethod8,'III_Plan comp 438.68 {Plan 9}'!AS$15)),"",'III_Plan comp 438.68 {Plan 9}'!AS$15&amp;analysismethod8)</f>
        <v/>
      </c>
      <c r="DA119" s="251" t="str">
        <f>IF(ISNUMBER(FIND(analysismethod8,'III_Plan comp 438.68 {Plan 9}'!AT$15)),"",'III_Plan comp 438.68 {Plan 9}'!AT$15&amp;analysismethod8)</f>
        <v/>
      </c>
      <c r="DB119" s="251" t="str">
        <f>IF(ISNUMBER(FIND(analysismethod8,'III_Plan comp 438.68 {Plan 9}'!AU$15)),"",'III_Plan comp 438.68 {Plan 9}'!AU$15&amp;analysismethod8)</f>
        <v/>
      </c>
      <c r="DC119" s="251" t="str">
        <f>IF(ISNUMBER(FIND(analysismethod8,'III_Plan comp 438.68 {Plan 9}'!AV$15)),"",'III_Plan comp 438.68 {Plan 9}'!AV$15&amp;analysismethod8)</f>
        <v/>
      </c>
      <c r="DD119" s="251" t="str">
        <f>IF(ISNUMBER(FIND(analysismethod8,'III_Plan comp 438.68 {Plan 9}'!AW$15)),"",'III_Plan comp 438.68 {Plan 9}'!AW$15&amp;analysismethod8)</f>
        <v/>
      </c>
      <c r="DE119" s="251" t="str">
        <f>IF(ISNUMBER(FIND(analysismethod8,'III_Plan comp 438.68 {Plan 9}'!AX$15)),"",'III_Plan comp 438.68 {Plan 9}'!AX$15&amp;analysismethod8)</f>
        <v/>
      </c>
      <c r="DF119" s="251" t="str">
        <f>IF(ISNUMBER(FIND(analysismethod8,'III_Plan comp 438.68 {Plan 9}'!AY$15)),"",'III_Plan comp 438.68 {Plan 9}'!AY$15&amp;analysismethod8)</f>
        <v/>
      </c>
      <c r="DG119" s="251" t="str">
        <f>IF(ISNUMBER(FIND(analysismethod8,'III_Plan comp 438.68 {Plan 9}'!AZ$15)),"",'III_Plan comp 438.68 {Plan 9}'!AZ$15&amp;analysismethod8)</f>
        <v/>
      </c>
      <c r="DH119" s="251" t="str">
        <f>IF(ISNUMBER(FIND(analysismethod8,'III_Plan comp 438.68 {Plan 9}'!BA$15)),"",'III_Plan comp 438.68 {Plan 9}'!BA$15&amp;analysismethod8)</f>
        <v/>
      </c>
      <c r="DI119" s="251" t="str">
        <f>IF(ISNUMBER(FIND(analysismethod8,'III_Plan comp 438.68 {Plan 9}'!BB$15)),"",'III_Plan comp 438.68 {Plan 9}'!BB$15&amp;analysismethod8)</f>
        <v/>
      </c>
      <c r="DJ119" s="251" t="str">
        <f>IF(ISNUMBER(FIND(analysismethod8,'III_Plan comp 438.68 {Plan 9}'!BC$15)),"",'III_Plan comp 438.68 {Plan 9}'!BC$15&amp;analysismethod8)</f>
        <v/>
      </c>
      <c r="DK119" s="251" t="str">
        <f>IF(ISNUMBER(FIND(analysismethod8,'III_Plan comp 438.68 {Plan 9}'!BD$15)),"",'III_Plan comp 438.68 {Plan 9}'!BD$15&amp;analysismethod8)</f>
        <v/>
      </c>
      <c r="DL119" s="251" t="str">
        <f>IF(ISNUMBER(FIND(analysismethod8,'III_Plan comp 438.68 {Plan 9}'!BE$15)),"",'III_Plan comp 438.68 {Plan 9}'!BE$15&amp;analysismethod8)</f>
        <v/>
      </c>
      <c r="DM119" s="251" t="str">
        <f>IF(ISNUMBER(FIND(analysismethod8,'III_Plan comp 438.68 {Plan 9}'!BF$15)),"",'III_Plan comp 438.68 {Plan 9}'!BF$15&amp;analysismethod8)</f>
        <v/>
      </c>
      <c r="DN119" s="251" t="str">
        <f>IF(ISNUMBER(FIND(analysismethod8,'III_Plan comp 438.68 {Plan 9}'!BG$15)),"",'III_Plan comp 438.68 {Plan 9}'!BG$15&amp;analysismethod8)</f>
        <v/>
      </c>
      <c r="DO119" s="251" t="str">
        <f>IF(ISNUMBER(FIND(analysismethod8,'III_Plan comp 438.68 {Plan 9}'!BH$15)),"",'III_Plan comp 438.68 {Plan 9}'!BH$15&amp;analysismethod8)</f>
        <v/>
      </c>
      <c r="DP119" s="251" t="str">
        <f>IF(ISNUMBER(FIND(analysismethod8,'III_Plan comp 438.68 {Plan 9}'!BI$15)),"",'III_Plan comp 438.68 {Plan 9}'!BI$15&amp;analysismethod8)</f>
        <v/>
      </c>
      <c r="DQ119" s="251" t="str">
        <f>IF(ISNUMBER(FIND(analysismethod8,'III_Plan comp 438.68 {Plan 9}'!BJ$15)),"",'III_Plan comp 438.68 {Plan 9}'!BJ$15&amp;analysismethod8)</f>
        <v/>
      </c>
      <c r="DR119" s="251" t="str">
        <f>IF(ISNUMBER(FIND(analysismethod8,'III_Plan comp 438.68 {Plan 9}'!BK$15)),"",'III_Plan comp 438.68 {Plan 9}'!BK$15&amp;analysismethod8)</f>
        <v/>
      </c>
      <c r="DS119" s="251" t="str">
        <f>IF(ISNUMBER(FIND(analysismethod8,'III_Plan comp 438.68 {Plan 9}'!BL$15)),"",'III_Plan comp 438.68 {Plan 9}'!BL$15&amp;analysismethod8)</f>
        <v/>
      </c>
      <c r="DT119" s="251" t="str">
        <f>IF(ISNUMBER(FIND(analysismethod8,'III_Plan comp 438.68 {Plan 9}'!BM$15)),"",'III_Plan comp 438.68 {Plan 9}'!BM$15&amp;analysismethod8)</f>
        <v/>
      </c>
      <c r="DU119" s="251" t="str">
        <f>IF(ISNUMBER(FIND(analysismethod8,'III_Plan comp 438.68 {Plan 9}'!BN$15)),"",'III_Plan comp 438.68 {Plan 9}'!BN$15&amp;analysismethod8)</f>
        <v/>
      </c>
      <c r="DV119" s="251" t="str">
        <f>IF(ISNUMBER(FIND(analysismethod8,'III_Plan comp 438.68 {Plan 9}'!BO$15)),"",'III_Plan comp 438.68 {Plan 9}'!BO$15&amp;analysismethod8)</f>
        <v/>
      </c>
      <c r="DW119" s="251" t="str">
        <f>IF(ISNUMBER(FIND(analysismethod8,'III_Plan comp 438.68 {Plan 9}'!BP$15)),"",'III_Plan comp 438.68 {Plan 9}'!BP$15&amp;analysismethod8)</f>
        <v/>
      </c>
      <c r="DX119" s="251" t="str">
        <f>IF(ISNUMBER(FIND(analysismethod8,'III_Plan comp 438.68 {Plan 9}'!BQ$15)),"",'III_Plan comp 438.68 {Plan 9}'!BQ$15&amp;analysismethod8)</f>
        <v/>
      </c>
      <c r="DY119" s="251" t="str">
        <f>IF(ISNUMBER(FIND(analysismethod8,'III_Plan comp 438.68 {Plan 9}'!BR$15)),"",'III_Plan comp 438.68 {Plan 9}'!BR$15&amp;analysismethod8)</f>
        <v/>
      </c>
      <c r="DZ119" s="251" t="str">
        <f>IF(ISNUMBER(FIND(analysismethod8,'III_Plan comp 438.68 {Plan 9}'!BS$15)),"",'III_Plan comp 438.68 {Plan 9}'!BS$15&amp;analysismethod8)</f>
        <v/>
      </c>
      <c r="EA119" s="251" t="str">
        <f>IF(ISNUMBER(FIND(analysismethod8,'III_Plan comp 438.68 {Plan 9}'!BT$15)),"",'III_Plan comp 438.68 {Plan 9}'!BT$15&amp;analysismethod8)</f>
        <v/>
      </c>
      <c r="EB119" s="251" t="str">
        <f>IF(ISNUMBER(FIND(analysismethod8,'III_Plan comp 438.68 {Plan 9}'!BU$15)),"",'III_Plan comp 438.68 {Plan 9}'!BU$15&amp;analysismethod8)</f>
        <v/>
      </c>
      <c r="EC119" s="251" t="str">
        <f>IF(ISNUMBER(FIND(analysismethod8,'III_Plan comp 438.68 {Plan 9}'!BV$15)),"",'III_Plan comp 438.68 {Plan 9}'!BV$15&amp;analysismethod8)</f>
        <v/>
      </c>
      <c r="ED119" s="251" t="str">
        <f>IF(ISNUMBER(FIND(analysismethod8,'III_Plan comp 438.68 {Plan 9}'!BW$15)),"",'III_Plan comp 438.68 {Plan 9}'!BW$15&amp;analysismethod8)</f>
        <v/>
      </c>
      <c r="EE119" s="251" t="str">
        <f>IF(ISNUMBER(FIND(analysismethod8,'III_Plan comp 438.68 {Plan 9}'!BX$15)),"",'III_Plan comp 438.68 {Plan 9}'!BX$15&amp;analysismethod8)</f>
        <v/>
      </c>
      <c r="EF119" s="251" t="str">
        <f>IF(ISNUMBER(FIND(analysismethod8,'III_Plan comp 438.68 {Plan 9}'!BY$15)),"",'III_Plan comp 438.68 {Plan 9}'!BY$15&amp;analysismethod8)</f>
        <v/>
      </c>
      <c r="EG119" s="251" t="str">
        <f>IF(ISNUMBER(FIND(analysismethod8,'III_Plan comp 438.68 {Plan 9}'!BZ$15)),"",'III_Plan comp 438.68 {Plan 9}'!BZ$15&amp;analysismethod8)</f>
        <v/>
      </c>
      <c r="EH119" s="251" t="str">
        <f>IF(ISNUMBER(FIND(analysismethod8,'III_Plan comp 438.68 {Plan 9}'!CA$15)),"",'III_Plan comp 438.68 {Plan 9}'!CA$15&amp;analysismethod8)</f>
        <v/>
      </c>
      <c r="EI119" s="251" t="str">
        <f>IF(ISNUMBER(FIND(analysismethod8,'III_Plan comp 438.68 {Plan 9}'!CB$15)),"",'III_Plan comp 438.68 {Plan 9}'!CB$15&amp;analysismethod8)</f>
        <v/>
      </c>
      <c r="EJ119" s="251" t="str">
        <f>IF(ISNUMBER(FIND(analysismethod8,'III_Plan comp 438.68 {Plan 9}'!CC$15)),"",'III_Plan comp 438.68 {Plan 9}'!CC$15&amp;analysismethod8)</f>
        <v/>
      </c>
      <c r="EK119" s="251" t="str">
        <f>IF(ISNUMBER(FIND(analysismethod8,'III_Plan comp 438.68 {Plan 9}'!CD$15)),"",'III_Plan comp 438.68 {Plan 9}'!CD$15&amp;analysismethod8)</f>
        <v/>
      </c>
      <c r="EL119" s="251" t="str">
        <f>IF(ISNUMBER(FIND(analysismethod8,'III_Plan comp 438.68 {Plan 9}'!CE$15)),"",'III_Plan comp 438.68 {Plan 9}'!CE$15&amp;analysismethod8)</f>
        <v/>
      </c>
      <c r="EM119" s="251" t="str">
        <f>IF(ISNUMBER(FIND(analysismethod8,'III_Plan comp 438.68 {Plan 9}'!CF$15)),"",'III_Plan comp 438.68 {Plan 9}'!CF$15&amp;analysismethod8)</f>
        <v/>
      </c>
      <c r="EN119" s="251" t="str">
        <f>IF(ISNUMBER(FIND(analysismethod8,'III_Plan comp 438.68 {Plan 9}'!CG$15)),"",'III_Plan comp 438.68 {Plan 9}'!CG$15&amp;analysismethod8)</f>
        <v/>
      </c>
      <c r="EO119" s="251" t="str">
        <f>IF(ISNUMBER(FIND(analysismethod8,'III_Plan comp 438.68 {Plan 9}'!CH$15)),"",'III_Plan comp 438.68 {Plan 9}'!CH$15&amp;analysismethod8)</f>
        <v/>
      </c>
      <c r="EP119" s="251" t="str">
        <f>IF(ISNUMBER(FIND(analysismethod8,'III_Plan comp 438.68 {Plan 9}'!CI$15)),"",'III_Plan comp 438.68 {Plan 9}'!CI$15&amp;analysismethod8)</f>
        <v/>
      </c>
      <c r="EQ119" s="251" t="str">
        <f>IF(ISNUMBER(FIND(analysismethod8,'III_Plan comp 438.68 {Plan 9}'!CJ$15)),"",'III_Plan comp 438.68 {Plan 9}'!CJ$15&amp;analysismethod8)</f>
        <v/>
      </c>
      <c r="ER119" s="251" t="str">
        <f>IF(ISNUMBER(FIND(analysismethod8,'III_Plan comp 438.68 {Plan 9}'!CK$15)),"",'III_Plan comp 438.68 {Plan 9}'!CK$15&amp;analysismethod8)</f>
        <v/>
      </c>
      <c r="ES119" s="251" t="str">
        <f>IF(ISNUMBER(FIND(analysismethod8,'III_Plan comp 438.68 {Plan 9}'!CL$15)),"",'III_Plan comp 438.68 {Plan 9}'!CL$15&amp;analysismethod8)</f>
        <v/>
      </c>
      <c r="ET119" s="251" t="str">
        <f>IF(ISNUMBER(FIND(analysismethod8,'III_Plan comp 438.68 {Plan 9}'!CM$15)),"",'III_Plan comp 438.68 {Plan 9}'!CM$15&amp;analysismethod8)</f>
        <v/>
      </c>
      <c r="EU119" s="251" t="str">
        <f>IF(ISNUMBER(FIND(analysismethod8,'III_Plan comp 438.68 {Plan 9}'!CN$15)),"",'III_Plan comp 438.68 {Plan 9}'!CN$15&amp;analysismethod8)</f>
        <v/>
      </c>
      <c r="EV119" s="251" t="str">
        <f>IF(ISNUMBER(FIND(analysismethod8,'III_Plan comp 438.68 {Plan 9}'!CO$15)),"",'III_Plan comp 438.68 {Plan 9}'!CO$15&amp;analysismethod8)</f>
        <v/>
      </c>
      <c r="EW119" s="251" t="str">
        <f>IF(ISNUMBER(FIND(analysismethod8,'III_Plan comp 438.68 {Plan 9}'!CP$15)),"",'III_Plan comp 438.68 {Plan 9}'!CP$15&amp;analysismethod8)</f>
        <v/>
      </c>
      <c r="EX119" s="251" t="str">
        <f>IF(ISNUMBER(FIND(analysismethod8,'III_Plan comp 438.68 {Plan 9}'!CQ$15)),"",'III_Plan comp 438.68 {Plan 9}'!CQ$15&amp;analysismethod8)</f>
        <v/>
      </c>
      <c r="EY119" s="251" t="str">
        <f>IF(ISNUMBER(FIND(analysismethod8,'III_Plan comp 438.68 {Plan 9}'!CR$15)),"",'III_Plan comp 438.68 {Plan 9}'!CR$15&amp;analysismethod8)</f>
        <v/>
      </c>
      <c r="EZ119" s="251" t="str">
        <f>IF(ISNUMBER(FIND(analysismethod8,'III_Plan comp 438.68 {Plan 9}'!CS$15)),"",'III_Plan comp 438.68 {Plan 9}'!CS$15&amp;analysismethod8)</f>
        <v/>
      </c>
      <c r="FA119" s="251" t="str">
        <f>IF(ISNUMBER(FIND(analysismethod8,'III_Plan comp 438.68 {Plan 9}'!CT$15)),"",'III_Plan comp 438.68 {Plan 9}'!CT$15&amp;analysismethod8)</f>
        <v/>
      </c>
      <c r="FB119" s="251" t="str">
        <f>IF(ISNUMBER(FIND(analysismethod8,'III_Plan comp 438.68 {Plan 9}'!CU$15)),"",'III_Plan comp 438.68 {Plan 9}'!CU$15&amp;analysismethod8)</f>
        <v/>
      </c>
      <c r="FC119" s="251" t="str">
        <f>IF(ISNUMBER(FIND(analysismethod8,'III_Plan comp 438.68 {Plan 9}'!CV$15)),"",'III_Plan comp 438.68 {Plan 9}'!CV$15&amp;analysismethod8)</f>
        <v/>
      </c>
      <c r="FD119" s="251" t="str">
        <f>IF(ISNUMBER(FIND(analysismethod8,'III_Plan comp 438.68 {Plan 9}'!CW$15)),"",'III_Plan comp 438.68 {Plan 9}'!CW$15&amp;analysismethod8)</f>
        <v/>
      </c>
      <c r="FE119" s="251" t="str">
        <f>IF(ISNUMBER(FIND(analysismethod8,'III_Plan comp 438.68 {Plan 9}'!CX$15)),"",'III_Plan comp 438.68 {Plan 9}'!CX$15&amp;analysismethod8)</f>
        <v/>
      </c>
      <c r="FF119" s="251" t="str">
        <f>IF(ISNUMBER(FIND(analysismethod8,'III_Plan comp 438.68 {Plan 9}'!CY$15)),"",'III_Plan comp 438.68 {Plan 9}'!CY$15&amp;analysismethod8)</f>
        <v/>
      </c>
      <c r="FG119" s="251" t="str">
        <f>IF(ISNUMBER(FIND(analysismethod8,'III_Plan comp 438.68 {Plan 9}'!CZ$15)),"",'III_Plan comp 438.68 {Plan 9}'!CZ$15&amp;analysismethod8)</f>
        <v/>
      </c>
    </row>
    <row r="120" spans="62:163" x14ac:dyDescent="0.2">
      <c r="BK120" s="250" t="str">
        <f>IF('I_State and program information'!$E$85&lt;&gt;"",'I_State and program information'!E194&amp;"; "&amp;CHAR(10)&amp;CHAR(10),"")</f>
        <v/>
      </c>
      <c r="BL120" s="251" t="str">
        <f>IF(ISNUMBER(FIND(analysismethod9,'III_Plan comp 438.68 {Plan 9}'!E$15)),"",'III_Plan comp 438.68 {Plan 9}'!E$15&amp;analysismethod9)</f>
        <v/>
      </c>
      <c r="BM120" s="251" t="str">
        <f>IF(ISNUMBER(FIND(analysismethod9,'III_Plan comp 438.68 {Plan 9}'!F$15)),"",'III_Plan comp 438.68 {Plan 9}'!F$15&amp;analysismethod9)</f>
        <v/>
      </c>
      <c r="BN120" s="251" t="str">
        <f>IF(ISNUMBER(FIND(analysismethod9,'III_Plan comp 438.68 {Plan 9}'!G$15)),"",'III_Plan comp 438.68 {Plan 9}'!G$15&amp;analysismethod9)</f>
        <v/>
      </c>
      <c r="BO120" s="251" t="str">
        <f>IF(ISNUMBER(FIND(analysismethod9,'III_Plan comp 438.68 {Plan 9}'!H$15)),"",'III_Plan comp 438.68 {Plan 9}'!H$15&amp;analysismethod9)</f>
        <v/>
      </c>
      <c r="BP120" s="251" t="str">
        <f>IF(ISNUMBER(FIND(analysismethod9,'III_Plan comp 438.68 {Plan 9}'!I$15)),"",'III_Plan comp 438.68 {Plan 9}'!I$15&amp;analysismethod9)</f>
        <v/>
      </c>
      <c r="BQ120" s="251" t="str">
        <f>IF(ISNUMBER(FIND(analysismethod9,'III_Plan comp 438.68 {Plan 9}'!J$15)),"",'III_Plan comp 438.68 {Plan 9}'!J$15&amp;analysismethod9)</f>
        <v/>
      </c>
      <c r="BR120" s="251" t="str">
        <f>IF(ISNUMBER(FIND(analysismethod9,'III_Plan comp 438.68 {Plan 9}'!K$15)),"",'III_Plan comp 438.68 {Plan 9}'!K$15&amp;analysismethod9)</f>
        <v/>
      </c>
      <c r="BS120" s="251" t="str">
        <f>IF(ISNUMBER(FIND(analysismethod9,'III_Plan comp 438.68 {Plan 9}'!L$15)),"",'III_Plan comp 438.68 {Plan 9}'!L$15&amp;analysismethod9)</f>
        <v/>
      </c>
      <c r="BT120" s="251" t="str">
        <f>IF(ISNUMBER(FIND(analysismethod9,'III_Plan comp 438.68 {Plan 9}'!M$15)),"",'III_Plan comp 438.68 {Plan 9}'!M$15&amp;analysismethod9)</f>
        <v/>
      </c>
      <c r="BU120" s="251" t="str">
        <f>IF(ISNUMBER(FIND(analysismethod9,'III_Plan comp 438.68 {Plan 9}'!N$15)),"",'III_Plan comp 438.68 {Plan 9}'!N$15&amp;analysismethod9)</f>
        <v/>
      </c>
      <c r="BV120" s="251" t="str">
        <f>IF(ISNUMBER(FIND(analysismethod9,'III_Plan comp 438.68 {Plan 9}'!O$15)),"",'III_Plan comp 438.68 {Plan 9}'!O$15&amp;analysismethod9)</f>
        <v/>
      </c>
      <c r="BW120" s="251" t="str">
        <f>IF(ISNUMBER(FIND(analysismethod9,'III_Plan comp 438.68 {Plan 9}'!P$15)),"",'III_Plan comp 438.68 {Plan 9}'!P$15&amp;analysismethod9)</f>
        <v/>
      </c>
      <c r="BX120" s="251" t="str">
        <f>IF(ISNUMBER(FIND(analysismethod9,'III_Plan comp 438.68 {Plan 9}'!Q$15)),"",'III_Plan comp 438.68 {Plan 9}'!Q$15&amp;analysismethod9)</f>
        <v/>
      </c>
      <c r="BY120" s="251" t="str">
        <f>IF(ISNUMBER(FIND(analysismethod9,'III_Plan comp 438.68 {Plan 9}'!R$15)),"",'III_Plan comp 438.68 {Plan 9}'!R$15&amp;analysismethod9)</f>
        <v/>
      </c>
      <c r="BZ120" s="251" t="str">
        <f>IF(ISNUMBER(FIND(analysismethod9,'III_Plan comp 438.68 {Plan 9}'!S$15)),"",'III_Plan comp 438.68 {Plan 9}'!S$15&amp;analysismethod9)</f>
        <v/>
      </c>
      <c r="CA120" s="251" t="str">
        <f>IF(ISNUMBER(FIND(analysismethod9,'III_Plan comp 438.68 {Plan 9}'!T$15)),"",'III_Plan comp 438.68 {Plan 9}'!T$15&amp;analysismethod9)</f>
        <v/>
      </c>
      <c r="CB120" s="251" t="str">
        <f>IF(ISNUMBER(FIND(analysismethod9,'III_Plan comp 438.68 {Plan 9}'!U$15)),"",'III_Plan comp 438.68 {Plan 9}'!U$15&amp;analysismethod9)</f>
        <v/>
      </c>
      <c r="CC120" s="251" t="str">
        <f>IF(ISNUMBER(FIND(analysismethod9,'III_Plan comp 438.68 {Plan 9}'!V$15)),"",'III_Plan comp 438.68 {Plan 9}'!V$15&amp;analysismethod9)</f>
        <v/>
      </c>
      <c r="CD120" s="251" t="str">
        <f>IF(ISNUMBER(FIND(analysismethod9,'III_Plan comp 438.68 {Plan 9}'!W$15)),"",'III_Plan comp 438.68 {Plan 9}'!W$15&amp;analysismethod9)</f>
        <v/>
      </c>
      <c r="CE120" s="251" t="str">
        <f>IF(ISNUMBER(FIND(analysismethod9,'III_Plan comp 438.68 {Plan 9}'!X$15)),"",'III_Plan comp 438.68 {Plan 9}'!X$15&amp;analysismethod9)</f>
        <v/>
      </c>
      <c r="CF120" s="251" t="str">
        <f>IF(ISNUMBER(FIND(analysismethod9,'III_Plan comp 438.68 {Plan 9}'!Y$15)),"",'III_Plan comp 438.68 {Plan 9}'!Y$15&amp;analysismethod9)</f>
        <v/>
      </c>
      <c r="CG120" s="251" t="str">
        <f>IF(ISNUMBER(FIND(analysismethod9,'III_Plan comp 438.68 {Plan 9}'!Z$15)),"",'III_Plan comp 438.68 {Plan 9}'!Z$15&amp;analysismethod9)</f>
        <v/>
      </c>
      <c r="CH120" s="251" t="str">
        <f>IF(ISNUMBER(FIND(analysismethod9,'III_Plan comp 438.68 {Plan 9}'!AA$15)),"",'III_Plan comp 438.68 {Plan 9}'!AA$15&amp;analysismethod9)</f>
        <v/>
      </c>
      <c r="CI120" s="251" t="str">
        <f>IF(ISNUMBER(FIND(analysismethod9,'III_Plan comp 438.68 {Plan 9}'!AB$15)),"",'III_Plan comp 438.68 {Plan 9}'!AB$15&amp;analysismethod9)</f>
        <v/>
      </c>
      <c r="CJ120" s="251" t="str">
        <f>IF(ISNUMBER(FIND(analysismethod9,'III_Plan comp 438.68 {Plan 9}'!AC$15)),"",'III_Plan comp 438.68 {Plan 9}'!AC$15&amp;analysismethod9)</f>
        <v/>
      </c>
      <c r="CK120" s="251" t="str">
        <f>IF(ISNUMBER(FIND(analysismethod9,'III_Plan comp 438.68 {Plan 9}'!AD$15)),"",'III_Plan comp 438.68 {Plan 9}'!AD$15&amp;analysismethod9)</f>
        <v/>
      </c>
      <c r="CL120" s="251" t="str">
        <f>IF(ISNUMBER(FIND(analysismethod9,'III_Plan comp 438.68 {Plan 9}'!AE$15)),"",'III_Plan comp 438.68 {Plan 9}'!AE$15&amp;analysismethod9)</f>
        <v/>
      </c>
      <c r="CM120" s="251" t="str">
        <f>IF(ISNUMBER(FIND(analysismethod9,'III_Plan comp 438.68 {Plan 9}'!AF$15)),"",'III_Plan comp 438.68 {Plan 9}'!AF$15&amp;analysismethod9)</f>
        <v/>
      </c>
      <c r="CN120" s="251" t="str">
        <f>IF(ISNUMBER(FIND(analysismethod9,'III_Plan comp 438.68 {Plan 9}'!AG$15)),"",'III_Plan comp 438.68 {Plan 9}'!AG$15&amp;analysismethod9)</f>
        <v/>
      </c>
      <c r="CO120" s="251" t="str">
        <f>IF(ISNUMBER(FIND(analysismethod9,'III_Plan comp 438.68 {Plan 9}'!AH$15)),"",'III_Plan comp 438.68 {Plan 9}'!AH$15&amp;analysismethod9)</f>
        <v/>
      </c>
      <c r="CP120" s="251" t="str">
        <f>IF(ISNUMBER(FIND(analysismethod9,'III_Plan comp 438.68 {Plan 9}'!AI$15)),"",'III_Plan comp 438.68 {Plan 9}'!AI$15&amp;analysismethod9)</f>
        <v/>
      </c>
      <c r="CQ120" s="251" t="str">
        <f>IF(ISNUMBER(FIND(analysismethod9,'III_Plan comp 438.68 {Plan 9}'!AJ$15)),"",'III_Plan comp 438.68 {Plan 9}'!AJ$15&amp;analysismethod9)</f>
        <v/>
      </c>
      <c r="CR120" s="251" t="str">
        <f>IF(ISNUMBER(FIND(analysismethod9,'III_Plan comp 438.68 {Plan 9}'!AK$15)),"",'III_Plan comp 438.68 {Plan 9}'!AK$15&amp;analysismethod9)</f>
        <v/>
      </c>
      <c r="CS120" s="251" t="str">
        <f>IF(ISNUMBER(FIND(analysismethod9,'III_Plan comp 438.68 {Plan 9}'!AL$15)),"",'III_Plan comp 438.68 {Plan 9}'!AL$15&amp;analysismethod9)</f>
        <v/>
      </c>
      <c r="CT120" s="251" t="str">
        <f>IF(ISNUMBER(FIND(analysismethod9,'III_Plan comp 438.68 {Plan 9}'!AM$15)),"",'III_Plan comp 438.68 {Plan 9}'!AM$15&amp;analysismethod9)</f>
        <v/>
      </c>
      <c r="CU120" s="251" t="str">
        <f>IF(ISNUMBER(FIND(analysismethod9,'III_Plan comp 438.68 {Plan 9}'!AN$15)),"",'III_Plan comp 438.68 {Plan 9}'!AN$15&amp;analysismethod9)</f>
        <v/>
      </c>
      <c r="CV120" s="251" t="str">
        <f>IF(ISNUMBER(FIND(analysismethod9,'III_Plan comp 438.68 {Plan 9}'!AO$15)),"",'III_Plan comp 438.68 {Plan 9}'!AO$15&amp;analysismethod9)</f>
        <v/>
      </c>
      <c r="CW120" s="251" t="str">
        <f>IF(ISNUMBER(FIND(analysismethod9,'III_Plan comp 438.68 {Plan 9}'!AP$15)),"",'III_Plan comp 438.68 {Plan 9}'!AP$15&amp;analysismethod9)</f>
        <v/>
      </c>
      <c r="CX120" s="251" t="str">
        <f>IF(ISNUMBER(FIND(analysismethod9,'III_Plan comp 438.68 {Plan 9}'!AQ$15)),"",'III_Plan comp 438.68 {Plan 9}'!AQ$15&amp;analysismethod9)</f>
        <v/>
      </c>
      <c r="CY120" s="251" t="str">
        <f>IF(ISNUMBER(FIND(analysismethod9,'III_Plan comp 438.68 {Plan 9}'!AR$15)),"",'III_Plan comp 438.68 {Plan 9}'!AR$15&amp;analysismethod9)</f>
        <v/>
      </c>
      <c r="CZ120" s="251" t="str">
        <f>IF(ISNUMBER(FIND(analysismethod9,'III_Plan comp 438.68 {Plan 9}'!AS$15)),"",'III_Plan comp 438.68 {Plan 9}'!AS$15&amp;analysismethod9)</f>
        <v/>
      </c>
      <c r="DA120" s="251" t="str">
        <f>IF(ISNUMBER(FIND(analysismethod9,'III_Plan comp 438.68 {Plan 9}'!AT$15)),"",'III_Plan comp 438.68 {Plan 9}'!AT$15&amp;analysismethod9)</f>
        <v/>
      </c>
      <c r="DB120" s="251" t="str">
        <f>IF(ISNUMBER(FIND(analysismethod9,'III_Plan comp 438.68 {Plan 9}'!AU$15)),"",'III_Plan comp 438.68 {Plan 9}'!AU$15&amp;analysismethod9)</f>
        <v/>
      </c>
      <c r="DC120" s="251" t="str">
        <f>IF(ISNUMBER(FIND(analysismethod9,'III_Plan comp 438.68 {Plan 9}'!AV$15)),"",'III_Plan comp 438.68 {Plan 9}'!AV$15&amp;analysismethod9)</f>
        <v/>
      </c>
      <c r="DD120" s="251" t="str">
        <f>IF(ISNUMBER(FIND(analysismethod9,'III_Plan comp 438.68 {Plan 9}'!AW$15)),"",'III_Plan comp 438.68 {Plan 9}'!AW$15&amp;analysismethod9)</f>
        <v/>
      </c>
      <c r="DE120" s="251" t="str">
        <f>IF(ISNUMBER(FIND(analysismethod9,'III_Plan comp 438.68 {Plan 9}'!AX$15)),"",'III_Plan comp 438.68 {Plan 9}'!AX$15&amp;analysismethod9)</f>
        <v/>
      </c>
      <c r="DF120" s="251" t="str">
        <f>IF(ISNUMBER(FIND(analysismethod9,'III_Plan comp 438.68 {Plan 9}'!AY$15)),"",'III_Plan comp 438.68 {Plan 9}'!AY$15&amp;analysismethod9)</f>
        <v/>
      </c>
      <c r="DG120" s="251" t="str">
        <f>IF(ISNUMBER(FIND(analysismethod9,'III_Plan comp 438.68 {Plan 9}'!AZ$15)),"",'III_Plan comp 438.68 {Plan 9}'!AZ$15&amp;analysismethod9)</f>
        <v/>
      </c>
      <c r="DH120" s="251" t="str">
        <f>IF(ISNUMBER(FIND(analysismethod9,'III_Plan comp 438.68 {Plan 9}'!BA$15)),"",'III_Plan comp 438.68 {Plan 9}'!BA$15&amp;analysismethod9)</f>
        <v/>
      </c>
      <c r="DI120" s="251" t="str">
        <f>IF(ISNUMBER(FIND(analysismethod9,'III_Plan comp 438.68 {Plan 9}'!BB$15)),"",'III_Plan comp 438.68 {Plan 9}'!BB$15&amp;analysismethod9)</f>
        <v/>
      </c>
      <c r="DJ120" s="251" t="str">
        <f>IF(ISNUMBER(FIND(analysismethod9,'III_Plan comp 438.68 {Plan 9}'!BC$15)),"",'III_Plan comp 438.68 {Plan 9}'!BC$15&amp;analysismethod9)</f>
        <v/>
      </c>
      <c r="DK120" s="251" t="str">
        <f>IF(ISNUMBER(FIND(analysismethod9,'III_Plan comp 438.68 {Plan 9}'!BD$15)),"",'III_Plan comp 438.68 {Plan 9}'!BD$15&amp;analysismethod9)</f>
        <v/>
      </c>
      <c r="DL120" s="251" t="str">
        <f>IF(ISNUMBER(FIND(analysismethod9,'III_Plan comp 438.68 {Plan 9}'!BE$15)),"",'III_Plan comp 438.68 {Plan 9}'!BE$15&amp;analysismethod9)</f>
        <v/>
      </c>
      <c r="DM120" s="251" t="str">
        <f>IF(ISNUMBER(FIND(analysismethod9,'III_Plan comp 438.68 {Plan 9}'!BF$15)),"",'III_Plan comp 438.68 {Plan 9}'!BF$15&amp;analysismethod9)</f>
        <v/>
      </c>
      <c r="DN120" s="251" t="str">
        <f>IF(ISNUMBER(FIND(analysismethod9,'III_Plan comp 438.68 {Plan 9}'!BG$15)),"",'III_Plan comp 438.68 {Plan 9}'!BG$15&amp;analysismethod9)</f>
        <v/>
      </c>
      <c r="DO120" s="251" t="str">
        <f>IF(ISNUMBER(FIND(analysismethod9,'III_Plan comp 438.68 {Plan 9}'!BH$15)),"",'III_Plan comp 438.68 {Plan 9}'!BH$15&amp;analysismethod9)</f>
        <v/>
      </c>
      <c r="DP120" s="251" t="str">
        <f>IF(ISNUMBER(FIND(analysismethod9,'III_Plan comp 438.68 {Plan 9}'!BI$15)),"",'III_Plan comp 438.68 {Plan 9}'!BI$15&amp;analysismethod9)</f>
        <v/>
      </c>
      <c r="DQ120" s="251" t="str">
        <f>IF(ISNUMBER(FIND(analysismethod9,'III_Plan comp 438.68 {Plan 9}'!BJ$15)),"",'III_Plan comp 438.68 {Plan 9}'!BJ$15&amp;analysismethod9)</f>
        <v/>
      </c>
      <c r="DR120" s="251" t="str">
        <f>IF(ISNUMBER(FIND(analysismethod9,'III_Plan comp 438.68 {Plan 9}'!BK$15)),"",'III_Plan comp 438.68 {Plan 9}'!BK$15&amp;analysismethod9)</f>
        <v/>
      </c>
      <c r="DS120" s="251" t="str">
        <f>IF(ISNUMBER(FIND(analysismethod9,'III_Plan comp 438.68 {Plan 9}'!BL$15)),"",'III_Plan comp 438.68 {Plan 9}'!BL$15&amp;analysismethod9)</f>
        <v/>
      </c>
      <c r="DT120" s="251" t="str">
        <f>IF(ISNUMBER(FIND(analysismethod9,'III_Plan comp 438.68 {Plan 9}'!BM$15)),"",'III_Plan comp 438.68 {Plan 9}'!BM$15&amp;analysismethod9)</f>
        <v/>
      </c>
      <c r="DU120" s="251" t="str">
        <f>IF(ISNUMBER(FIND(analysismethod9,'III_Plan comp 438.68 {Plan 9}'!BN$15)),"",'III_Plan comp 438.68 {Plan 9}'!BN$15&amp;analysismethod9)</f>
        <v/>
      </c>
      <c r="DV120" s="251" t="str">
        <f>IF(ISNUMBER(FIND(analysismethod9,'III_Plan comp 438.68 {Plan 9}'!BO$15)),"",'III_Plan comp 438.68 {Plan 9}'!BO$15&amp;analysismethod9)</f>
        <v/>
      </c>
      <c r="DW120" s="251" t="str">
        <f>IF(ISNUMBER(FIND(analysismethod9,'III_Plan comp 438.68 {Plan 9}'!BP$15)),"",'III_Plan comp 438.68 {Plan 9}'!BP$15&amp;analysismethod9)</f>
        <v/>
      </c>
      <c r="DX120" s="251" t="str">
        <f>IF(ISNUMBER(FIND(analysismethod9,'III_Plan comp 438.68 {Plan 9}'!BQ$15)),"",'III_Plan comp 438.68 {Plan 9}'!BQ$15&amp;analysismethod9)</f>
        <v/>
      </c>
      <c r="DY120" s="251" t="str">
        <f>IF(ISNUMBER(FIND(analysismethod9,'III_Plan comp 438.68 {Plan 9}'!BR$15)),"",'III_Plan comp 438.68 {Plan 9}'!BR$15&amp;analysismethod9)</f>
        <v/>
      </c>
      <c r="DZ120" s="251" t="str">
        <f>IF(ISNUMBER(FIND(analysismethod9,'III_Plan comp 438.68 {Plan 9}'!BS$15)),"",'III_Plan comp 438.68 {Plan 9}'!BS$15&amp;analysismethod9)</f>
        <v/>
      </c>
      <c r="EA120" s="251" t="str">
        <f>IF(ISNUMBER(FIND(analysismethod9,'III_Plan comp 438.68 {Plan 9}'!BT$15)),"",'III_Plan comp 438.68 {Plan 9}'!BT$15&amp;analysismethod9)</f>
        <v/>
      </c>
      <c r="EB120" s="251" t="str">
        <f>IF(ISNUMBER(FIND(analysismethod9,'III_Plan comp 438.68 {Plan 9}'!BU$15)),"",'III_Plan comp 438.68 {Plan 9}'!BU$15&amp;analysismethod9)</f>
        <v/>
      </c>
      <c r="EC120" s="251" t="str">
        <f>IF(ISNUMBER(FIND(analysismethod9,'III_Plan comp 438.68 {Plan 9}'!BV$15)),"",'III_Plan comp 438.68 {Plan 9}'!BV$15&amp;analysismethod9)</f>
        <v/>
      </c>
      <c r="ED120" s="251" t="str">
        <f>IF(ISNUMBER(FIND(analysismethod9,'III_Plan comp 438.68 {Plan 9}'!BW$15)),"",'III_Plan comp 438.68 {Plan 9}'!BW$15&amp;analysismethod9)</f>
        <v/>
      </c>
      <c r="EE120" s="251" t="str">
        <f>IF(ISNUMBER(FIND(analysismethod9,'III_Plan comp 438.68 {Plan 9}'!BX$15)),"",'III_Plan comp 438.68 {Plan 9}'!BX$15&amp;analysismethod9)</f>
        <v/>
      </c>
      <c r="EF120" s="251" t="str">
        <f>IF(ISNUMBER(FIND(analysismethod9,'III_Plan comp 438.68 {Plan 9}'!BY$15)),"",'III_Plan comp 438.68 {Plan 9}'!BY$15&amp;analysismethod9)</f>
        <v/>
      </c>
      <c r="EG120" s="251" t="str">
        <f>IF(ISNUMBER(FIND(analysismethod9,'III_Plan comp 438.68 {Plan 9}'!BZ$15)),"",'III_Plan comp 438.68 {Plan 9}'!BZ$15&amp;analysismethod9)</f>
        <v/>
      </c>
      <c r="EH120" s="251" t="str">
        <f>IF(ISNUMBER(FIND(analysismethod9,'III_Plan comp 438.68 {Plan 9}'!CA$15)),"",'III_Plan comp 438.68 {Plan 9}'!CA$15&amp;analysismethod9)</f>
        <v/>
      </c>
      <c r="EI120" s="251" t="str">
        <f>IF(ISNUMBER(FIND(analysismethod9,'III_Plan comp 438.68 {Plan 9}'!CB$15)),"",'III_Plan comp 438.68 {Plan 9}'!CB$15&amp;analysismethod9)</f>
        <v/>
      </c>
      <c r="EJ120" s="251" t="str">
        <f>IF(ISNUMBER(FIND(analysismethod9,'III_Plan comp 438.68 {Plan 9}'!CC$15)),"",'III_Plan comp 438.68 {Plan 9}'!CC$15&amp;analysismethod9)</f>
        <v/>
      </c>
      <c r="EK120" s="251" t="str">
        <f>IF(ISNUMBER(FIND(analysismethod9,'III_Plan comp 438.68 {Plan 9}'!CD$15)),"",'III_Plan comp 438.68 {Plan 9}'!CD$15&amp;analysismethod9)</f>
        <v/>
      </c>
      <c r="EL120" s="251" t="str">
        <f>IF(ISNUMBER(FIND(analysismethod9,'III_Plan comp 438.68 {Plan 9}'!CE$15)),"",'III_Plan comp 438.68 {Plan 9}'!CE$15&amp;analysismethod9)</f>
        <v/>
      </c>
      <c r="EM120" s="251" t="str">
        <f>IF(ISNUMBER(FIND(analysismethod9,'III_Plan comp 438.68 {Plan 9}'!CF$15)),"",'III_Plan comp 438.68 {Plan 9}'!CF$15&amp;analysismethod9)</f>
        <v/>
      </c>
      <c r="EN120" s="251" t="str">
        <f>IF(ISNUMBER(FIND(analysismethod9,'III_Plan comp 438.68 {Plan 9}'!CG$15)),"",'III_Plan comp 438.68 {Plan 9}'!CG$15&amp;analysismethod9)</f>
        <v/>
      </c>
      <c r="EO120" s="251" t="str">
        <f>IF(ISNUMBER(FIND(analysismethod9,'III_Plan comp 438.68 {Plan 9}'!CH$15)),"",'III_Plan comp 438.68 {Plan 9}'!CH$15&amp;analysismethod9)</f>
        <v/>
      </c>
      <c r="EP120" s="251" t="str">
        <f>IF(ISNUMBER(FIND(analysismethod9,'III_Plan comp 438.68 {Plan 9}'!CI$15)),"",'III_Plan comp 438.68 {Plan 9}'!CI$15&amp;analysismethod9)</f>
        <v/>
      </c>
      <c r="EQ120" s="251" t="str">
        <f>IF(ISNUMBER(FIND(analysismethod9,'III_Plan comp 438.68 {Plan 9}'!CJ$15)),"",'III_Plan comp 438.68 {Plan 9}'!CJ$15&amp;analysismethod9)</f>
        <v/>
      </c>
      <c r="ER120" s="251" t="str">
        <f>IF(ISNUMBER(FIND(analysismethod9,'III_Plan comp 438.68 {Plan 9}'!CK$15)),"",'III_Plan comp 438.68 {Plan 9}'!CK$15&amp;analysismethod9)</f>
        <v/>
      </c>
      <c r="ES120" s="251" t="str">
        <f>IF(ISNUMBER(FIND(analysismethod9,'III_Plan comp 438.68 {Plan 9}'!CL$15)),"",'III_Plan comp 438.68 {Plan 9}'!CL$15&amp;analysismethod9)</f>
        <v/>
      </c>
      <c r="ET120" s="251" t="str">
        <f>IF(ISNUMBER(FIND(analysismethod9,'III_Plan comp 438.68 {Plan 9}'!CM$15)),"",'III_Plan comp 438.68 {Plan 9}'!CM$15&amp;analysismethod9)</f>
        <v/>
      </c>
      <c r="EU120" s="251" t="str">
        <f>IF(ISNUMBER(FIND(analysismethod9,'III_Plan comp 438.68 {Plan 9}'!CN$15)),"",'III_Plan comp 438.68 {Plan 9}'!CN$15&amp;analysismethod9)</f>
        <v/>
      </c>
      <c r="EV120" s="251" t="str">
        <f>IF(ISNUMBER(FIND(analysismethod9,'III_Plan comp 438.68 {Plan 9}'!CO$15)),"",'III_Plan comp 438.68 {Plan 9}'!CO$15&amp;analysismethod9)</f>
        <v/>
      </c>
      <c r="EW120" s="251" t="str">
        <f>IF(ISNUMBER(FIND(analysismethod9,'III_Plan comp 438.68 {Plan 9}'!CP$15)),"",'III_Plan comp 438.68 {Plan 9}'!CP$15&amp;analysismethod9)</f>
        <v/>
      </c>
      <c r="EX120" s="251" t="str">
        <f>IF(ISNUMBER(FIND(analysismethod9,'III_Plan comp 438.68 {Plan 9}'!CQ$15)),"",'III_Plan comp 438.68 {Plan 9}'!CQ$15&amp;analysismethod9)</f>
        <v/>
      </c>
      <c r="EY120" s="251" t="str">
        <f>IF(ISNUMBER(FIND(analysismethod9,'III_Plan comp 438.68 {Plan 9}'!CR$15)),"",'III_Plan comp 438.68 {Plan 9}'!CR$15&amp;analysismethod9)</f>
        <v/>
      </c>
      <c r="EZ120" s="251" t="str">
        <f>IF(ISNUMBER(FIND(analysismethod9,'III_Plan comp 438.68 {Plan 9}'!CS$15)),"",'III_Plan comp 438.68 {Plan 9}'!CS$15&amp;analysismethod9)</f>
        <v/>
      </c>
      <c r="FA120" s="251" t="str">
        <f>IF(ISNUMBER(FIND(analysismethod9,'III_Plan comp 438.68 {Plan 9}'!CT$15)),"",'III_Plan comp 438.68 {Plan 9}'!CT$15&amp;analysismethod9)</f>
        <v/>
      </c>
      <c r="FB120" s="251" t="str">
        <f>IF(ISNUMBER(FIND(analysismethod9,'III_Plan comp 438.68 {Plan 9}'!CU$15)),"",'III_Plan comp 438.68 {Plan 9}'!CU$15&amp;analysismethod9)</f>
        <v/>
      </c>
      <c r="FC120" s="251" t="str">
        <f>IF(ISNUMBER(FIND(analysismethod9,'III_Plan comp 438.68 {Plan 9}'!CV$15)),"",'III_Plan comp 438.68 {Plan 9}'!CV$15&amp;analysismethod9)</f>
        <v/>
      </c>
      <c r="FD120" s="251" t="str">
        <f>IF(ISNUMBER(FIND(analysismethod9,'III_Plan comp 438.68 {Plan 9}'!CW$15)),"",'III_Plan comp 438.68 {Plan 9}'!CW$15&amp;analysismethod9)</f>
        <v/>
      </c>
      <c r="FE120" s="251" t="str">
        <f>IF(ISNUMBER(FIND(analysismethod9,'III_Plan comp 438.68 {Plan 9}'!CX$15)),"",'III_Plan comp 438.68 {Plan 9}'!CX$15&amp;analysismethod9)</f>
        <v/>
      </c>
      <c r="FF120" s="251" t="str">
        <f>IF(ISNUMBER(FIND(analysismethod9,'III_Plan comp 438.68 {Plan 9}'!CY$15)),"",'III_Plan comp 438.68 {Plan 9}'!CY$15&amp;analysismethod9)</f>
        <v/>
      </c>
      <c r="FG120" s="251" t="str">
        <f>IF(ISNUMBER(FIND(analysismethod9,'III_Plan comp 438.68 {Plan 9}'!CZ$15)),"",'III_Plan comp 438.68 {Plan 9}'!CZ$15&amp;analysismethod9)</f>
        <v/>
      </c>
    </row>
    <row r="121" spans="62:163" ht="15" thickBot="1" x14ac:dyDescent="0.25">
      <c r="BK121" s="253" t="str">
        <f>IF('I_State and program information'!$E$91&lt;&gt;"",'I_State and program information'!E200&amp;"; "&amp;CHAR(10)&amp;CHAR(10),"")</f>
        <v/>
      </c>
      <c r="BL121" s="254" t="str">
        <f>IF(ISNUMBER(FIND(analysismethod10,'III_Plan comp 438.68 {Plan 1}'!E$15)),"",'III_Plan comp 438.68 {Plan 1}'!E$15&amp;analysismethod10)</f>
        <v/>
      </c>
      <c r="BM121" s="254" t="str">
        <f>IF(ISNUMBER(FIND(analysismethod10,'III_Plan comp 438.68 {Plan 1}'!F$15)),"",'III_Plan comp 438.68 {Plan 1}'!F$15&amp;analysismethod10)</f>
        <v/>
      </c>
      <c r="BN121" s="254" t="str">
        <f>IF(ISNUMBER(FIND(analysismethod10,'III_Plan comp 438.68 {Plan 1}'!G$15)),"",'III_Plan comp 438.68 {Plan 1}'!G$15&amp;analysismethod10)</f>
        <v/>
      </c>
      <c r="BO121" s="254" t="str">
        <f>IF(ISNUMBER(FIND(analysismethod10,'III_Plan comp 438.68 {Plan 1}'!H$15)),"",'III_Plan comp 438.68 {Plan 1}'!H$15&amp;analysismethod10)</f>
        <v/>
      </c>
      <c r="BP121" s="254" t="str">
        <f>IF(ISNUMBER(FIND(analysismethod10,'III_Plan comp 438.68 {Plan 1}'!I$15)),"",'III_Plan comp 438.68 {Plan 1}'!I$15&amp;analysismethod10)</f>
        <v/>
      </c>
      <c r="BQ121" s="254" t="str">
        <f>IF(ISNUMBER(FIND(analysismethod10,'III_Plan comp 438.68 {Plan 1}'!J$15)),"",'III_Plan comp 438.68 {Plan 1}'!J$15&amp;analysismethod10)</f>
        <v/>
      </c>
      <c r="BR121" s="254" t="str">
        <f>IF(ISNUMBER(FIND(analysismethod10,'III_Plan comp 438.68 {Plan 1}'!K$15)),"",'III_Plan comp 438.68 {Plan 1}'!K$15&amp;analysismethod10)</f>
        <v/>
      </c>
      <c r="BS121" s="254" t="str">
        <f>IF(ISNUMBER(FIND(analysismethod10,'III_Plan comp 438.68 {Plan 1}'!L$15)),"",'III_Plan comp 438.68 {Plan 1}'!L$15&amp;analysismethod10)</f>
        <v/>
      </c>
      <c r="BT121" s="254" t="str">
        <f>IF(ISNUMBER(FIND(analysismethod10,'III_Plan comp 438.68 {Plan 1}'!M$15)),"",'III_Plan comp 438.68 {Plan 1}'!M$15&amp;analysismethod10)</f>
        <v/>
      </c>
      <c r="BU121" s="254" t="str">
        <f>IF(ISNUMBER(FIND(analysismethod10,'III_Plan comp 438.68 {Plan 1}'!N$15)),"",'III_Plan comp 438.68 {Plan 1}'!N$15&amp;analysismethod10)</f>
        <v/>
      </c>
      <c r="BV121" s="254" t="str">
        <f>IF(ISNUMBER(FIND(analysismethod10,'III_Plan comp 438.68 {Plan 1}'!O$15)),"",'III_Plan comp 438.68 {Plan 1}'!O$15&amp;analysismethod10)</f>
        <v/>
      </c>
      <c r="BW121" s="254" t="str">
        <f>IF(ISNUMBER(FIND(analysismethod10,'III_Plan comp 438.68 {Plan 1}'!P$15)),"",'III_Plan comp 438.68 {Plan 1}'!P$15&amp;analysismethod10)</f>
        <v/>
      </c>
      <c r="BX121" s="254" t="str">
        <f>IF(ISNUMBER(FIND(analysismethod10,'III_Plan comp 438.68 {Plan 1}'!Q$15)),"",'III_Plan comp 438.68 {Plan 1}'!Q$15&amp;analysismethod10)</f>
        <v/>
      </c>
      <c r="BY121" s="254" t="str">
        <f>IF(ISNUMBER(FIND(analysismethod10,'III_Plan comp 438.68 {Plan 1}'!R$15)),"",'III_Plan comp 438.68 {Plan 1}'!R$15&amp;analysismethod10)</f>
        <v/>
      </c>
      <c r="BZ121" s="254" t="str">
        <f>IF(ISNUMBER(FIND(analysismethod10,'III_Plan comp 438.68 {Plan 1}'!S$15)),"",'III_Plan comp 438.68 {Plan 1}'!S$15&amp;analysismethod10)</f>
        <v/>
      </c>
      <c r="CA121" s="254" t="str">
        <f>IF(ISNUMBER(FIND(analysismethod10,'III_Plan comp 438.68 {Plan 1}'!T$15)),"",'III_Plan comp 438.68 {Plan 1}'!T$15&amp;analysismethod10)</f>
        <v/>
      </c>
      <c r="CB121" s="254" t="str">
        <f>IF(ISNUMBER(FIND(analysismethod10,'III_Plan comp 438.68 {Plan 1}'!U$15)),"",'III_Plan comp 438.68 {Plan 1}'!U$15&amp;analysismethod10)</f>
        <v/>
      </c>
      <c r="CC121" s="254" t="str">
        <f>IF(ISNUMBER(FIND(analysismethod10,'III_Plan comp 438.68 {Plan 1}'!V$15)),"",'III_Plan comp 438.68 {Plan 1}'!V$15&amp;analysismethod10)</f>
        <v/>
      </c>
      <c r="CD121" s="254" t="str">
        <f>IF(ISNUMBER(FIND(analysismethod10,'III_Plan comp 438.68 {Plan 1}'!W$15)),"",'III_Plan comp 438.68 {Plan 1}'!W$15&amp;analysismethod10)</f>
        <v/>
      </c>
      <c r="CE121" s="254" t="str">
        <f>IF(ISNUMBER(FIND(analysismethod10,'III_Plan comp 438.68 {Plan 1}'!X$15)),"",'III_Plan comp 438.68 {Plan 1}'!X$15&amp;analysismethod10)</f>
        <v/>
      </c>
      <c r="CF121" s="254" t="str">
        <f>IF(ISNUMBER(FIND(analysismethod10,'III_Plan comp 438.68 {Plan 1}'!Y$15)),"",'III_Plan comp 438.68 {Plan 1}'!Y$15&amp;analysismethod10)</f>
        <v/>
      </c>
      <c r="CG121" s="254" t="str">
        <f>IF(ISNUMBER(FIND(analysismethod10,'III_Plan comp 438.68 {Plan 1}'!Z$15)),"",'III_Plan comp 438.68 {Plan 1}'!Z$15&amp;analysismethod10)</f>
        <v/>
      </c>
      <c r="CH121" s="254" t="str">
        <f>IF(ISNUMBER(FIND(analysismethod10,'III_Plan comp 438.68 {Plan 1}'!AA$15)),"",'III_Plan comp 438.68 {Plan 1}'!AA$15&amp;analysismethod10)</f>
        <v/>
      </c>
      <c r="CI121" s="254" t="str">
        <f>IF(ISNUMBER(FIND(analysismethod10,'III_Plan comp 438.68 {Plan 1}'!AB$15)),"",'III_Plan comp 438.68 {Plan 1}'!AB$15&amp;analysismethod10)</f>
        <v/>
      </c>
      <c r="CJ121" s="254" t="str">
        <f>IF(ISNUMBER(FIND(analysismethod10,'III_Plan comp 438.68 {Plan 1}'!AC$15)),"",'III_Plan comp 438.68 {Plan 1}'!AC$15&amp;analysismethod10)</f>
        <v/>
      </c>
      <c r="CK121" s="254" t="str">
        <f>IF(ISNUMBER(FIND(analysismethod10,'III_Plan comp 438.68 {Plan 1}'!AD$15)),"",'III_Plan comp 438.68 {Plan 1}'!AD$15&amp;analysismethod10)</f>
        <v/>
      </c>
      <c r="CL121" s="254" t="str">
        <f>IF(ISNUMBER(FIND(analysismethod10,'III_Plan comp 438.68 {Plan 1}'!AE$15)),"",'III_Plan comp 438.68 {Plan 1}'!AE$15&amp;analysismethod10)</f>
        <v/>
      </c>
      <c r="CM121" s="254" t="str">
        <f>IF(ISNUMBER(FIND(analysismethod10,'III_Plan comp 438.68 {Plan 1}'!AF$15)),"",'III_Plan comp 438.68 {Plan 1}'!AF$15&amp;analysismethod10)</f>
        <v/>
      </c>
      <c r="CN121" s="254" t="str">
        <f>IF(ISNUMBER(FIND(analysismethod10,'III_Plan comp 438.68 {Plan 1}'!AG$15)),"",'III_Plan comp 438.68 {Plan 1}'!AG$15&amp;analysismethod10)</f>
        <v/>
      </c>
      <c r="CO121" s="254" t="str">
        <f>IF(ISNUMBER(FIND(analysismethod10,'III_Plan comp 438.68 {Plan 1}'!AH$15)),"",'III_Plan comp 438.68 {Plan 1}'!AH$15&amp;analysismethod10)</f>
        <v/>
      </c>
      <c r="CP121" s="254" t="str">
        <f>IF(ISNUMBER(FIND(analysismethod10,'III_Plan comp 438.68 {Plan 1}'!AI$15)),"",'III_Plan comp 438.68 {Plan 1}'!AI$15&amp;analysismethod10)</f>
        <v/>
      </c>
      <c r="CQ121" s="254" t="str">
        <f>IF(ISNUMBER(FIND(analysismethod10,'III_Plan comp 438.68 {Plan 1}'!AJ$15)),"",'III_Plan comp 438.68 {Plan 1}'!AJ$15&amp;analysismethod10)</f>
        <v/>
      </c>
      <c r="CR121" s="254" t="str">
        <f>IF(ISNUMBER(FIND(analysismethod10,'III_Plan comp 438.68 {Plan 1}'!AK$15)),"",'III_Plan comp 438.68 {Plan 1}'!AK$15&amp;analysismethod10)</f>
        <v/>
      </c>
      <c r="CS121" s="254" t="str">
        <f>IF(ISNUMBER(FIND(analysismethod10,'III_Plan comp 438.68 {Plan 1}'!AL$15)),"",'III_Plan comp 438.68 {Plan 1}'!AL$15&amp;analysismethod10)</f>
        <v/>
      </c>
      <c r="CT121" s="254" t="str">
        <f>IF(ISNUMBER(FIND(analysismethod10,'III_Plan comp 438.68 {Plan 1}'!AM$15)),"",'III_Plan comp 438.68 {Plan 1}'!AM$15&amp;analysismethod10)</f>
        <v/>
      </c>
      <c r="CU121" s="254" t="str">
        <f>IF(ISNUMBER(FIND(analysismethod10,'III_Plan comp 438.68 {Plan 1}'!AN$15)),"",'III_Plan comp 438.68 {Plan 1}'!AN$15&amp;analysismethod10)</f>
        <v/>
      </c>
      <c r="CV121" s="254" t="str">
        <f>IF(ISNUMBER(FIND(analysismethod10,'III_Plan comp 438.68 {Plan 1}'!AO$15)),"",'III_Plan comp 438.68 {Plan 1}'!AO$15&amp;analysismethod10)</f>
        <v/>
      </c>
      <c r="CW121" s="254" t="str">
        <f>IF(ISNUMBER(FIND(analysismethod10,'III_Plan comp 438.68 {Plan 1}'!AP$15)),"",'III_Plan comp 438.68 {Plan 1}'!AP$15&amp;analysismethod10)</f>
        <v/>
      </c>
      <c r="CX121" s="254" t="str">
        <f>IF(ISNUMBER(FIND(analysismethod10,'III_Plan comp 438.68 {Plan 1}'!AQ$15)),"",'III_Plan comp 438.68 {Plan 1}'!AQ$15&amp;analysismethod10)</f>
        <v/>
      </c>
      <c r="CY121" s="254" t="str">
        <f>IF(ISNUMBER(FIND(analysismethod10,'III_Plan comp 438.68 {Plan 1}'!AR$15)),"",'III_Plan comp 438.68 {Plan 1}'!AR$15&amp;analysismethod10)</f>
        <v/>
      </c>
      <c r="CZ121" s="254" t="str">
        <f>IF(ISNUMBER(FIND(analysismethod10,'III_Plan comp 438.68 {Plan 1}'!AS$15)),"",'III_Plan comp 438.68 {Plan 1}'!AS$15&amp;analysismethod10)</f>
        <v/>
      </c>
      <c r="DA121" s="254" t="str">
        <f>IF(ISNUMBER(FIND(analysismethod10,'III_Plan comp 438.68 {Plan 1}'!AT$15)),"",'III_Plan comp 438.68 {Plan 1}'!AT$15&amp;analysismethod10)</f>
        <v/>
      </c>
      <c r="DB121" s="254" t="str">
        <f>IF(ISNUMBER(FIND(analysismethod10,'III_Plan comp 438.68 {Plan 1}'!AU$15)),"",'III_Plan comp 438.68 {Plan 1}'!AU$15&amp;analysismethod10)</f>
        <v/>
      </c>
      <c r="DC121" s="254" t="str">
        <f>IF(ISNUMBER(FIND(analysismethod10,'III_Plan comp 438.68 {Plan 1}'!AV$15)),"",'III_Plan comp 438.68 {Plan 1}'!AV$15&amp;analysismethod10)</f>
        <v/>
      </c>
      <c r="DD121" s="254" t="str">
        <f>IF(ISNUMBER(FIND(analysismethod10,'III_Plan comp 438.68 {Plan 1}'!AW$15)),"",'III_Plan comp 438.68 {Plan 1}'!AW$15&amp;analysismethod10)</f>
        <v/>
      </c>
      <c r="DE121" s="254" t="str">
        <f>IF(ISNUMBER(FIND(analysismethod10,'III_Plan comp 438.68 {Plan 1}'!AX$15)),"",'III_Plan comp 438.68 {Plan 1}'!AX$15&amp;analysismethod10)</f>
        <v/>
      </c>
      <c r="DF121" s="254" t="str">
        <f>IF(ISNUMBER(FIND(analysismethod10,'III_Plan comp 438.68 {Plan 1}'!AY$15)),"",'III_Plan comp 438.68 {Plan 1}'!AY$15&amp;analysismethod10)</f>
        <v/>
      </c>
      <c r="DG121" s="254" t="str">
        <f>IF(ISNUMBER(FIND(analysismethod10,'III_Plan comp 438.68 {Plan 1}'!AZ$15)),"",'III_Plan comp 438.68 {Plan 1}'!AZ$15&amp;analysismethod10)</f>
        <v/>
      </c>
      <c r="DH121" s="254" t="str">
        <f>IF(ISNUMBER(FIND(analysismethod10,'III_Plan comp 438.68 {Plan 1}'!BA$15)),"",'III_Plan comp 438.68 {Plan 1}'!BA$15&amp;analysismethod10)</f>
        <v/>
      </c>
      <c r="DI121" s="254" t="str">
        <f>IF(ISNUMBER(FIND(analysismethod10,'III_Plan comp 438.68 {Plan 1}'!BB$15)),"",'III_Plan comp 438.68 {Plan 1}'!BB$15&amp;analysismethod10)</f>
        <v/>
      </c>
      <c r="DJ121" s="254" t="str">
        <f>IF(ISNUMBER(FIND(analysismethod10,'III_Plan comp 438.68 {Plan 1}'!BC$15)),"",'III_Plan comp 438.68 {Plan 1}'!BC$15&amp;analysismethod10)</f>
        <v/>
      </c>
      <c r="DK121" s="254" t="str">
        <f>IF(ISNUMBER(FIND(analysismethod10,'III_Plan comp 438.68 {Plan 1}'!BD$15)),"",'III_Plan comp 438.68 {Plan 1}'!BD$15&amp;analysismethod10)</f>
        <v/>
      </c>
      <c r="DL121" s="254" t="str">
        <f>IF(ISNUMBER(FIND(analysismethod10,'III_Plan comp 438.68 {Plan 1}'!BE$15)),"",'III_Plan comp 438.68 {Plan 1}'!BE$15&amp;analysismethod10)</f>
        <v/>
      </c>
      <c r="DM121" s="254" t="str">
        <f>IF(ISNUMBER(FIND(analysismethod10,'III_Plan comp 438.68 {Plan 1}'!BF$15)),"",'III_Plan comp 438.68 {Plan 1}'!BF$15&amp;analysismethod10)</f>
        <v/>
      </c>
      <c r="DN121" s="254" t="str">
        <f>IF(ISNUMBER(FIND(analysismethod10,'III_Plan comp 438.68 {Plan 1}'!BG$15)),"",'III_Plan comp 438.68 {Plan 1}'!BG$15&amp;analysismethod10)</f>
        <v/>
      </c>
      <c r="DO121" s="254" t="str">
        <f>IF(ISNUMBER(FIND(analysismethod10,'III_Plan comp 438.68 {Plan 1}'!BH$15)),"",'III_Plan comp 438.68 {Plan 1}'!BH$15&amp;analysismethod10)</f>
        <v/>
      </c>
      <c r="DP121" s="254" t="str">
        <f>IF(ISNUMBER(FIND(analysismethod10,'III_Plan comp 438.68 {Plan 1}'!BI$15)),"",'III_Plan comp 438.68 {Plan 1}'!BI$15&amp;analysismethod10)</f>
        <v/>
      </c>
      <c r="DQ121" s="254" t="str">
        <f>IF(ISNUMBER(FIND(analysismethod10,'III_Plan comp 438.68 {Plan 1}'!BJ$15)),"",'III_Plan comp 438.68 {Plan 1}'!BJ$15&amp;analysismethod10)</f>
        <v/>
      </c>
      <c r="DR121" s="254" t="str">
        <f>IF(ISNUMBER(FIND(analysismethod10,'III_Plan comp 438.68 {Plan 1}'!BK$15)),"",'III_Plan comp 438.68 {Plan 1}'!BK$15&amp;analysismethod10)</f>
        <v/>
      </c>
      <c r="DS121" s="254" t="str">
        <f>IF(ISNUMBER(FIND(analysismethod10,'III_Plan comp 438.68 {Plan 1}'!BL$15)),"",'III_Plan comp 438.68 {Plan 1}'!BL$15&amp;analysismethod10)</f>
        <v/>
      </c>
      <c r="DT121" s="254" t="str">
        <f>IF(ISNUMBER(FIND(analysismethod10,'III_Plan comp 438.68 {Plan 1}'!BM$15)),"",'III_Plan comp 438.68 {Plan 1}'!BM$15&amp;analysismethod10)</f>
        <v/>
      </c>
      <c r="DU121" s="254" t="str">
        <f>IF(ISNUMBER(FIND(analysismethod10,'III_Plan comp 438.68 {Plan 1}'!BN$15)),"",'III_Plan comp 438.68 {Plan 1}'!BN$15&amp;analysismethod10)</f>
        <v/>
      </c>
      <c r="DV121" s="254" t="str">
        <f>IF(ISNUMBER(FIND(analysismethod10,'III_Plan comp 438.68 {Plan 1}'!BO$15)),"",'III_Plan comp 438.68 {Plan 1}'!BO$15&amp;analysismethod10)</f>
        <v/>
      </c>
      <c r="DW121" s="254" t="str">
        <f>IF(ISNUMBER(FIND(analysismethod10,'III_Plan comp 438.68 {Plan 1}'!BP$15)),"",'III_Plan comp 438.68 {Plan 1}'!BP$15&amp;analysismethod10)</f>
        <v/>
      </c>
      <c r="DX121" s="254" t="str">
        <f>IF(ISNUMBER(FIND(analysismethod10,'III_Plan comp 438.68 {Plan 1}'!BQ$15)),"",'III_Plan comp 438.68 {Plan 1}'!BQ$15&amp;analysismethod10)</f>
        <v/>
      </c>
      <c r="DY121" s="254" t="str">
        <f>IF(ISNUMBER(FIND(analysismethod10,'III_Plan comp 438.68 {Plan 1}'!BR$15)),"",'III_Plan comp 438.68 {Plan 1}'!BR$15&amp;analysismethod10)</f>
        <v/>
      </c>
      <c r="DZ121" s="254" t="str">
        <f>IF(ISNUMBER(FIND(analysismethod10,'III_Plan comp 438.68 {Plan 1}'!BS$15)),"",'III_Plan comp 438.68 {Plan 1}'!BS$15&amp;analysismethod10)</f>
        <v/>
      </c>
      <c r="EA121" s="254" t="str">
        <f>IF(ISNUMBER(FIND(analysismethod10,'III_Plan comp 438.68 {Plan 1}'!BT$15)),"",'III_Plan comp 438.68 {Plan 1}'!BT$15&amp;analysismethod10)</f>
        <v/>
      </c>
      <c r="EB121" s="254" t="str">
        <f>IF(ISNUMBER(FIND(analysismethod10,'III_Plan comp 438.68 {Plan 1}'!BU$15)),"",'III_Plan comp 438.68 {Plan 1}'!BU$15&amp;analysismethod10)</f>
        <v/>
      </c>
      <c r="EC121" s="254" t="str">
        <f>IF(ISNUMBER(FIND(analysismethod10,'III_Plan comp 438.68 {Plan 1}'!BV$15)),"",'III_Plan comp 438.68 {Plan 1}'!BV$15&amp;analysismethod10)</f>
        <v/>
      </c>
      <c r="ED121" s="254" t="str">
        <f>IF(ISNUMBER(FIND(analysismethod10,'III_Plan comp 438.68 {Plan 1}'!BW$15)),"",'III_Plan comp 438.68 {Plan 1}'!BW$15&amp;analysismethod10)</f>
        <v/>
      </c>
      <c r="EE121" s="254" t="str">
        <f>IF(ISNUMBER(FIND(analysismethod10,'III_Plan comp 438.68 {Plan 1}'!BX$15)),"",'III_Plan comp 438.68 {Plan 1}'!BX$15&amp;analysismethod10)</f>
        <v/>
      </c>
      <c r="EF121" s="254" t="str">
        <f>IF(ISNUMBER(FIND(analysismethod10,'III_Plan comp 438.68 {Plan 1}'!BY$15)),"",'III_Plan comp 438.68 {Plan 1}'!BY$15&amp;analysismethod10)</f>
        <v/>
      </c>
      <c r="EG121" s="254" t="str">
        <f>IF(ISNUMBER(FIND(analysismethod10,'III_Plan comp 438.68 {Plan 1}'!BZ$15)),"",'III_Plan comp 438.68 {Plan 1}'!BZ$15&amp;analysismethod10)</f>
        <v/>
      </c>
      <c r="EH121" s="254" t="str">
        <f>IF(ISNUMBER(FIND(analysismethod10,'III_Plan comp 438.68 {Plan 1}'!CA$15)),"",'III_Plan comp 438.68 {Plan 1}'!CA$15&amp;analysismethod10)</f>
        <v/>
      </c>
      <c r="EI121" s="254" t="str">
        <f>IF(ISNUMBER(FIND(analysismethod10,'III_Plan comp 438.68 {Plan 1}'!CB$15)),"",'III_Plan comp 438.68 {Plan 1}'!CB$15&amp;analysismethod10)</f>
        <v/>
      </c>
      <c r="EJ121" s="254" t="str">
        <f>IF(ISNUMBER(FIND(analysismethod10,'III_Plan comp 438.68 {Plan 1}'!CC$15)),"",'III_Plan comp 438.68 {Plan 1}'!CC$15&amp;analysismethod10)</f>
        <v/>
      </c>
      <c r="EK121" s="254" t="str">
        <f>IF(ISNUMBER(FIND(analysismethod10,'III_Plan comp 438.68 {Plan 1}'!CD$15)),"",'III_Plan comp 438.68 {Plan 1}'!CD$15&amp;analysismethod10)</f>
        <v/>
      </c>
      <c r="EL121" s="254" t="str">
        <f>IF(ISNUMBER(FIND(analysismethod10,'III_Plan comp 438.68 {Plan 1}'!CE$15)),"",'III_Plan comp 438.68 {Plan 1}'!CE$15&amp;analysismethod10)</f>
        <v/>
      </c>
      <c r="EM121" s="254" t="str">
        <f>IF(ISNUMBER(FIND(analysismethod10,'III_Plan comp 438.68 {Plan 1}'!CF$15)),"",'III_Plan comp 438.68 {Plan 1}'!CF$15&amp;analysismethod10)</f>
        <v/>
      </c>
      <c r="EN121" s="254" t="str">
        <f>IF(ISNUMBER(FIND(analysismethod10,'III_Plan comp 438.68 {Plan 1}'!CG$15)),"",'III_Plan comp 438.68 {Plan 1}'!CG$15&amp;analysismethod10)</f>
        <v/>
      </c>
      <c r="EO121" s="254" t="str">
        <f>IF(ISNUMBER(FIND(analysismethod10,'III_Plan comp 438.68 {Plan 1}'!CH$15)),"",'III_Plan comp 438.68 {Plan 1}'!CH$15&amp;analysismethod10)</f>
        <v/>
      </c>
      <c r="EP121" s="254" t="str">
        <f>IF(ISNUMBER(FIND(analysismethod10,'III_Plan comp 438.68 {Plan 1}'!CI$15)),"",'III_Plan comp 438.68 {Plan 1}'!CI$15&amp;analysismethod10)</f>
        <v/>
      </c>
      <c r="EQ121" s="254" t="str">
        <f>IF(ISNUMBER(FIND(analysismethod10,'III_Plan comp 438.68 {Plan 1}'!CJ$15)),"",'III_Plan comp 438.68 {Plan 1}'!CJ$15&amp;analysismethod10)</f>
        <v/>
      </c>
      <c r="ER121" s="254" t="str">
        <f>IF(ISNUMBER(FIND(analysismethod10,'III_Plan comp 438.68 {Plan 1}'!CK$15)),"",'III_Plan comp 438.68 {Plan 1}'!CK$15&amp;analysismethod10)</f>
        <v/>
      </c>
      <c r="ES121" s="254" t="str">
        <f>IF(ISNUMBER(FIND(analysismethod10,'III_Plan comp 438.68 {Plan 1}'!CL$15)),"",'III_Plan comp 438.68 {Plan 1}'!CL$15&amp;analysismethod10)</f>
        <v/>
      </c>
      <c r="ET121" s="254" t="str">
        <f>IF(ISNUMBER(FIND(analysismethod10,'III_Plan comp 438.68 {Plan 1}'!CM$15)),"",'III_Plan comp 438.68 {Plan 1}'!CM$15&amp;analysismethod10)</f>
        <v/>
      </c>
      <c r="EU121" s="254" t="str">
        <f>IF(ISNUMBER(FIND(analysismethod10,'III_Plan comp 438.68 {Plan 1}'!CN$15)),"",'III_Plan comp 438.68 {Plan 1}'!CN$15&amp;analysismethod10)</f>
        <v/>
      </c>
      <c r="EV121" s="254" t="str">
        <f>IF(ISNUMBER(FIND(analysismethod10,'III_Plan comp 438.68 {Plan 1}'!CO$15)),"",'III_Plan comp 438.68 {Plan 1}'!CO$15&amp;analysismethod10)</f>
        <v/>
      </c>
      <c r="EW121" s="254" t="str">
        <f>IF(ISNUMBER(FIND(analysismethod10,'III_Plan comp 438.68 {Plan 1}'!CP$15)),"",'III_Plan comp 438.68 {Plan 1}'!CP$15&amp;analysismethod10)</f>
        <v/>
      </c>
      <c r="EX121" s="254" t="str">
        <f>IF(ISNUMBER(FIND(analysismethod10,'III_Plan comp 438.68 {Plan 1}'!CQ$15)),"",'III_Plan comp 438.68 {Plan 1}'!CQ$15&amp;analysismethod10)</f>
        <v/>
      </c>
      <c r="EY121" s="254" t="str">
        <f>IF(ISNUMBER(FIND(analysismethod10,'III_Plan comp 438.68 {Plan 1}'!CR$15)),"",'III_Plan comp 438.68 {Plan 1}'!CR$15&amp;analysismethod10)</f>
        <v/>
      </c>
      <c r="EZ121" s="254" t="str">
        <f>IF(ISNUMBER(FIND(analysismethod10,'III_Plan comp 438.68 {Plan 1}'!CS$15)),"",'III_Plan comp 438.68 {Plan 1}'!CS$15&amp;analysismethod10)</f>
        <v/>
      </c>
      <c r="FA121" s="254" t="str">
        <f>IF(ISNUMBER(FIND(analysismethod10,'III_Plan comp 438.68 {Plan 1}'!CT$15)),"",'III_Plan comp 438.68 {Plan 1}'!CT$15&amp;analysismethod10)</f>
        <v/>
      </c>
      <c r="FB121" s="254" t="str">
        <f>IF(ISNUMBER(FIND(analysismethod10,'III_Plan comp 438.68 {Plan 1}'!CU$15)),"",'III_Plan comp 438.68 {Plan 1}'!CU$15&amp;analysismethod10)</f>
        <v/>
      </c>
      <c r="FC121" s="254" t="str">
        <f>IF(ISNUMBER(FIND(analysismethod10,'III_Plan comp 438.68 {Plan 1}'!CV$15)),"",'III_Plan comp 438.68 {Plan 1}'!CV$15&amp;analysismethod10)</f>
        <v/>
      </c>
      <c r="FD121" s="254" t="str">
        <f>IF(ISNUMBER(FIND(analysismethod10,'III_Plan comp 438.68 {Plan 1}'!CW$15)),"",'III_Plan comp 438.68 {Plan 1}'!CW$15&amp;analysismethod10)</f>
        <v/>
      </c>
      <c r="FE121" s="254" t="str">
        <f>IF(ISNUMBER(FIND(analysismethod10,'III_Plan comp 438.68 {Plan 1}'!CX$15)),"",'III_Plan comp 438.68 {Plan 1}'!CX$15&amp;analysismethod10)</f>
        <v/>
      </c>
      <c r="FF121" s="254" t="str">
        <f>IF(ISNUMBER(FIND(analysismethod10,'III_Plan comp 438.68 {Plan 1}'!CY$15)),"",'III_Plan comp 438.68 {Plan 1}'!CY$15&amp;analysismethod10)</f>
        <v/>
      </c>
      <c r="FG121" s="254" t="str">
        <f>IF(ISNUMBER(FIND(analysismethod10,'III_Plan comp 438.68 {Plan 1}'!CZ$15)),"",'III_Plan comp 438.68 {Plan 1}'!CZ$15&amp;analysismethod10)</f>
        <v/>
      </c>
    </row>
    <row r="122" spans="62:163" ht="15" thickTop="1" x14ac:dyDescent="0.2"/>
    <row r="123" spans="62:163" ht="15" thickBot="1" x14ac:dyDescent="0.25"/>
    <row r="124" spans="62:163" ht="15.75" thickTop="1" x14ac:dyDescent="0.25">
      <c r="BJ124" s="268" t="s">
        <v>114</v>
      </c>
      <c r="BK124" s="247" t="str">
        <f>IF('I_State and program information'!$E$50="Yes","Geomapping"&amp;"; "&amp;CHAR(10)&amp;CHAR(10),"")</f>
        <v xml:space="preserve">Geomapping; 
</v>
      </c>
      <c r="BL124" s="248" t="str">
        <f>IF(ISNUMBER(FIND(analysismethod1,'III_Plan comp 438.68 {Plan 10}'!E$15)),"",'III_Plan comp 438.68 {Plan 10}'!E$15&amp;analysismethod1)</f>
        <v xml:space="preserve">Geomapping; 
</v>
      </c>
      <c r="BM124" s="248" t="str">
        <f>IF(ISNUMBER(FIND(analysismethod1,'III_Plan comp 438.68 {Plan 10}'!F$15)),"",'III_Plan comp 438.68 {Plan 10}'!F$15&amp;analysismethod1)</f>
        <v xml:space="preserve">Geomapping; 
</v>
      </c>
      <c r="BN124" s="248" t="str">
        <f>IF(ISNUMBER(FIND(analysismethod1,'III_Plan comp 438.68 {Plan 10}'!G$15)),"",'III_Plan comp 438.68 {Plan 10}'!G$15&amp;analysismethod1)</f>
        <v xml:space="preserve">Geomapping; 
</v>
      </c>
      <c r="BO124" s="248" t="str">
        <f>IF(ISNUMBER(FIND(analysismethod1,'III_Plan comp 438.68 {Plan 10}'!H$15)),"",'III_Plan comp 438.68 {Plan 10}'!H$15&amp;analysismethod1)</f>
        <v xml:space="preserve">Geomapping; 
</v>
      </c>
      <c r="BP124" s="248" t="str">
        <f>IF(ISNUMBER(FIND(analysismethod1,'III_Plan comp 438.68 {Plan 10}'!I$15)),"",'III_Plan comp 438.68 {Plan 10}'!I$15&amp;analysismethod1)</f>
        <v xml:space="preserve">Geomapping; 
</v>
      </c>
      <c r="BQ124" s="248" t="str">
        <f>IF(ISNUMBER(FIND(analysismethod1,'III_Plan comp 438.68 {Plan 10}'!J$15)),"",'III_Plan comp 438.68 {Plan 10}'!J$15&amp;analysismethod1)</f>
        <v xml:space="preserve">Geomapping; 
</v>
      </c>
      <c r="BR124" s="248" t="str">
        <f>IF(ISNUMBER(FIND(analysismethod1,'III_Plan comp 438.68 {Plan 10}'!K$15)),"",'III_Plan comp 438.68 {Plan 10}'!K$15&amp;analysismethod1)</f>
        <v xml:space="preserve">Geomapping; 
</v>
      </c>
      <c r="BS124" s="248" t="str">
        <f>IF(ISNUMBER(FIND(analysismethod1,'III_Plan comp 438.68 {Plan 10}'!L$15)),"",'III_Plan comp 438.68 {Plan 10}'!L$15&amp;analysismethod1)</f>
        <v xml:space="preserve">Geomapping; 
</v>
      </c>
      <c r="BT124" s="248" t="str">
        <f>IF(ISNUMBER(FIND(analysismethod1,'III_Plan comp 438.68 {Plan 10}'!M$15)),"",'III_Plan comp 438.68 {Plan 10}'!M$15&amp;analysismethod1)</f>
        <v xml:space="preserve">Geomapping; 
</v>
      </c>
      <c r="BU124" s="248" t="str">
        <f>IF(ISNUMBER(FIND(analysismethod1,'III_Plan comp 438.68 {Plan 10}'!N$15)),"",'III_Plan comp 438.68 {Plan 10}'!N$15&amp;analysismethod1)</f>
        <v xml:space="preserve">Geomapping; 
</v>
      </c>
      <c r="BV124" s="248" t="str">
        <f>IF(ISNUMBER(FIND(analysismethod1,'III_Plan comp 438.68 {Plan 10}'!O$15)),"",'III_Plan comp 438.68 {Plan 10}'!O$15&amp;analysismethod1)</f>
        <v xml:space="preserve">Geomapping; 
</v>
      </c>
      <c r="BW124" s="248" t="str">
        <f>IF(ISNUMBER(FIND(analysismethod1,'III_Plan comp 438.68 {Plan 10}'!P$15)),"",'III_Plan comp 438.68 {Plan 10}'!P$15&amp;analysismethod1)</f>
        <v xml:space="preserve">Geomapping; 
</v>
      </c>
      <c r="BX124" s="248" t="str">
        <f>IF(ISNUMBER(FIND(analysismethod1,'III_Plan comp 438.68 {Plan 10}'!Q$15)),"",'III_Plan comp 438.68 {Plan 10}'!Q$15&amp;analysismethod1)</f>
        <v xml:space="preserve">Geomapping; 
</v>
      </c>
      <c r="BY124" s="248" t="str">
        <f>IF(ISNUMBER(FIND(analysismethod1,'III_Plan comp 438.68 {Plan 10}'!R$15)),"",'III_Plan comp 438.68 {Plan 10}'!R$15&amp;analysismethod1)</f>
        <v xml:space="preserve">Geomapping; 
</v>
      </c>
      <c r="BZ124" s="248" t="str">
        <f>IF(ISNUMBER(FIND(analysismethod1,'III_Plan comp 438.68 {Plan 10}'!S$15)),"",'III_Plan comp 438.68 {Plan 10}'!S$15&amp;analysismethod1)</f>
        <v xml:space="preserve">Geomapping; 
</v>
      </c>
      <c r="CA124" s="248" t="str">
        <f>IF(ISNUMBER(FIND(analysismethod1,'III_Plan comp 438.68 {Plan 10}'!T$15)),"",'III_Plan comp 438.68 {Plan 10}'!T$15&amp;analysismethod1)</f>
        <v xml:space="preserve">Geomapping; 
</v>
      </c>
      <c r="CB124" s="248" t="str">
        <f>IF(ISNUMBER(FIND(analysismethod1,'III_Plan comp 438.68 {Plan 10}'!U$15)),"",'III_Plan comp 438.68 {Plan 10}'!U$15&amp;analysismethod1)</f>
        <v xml:space="preserve">Geomapping; 
</v>
      </c>
      <c r="CC124" s="248" t="str">
        <f>IF(ISNUMBER(FIND(analysismethod1,'III_Plan comp 438.68 {Plan 10}'!V$15)),"",'III_Plan comp 438.68 {Plan 10}'!V$15&amp;analysismethod1)</f>
        <v xml:space="preserve">Geomapping; 
</v>
      </c>
      <c r="CD124" s="248" t="str">
        <f>IF(ISNUMBER(FIND(analysismethod1,'III_Plan comp 438.68 {Plan 10}'!W$15)),"",'III_Plan comp 438.68 {Plan 10}'!W$15&amp;analysismethod1)</f>
        <v xml:space="preserve">Geomapping; 
</v>
      </c>
      <c r="CE124" s="248" t="str">
        <f>IF(ISNUMBER(FIND(analysismethod1,'III_Plan comp 438.68 {Plan 10}'!X$15)),"",'III_Plan comp 438.68 {Plan 10}'!X$15&amp;analysismethod1)</f>
        <v xml:space="preserve">Geomapping; 
</v>
      </c>
      <c r="CF124" s="248" t="str">
        <f>IF(ISNUMBER(FIND(analysismethod1,'III_Plan comp 438.68 {Plan 10}'!Y$15)),"",'III_Plan comp 438.68 {Plan 10}'!Y$15&amp;analysismethod1)</f>
        <v xml:space="preserve">Geomapping; 
</v>
      </c>
      <c r="CG124" s="248" t="str">
        <f>IF(ISNUMBER(FIND(analysismethod1,'III_Plan comp 438.68 {Plan 10}'!Z$15)),"",'III_Plan comp 438.68 {Plan 10}'!Z$15&amp;analysismethod1)</f>
        <v xml:space="preserve">Geomapping; 
</v>
      </c>
      <c r="CH124" s="248" t="str">
        <f>IF(ISNUMBER(FIND(analysismethod1,'III_Plan comp 438.68 {Plan 10}'!AA$15)),"",'III_Plan comp 438.68 {Plan 10}'!AA$15&amp;analysismethod1)</f>
        <v xml:space="preserve">Geomapping; 
</v>
      </c>
      <c r="CI124" s="248" t="str">
        <f>IF(ISNUMBER(FIND(analysismethod1,'III_Plan comp 438.68 {Plan 10}'!AB$15)),"",'III_Plan comp 438.68 {Plan 10}'!AB$15&amp;analysismethod1)</f>
        <v xml:space="preserve">Geomapping; 
</v>
      </c>
      <c r="CJ124" s="248" t="str">
        <f>IF(ISNUMBER(FIND(analysismethod1,'III_Plan comp 438.68 {Plan 10}'!AC$15)),"",'III_Plan comp 438.68 {Plan 10}'!AC$15&amp;analysismethod1)</f>
        <v xml:space="preserve">Geomapping; 
</v>
      </c>
      <c r="CK124" s="248" t="str">
        <f>IF(ISNUMBER(FIND(analysismethod1,'III_Plan comp 438.68 {Plan 10}'!AD$15)),"",'III_Plan comp 438.68 {Plan 10}'!AD$15&amp;analysismethod1)</f>
        <v xml:space="preserve">Geomapping; 
</v>
      </c>
      <c r="CL124" s="248" t="str">
        <f>IF(ISNUMBER(FIND(analysismethod1,'III_Plan comp 438.68 {Plan 10}'!AE$15)),"",'III_Plan comp 438.68 {Plan 10}'!AE$15&amp;analysismethod1)</f>
        <v xml:space="preserve">Geomapping; 
</v>
      </c>
      <c r="CM124" s="248" t="str">
        <f>IF(ISNUMBER(FIND(analysismethod1,'III_Plan comp 438.68 {Plan 10}'!AF$15)),"",'III_Plan comp 438.68 {Plan 10}'!AF$15&amp;analysismethod1)</f>
        <v xml:space="preserve">Geomapping; 
</v>
      </c>
      <c r="CN124" s="248" t="str">
        <f>IF(ISNUMBER(FIND(analysismethod1,'III_Plan comp 438.68 {Plan 10}'!AG$15)),"",'III_Plan comp 438.68 {Plan 10}'!AG$15&amp;analysismethod1)</f>
        <v xml:space="preserve">Geomapping; 
</v>
      </c>
      <c r="CO124" s="248" t="str">
        <f>IF(ISNUMBER(FIND(analysismethod1,'III_Plan comp 438.68 {Plan 10}'!AH$15)),"",'III_Plan comp 438.68 {Plan 10}'!AH$15&amp;analysismethod1)</f>
        <v xml:space="preserve">Geomapping; 
</v>
      </c>
      <c r="CP124" s="248" t="str">
        <f>IF(ISNUMBER(FIND(analysismethod1,'III_Plan comp 438.68 {Plan 10}'!AI$15)),"",'III_Plan comp 438.68 {Plan 10}'!AI$15&amp;analysismethod1)</f>
        <v xml:space="preserve">Geomapping; 
</v>
      </c>
      <c r="CQ124" s="248" t="str">
        <f>IF(ISNUMBER(FIND(analysismethod1,'III_Plan comp 438.68 {Plan 10}'!AJ$15)),"",'III_Plan comp 438.68 {Plan 10}'!AJ$15&amp;analysismethod1)</f>
        <v xml:space="preserve">Geomapping; 
</v>
      </c>
      <c r="CR124" s="248" t="str">
        <f>IF(ISNUMBER(FIND(analysismethod1,'III_Plan comp 438.68 {Plan 10}'!AK$15)),"",'III_Plan comp 438.68 {Plan 10}'!AK$15&amp;analysismethod1)</f>
        <v xml:space="preserve">Geomapping; 
</v>
      </c>
      <c r="CS124" s="248" t="str">
        <f>IF(ISNUMBER(FIND(analysismethod1,'III_Plan comp 438.68 {Plan 10}'!AL$15)),"",'III_Plan comp 438.68 {Plan 10}'!AL$15&amp;analysismethod1)</f>
        <v xml:space="preserve">Geomapping; 
</v>
      </c>
      <c r="CT124" s="248" t="str">
        <f>IF(ISNUMBER(FIND(analysismethod1,'III_Plan comp 438.68 {Plan 10}'!AM$15)),"",'III_Plan comp 438.68 {Plan 10}'!AM$15&amp;analysismethod1)</f>
        <v xml:space="preserve">Geomapping; 
</v>
      </c>
      <c r="CU124" s="248" t="str">
        <f>IF(ISNUMBER(FIND(analysismethod1,'III_Plan comp 438.68 {Plan 10}'!AN$15)),"",'III_Plan comp 438.68 {Plan 10}'!AN$15&amp;analysismethod1)</f>
        <v xml:space="preserve">Geomapping; 
</v>
      </c>
      <c r="CV124" s="248" t="str">
        <f>IF(ISNUMBER(FIND(analysismethod1,'III_Plan comp 438.68 {Plan 10}'!AO$15)),"",'III_Plan comp 438.68 {Plan 10}'!AO$15&amp;analysismethod1)</f>
        <v xml:space="preserve">Geomapping; 
</v>
      </c>
      <c r="CW124" s="248" t="str">
        <f>IF(ISNUMBER(FIND(analysismethod1,'III_Plan comp 438.68 {Plan 10}'!AP$15)),"",'III_Plan comp 438.68 {Plan 10}'!AP$15&amp;analysismethod1)</f>
        <v xml:space="preserve">Geomapping; 
</v>
      </c>
      <c r="CX124" s="248" t="str">
        <f>IF(ISNUMBER(FIND(analysismethod1,'III_Plan comp 438.68 {Plan 10}'!AQ$15)),"",'III_Plan comp 438.68 {Plan 10}'!AQ$15&amp;analysismethod1)</f>
        <v xml:space="preserve">Geomapping; 
</v>
      </c>
      <c r="CY124" s="248" t="str">
        <f>IF(ISNUMBER(FIND(analysismethod1,'III_Plan comp 438.68 {Plan 10}'!AR$15)),"",'III_Plan comp 438.68 {Plan 10}'!AR$15&amp;analysismethod1)</f>
        <v xml:space="preserve">Geomapping; 
</v>
      </c>
      <c r="CZ124" s="248" t="str">
        <f>IF(ISNUMBER(FIND(analysismethod1,'III_Plan comp 438.68 {Plan 10}'!AS$15)),"",'III_Plan comp 438.68 {Plan 10}'!AS$15&amp;analysismethod1)</f>
        <v xml:space="preserve">Geomapping; 
</v>
      </c>
      <c r="DA124" s="248" t="str">
        <f>IF(ISNUMBER(FIND(analysismethod1,'III_Plan comp 438.68 {Plan 10}'!AT$15)),"",'III_Plan comp 438.68 {Plan 10}'!AT$15&amp;analysismethod1)</f>
        <v xml:space="preserve">Geomapping; 
</v>
      </c>
      <c r="DB124" s="248" t="str">
        <f>IF(ISNUMBER(FIND(analysismethod1,'III_Plan comp 438.68 {Plan 10}'!AU$15)),"",'III_Plan comp 438.68 {Plan 10}'!AU$15&amp;analysismethod1)</f>
        <v xml:space="preserve">Geomapping; 
</v>
      </c>
      <c r="DC124" s="248" t="str">
        <f>IF(ISNUMBER(FIND(analysismethod1,'III_Plan comp 438.68 {Plan 10}'!AV$15)),"",'III_Plan comp 438.68 {Plan 10}'!AV$15&amp;analysismethod1)</f>
        <v xml:space="preserve">Geomapping; 
</v>
      </c>
      <c r="DD124" s="248" t="str">
        <f>IF(ISNUMBER(FIND(analysismethod1,'III_Plan comp 438.68 {Plan 10}'!AW$15)),"",'III_Plan comp 438.68 {Plan 10}'!AW$15&amp;analysismethod1)</f>
        <v xml:space="preserve">Geomapping; 
</v>
      </c>
      <c r="DE124" s="248" t="str">
        <f>IF(ISNUMBER(FIND(analysismethod1,'III_Plan comp 438.68 {Plan 10}'!AX$15)),"",'III_Plan comp 438.68 {Plan 10}'!AX$15&amp;analysismethod1)</f>
        <v xml:space="preserve">Geomapping; 
</v>
      </c>
      <c r="DF124" s="248" t="str">
        <f>IF(ISNUMBER(FIND(analysismethod1,'III_Plan comp 438.68 {Plan 10}'!AY$15)),"",'III_Plan comp 438.68 {Plan 10}'!AY$15&amp;analysismethod1)</f>
        <v xml:space="preserve">Geomapping; 
</v>
      </c>
      <c r="DG124" s="248" t="str">
        <f>IF(ISNUMBER(FIND(analysismethod1,'III_Plan comp 438.68 {Plan 10}'!AZ$15)),"",'III_Plan comp 438.68 {Plan 10}'!AZ$15&amp;analysismethod1)</f>
        <v xml:space="preserve">Geomapping; 
</v>
      </c>
      <c r="DH124" s="248" t="str">
        <f>IF(ISNUMBER(FIND(analysismethod1,'III_Plan comp 438.68 {Plan 10}'!BA$15)),"",'III_Plan comp 438.68 {Plan 10}'!BA$15&amp;analysismethod1)</f>
        <v xml:space="preserve">Geomapping; 
</v>
      </c>
      <c r="DI124" s="248" t="str">
        <f>IF(ISNUMBER(FIND(analysismethod1,'III_Plan comp 438.68 {Plan 10}'!BB$15)),"",'III_Plan comp 438.68 {Plan 10}'!BB$15&amp;analysismethod1)</f>
        <v xml:space="preserve">Geomapping; 
</v>
      </c>
      <c r="DJ124" s="248" t="str">
        <f>IF(ISNUMBER(FIND(analysismethod1,'III_Plan comp 438.68 {Plan 10}'!BC$15)),"",'III_Plan comp 438.68 {Plan 10}'!BC$15&amp;analysismethod1)</f>
        <v xml:space="preserve">Geomapping; 
</v>
      </c>
      <c r="DK124" s="248" t="str">
        <f>IF(ISNUMBER(FIND(analysismethod1,'III_Plan comp 438.68 {Plan 10}'!BD$15)),"",'III_Plan comp 438.68 {Plan 10}'!BD$15&amp;analysismethod1)</f>
        <v xml:space="preserve">Geomapping; 
</v>
      </c>
      <c r="DL124" s="248" t="str">
        <f>IF(ISNUMBER(FIND(analysismethod1,'III_Plan comp 438.68 {Plan 10}'!BE$15)),"",'III_Plan comp 438.68 {Plan 10}'!BE$15&amp;analysismethod1)</f>
        <v xml:space="preserve">Geomapping; 
</v>
      </c>
      <c r="DM124" s="248" t="str">
        <f>IF(ISNUMBER(FIND(analysismethod1,'III_Plan comp 438.68 {Plan 10}'!BF$15)),"",'III_Plan comp 438.68 {Plan 10}'!BF$15&amp;analysismethod1)</f>
        <v xml:space="preserve">Geomapping; 
</v>
      </c>
      <c r="DN124" s="248" t="str">
        <f>IF(ISNUMBER(FIND(analysismethod1,'III_Plan comp 438.68 {Plan 10}'!BG$15)),"",'III_Plan comp 438.68 {Plan 10}'!BG$15&amp;analysismethod1)</f>
        <v xml:space="preserve">Geomapping; 
</v>
      </c>
      <c r="DO124" s="248" t="str">
        <f>IF(ISNUMBER(FIND(analysismethod1,'III_Plan comp 438.68 {Plan 10}'!BH$15)),"",'III_Plan comp 438.68 {Plan 10}'!BH$15&amp;analysismethod1)</f>
        <v xml:space="preserve">Geomapping; 
</v>
      </c>
      <c r="DP124" s="248" t="str">
        <f>IF(ISNUMBER(FIND(analysismethod1,'III_Plan comp 438.68 {Plan 10}'!BI$15)),"",'III_Plan comp 438.68 {Plan 10}'!BI$15&amp;analysismethod1)</f>
        <v xml:space="preserve">Geomapping; 
</v>
      </c>
      <c r="DQ124" s="248" t="str">
        <f>IF(ISNUMBER(FIND(analysismethod1,'III_Plan comp 438.68 {Plan 10}'!BJ$15)),"",'III_Plan comp 438.68 {Plan 10}'!BJ$15&amp;analysismethod1)</f>
        <v xml:space="preserve">Geomapping; 
</v>
      </c>
      <c r="DR124" s="248" t="str">
        <f>IF(ISNUMBER(FIND(analysismethod1,'III_Plan comp 438.68 {Plan 10}'!BK$15)),"",'III_Plan comp 438.68 {Plan 10}'!BK$15&amp;analysismethod1)</f>
        <v xml:space="preserve">Geomapping; 
</v>
      </c>
      <c r="DS124" s="248" t="str">
        <f>IF(ISNUMBER(FIND(analysismethod1,'III_Plan comp 438.68 {Plan 10}'!BL$15)),"",'III_Plan comp 438.68 {Plan 10}'!BL$15&amp;analysismethod1)</f>
        <v xml:space="preserve">Geomapping; 
</v>
      </c>
      <c r="DT124" s="248" t="str">
        <f>IF(ISNUMBER(FIND(analysismethod1,'III_Plan comp 438.68 {Plan 10}'!BM$15)),"",'III_Plan comp 438.68 {Plan 10}'!BM$15&amp;analysismethod1)</f>
        <v xml:space="preserve">Geomapping; 
</v>
      </c>
      <c r="DU124" s="248" t="str">
        <f>IF(ISNUMBER(FIND(analysismethod1,'III_Plan comp 438.68 {Plan 10}'!BN$15)),"",'III_Plan comp 438.68 {Plan 10}'!BN$15&amp;analysismethod1)</f>
        <v xml:space="preserve">Geomapping; 
</v>
      </c>
      <c r="DV124" s="248" t="str">
        <f>IF(ISNUMBER(FIND(analysismethod1,'III_Plan comp 438.68 {Plan 10}'!BO$15)),"",'III_Plan comp 438.68 {Plan 10}'!BO$15&amp;analysismethod1)</f>
        <v xml:space="preserve">Geomapping; 
</v>
      </c>
      <c r="DW124" s="248" t="str">
        <f>IF(ISNUMBER(FIND(analysismethod1,'III_Plan comp 438.68 {Plan 10}'!BP$15)),"",'III_Plan comp 438.68 {Plan 10}'!BP$15&amp;analysismethod1)</f>
        <v xml:space="preserve">Geomapping; 
</v>
      </c>
      <c r="DX124" s="248" t="str">
        <f>IF(ISNUMBER(FIND(analysismethod1,'III_Plan comp 438.68 {Plan 10}'!BQ$15)),"",'III_Plan comp 438.68 {Plan 10}'!BQ$15&amp;analysismethod1)</f>
        <v xml:space="preserve">Geomapping; 
</v>
      </c>
      <c r="DY124" s="248" t="str">
        <f>IF(ISNUMBER(FIND(analysismethod1,'III_Plan comp 438.68 {Plan 10}'!BR$15)),"",'III_Plan comp 438.68 {Plan 10}'!BR$15&amp;analysismethod1)</f>
        <v xml:space="preserve">Geomapping; 
</v>
      </c>
      <c r="DZ124" s="248" t="str">
        <f>IF(ISNUMBER(FIND(analysismethod1,'III_Plan comp 438.68 {Plan 10}'!BS$15)),"",'III_Plan comp 438.68 {Plan 10}'!BS$15&amp;analysismethod1)</f>
        <v xml:space="preserve">Geomapping; 
</v>
      </c>
      <c r="EA124" s="248" t="str">
        <f>IF(ISNUMBER(FIND(analysismethod1,'III_Plan comp 438.68 {Plan 10}'!BT$15)),"",'III_Plan comp 438.68 {Plan 10}'!BT$15&amp;analysismethod1)</f>
        <v xml:space="preserve">Geomapping; 
</v>
      </c>
      <c r="EB124" s="248" t="str">
        <f>IF(ISNUMBER(FIND(analysismethod1,'III_Plan comp 438.68 {Plan 10}'!BU$15)),"",'III_Plan comp 438.68 {Plan 10}'!BU$15&amp;analysismethod1)</f>
        <v xml:space="preserve">Geomapping; 
</v>
      </c>
      <c r="EC124" s="248" t="str">
        <f>IF(ISNUMBER(FIND(analysismethod1,'III_Plan comp 438.68 {Plan 10}'!BV$15)),"",'III_Plan comp 438.68 {Plan 10}'!BV$15&amp;analysismethod1)</f>
        <v xml:space="preserve">Geomapping; 
</v>
      </c>
      <c r="ED124" s="248" t="str">
        <f>IF(ISNUMBER(FIND(analysismethod1,'III_Plan comp 438.68 {Plan 10}'!BW$15)),"",'III_Plan comp 438.68 {Plan 10}'!BW$15&amp;analysismethod1)</f>
        <v xml:space="preserve">Geomapping; 
</v>
      </c>
      <c r="EE124" s="248" t="str">
        <f>IF(ISNUMBER(FIND(analysismethod1,'III_Plan comp 438.68 {Plan 10}'!BX$15)),"",'III_Plan comp 438.68 {Plan 10}'!BX$15&amp;analysismethod1)</f>
        <v xml:space="preserve">Geomapping; 
</v>
      </c>
      <c r="EF124" s="248" t="str">
        <f>IF(ISNUMBER(FIND(analysismethod1,'III_Plan comp 438.68 {Plan 10}'!BY$15)),"",'III_Plan comp 438.68 {Plan 10}'!BY$15&amp;analysismethod1)</f>
        <v xml:space="preserve">Geomapping; 
</v>
      </c>
      <c r="EG124" s="248" t="str">
        <f>IF(ISNUMBER(FIND(analysismethod1,'III_Plan comp 438.68 {Plan 10}'!BZ$15)),"",'III_Plan comp 438.68 {Plan 10}'!BZ$15&amp;analysismethod1)</f>
        <v xml:space="preserve">Geomapping; 
</v>
      </c>
      <c r="EH124" s="248" t="str">
        <f>IF(ISNUMBER(FIND(analysismethod1,'III_Plan comp 438.68 {Plan 10}'!CA$15)),"",'III_Plan comp 438.68 {Plan 10}'!CA$15&amp;analysismethod1)</f>
        <v xml:space="preserve">Geomapping; 
</v>
      </c>
      <c r="EI124" s="248" t="str">
        <f>IF(ISNUMBER(FIND(analysismethod1,'III_Plan comp 438.68 {Plan 10}'!CB$15)),"",'III_Plan comp 438.68 {Plan 10}'!CB$15&amp;analysismethod1)</f>
        <v xml:space="preserve">Geomapping; 
</v>
      </c>
      <c r="EJ124" s="248" t="str">
        <f>IF(ISNUMBER(FIND(analysismethod1,'III_Plan comp 438.68 {Plan 10}'!CC$15)),"",'III_Plan comp 438.68 {Plan 10}'!CC$15&amp;analysismethod1)</f>
        <v xml:space="preserve">Geomapping; 
</v>
      </c>
      <c r="EK124" s="248" t="str">
        <f>IF(ISNUMBER(FIND(analysismethod1,'III_Plan comp 438.68 {Plan 10}'!CD$15)),"",'III_Plan comp 438.68 {Plan 10}'!CD$15&amp;analysismethod1)</f>
        <v xml:space="preserve">Geomapping; 
</v>
      </c>
      <c r="EL124" s="248" t="str">
        <f>IF(ISNUMBER(FIND(analysismethod1,'III_Plan comp 438.68 {Plan 10}'!CE$15)),"",'III_Plan comp 438.68 {Plan 10}'!CE$15&amp;analysismethod1)</f>
        <v xml:space="preserve">Geomapping; 
</v>
      </c>
      <c r="EM124" s="248" t="str">
        <f>IF(ISNUMBER(FIND(analysismethod1,'III_Plan comp 438.68 {Plan 10}'!CF$15)),"",'III_Plan comp 438.68 {Plan 10}'!CF$15&amp;analysismethod1)</f>
        <v xml:space="preserve">Geomapping; 
</v>
      </c>
      <c r="EN124" s="248" t="str">
        <f>IF(ISNUMBER(FIND(analysismethod1,'III_Plan comp 438.68 {Plan 10}'!CG$15)),"",'III_Plan comp 438.68 {Plan 10}'!CG$15&amp;analysismethod1)</f>
        <v xml:space="preserve">Geomapping; 
</v>
      </c>
      <c r="EO124" s="248" t="str">
        <f>IF(ISNUMBER(FIND(analysismethod1,'III_Plan comp 438.68 {Plan 10}'!CH$15)),"",'III_Plan comp 438.68 {Plan 10}'!CH$15&amp;analysismethod1)</f>
        <v xml:space="preserve">Geomapping; 
</v>
      </c>
      <c r="EP124" s="248" t="str">
        <f>IF(ISNUMBER(FIND(analysismethod1,'III_Plan comp 438.68 {Plan 10}'!CI$15)),"",'III_Plan comp 438.68 {Plan 10}'!CI$15&amp;analysismethod1)</f>
        <v xml:space="preserve">Geomapping; 
</v>
      </c>
      <c r="EQ124" s="248" t="str">
        <f>IF(ISNUMBER(FIND(analysismethod1,'III_Plan comp 438.68 {Plan 10}'!CJ$15)),"",'III_Plan comp 438.68 {Plan 10}'!CJ$15&amp;analysismethod1)</f>
        <v xml:space="preserve">Geomapping; 
</v>
      </c>
      <c r="ER124" s="248" t="str">
        <f>IF(ISNUMBER(FIND(analysismethod1,'III_Plan comp 438.68 {Plan 10}'!CK$15)),"",'III_Plan comp 438.68 {Plan 10}'!CK$15&amp;analysismethod1)</f>
        <v xml:space="preserve">Geomapping; 
</v>
      </c>
      <c r="ES124" s="248" t="str">
        <f>IF(ISNUMBER(FIND(analysismethod1,'III_Plan comp 438.68 {Plan 10}'!CL$15)),"",'III_Plan comp 438.68 {Plan 10}'!CL$15&amp;analysismethod1)</f>
        <v xml:space="preserve">Geomapping; 
</v>
      </c>
      <c r="ET124" s="248" t="str">
        <f>IF(ISNUMBER(FIND(analysismethod1,'III_Plan comp 438.68 {Plan 10}'!CM$15)),"",'III_Plan comp 438.68 {Plan 10}'!CM$15&amp;analysismethod1)</f>
        <v xml:space="preserve">Geomapping; 
</v>
      </c>
      <c r="EU124" s="248" t="str">
        <f>IF(ISNUMBER(FIND(analysismethod1,'III_Plan comp 438.68 {Plan 10}'!CN$15)),"",'III_Plan comp 438.68 {Plan 10}'!CN$15&amp;analysismethod1)</f>
        <v xml:space="preserve">Geomapping; 
</v>
      </c>
      <c r="EV124" s="248" t="str">
        <f>IF(ISNUMBER(FIND(analysismethod1,'III_Plan comp 438.68 {Plan 10}'!CO$15)),"",'III_Plan comp 438.68 {Plan 10}'!CO$15&amp;analysismethod1)</f>
        <v xml:space="preserve">Geomapping; 
</v>
      </c>
      <c r="EW124" s="248" t="str">
        <f>IF(ISNUMBER(FIND(analysismethod1,'III_Plan comp 438.68 {Plan 10}'!CP$15)),"",'III_Plan comp 438.68 {Plan 10}'!CP$15&amp;analysismethod1)</f>
        <v xml:space="preserve">Geomapping; 
</v>
      </c>
      <c r="EX124" s="248" t="str">
        <f>IF(ISNUMBER(FIND(analysismethod1,'III_Plan comp 438.68 {Plan 10}'!CQ$15)),"",'III_Plan comp 438.68 {Plan 10}'!CQ$15&amp;analysismethod1)</f>
        <v xml:space="preserve">Geomapping; 
</v>
      </c>
      <c r="EY124" s="248" t="str">
        <f>IF(ISNUMBER(FIND(analysismethod1,'III_Plan comp 438.68 {Plan 10}'!CR$15)),"",'III_Plan comp 438.68 {Plan 10}'!CR$15&amp;analysismethod1)</f>
        <v xml:space="preserve">Geomapping; 
</v>
      </c>
      <c r="EZ124" s="248" t="str">
        <f>IF(ISNUMBER(FIND(analysismethod1,'III_Plan comp 438.68 {Plan 10}'!CS$15)),"",'III_Plan comp 438.68 {Plan 10}'!CS$15&amp;analysismethod1)</f>
        <v xml:space="preserve">Geomapping; 
</v>
      </c>
      <c r="FA124" s="248" t="str">
        <f>IF(ISNUMBER(FIND(analysismethod1,'III_Plan comp 438.68 {Plan 10}'!CT$15)),"",'III_Plan comp 438.68 {Plan 10}'!CT$15&amp;analysismethod1)</f>
        <v xml:space="preserve">Geomapping; 
</v>
      </c>
      <c r="FB124" s="248" t="str">
        <f>IF(ISNUMBER(FIND(analysismethod1,'III_Plan comp 438.68 {Plan 10}'!CU$15)),"",'III_Plan comp 438.68 {Plan 10}'!CU$15&amp;analysismethod1)</f>
        <v xml:space="preserve">Geomapping; 
</v>
      </c>
      <c r="FC124" s="248" t="str">
        <f>IF(ISNUMBER(FIND(analysismethod1,'III_Plan comp 438.68 {Plan 10}'!CV$15)),"",'III_Plan comp 438.68 {Plan 10}'!CV$15&amp;analysismethod1)</f>
        <v xml:space="preserve">Geomapping; 
</v>
      </c>
      <c r="FD124" s="248" t="str">
        <f>IF(ISNUMBER(FIND(analysismethod1,'III_Plan comp 438.68 {Plan 10}'!CW$15)),"",'III_Plan comp 438.68 {Plan 10}'!CW$15&amp;analysismethod1)</f>
        <v xml:space="preserve">Geomapping; 
</v>
      </c>
      <c r="FE124" s="248" t="str">
        <f>IF(ISNUMBER(FIND(analysismethod1,'III_Plan comp 438.68 {Plan 10}'!CX$15)),"",'III_Plan comp 438.68 {Plan 10}'!CX$15&amp;analysismethod1)</f>
        <v xml:space="preserve">Geomapping; 
</v>
      </c>
      <c r="FF124" s="248" t="str">
        <f>IF(ISNUMBER(FIND(analysismethod1,'III_Plan comp 438.68 {Plan 10}'!CY$15)),"",'III_Plan comp 438.68 {Plan 10}'!CY$15&amp;analysismethod1)</f>
        <v xml:space="preserve">Geomapping; 
</v>
      </c>
      <c r="FG124" s="248" t="str">
        <f>IF(ISNUMBER(FIND(analysismethod1,'III_Plan comp 438.68 {Plan 10}'!CZ$15)),"",'III_Plan comp 438.68 {Plan 10}'!CZ$15&amp;analysismethod1)</f>
        <v xml:space="preserve">Geomapping; 
</v>
      </c>
    </row>
    <row r="125" spans="62:163" x14ac:dyDescent="0.2">
      <c r="BK125" s="250" t="str">
        <f>IF('I_State and program information'!$E$54="Yes","Plan Provider Directory Review"&amp;"; "&amp;CHAR(10)&amp;CHAR(10),"")</f>
        <v xml:space="preserve">Plan Provider Directory Review; 
</v>
      </c>
      <c r="BL125" s="251" t="str">
        <f>IF(ISNUMBER(FIND(analysismethod2,'III_Plan comp 438.68 {Plan 10}'!E$15)),"",'III_Plan comp 438.68 {Plan 10}'!E$15&amp;analysismethod2)</f>
        <v xml:space="preserve">Plan Provider Directory Review; 
</v>
      </c>
      <c r="BM125" s="251" t="str">
        <f>IF(ISNUMBER(FIND(analysismethod2,'III_Plan comp 438.68 {Plan 10}'!F$15)),"",'III_Plan comp 438.68 {Plan 10}'!F$15&amp;analysismethod2)</f>
        <v xml:space="preserve">Plan Provider Directory Review; 
</v>
      </c>
      <c r="BN125" s="251" t="str">
        <f>IF(ISNUMBER(FIND(analysismethod2,'III_Plan comp 438.68 {Plan 10}'!G$15)),"",'III_Plan comp 438.68 {Plan 10}'!G$15&amp;analysismethod2)</f>
        <v xml:space="preserve">Plan Provider Directory Review; 
</v>
      </c>
      <c r="BO125" s="251" t="str">
        <f>IF(ISNUMBER(FIND(analysismethod2,'III_Plan comp 438.68 {Plan 10}'!H$15)),"",'III_Plan comp 438.68 {Plan 10}'!H$15&amp;analysismethod2)</f>
        <v xml:space="preserve">Plan Provider Directory Review; 
</v>
      </c>
      <c r="BP125" s="251" t="str">
        <f>IF(ISNUMBER(FIND(analysismethod2,'III_Plan comp 438.68 {Plan 10}'!I$15)),"",'III_Plan comp 438.68 {Plan 10}'!I$15&amp;analysismethod2)</f>
        <v xml:space="preserve">Plan Provider Directory Review; 
</v>
      </c>
      <c r="BQ125" s="251" t="str">
        <f>IF(ISNUMBER(FIND(analysismethod2,'III_Plan comp 438.68 {Plan 10}'!J$15)),"",'III_Plan comp 438.68 {Plan 10}'!J$15&amp;analysismethod2)</f>
        <v xml:space="preserve">Plan Provider Directory Review; 
</v>
      </c>
      <c r="BR125" s="251" t="str">
        <f>IF(ISNUMBER(FIND(analysismethod2,'III_Plan comp 438.68 {Plan 10}'!K$15)),"",'III_Plan comp 438.68 {Plan 10}'!K$15&amp;analysismethod2)</f>
        <v xml:space="preserve">Plan Provider Directory Review; 
</v>
      </c>
      <c r="BS125" s="251" t="str">
        <f>IF(ISNUMBER(FIND(analysismethod2,'III_Plan comp 438.68 {Plan 10}'!L$15)),"",'III_Plan comp 438.68 {Plan 10}'!L$15&amp;analysismethod2)</f>
        <v xml:space="preserve">Plan Provider Directory Review; 
</v>
      </c>
      <c r="BT125" s="251" t="str">
        <f>IF(ISNUMBER(FIND(analysismethod2,'III_Plan comp 438.68 {Plan 10}'!M$15)),"",'III_Plan comp 438.68 {Plan 10}'!M$15&amp;analysismethod2)</f>
        <v xml:space="preserve">Plan Provider Directory Review; 
</v>
      </c>
      <c r="BU125" s="251" t="str">
        <f>IF(ISNUMBER(FIND(analysismethod2,'III_Plan comp 438.68 {Plan 10}'!N$15)),"",'III_Plan comp 438.68 {Plan 10}'!N$15&amp;analysismethod2)</f>
        <v xml:space="preserve">Plan Provider Directory Review; 
</v>
      </c>
      <c r="BV125" s="251" t="str">
        <f>IF(ISNUMBER(FIND(analysismethod2,'III_Plan comp 438.68 {Plan 10}'!O$15)),"",'III_Plan comp 438.68 {Plan 10}'!O$15&amp;analysismethod2)</f>
        <v xml:space="preserve">Plan Provider Directory Review; 
</v>
      </c>
      <c r="BW125" s="251" t="str">
        <f>IF(ISNUMBER(FIND(analysismethod2,'III_Plan comp 438.68 {Plan 10}'!P$15)),"",'III_Plan comp 438.68 {Plan 10}'!P$15&amp;analysismethod2)</f>
        <v xml:space="preserve">Plan Provider Directory Review; 
</v>
      </c>
      <c r="BX125" s="251" t="str">
        <f>IF(ISNUMBER(FIND(analysismethod2,'III_Plan comp 438.68 {Plan 10}'!Q$15)),"",'III_Plan comp 438.68 {Plan 10}'!Q$15&amp;analysismethod2)</f>
        <v xml:space="preserve">Plan Provider Directory Review; 
</v>
      </c>
      <c r="BY125" s="251" t="str">
        <f>IF(ISNUMBER(FIND(analysismethod2,'III_Plan comp 438.68 {Plan 10}'!R$15)),"",'III_Plan comp 438.68 {Plan 10}'!R$15&amp;analysismethod2)</f>
        <v xml:space="preserve">Plan Provider Directory Review; 
</v>
      </c>
      <c r="BZ125" s="251" t="str">
        <f>IF(ISNUMBER(FIND(analysismethod2,'III_Plan comp 438.68 {Plan 10}'!S$15)),"",'III_Plan comp 438.68 {Plan 10}'!S$15&amp;analysismethod2)</f>
        <v xml:space="preserve">Plan Provider Directory Review; 
</v>
      </c>
      <c r="CA125" s="251" t="str">
        <f>IF(ISNUMBER(FIND(analysismethod2,'III_Plan comp 438.68 {Plan 10}'!T$15)),"",'III_Plan comp 438.68 {Plan 10}'!T$15&amp;analysismethod2)</f>
        <v xml:space="preserve">Plan Provider Directory Review; 
</v>
      </c>
      <c r="CB125" s="251" t="str">
        <f>IF(ISNUMBER(FIND(analysismethod2,'III_Plan comp 438.68 {Plan 10}'!U$15)),"",'III_Plan comp 438.68 {Plan 10}'!U$15&amp;analysismethod2)</f>
        <v xml:space="preserve">Plan Provider Directory Review; 
</v>
      </c>
      <c r="CC125" s="251" t="str">
        <f>IF(ISNUMBER(FIND(analysismethod2,'III_Plan comp 438.68 {Plan 10}'!V$15)),"",'III_Plan comp 438.68 {Plan 10}'!V$15&amp;analysismethod2)</f>
        <v xml:space="preserve">Plan Provider Directory Review; 
</v>
      </c>
      <c r="CD125" s="251" t="str">
        <f>IF(ISNUMBER(FIND(analysismethod2,'III_Plan comp 438.68 {Plan 10}'!W$15)),"",'III_Plan comp 438.68 {Plan 10}'!W$15&amp;analysismethod2)</f>
        <v xml:space="preserve">Plan Provider Directory Review; 
</v>
      </c>
      <c r="CE125" s="251" t="str">
        <f>IF(ISNUMBER(FIND(analysismethod2,'III_Plan comp 438.68 {Plan 10}'!X$15)),"",'III_Plan comp 438.68 {Plan 10}'!X$15&amp;analysismethod2)</f>
        <v xml:space="preserve">Plan Provider Directory Review; 
</v>
      </c>
      <c r="CF125" s="251" t="str">
        <f>IF(ISNUMBER(FIND(analysismethod2,'III_Plan comp 438.68 {Plan 10}'!Y$15)),"",'III_Plan comp 438.68 {Plan 10}'!Y$15&amp;analysismethod2)</f>
        <v xml:space="preserve">Plan Provider Directory Review; 
</v>
      </c>
      <c r="CG125" s="251" t="str">
        <f>IF(ISNUMBER(FIND(analysismethod2,'III_Plan comp 438.68 {Plan 10}'!Z$15)),"",'III_Plan comp 438.68 {Plan 10}'!Z$15&amp;analysismethod2)</f>
        <v xml:space="preserve">Plan Provider Directory Review; 
</v>
      </c>
      <c r="CH125" s="251" t="str">
        <f>IF(ISNUMBER(FIND(analysismethod2,'III_Plan comp 438.68 {Plan 10}'!AA$15)),"",'III_Plan comp 438.68 {Plan 10}'!AA$15&amp;analysismethod2)</f>
        <v xml:space="preserve">Plan Provider Directory Review; 
</v>
      </c>
      <c r="CI125" s="251" t="str">
        <f>IF(ISNUMBER(FIND(analysismethod2,'III_Plan comp 438.68 {Plan 10}'!AB$15)),"",'III_Plan comp 438.68 {Plan 10}'!AB$15&amp;analysismethod2)</f>
        <v xml:space="preserve">Plan Provider Directory Review; 
</v>
      </c>
      <c r="CJ125" s="251" t="str">
        <f>IF(ISNUMBER(FIND(analysismethod2,'III_Plan comp 438.68 {Plan 10}'!AC$15)),"",'III_Plan comp 438.68 {Plan 10}'!AC$15&amp;analysismethod2)</f>
        <v xml:space="preserve">Plan Provider Directory Review; 
</v>
      </c>
      <c r="CK125" s="251" t="str">
        <f>IF(ISNUMBER(FIND(analysismethod2,'III_Plan comp 438.68 {Plan 10}'!AD$15)),"",'III_Plan comp 438.68 {Plan 10}'!AD$15&amp;analysismethod2)</f>
        <v xml:space="preserve">Plan Provider Directory Review; 
</v>
      </c>
      <c r="CL125" s="251" t="str">
        <f>IF(ISNUMBER(FIND(analysismethod2,'III_Plan comp 438.68 {Plan 10}'!AE$15)),"",'III_Plan comp 438.68 {Plan 10}'!AE$15&amp;analysismethod2)</f>
        <v xml:space="preserve">Plan Provider Directory Review; 
</v>
      </c>
      <c r="CM125" s="251" t="str">
        <f>IF(ISNUMBER(FIND(analysismethod2,'III_Plan comp 438.68 {Plan 10}'!AF$15)),"",'III_Plan comp 438.68 {Plan 10}'!AF$15&amp;analysismethod2)</f>
        <v xml:space="preserve">Plan Provider Directory Review; 
</v>
      </c>
      <c r="CN125" s="251" t="str">
        <f>IF(ISNUMBER(FIND(analysismethod2,'III_Plan comp 438.68 {Plan 10}'!AG$15)),"",'III_Plan comp 438.68 {Plan 10}'!AG$15&amp;analysismethod2)</f>
        <v xml:space="preserve">Plan Provider Directory Review; 
</v>
      </c>
      <c r="CO125" s="251" t="str">
        <f>IF(ISNUMBER(FIND(analysismethod2,'III_Plan comp 438.68 {Plan 10}'!AH$15)),"",'III_Plan comp 438.68 {Plan 10}'!AH$15&amp;analysismethod2)</f>
        <v xml:space="preserve">Plan Provider Directory Review; 
</v>
      </c>
      <c r="CP125" s="251" t="str">
        <f>IF(ISNUMBER(FIND(analysismethod2,'III_Plan comp 438.68 {Plan 10}'!AI$15)),"",'III_Plan comp 438.68 {Plan 10}'!AI$15&amp;analysismethod2)</f>
        <v xml:space="preserve">Plan Provider Directory Review; 
</v>
      </c>
      <c r="CQ125" s="251" t="str">
        <f>IF(ISNUMBER(FIND(analysismethod2,'III_Plan comp 438.68 {Plan 10}'!AJ$15)),"",'III_Plan comp 438.68 {Plan 10}'!AJ$15&amp;analysismethod2)</f>
        <v xml:space="preserve">Plan Provider Directory Review; 
</v>
      </c>
      <c r="CR125" s="251" t="str">
        <f>IF(ISNUMBER(FIND(analysismethod2,'III_Plan comp 438.68 {Plan 10}'!AK$15)),"",'III_Plan comp 438.68 {Plan 10}'!AK$15&amp;analysismethod2)</f>
        <v xml:space="preserve">Plan Provider Directory Review; 
</v>
      </c>
      <c r="CS125" s="251" t="str">
        <f>IF(ISNUMBER(FIND(analysismethod2,'III_Plan comp 438.68 {Plan 10}'!AL$15)),"",'III_Plan comp 438.68 {Plan 10}'!AL$15&amp;analysismethod2)</f>
        <v xml:space="preserve">Plan Provider Directory Review; 
</v>
      </c>
      <c r="CT125" s="251" t="str">
        <f>IF(ISNUMBER(FIND(analysismethod2,'III_Plan comp 438.68 {Plan 10}'!AM$15)),"",'III_Plan comp 438.68 {Plan 10}'!AM$15&amp;analysismethod2)</f>
        <v xml:space="preserve">Plan Provider Directory Review; 
</v>
      </c>
      <c r="CU125" s="251" t="str">
        <f>IF(ISNUMBER(FIND(analysismethod2,'III_Plan comp 438.68 {Plan 10}'!AN$15)),"",'III_Plan comp 438.68 {Plan 10}'!AN$15&amp;analysismethod2)</f>
        <v xml:space="preserve">Plan Provider Directory Review; 
</v>
      </c>
      <c r="CV125" s="251" t="str">
        <f>IF(ISNUMBER(FIND(analysismethod2,'III_Plan comp 438.68 {Plan 10}'!AO$15)),"",'III_Plan comp 438.68 {Plan 10}'!AO$15&amp;analysismethod2)</f>
        <v xml:space="preserve">Plan Provider Directory Review; 
</v>
      </c>
      <c r="CW125" s="251" t="str">
        <f>IF(ISNUMBER(FIND(analysismethod2,'III_Plan comp 438.68 {Plan 10}'!AP$15)),"",'III_Plan comp 438.68 {Plan 10}'!AP$15&amp;analysismethod2)</f>
        <v xml:space="preserve">Plan Provider Directory Review; 
</v>
      </c>
      <c r="CX125" s="251" t="str">
        <f>IF(ISNUMBER(FIND(analysismethod2,'III_Plan comp 438.68 {Plan 10}'!AQ$15)),"",'III_Plan comp 438.68 {Plan 10}'!AQ$15&amp;analysismethod2)</f>
        <v xml:space="preserve">Plan Provider Directory Review; 
</v>
      </c>
      <c r="CY125" s="251" t="str">
        <f>IF(ISNUMBER(FIND(analysismethod2,'III_Plan comp 438.68 {Plan 10}'!AR$15)),"",'III_Plan comp 438.68 {Plan 10}'!AR$15&amp;analysismethod2)</f>
        <v xml:space="preserve">Plan Provider Directory Review; 
</v>
      </c>
      <c r="CZ125" s="251" t="str">
        <f>IF(ISNUMBER(FIND(analysismethod2,'III_Plan comp 438.68 {Plan 10}'!AS$15)),"",'III_Plan comp 438.68 {Plan 10}'!AS$15&amp;analysismethod2)</f>
        <v xml:space="preserve">Plan Provider Directory Review; 
</v>
      </c>
      <c r="DA125" s="251" t="str">
        <f>IF(ISNUMBER(FIND(analysismethod2,'III_Plan comp 438.68 {Plan 10}'!AT$15)),"",'III_Plan comp 438.68 {Plan 10}'!AT$15&amp;analysismethod2)</f>
        <v xml:space="preserve">Plan Provider Directory Review; 
</v>
      </c>
      <c r="DB125" s="251" t="str">
        <f>IF(ISNUMBER(FIND(analysismethod2,'III_Plan comp 438.68 {Plan 10}'!AU$15)),"",'III_Plan comp 438.68 {Plan 10}'!AU$15&amp;analysismethod2)</f>
        <v xml:space="preserve">Plan Provider Directory Review; 
</v>
      </c>
      <c r="DC125" s="251" t="str">
        <f>IF(ISNUMBER(FIND(analysismethod2,'III_Plan comp 438.68 {Plan 10}'!AV$15)),"",'III_Plan comp 438.68 {Plan 10}'!AV$15&amp;analysismethod2)</f>
        <v xml:space="preserve">Plan Provider Directory Review; 
</v>
      </c>
      <c r="DD125" s="251" t="str">
        <f>IF(ISNUMBER(FIND(analysismethod2,'III_Plan comp 438.68 {Plan 10}'!AW$15)),"",'III_Plan comp 438.68 {Plan 10}'!AW$15&amp;analysismethod2)</f>
        <v xml:space="preserve">Plan Provider Directory Review; 
</v>
      </c>
      <c r="DE125" s="251" t="str">
        <f>IF(ISNUMBER(FIND(analysismethod2,'III_Plan comp 438.68 {Plan 10}'!AX$15)),"",'III_Plan comp 438.68 {Plan 10}'!AX$15&amp;analysismethod2)</f>
        <v xml:space="preserve">Plan Provider Directory Review; 
</v>
      </c>
      <c r="DF125" s="251" t="str">
        <f>IF(ISNUMBER(FIND(analysismethod2,'III_Plan comp 438.68 {Plan 10}'!AY$15)),"",'III_Plan comp 438.68 {Plan 10}'!AY$15&amp;analysismethod2)</f>
        <v xml:space="preserve">Plan Provider Directory Review; 
</v>
      </c>
      <c r="DG125" s="251" t="str">
        <f>IF(ISNUMBER(FIND(analysismethod2,'III_Plan comp 438.68 {Plan 10}'!AZ$15)),"",'III_Plan comp 438.68 {Plan 10}'!AZ$15&amp;analysismethod2)</f>
        <v xml:space="preserve">Plan Provider Directory Review; 
</v>
      </c>
      <c r="DH125" s="251" t="str">
        <f>IF(ISNUMBER(FIND(analysismethod2,'III_Plan comp 438.68 {Plan 10}'!BA$15)),"",'III_Plan comp 438.68 {Plan 10}'!BA$15&amp;analysismethod2)</f>
        <v xml:space="preserve">Plan Provider Directory Review; 
</v>
      </c>
      <c r="DI125" s="251" t="str">
        <f>IF(ISNUMBER(FIND(analysismethod2,'III_Plan comp 438.68 {Plan 10}'!BB$15)),"",'III_Plan comp 438.68 {Plan 10}'!BB$15&amp;analysismethod2)</f>
        <v xml:space="preserve">Plan Provider Directory Review; 
</v>
      </c>
      <c r="DJ125" s="251" t="str">
        <f>IF(ISNUMBER(FIND(analysismethod2,'III_Plan comp 438.68 {Plan 10}'!BC$15)),"",'III_Plan comp 438.68 {Plan 10}'!BC$15&amp;analysismethod2)</f>
        <v xml:space="preserve">Plan Provider Directory Review; 
</v>
      </c>
      <c r="DK125" s="251" t="str">
        <f>IF(ISNUMBER(FIND(analysismethod2,'III_Plan comp 438.68 {Plan 10}'!BD$15)),"",'III_Plan comp 438.68 {Plan 10}'!BD$15&amp;analysismethod2)</f>
        <v xml:space="preserve">Plan Provider Directory Review; 
</v>
      </c>
      <c r="DL125" s="251" t="str">
        <f>IF(ISNUMBER(FIND(analysismethod2,'III_Plan comp 438.68 {Plan 10}'!BE$15)),"",'III_Plan comp 438.68 {Plan 10}'!BE$15&amp;analysismethod2)</f>
        <v xml:space="preserve">Plan Provider Directory Review; 
</v>
      </c>
      <c r="DM125" s="251" t="str">
        <f>IF(ISNUMBER(FIND(analysismethod2,'III_Plan comp 438.68 {Plan 10}'!BF$15)),"",'III_Plan comp 438.68 {Plan 10}'!BF$15&amp;analysismethod2)</f>
        <v xml:space="preserve">Plan Provider Directory Review; 
</v>
      </c>
      <c r="DN125" s="251" t="str">
        <f>IF(ISNUMBER(FIND(analysismethod2,'III_Plan comp 438.68 {Plan 10}'!BG$15)),"",'III_Plan comp 438.68 {Plan 10}'!BG$15&amp;analysismethod2)</f>
        <v xml:space="preserve">Plan Provider Directory Review; 
</v>
      </c>
      <c r="DO125" s="251" t="str">
        <f>IF(ISNUMBER(FIND(analysismethod2,'III_Plan comp 438.68 {Plan 10}'!BH$15)),"",'III_Plan comp 438.68 {Plan 10}'!BH$15&amp;analysismethod2)</f>
        <v xml:space="preserve">Plan Provider Directory Review; 
</v>
      </c>
      <c r="DP125" s="251" t="str">
        <f>IF(ISNUMBER(FIND(analysismethod2,'III_Plan comp 438.68 {Plan 10}'!BI$15)),"",'III_Plan comp 438.68 {Plan 10}'!BI$15&amp;analysismethod2)</f>
        <v xml:space="preserve">Plan Provider Directory Review; 
</v>
      </c>
      <c r="DQ125" s="251" t="str">
        <f>IF(ISNUMBER(FIND(analysismethod2,'III_Plan comp 438.68 {Plan 10}'!BJ$15)),"",'III_Plan comp 438.68 {Plan 10}'!BJ$15&amp;analysismethod2)</f>
        <v xml:space="preserve">Plan Provider Directory Review; 
</v>
      </c>
      <c r="DR125" s="251" t="str">
        <f>IF(ISNUMBER(FIND(analysismethod2,'III_Plan comp 438.68 {Plan 10}'!BK$15)),"",'III_Plan comp 438.68 {Plan 10}'!BK$15&amp;analysismethod2)</f>
        <v xml:space="preserve">Plan Provider Directory Review; 
</v>
      </c>
      <c r="DS125" s="251" t="str">
        <f>IF(ISNUMBER(FIND(analysismethod2,'III_Plan comp 438.68 {Plan 10}'!BL$15)),"",'III_Plan comp 438.68 {Plan 10}'!BL$15&amp;analysismethod2)</f>
        <v xml:space="preserve">Plan Provider Directory Review; 
</v>
      </c>
      <c r="DT125" s="251" t="str">
        <f>IF(ISNUMBER(FIND(analysismethod2,'III_Plan comp 438.68 {Plan 10}'!BM$15)),"",'III_Plan comp 438.68 {Plan 10}'!BM$15&amp;analysismethod2)</f>
        <v xml:space="preserve">Plan Provider Directory Review; 
</v>
      </c>
      <c r="DU125" s="251" t="str">
        <f>IF(ISNUMBER(FIND(analysismethod2,'III_Plan comp 438.68 {Plan 10}'!BN$15)),"",'III_Plan comp 438.68 {Plan 10}'!BN$15&amp;analysismethod2)</f>
        <v xml:space="preserve">Plan Provider Directory Review; 
</v>
      </c>
      <c r="DV125" s="251" t="str">
        <f>IF(ISNUMBER(FIND(analysismethod2,'III_Plan comp 438.68 {Plan 10}'!BO$15)),"",'III_Plan comp 438.68 {Plan 10}'!BO$15&amp;analysismethod2)</f>
        <v xml:space="preserve">Plan Provider Directory Review; 
</v>
      </c>
      <c r="DW125" s="251" t="str">
        <f>IF(ISNUMBER(FIND(analysismethod2,'III_Plan comp 438.68 {Plan 10}'!BP$15)),"",'III_Plan comp 438.68 {Plan 10}'!BP$15&amp;analysismethod2)</f>
        <v xml:space="preserve">Plan Provider Directory Review; 
</v>
      </c>
      <c r="DX125" s="251" t="str">
        <f>IF(ISNUMBER(FIND(analysismethod2,'III_Plan comp 438.68 {Plan 10}'!BQ$15)),"",'III_Plan comp 438.68 {Plan 10}'!BQ$15&amp;analysismethod2)</f>
        <v xml:space="preserve">Plan Provider Directory Review; 
</v>
      </c>
      <c r="DY125" s="251" t="str">
        <f>IF(ISNUMBER(FIND(analysismethod2,'III_Plan comp 438.68 {Plan 10}'!BR$15)),"",'III_Plan comp 438.68 {Plan 10}'!BR$15&amp;analysismethod2)</f>
        <v xml:space="preserve">Plan Provider Directory Review; 
</v>
      </c>
      <c r="DZ125" s="251" t="str">
        <f>IF(ISNUMBER(FIND(analysismethod2,'III_Plan comp 438.68 {Plan 10}'!BS$15)),"",'III_Plan comp 438.68 {Plan 10}'!BS$15&amp;analysismethod2)</f>
        <v xml:space="preserve">Plan Provider Directory Review; 
</v>
      </c>
      <c r="EA125" s="251" t="str">
        <f>IF(ISNUMBER(FIND(analysismethod2,'III_Plan comp 438.68 {Plan 10}'!BT$15)),"",'III_Plan comp 438.68 {Plan 10}'!BT$15&amp;analysismethod2)</f>
        <v xml:space="preserve">Plan Provider Directory Review; 
</v>
      </c>
      <c r="EB125" s="251" t="str">
        <f>IF(ISNUMBER(FIND(analysismethod2,'III_Plan comp 438.68 {Plan 10}'!BU$15)),"",'III_Plan comp 438.68 {Plan 10}'!BU$15&amp;analysismethod2)</f>
        <v xml:space="preserve">Plan Provider Directory Review; 
</v>
      </c>
      <c r="EC125" s="251" t="str">
        <f>IF(ISNUMBER(FIND(analysismethod2,'III_Plan comp 438.68 {Plan 10}'!BV$15)),"",'III_Plan comp 438.68 {Plan 10}'!BV$15&amp;analysismethod2)</f>
        <v xml:space="preserve">Plan Provider Directory Review; 
</v>
      </c>
      <c r="ED125" s="251" t="str">
        <f>IF(ISNUMBER(FIND(analysismethod2,'III_Plan comp 438.68 {Plan 10}'!BW$15)),"",'III_Plan comp 438.68 {Plan 10}'!BW$15&amp;analysismethod2)</f>
        <v xml:space="preserve">Plan Provider Directory Review; 
</v>
      </c>
      <c r="EE125" s="251" t="str">
        <f>IF(ISNUMBER(FIND(analysismethod2,'III_Plan comp 438.68 {Plan 10}'!BX$15)),"",'III_Plan comp 438.68 {Plan 10}'!BX$15&amp;analysismethod2)</f>
        <v xml:space="preserve">Plan Provider Directory Review; 
</v>
      </c>
      <c r="EF125" s="251" t="str">
        <f>IF(ISNUMBER(FIND(analysismethod2,'III_Plan comp 438.68 {Plan 10}'!BY$15)),"",'III_Plan comp 438.68 {Plan 10}'!BY$15&amp;analysismethod2)</f>
        <v xml:space="preserve">Plan Provider Directory Review; 
</v>
      </c>
      <c r="EG125" s="251" t="str">
        <f>IF(ISNUMBER(FIND(analysismethod2,'III_Plan comp 438.68 {Plan 10}'!BZ$15)),"",'III_Plan comp 438.68 {Plan 10}'!BZ$15&amp;analysismethod2)</f>
        <v xml:space="preserve">Plan Provider Directory Review; 
</v>
      </c>
      <c r="EH125" s="251" t="str">
        <f>IF(ISNUMBER(FIND(analysismethod2,'III_Plan comp 438.68 {Plan 10}'!CA$15)),"",'III_Plan comp 438.68 {Plan 10}'!CA$15&amp;analysismethod2)</f>
        <v xml:space="preserve">Plan Provider Directory Review; 
</v>
      </c>
      <c r="EI125" s="251" t="str">
        <f>IF(ISNUMBER(FIND(analysismethod2,'III_Plan comp 438.68 {Plan 10}'!CB$15)),"",'III_Plan comp 438.68 {Plan 10}'!CB$15&amp;analysismethod2)</f>
        <v xml:space="preserve">Plan Provider Directory Review; 
</v>
      </c>
      <c r="EJ125" s="251" t="str">
        <f>IF(ISNUMBER(FIND(analysismethod2,'III_Plan comp 438.68 {Plan 10}'!CC$15)),"",'III_Plan comp 438.68 {Plan 10}'!CC$15&amp;analysismethod2)</f>
        <v xml:space="preserve">Plan Provider Directory Review; 
</v>
      </c>
      <c r="EK125" s="251" t="str">
        <f>IF(ISNUMBER(FIND(analysismethod2,'III_Plan comp 438.68 {Plan 10}'!CD$15)),"",'III_Plan comp 438.68 {Plan 10}'!CD$15&amp;analysismethod2)</f>
        <v xml:space="preserve">Plan Provider Directory Review; 
</v>
      </c>
      <c r="EL125" s="251" t="str">
        <f>IF(ISNUMBER(FIND(analysismethod2,'III_Plan comp 438.68 {Plan 10}'!CE$15)),"",'III_Plan comp 438.68 {Plan 10}'!CE$15&amp;analysismethod2)</f>
        <v xml:space="preserve">Plan Provider Directory Review; 
</v>
      </c>
      <c r="EM125" s="251" t="str">
        <f>IF(ISNUMBER(FIND(analysismethod2,'III_Plan comp 438.68 {Plan 10}'!CF$15)),"",'III_Plan comp 438.68 {Plan 10}'!CF$15&amp;analysismethod2)</f>
        <v xml:space="preserve">Plan Provider Directory Review; 
</v>
      </c>
      <c r="EN125" s="251" t="str">
        <f>IF(ISNUMBER(FIND(analysismethod2,'III_Plan comp 438.68 {Plan 10}'!CG$15)),"",'III_Plan comp 438.68 {Plan 10}'!CG$15&amp;analysismethod2)</f>
        <v xml:space="preserve">Plan Provider Directory Review; 
</v>
      </c>
      <c r="EO125" s="251" t="str">
        <f>IF(ISNUMBER(FIND(analysismethod2,'III_Plan comp 438.68 {Plan 10}'!CH$15)),"",'III_Plan comp 438.68 {Plan 10}'!CH$15&amp;analysismethod2)</f>
        <v xml:space="preserve">Plan Provider Directory Review; 
</v>
      </c>
      <c r="EP125" s="251" t="str">
        <f>IF(ISNUMBER(FIND(analysismethod2,'III_Plan comp 438.68 {Plan 10}'!CI$15)),"",'III_Plan comp 438.68 {Plan 10}'!CI$15&amp;analysismethod2)</f>
        <v xml:space="preserve">Plan Provider Directory Review; 
</v>
      </c>
      <c r="EQ125" s="251" t="str">
        <f>IF(ISNUMBER(FIND(analysismethod2,'III_Plan comp 438.68 {Plan 10}'!CJ$15)),"",'III_Plan comp 438.68 {Plan 10}'!CJ$15&amp;analysismethod2)</f>
        <v xml:space="preserve">Plan Provider Directory Review; 
</v>
      </c>
      <c r="ER125" s="251" t="str">
        <f>IF(ISNUMBER(FIND(analysismethod2,'III_Plan comp 438.68 {Plan 10}'!CK$15)),"",'III_Plan comp 438.68 {Plan 10}'!CK$15&amp;analysismethod2)</f>
        <v xml:space="preserve">Plan Provider Directory Review; 
</v>
      </c>
      <c r="ES125" s="251" t="str">
        <f>IF(ISNUMBER(FIND(analysismethod2,'III_Plan comp 438.68 {Plan 10}'!CL$15)),"",'III_Plan comp 438.68 {Plan 10}'!CL$15&amp;analysismethod2)</f>
        <v xml:space="preserve">Plan Provider Directory Review; 
</v>
      </c>
      <c r="ET125" s="251" t="str">
        <f>IF(ISNUMBER(FIND(analysismethod2,'III_Plan comp 438.68 {Plan 10}'!CM$15)),"",'III_Plan comp 438.68 {Plan 10}'!CM$15&amp;analysismethod2)</f>
        <v xml:space="preserve">Plan Provider Directory Review; 
</v>
      </c>
      <c r="EU125" s="251" t="str">
        <f>IF(ISNUMBER(FIND(analysismethod2,'III_Plan comp 438.68 {Plan 10}'!CN$15)),"",'III_Plan comp 438.68 {Plan 10}'!CN$15&amp;analysismethod2)</f>
        <v xml:space="preserve">Plan Provider Directory Review; 
</v>
      </c>
      <c r="EV125" s="251" t="str">
        <f>IF(ISNUMBER(FIND(analysismethod2,'III_Plan comp 438.68 {Plan 10}'!CO$15)),"",'III_Plan comp 438.68 {Plan 10}'!CO$15&amp;analysismethod2)</f>
        <v xml:space="preserve">Plan Provider Directory Review; 
</v>
      </c>
      <c r="EW125" s="251" t="str">
        <f>IF(ISNUMBER(FIND(analysismethod2,'III_Plan comp 438.68 {Plan 10}'!CP$15)),"",'III_Plan comp 438.68 {Plan 10}'!CP$15&amp;analysismethod2)</f>
        <v xml:space="preserve">Plan Provider Directory Review; 
</v>
      </c>
      <c r="EX125" s="251" t="str">
        <f>IF(ISNUMBER(FIND(analysismethod2,'III_Plan comp 438.68 {Plan 10}'!CQ$15)),"",'III_Plan comp 438.68 {Plan 10}'!CQ$15&amp;analysismethod2)</f>
        <v xml:space="preserve">Plan Provider Directory Review; 
</v>
      </c>
      <c r="EY125" s="251" t="str">
        <f>IF(ISNUMBER(FIND(analysismethod2,'III_Plan comp 438.68 {Plan 10}'!CR$15)),"",'III_Plan comp 438.68 {Plan 10}'!CR$15&amp;analysismethod2)</f>
        <v xml:space="preserve">Plan Provider Directory Review; 
</v>
      </c>
      <c r="EZ125" s="251" t="str">
        <f>IF(ISNUMBER(FIND(analysismethod2,'III_Plan comp 438.68 {Plan 10}'!CS$15)),"",'III_Plan comp 438.68 {Plan 10}'!CS$15&amp;analysismethod2)</f>
        <v xml:space="preserve">Plan Provider Directory Review; 
</v>
      </c>
      <c r="FA125" s="251" t="str">
        <f>IF(ISNUMBER(FIND(analysismethod2,'III_Plan comp 438.68 {Plan 10}'!CT$15)),"",'III_Plan comp 438.68 {Plan 10}'!CT$15&amp;analysismethod2)</f>
        <v xml:space="preserve">Plan Provider Directory Review; 
</v>
      </c>
      <c r="FB125" s="251" t="str">
        <f>IF(ISNUMBER(FIND(analysismethod2,'III_Plan comp 438.68 {Plan 10}'!CU$15)),"",'III_Plan comp 438.68 {Plan 10}'!CU$15&amp;analysismethod2)</f>
        <v xml:space="preserve">Plan Provider Directory Review; 
</v>
      </c>
      <c r="FC125" s="251" t="str">
        <f>IF(ISNUMBER(FIND(analysismethod2,'III_Plan comp 438.68 {Plan 10}'!CV$15)),"",'III_Plan comp 438.68 {Plan 10}'!CV$15&amp;analysismethod2)</f>
        <v xml:space="preserve">Plan Provider Directory Review; 
</v>
      </c>
      <c r="FD125" s="251" t="str">
        <f>IF(ISNUMBER(FIND(analysismethod2,'III_Plan comp 438.68 {Plan 10}'!CW$15)),"",'III_Plan comp 438.68 {Plan 10}'!CW$15&amp;analysismethod2)</f>
        <v xml:space="preserve">Plan Provider Directory Review; 
</v>
      </c>
      <c r="FE125" s="251" t="str">
        <f>IF(ISNUMBER(FIND(analysismethod2,'III_Plan comp 438.68 {Plan 10}'!CX$15)),"",'III_Plan comp 438.68 {Plan 10}'!CX$15&amp;analysismethod2)</f>
        <v xml:space="preserve">Plan Provider Directory Review; 
</v>
      </c>
      <c r="FF125" s="251" t="str">
        <f>IF(ISNUMBER(FIND(analysismethod2,'III_Plan comp 438.68 {Plan 10}'!CY$15)),"",'III_Plan comp 438.68 {Plan 10}'!CY$15&amp;analysismethod2)</f>
        <v xml:space="preserve">Plan Provider Directory Review; 
</v>
      </c>
      <c r="FG125" s="251" t="str">
        <f>IF(ISNUMBER(FIND(analysismethod2,'III_Plan comp 438.68 {Plan 10}'!CZ$15)),"",'III_Plan comp 438.68 {Plan 10}'!CZ$15&amp;analysismethod2)</f>
        <v xml:space="preserve">Plan Provider Directory Review; 
</v>
      </c>
    </row>
    <row r="126" spans="62:163" x14ac:dyDescent="0.2">
      <c r="BK126" s="250" t="str">
        <f>IF('I_State and program information'!$E$58="Yes","Secret Shopper: Network Participation"&amp;"; "&amp;CHAR(10)&amp;CHAR(10),"")</f>
        <v xml:space="preserve">Secret Shopper: Network Participation; 
</v>
      </c>
      <c r="BL126" s="251" t="str">
        <f>IF(ISNUMBER(FIND(analysismethod3,'III_Plan comp 438.68 {Plan 10}'!E$15)),"",'III_Plan comp 438.68 {Plan 10}'!E$15&amp;analysismethod3)</f>
        <v xml:space="preserve">Secret Shopper: Network Participation; 
</v>
      </c>
      <c r="BM126" s="251" t="str">
        <f>IF(ISNUMBER(FIND(analysismethod3,'III_Plan comp 438.68 {Plan 10}'!F$15)),"",'III_Plan comp 438.68 {Plan 10}'!F$15&amp;analysismethod3)</f>
        <v xml:space="preserve">Secret Shopper: Network Participation; 
</v>
      </c>
      <c r="BN126" s="251" t="str">
        <f>IF(ISNUMBER(FIND(analysismethod3,'III_Plan comp 438.68 {Plan 10}'!G$15)),"",'III_Plan comp 438.68 {Plan 10}'!G$15&amp;analysismethod3)</f>
        <v xml:space="preserve">Secret Shopper: Network Participation; 
</v>
      </c>
      <c r="BO126" s="251" t="str">
        <f>IF(ISNUMBER(FIND(analysismethod3,'III_Plan comp 438.68 {Plan 10}'!H$15)),"",'III_Plan comp 438.68 {Plan 10}'!H$15&amp;analysismethod3)</f>
        <v xml:space="preserve">Secret Shopper: Network Participation; 
</v>
      </c>
      <c r="BP126" s="251" t="str">
        <f>IF(ISNUMBER(FIND(analysismethod3,'III_Plan comp 438.68 {Plan 10}'!I$15)),"",'III_Plan comp 438.68 {Plan 10}'!I$15&amp;analysismethod3)</f>
        <v xml:space="preserve">Secret Shopper: Network Participation; 
</v>
      </c>
      <c r="BQ126" s="251" t="str">
        <f>IF(ISNUMBER(FIND(analysismethod3,'III_Plan comp 438.68 {Plan 10}'!J$15)),"",'III_Plan comp 438.68 {Plan 10}'!J$15&amp;analysismethod3)</f>
        <v xml:space="preserve">Secret Shopper: Network Participation; 
</v>
      </c>
      <c r="BR126" s="251" t="str">
        <f>IF(ISNUMBER(FIND(analysismethod3,'III_Plan comp 438.68 {Plan 10}'!K$15)),"",'III_Plan comp 438.68 {Plan 10}'!K$15&amp;analysismethod3)</f>
        <v xml:space="preserve">Secret Shopper: Network Participation; 
</v>
      </c>
      <c r="BS126" s="251" t="str">
        <f>IF(ISNUMBER(FIND(analysismethod3,'III_Plan comp 438.68 {Plan 10}'!L$15)),"",'III_Plan comp 438.68 {Plan 10}'!L$15&amp;analysismethod3)</f>
        <v xml:space="preserve">Secret Shopper: Network Participation; 
</v>
      </c>
      <c r="BT126" s="251" t="str">
        <f>IF(ISNUMBER(FIND(analysismethod3,'III_Plan comp 438.68 {Plan 10}'!M$15)),"",'III_Plan comp 438.68 {Plan 10}'!M$15&amp;analysismethod3)</f>
        <v xml:space="preserve">Secret Shopper: Network Participation; 
</v>
      </c>
      <c r="BU126" s="251" t="str">
        <f>IF(ISNUMBER(FIND(analysismethod3,'III_Plan comp 438.68 {Plan 10}'!N$15)),"",'III_Plan comp 438.68 {Plan 10}'!N$15&amp;analysismethod3)</f>
        <v xml:space="preserve">Secret Shopper: Network Participation; 
</v>
      </c>
      <c r="BV126" s="251" t="str">
        <f>IF(ISNUMBER(FIND(analysismethod3,'III_Plan comp 438.68 {Plan 10}'!O$15)),"",'III_Plan comp 438.68 {Plan 10}'!O$15&amp;analysismethod3)</f>
        <v xml:space="preserve">Secret Shopper: Network Participation; 
</v>
      </c>
      <c r="BW126" s="251" t="str">
        <f>IF(ISNUMBER(FIND(analysismethod3,'III_Plan comp 438.68 {Plan 10}'!P$15)),"",'III_Plan comp 438.68 {Plan 10}'!P$15&amp;analysismethod3)</f>
        <v xml:space="preserve">Secret Shopper: Network Participation; 
</v>
      </c>
      <c r="BX126" s="251" t="str">
        <f>IF(ISNUMBER(FIND(analysismethod3,'III_Plan comp 438.68 {Plan 10}'!Q$15)),"",'III_Plan comp 438.68 {Plan 10}'!Q$15&amp;analysismethod3)</f>
        <v xml:space="preserve">Secret Shopper: Network Participation; 
</v>
      </c>
      <c r="BY126" s="251" t="str">
        <f>IF(ISNUMBER(FIND(analysismethod3,'III_Plan comp 438.68 {Plan 10}'!R$15)),"",'III_Plan comp 438.68 {Plan 10}'!R$15&amp;analysismethod3)</f>
        <v xml:space="preserve">Secret Shopper: Network Participation; 
</v>
      </c>
      <c r="BZ126" s="251" t="str">
        <f>IF(ISNUMBER(FIND(analysismethod3,'III_Plan comp 438.68 {Plan 10}'!S$15)),"",'III_Plan comp 438.68 {Plan 10}'!S$15&amp;analysismethod3)</f>
        <v xml:space="preserve">Secret Shopper: Network Participation; 
</v>
      </c>
      <c r="CA126" s="251" t="str">
        <f>IF(ISNUMBER(FIND(analysismethod3,'III_Plan comp 438.68 {Plan 10}'!T$15)),"",'III_Plan comp 438.68 {Plan 10}'!T$15&amp;analysismethod3)</f>
        <v xml:space="preserve">Secret Shopper: Network Participation; 
</v>
      </c>
      <c r="CB126" s="251" t="str">
        <f>IF(ISNUMBER(FIND(analysismethod3,'III_Plan comp 438.68 {Plan 10}'!U$15)),"",'III_Plan comp 438.68 {Plan 10}'!U$15&amp;analysismethod3)</f>
        <v xml:space="preserve">Secret Shopper: Network Participation; 
</v>
      </c>
      <c r="CC126" s="251" t="str">
        <f>IF(ISNUMBER(FIND(analysismethod3,'III_Plan comp 438.68 {Plan 10}'!V$15)),"",'III_Plan comp 438.68 {Plan 10}'!V$15&amp;analysismethod3)</f>
        <v xml:space="preserve">Secret Shopper: Network Participation; 
</v>
      </c>
      <c r="CD126" s="251" t="str">
        <f>IF(ISNUMBER(FIND(analysismethod3,'III_Plan comp 438.68 {Plan 10}'!W$15)),"",'III_Plan comp 438.68 {Plan 10}'!W$15&amp;analysismethod3)</f>
        <v xml:space="preserve">Secret Shopper: Network Participation; 
</v>
      </c>
      <c r="CE126" s="251" t="str">
        <f>IF(ISNUMBER(FIND(analysismethod3,'III_Plan comp 438.68 {Plan 10}'!X$15)),"",'III_Plan comp 438.68 {Plan 10}'!X$15&amp;analysismethod3)</f>
        <v xml:space="preserve">Secret Shopper: Network Participation; 
</v>
      </c>
      <c r="CF126" s="251" t="str">
        <f>IF(ISNUMBER(FIND(analysismethod3,'III_Plan comp 438.68 {Plan 10}'!Y$15)),"",'III_Plan comp 438.68 {Plan 10}'!Y$15&amp;analysismethod3)</f>
        <v xml:space="preserve">Secret Shopper: Network Participation; 
</v>
      </c>
      <c r="CG126" s="251" t="str">
        <f>IF(ISNUMBER(FIND(analysismethod3,'III_Plan comp 438.68 {Plan 10}'!Z$15)),"",'III_Plan comp 438.68 {Plan 10}'!Z$15&amp;analysismethod3)</f>
        <v xml:space="preserve">Secret Shopper: Network Participation; 
</v>
      </c>
      <c r="CH126" s="251" t="str">
        <f>IF(ISNUMBER(FIND(analysismethod3,'III_Plan comp 438.68 {Plan 10}'!AA$15)),"",'III_Plan comp 438.68 {Plan 10}'!AA$15&amp;analysismethod3)</f>
        <v xml:space="preserve">Secret Shopper: Network Participation; 
</v>
      </c>
      <c r="CI126" s="251" t="str">
        <f>IF(ISNUMBER(FIND(analysismethod3,'III_Plan comp 438.68 {Plan 10}'!AB$15)),"",'III_Plan comp 438.68 {Plan 10}'!AB$15&amp;analysismethod3)</f>
        <v xml:space="preserve">Secret Shopper: Network Participation; 
</v>
      </c>
      <c r="CJ126" s="251" t="str">
        <f>IF(ISNUMBER(FIND(analysismethod3,'III_Plan comp 438.68 {Plan 10}'!AC$15)),"",'III_Plan comp 438.68 {Plan 10}'!AC$15&amp;analysismethod3)</f>
        <v xml:space="preserve">Secret Shopper: Network Participation; 
</v>
      </c>
      <c r="CK126" s="251" t="str">
        <f>IF(ISNUMBER(FIND(analysismethod3,'III_Plan comp 438.68 {Plan 10}'!AD$15)),"",'III_Plan comp 438.68 {Plan 10}'!AD$15&amp;analysismethod3)</f>
        <v xml:space="preserve">Secret Shopper: Network Participation; 
</v>
      </c>
      <c r="CL126" s="251" t="str">
        <f>IF(ISNUMBER(FIND(analysismethod3,'III_Plan comp 438.68 {Plan 10}'!AE$15)),"",'III_Plan comp 438.68 {Plan 10}'!AE$15&amp;analysismethod3)</f>
        <v xml:space="preserve">Secret Shopper: Network Participation; 
</v>
      </c>
      <c r="CM126" s="251" t="str">
        <f>IF(ISNUMBER(FIND(analysismethod3,'III_Plan comp 438.68 {Plan 10}'!AF$15)),"",'III_Plan comp 438.68 {Plan 10}'!AF$15&amp;analysismethod3)</f>
        <v xml:space="preserve">Secret Shopper: Network Participation; 
</v>
      </c>
      <c r="CN126" s="251" t="str">
        <f>IF(ISNUMBER(FIND(analysismethod3,'III_Plan comp 438.68 {Plan 10}'!AG$15)),"",'III_Plan comp 438.68 {Plan 10}'!AG$15&amp;analysismethod3)</f>
        <v xml:space="preserve">Secret Shopper: Network Participation; 
</v>
      </c>
      <c r="CO126" s="251" t="str">
        <f>IF(ISNUMBER(FIND(analysismethod3,'III_Plan comp 438.68 {Plan 10}'!AH$15)),"",'III_Plan comp 438.68 {Plan 10}'!AH$15&amp;analysismethod3)</f>
        <v xml:space="preserve">Secret Shopper: Network Participation; 
</v>
      </c>
      <c r="CP126" s="251" t="str">
        <f>IF(ISNUMBER(FIND(analysismethod3,'III_Plan comp 438.68 {Plan 10}'!AI$15)),"",'III_Plan comp 438.68 {Plan 10}'!AI$15&amp;analysismethod3)</f>
        <v xml:space="preserve">Secret Shopper: Network Participation; 
</v>
      </c>
      <c r="CQ126" s="251" t="str">
        <f>IF(ISNUMBER(FIND(analysismethod3,'III_Plan comp 438.68 {Plan 10}'!AJ$15)),"",'III_Plan comp 438.68 {Plan 10}'!AJ$15&amp;analysismethod3)</f>
        <v xml:space="preserve">Secret Shopper: Network Participation; 
</v>
      </c>
      <c r="CR126" s="251" t="str">
        <f>IF(ISNUMBER(FIND(analysismethod3,'III_Plan comp 438.68 {Plan 10}'!AK$15)),"",'III_Plan comp 438.68 {Plan 10}'!AK$15&amp;analysismethod3)</f>
        <v xml:space="preserve">Secret Shopper: Network Participation; 
</v>
      </c>
      <c r="CS126" s="251" t="str">
        <f>IF(ISNUMBER(FIND(analysismethod3,'III_Plan comp 438.68 {Plan 10}'!AL$15)),"",'III_Plan comp 438.68 {Plan 10}'!AL$15&amp;analysismethod3)</f>
        <v xml:space="preserve">Secret Shopper: Network Participation; 
</v>
      </c>
      <c r="CT126" s="251" t="str">
        <f>IF(ISNUMBER(FIND(analysismethod3,'III_Plan comp 438.68 {Plan 10}'!AM$15)),"",'III_Plan comp 438.68 {Plan 10}'!AM$15&amp;analysismethod3)</f>
        <v xml:space="preserve">Secret Shopper: Network Participation; 
</v>
      </c>
      <c r="CU126" s="251" t="str">
        <f>IF(ISNUMBER(FIND(analysismethod3,'III_Plan comp 438.68 {Plan 10}'!AN$15)),"",'III_Plan comp 438.68 {Plan 10}'!AN$15&amp;analysismethod3)</f>
        <v xml:space="preserve">Secret Shopper: Network Participation; 
</v>
      </c>
      <c r="CV126" s="251" t="str">
        <f>IF(ISNUMBER(FIND(analysismethod3,'III_Plan comp 438.68 {Plan 10}'!AO$15)),"",'III_Plan comp 438.68 {Plan 10}'!AO$15&amp;analysismethod3)</f>
        <v xml:space="preserve">Secret Shopper: Network Participation; 
</v>
      </c>
      <c r="CW126" s="251" t="str">
        <f>IF(ISNUMBER(FIND(analysismethod3,'III_Plan comp 438.68 {Plan 10}'!AP$15)),"",'III_Plan comp 438.68 {Plan 10}'!AP$15&amp;analysismethod3)</f>
        <v xml:space="preserve">Secret Shopper: Network Participation; 
</v>
      </c>
      <c r="CX126" s="251" t="str">
        <f>IF(ISNUMBER(FIND(analysismethod3,'III_Plan comp 438.68 {Plan 10}'!AQ$15)),"",'III_Plan comp 438.68 {Plan 10}'!AQ$15&amp;analysismethod3)</f>
        <v xml:space="preserve">Secret Shopper: Network Participation; 
</v>
      </c>
      <c r="CY126" s="251" t="str">
        <f>IF(ISNUMBER(FIND(analysismethod3,'III_Plan comp 438.68 {Plan 10}'!AR$15)),"",'III_Plan comp 438.68 {Plan 10}'!AR$15&amp;analysismethod3)</f>
        <v xml:space="preserve">Secret Shopper: Network Participation; 
</v>
      </c>
      <c r="CZ126" s="251" t="str">
        <f>IF(ISNUMBER(FIND(analysismethod3,'III_Plan comp 438.68 {Plan 10}'!AS$15)),"",'III_Plan comp 438.68 {Plan 10}'!AS$15&amp;analysismethod3)</f>
        <v xml:space="preserve">Secret Shopper: Network Participation; 
</v>
      </c>
      <c r="DA126" s="251" t="str">
        <f>IF(ISNUMBER(FIND(analysismethod3,'III_Plan comp 438.68 {Plan 10}'!AT$15)),"",'III_Plan comp 438.68 {Plan 10}'!AT$15&amp;analysismethod3)</f>
        <v xml:space="preserve">Secret Shopper: Network Participation; 
</v>
      </c>
      <c r="DB126" s="251" t="str">
        <f>IF(ISNUMBER(FIND(analysismethod3,'III_Plan comp 438.68 {Plan 10}'!AU$15)),"",'III_Plan comp 438.68 {Plan 10}'!AU$15&amp;analysismethod3)</f>
        <v xml:space="preserve">Secret Shopper: Network Participation; 
</v>
      </c>
      <c r="DC126" s="251" t="str">
        <f>IF(ISNUMBER(FIND(analysismethod3,'III_Plan comp 438.68 {Plan 10}'!AV$15)),"",'III_Plan comp 438.68 {Plan 10}'!AV$15&amp;analysismethod3)</f>
        <v xml:space="preserve">Secret Shopper: Network Participation; 
</v>
      </c>
      <c r="DD126" s="251" t="str">
        <f>IF(ISNUMBER(FIND(analysismethod3,'III_Plan comp 438.68 {Plan 10}'!AW$15)),"",'III_Plan comp 438.68 {Plan 10}'!AW$15&amp;analysismethod3)</f>
        <v xml:space="preserve">Secret Shopper: Network Participation; 
</v>
      </c>
      <c r="DE126" s="251" t="str">
        <f>IF(ISNUMBER(FIND(analysismethod3,'III_Plan comp 438.68 {Plan 10}'!AX$15)),"",'III_Plan comp 438.68 {Plan 10}'!AX$15&amp;analysismethod3)</f>
        <v xml:space="preserve">Secret Shopper: Network Participation; 
</v>
      </c>
      <c r="DF126" s="251" t="str">
        <f>IF(ISNUMBER(FIND(analysismethod3,'III_Plan comp 438.68 {Plan 10}'!AY$15)),"",'III_Plan comp 438.68 {Plan 10}'!AY$15&amp;analysismethod3)</f>
        <v xml:space="preserve">Secret Shopper: Network Participation; 
</v>
      </c>
      <c r="DG126" s="251" t="str">
        <f>IF(ISNUMBER(FIND(analysismethod3,'III_Plan comp 438.68 {Plan 10}'!AZ$15)),"",'III_Plan comp 438.68 {Plan 10}'!AZ$15&amp;analysismethod3)</f>
        <v xml:space="preserve">Secret Shopper: Network Participation; 
</v>
      </c>
      <c r="DH126" s="251" t="str">
        <f>IF(ISNUMBER(FIND(analysismethod3,'III_Plan comp 438.68 {Plan 10}'!BA$15)),"",'III_Plan comp 438.68 {Plan 10}'!BA$15&amp;analysismethod3)</f>
        <v xml:space="preserve">Secret Shopper: Network Participation; 
</v>
      </c>
      <c r="DI126" s="251" t="str">
        <f>IF(ISNUMBER(FIND(analysismethod3,'III_Plan comp 438.68 {Plan 10}'!BB$15)),"",'III_Plan comp 438.68 {Plan 10}'!BB$15&amp;analysismethod3)</f>
        <v xml:space="preserve">Secret Shopper: Network Participation; 
</v>
      </c>
      <c r="DJ126" s="251" t="str">
        <f>IF(ISNUMBER(FIND(analysismethod3,'III_Plan comp 438.68 {Plan 10}'!BC$15)),"",'III_Plan comp 438.68 {Plan 10}'!BC$15&amp;analysismethod3)</f>
        <v xml:space="preserve">Secret Shopper: Network Participation; 
</v>
      </c>
      <c r="DK126" s="251" t="str">
        <f>IF(ISNUMBER(FIND(analysismethod3,'III_Plan comp 438.68 {Plan 10}'!BD$15)),"",'III_Plan comp 438.68 {Plan 10}'!BD$15&amp;analysismethod3)</f>
        <v xml:space="preserve">Secret Shopper: Network Participation; 
</v>
      </c>
      <c r="DL126" s="251" t="str">
        <f>IF(ISNUMBER(FIND(analysismethod3,'III_Plan comp 438.68 {Plan 10}'!BE$15)),"",'III_Plan comp 438.68 {Plan 10}'!BE$15&amp;analysismethod3)</f>
        <v xml:space="preserve">Secret Shopper: Network Participation; 
</v>
      </c>
      <c r="DM126" s="251" t="str">
        <f>IF(ISNUMBER(FIND(analysismethod3,'III_Plan comp 438.68 {Plan 10}'!BF$15)),"",'III_Plan comp 438.68 {Plan 10}'!BF$15&amp;analysismethod3)</f>
        <v xml:space="preserve">Secret Shopper: Network Participation; 
</v>
      </c>
      <c r="DN126" s="251" t="str">
        <f>IF(ISNUMBER(FIND(analysismethod3,'III_Plan comp 438.68 {Plan 10}'!BG$15)),"",'III_Plan comp 438.68 {Plan 10}'!BG$15&amp;analysismethod3)</f>
        <v xml:space="preserve">Secret Shopper: Network Participation; 
</v>
      </c>
      <c r="DO126" s="251" t="str">
        <f>IF(ISNUMBER(FIND(analysismethod3,'III_Plan comp 438.68 {Plan 10}'!BH$15)),"",'III_Plan comp 438.68 {Plan 10}'!BH$15&amp;analysismethod3)</f>
        <v xml:space="preserve">Secret Shopper: Network Participation; 
</v>
      </c>
      <c r="DP126" s="251" t="str">
        <f>IF(ISNUMBER(FIND(analysismethod3,'III_Plan comp 438.68 {Plan 10}'!BI$15)),"",'III_Plan comp 438.68 {Plan 10}'!BI$15&amp;analysismethod3)</f>
        <v xml:space="preserve">Secret Shopper: Network Participation; 
</v>
      </c>
      <c r="DQ126" s="251" t="str">
        <f>IF(ISNUMBER(FIND(analysismethod3,'III_Plan comp 438.68 {Plan 10}'!BJ$15)),"",'III_Plan comp 438.68 {Plan 10}'!BJ$15&amp;analysismethod3)</f>
        <v xml:space="preserve">Secret Shopper: Network Participation; 
</v>
      </c>
      <c r="DR126" s="251" t="str">
        <f>IF(ISNUMBER(FIND(analysismethod3,'III_Plan comp 438.68 {Plan 10}'!BK$15)),"",'III_Plan comp 438.68 {Plan 10}'!BK$15&amp;analysismethod3)</f>
        <v xml:space="preserve">Secret Shopper: Network Participation; 
</v>
      </c>
      <c r="DS126" s="251" t="str">
        <f>IF(ISNUMBER(FIND(analysismethod3,'III_Plan comp 438.68 {Plan 10}'!BL$15)),"",'III_Plan comp 438.68 {Plan 10}'!BL$15&amp;analysismethod3)</f>
        <v xml:space="preserve">Secret Shopper: Network Participation; 
</v>
      </c>
      <c r="DT126" s="251" t="str">
        <f>IF(ISNUMBER(FIND(analysismethod3,'III_Plan comp 438.68 {Plan 10}'!BM$15)),"",'III_Plan comp 438.68 {Plan 10}'!BM$15&amp;analysismethod3)</f>
        <v xml:space="preserve">Secret Shopper: Network Participation; 
</v>
      </c>
      <c r="DU126" s="251" t="str">
        <f>IF(ISNUMBER(FIND(analysismethod3,'III_Plan comp 438.68 {Plan 10}'!BN$15)),"",'III_Plan comp 438.68 {Plan 10}'!BN$15&amp;analysismethod3)</f>
        <v xml:space="preserve">Secret Shopper: Network Participation; 
</v>
      </c>
      <c r="DV126" s="251" t="str">
        <f>IF(ISNUMBER(FIND(analysismethod3,'III_Plan comp 438.68 {Plan 10}'!BO$15)),"",'III_Plan comp 438.68 {Plan 10}'!BO$15&amp;analysismethod3)</f>
        <v xml:space="preserve">Secret Shopper: Network Participation; 
</v>
      </c>
      <c r="DW126" s="251" t="str">
        <f>IF(ISNUMBER(FIND(analysismethod3,'III_Plan comp 438.68 {Plan 10}'!BP$15)),"",'III_Plan comp 438.68 {Plan 10}'!BP$15&amp;analysismethod3)</f>
        <v xml:space="preserve">Secret Shopper: Network Participation; 
</v>
      </c>
      <c r="DX126" s="251" t="str">
        <f>IF(ISNUMBER(FIND(analysismethod3,'III_Plan comp 438.68 {Plan 10}'!BQ$15)),"",'III_Plan comp 438.68 {Plan 10}'!BQ$15&amp;analysismethod3)</f>
        <v xml:space="preserve">Secret Shopper: Network Participation; 
</v>
      </c>
      <c r="DY126" s="251" t="str">
        <f>IF(ISNUMBER(FIND(analysismethod3,'III_Plan comp 438.68 {Plan 10}'!BR$15)),"",'III_Plan comp 438.68 {Plan 10}'!BR$15&amp;analysismethod3)</f>
        <v xml:space="preserve">Secret Shopper: Network Participation; 
</v>
      </c>
      <c r="DZ126" s="251" t="str">
        <f>IF(ISNUMBER(FIND(analysismethod3,'III_Plan comp 438.68 {Plan 10}'!BS$15)),"",'III_Plan comp 438.68 {Plan 10}'!BS$15&amp;analysismethod3)</f>
        <v xml:space="preserve">Secret Shopper: Network Participation; 
</v>
      </c>
      <c r="EA126" s="251" t="str">
        <f>IF(ISNUMBER(FIND(analysismethod3,'III_Plan comp 438.68 {Plan 10}'!BT$15)),"",'III_Plan comp 438.68 {Plan 10}'!BT$15&amp;analysismethod3)</f>
        <v xml:space="preserve">Secret Shopper: Network Participation; 
</v>
      </c>
      <c r="EB126" s="251" t="str">
        <f>IF(ISNUMBER(FIND(analysismethod3,'III_Plan comp 438.68 {Plan 10}'!BU$15)),"",'III_Plan comp 438.68 {Plan 10}'!BU$15&amp;analysismethod3)</f>
        <v xml:space="preserve">Secret Shopper: Network Participation; 
</v>
      </c>
      <c r="EC126" s="251" t="str">
        <f>IF(ISNUMBER(FIND(analysismethod3,'III_Plan comp 438.68 {Plan 10}'!BV$15)),"",'III_Plan comp 438.68 {Plan 10}'!BV$15&amp;analysismethod3)</f>
        <v xml:space="preserve">Secret Shopper: Network Participation; 
</v>
      </c>
      <c r="ED126" s="251" t="str">
        <f>IF(ISNUMBER(FIND(analysismethod3,'III_Plan comp 438.68 {Plan 10}'!BW$15)),"",'III_Plan comp 438.68 {Plan 10}'!BW$15&amp;analysismethod3)</f>
        <v xml:space="preserve">Secret Shopper: Network Participation; 
</v>
      </c>
      <c r="EE126" s="251" t="str">
        <f>IF(ISNUMBER(FIND(analysismethod3,'III_Plan comp 438.68 {Plan 10}'!BX$15)),"",'III_Plan comp 438.68 {Plan 10}'!BX$15&amp;analysismethod3)</f>
        <v xml:space="preserve">Secret Shopper: Network Participation; 
</v>
      </c>
      <c r="EF126" s="251" t="str">
        <f>IF(ISNUMBER(FIND(analysismethod3,'III_Plan comp 438.68 {Plan 10}'!BY$15)),"",'III_Plan comp 438.68 {Plan 10}'!BY$15&amp;analysismethod3)</f>
        <v xml:space="preserve">Secret Shopper: Network Participation; 
</v>
      </c>
      <c r="EG126" s="251" t="str">
        <f>IF(ISNUMBER(FIND(analysismethod3,'III_Plan comp 438.68 {Plan 10}'!BZ$15)),"",'III_Plan comp 438.68 {Plan 10}'!BZ$15&amp;analysismethod3)</f>
        <v xml:space="preserve">Secret Shopper: Network Participation; 
</v>
      </c>
      <c r="EH126" s="251" t="str">
        <f>IF(ISNUMBER(FIND(analysismethod3,'III_Plan comp 438.68 {Plan 10}'!CA$15)),"",'III_Plan comp 438.68 {Plan 10}'!CA$15&amp;analysismethod3)</f>
        <v xml:space="preserve">Secret Shopper: Network Participation; 
</v>
      </c>
      <c r="EI126" s="251" t="str">
        <f>IF(ISNUMBER(FIND(analysismethod3,'III_Plan comp 438.68 {Plan 10}'!CB$15)),"",'III_Plan comp 438.68 {Plan 10}'!CB$15&amp;analysismethod3)</f>
        <v xml:space="preserve">Secret Shopper: Network Participation; 
</v>
      </c>
      <c r="EJ126" s="251" t="str">
        <f>IF(ISNUMBER(FIND(analysismethod3,'III_Plan comp 438.68 {Plan 10}'!CC$15)),"",'III_Plan comp 438.68 {Plan 10}'!CC$15&amp;analysismethod3)</f>
        <v xml:space="preserve">Secret Shopper: Network Participation; 
</v>
      </c>
      <c r="EK126" s="251" t="str">
        <f>IF(ISNUMBER(FIND(analysismethod3,'III_Plan comp 438.68 {Plan 10}'!CD$15)),"",'III_Plan comp 438.68 {Plan 10}'!CD$15&amp;analysismethod3)</f>
        <v xml:space="preserve">Secret Shopper: Network Participation; 
</v>
      </c>
      <c r="EL126" s="251" t="str">
        <f>IF(ISNUMBER(FIND(analysismethod3,'III_Plan comp 438.68 {Plan 10}'!CE$15)),"",'III_Plan comp 438.68 {Plan 10}'!CE$15&amp;analysismethod3)</f>
        <v xml:space="preserve">Secret Shopper: Network Participation; 
</v>
      </c>
      <c r="EM126" s="251" t="str">
        <f>IF(ISNUMBER(FIND(analysismethod3,'III_Plan comp 438.68 {Plan 10}'!CF$15)),"",'III_Plan comp 438.68 {Plan 10}'!CF$15&amp;analysismethod3)</f>
        <v xml:space="preserve">Secret Shopper: Network Participation; 
</v>
      </c>
      <c r="EN126" s="251" t="str">
        <f>IF(ISNUMBER(FIND(analysismethod3,'III_Plan comp 438.68 {Plan 10}'!CG$15)),"",'III_Plan comp 438.68 {Plan 10}'!CG$15&amp;analysismethod3)</f>
        <v xml:space="preserve">Secret Shopper: Network Participation; 
</v>
      </c>
      <c r="EO126" s="251" t="str">
        <f>IF(ISNUMBER(FIND(analysismethod3,'III_Plan comp 438.68 {Plan 10}'!CH$15)),"",'III_Plan comp 438.68 {Plan 10}'!CH$15&amp;analysismethod3)</f>
        <v xml:space="preserve">Secret Shopper: Network Participation; 
</v>
      </c>
      <c r="EP126" s="251" t="str">
        <f>IF(ISNUMBER(FIND(analysismethod3,'III_Plan comp 438.68 {Plan 10}'!CI$15)),"",'III_Plan comp 438.68 {Plan 10}'!CI$15&amp;analysismethod3)</f>
        <v xml:space="preserve">Secret Shopper: Network Participation; 
</v>
      </c>
      <c r="EQ126" s="251" t="str">
        <f>IF(ISNUMBER(FIND(analysismethod3,'III_Plan comp 438.68 {Plan 10}'!CJ$15)),"",'III_Plan comp 438.68 {Plan 10}'!CJ$15&amp;analysismethod3)</f>
        <v xml:space="preserve">Secret Shopper: Network Participation; 
</v>
      </c>
      <c r="ER126" s="251" t="str">
        <f>IF(ISNUMBER(FIND(analysismethod3,'III_Plan comp 438.68 {Plan 10}'!CK$15)),"",'III_Plan comp 438.68 {Plan 10}'!CK$15&amp;analysismethod3)</f>
        <v xml:space="preserve">Secret Shopper: Network Participation; 
</v>
      </c>
      <c r="ES126" s="251" t="str">
        <f>IF(ISNUMBER(FIND(analysismethod3,'III_Plan comp 438.68 {Plan 10}'!CL$15)),"",'III_Plan comp 438.68 {Plan 10}'!CL$15&amp;analysismethod3)</f>
        <v xml:space="preserve">Secret Shopper: Network Participation; 
</v>
      </c>
      <c r="ET126" s="251" t="str">
        <f>IF(ISNUMBER(FIND(analysismethod3,'III_Plan comp 438.68 {Plan 10}'!CM$15)),"",'III_Plan comp 438.68 {Plan 10}'!CM$15&amp;analysismethod3)</f>
        <v xml:space="preserve">Secret Shopper: Network Participation; 
</v>
      </c>
      <c r="EU126" s="251" t="str">
        <f>IF(ISNUMBER(FIND(analysismethod3,'III_Plan comp 438.68 {Plan 10}'!CN$15)),"",'III_Plan comp 438.68 {Plan 10}'!CN$15&amp;analysismethod3)</f>
        <v xml:space="preserve">Secret Shopper: Network Participation; 
</v>
      </c>
      <c r="EV126" s="251" t="str">
        <f>IF(ISNUMBER(FIND(analysismethod3,'III_Plan comp 438.68 {Plan 10}'!CO$15)),"",'III_Plan comp 438.68 {Plan 10}'!CO$15&amp;analysismethod3)</f>
        <v xml:space="preserve">Secret Shopper: Network Participation; 
</v>
      </c>
      <c r="EW126" s="251" t="str">
        <f>IF(ISNUMBER(FIND(analysismethod3,'III_Plan comp 438.68 {Plan 10}'!CP$15)),"",'III_Plan comp 438.68 {Plan 10}'!CP$15&amp;analysismethod3)</f>
        <v xml:space="preserve">Secret Shopper: Network Participation; 
</v>
      </c>
      <c r="EX126" s="251" t="str">
        <f>IF(ISNUMBER(FIND(analysismethod3,'III_Plan comp 438.68 {Plan 10}'!CQ$15)),"",'III_Plan comp 438.68 {Plan 10}'!CQ$15&amp;analysismethod3)</f>
        <v xml:space="preserve">Secret Shopper: Network Participation; 
</v>
      </c>
      <c r="EY126" s="251" t="str">
        <f>IF(ISNUMBER(FIND(analysismethod3,'III_Plan comp 438.68 {Plan 10}'!CR$15)),"",'III_Plan comp 438.68 {Plan 10}'!CR$15&amp;analysismethod3)</f>
        <v xml:space="preserve">Secret Shopper: Network Participation; 
</v>
      </c>
      <c r="EZ126" s="251" t="str">
        <f>IF(ISNUMBER(FIND(analysismethod3,'III_Plan comp 438.68 {Plan 10}'!CS$15)),"",'III_Plan comp 438.68 {Plan 10}'!CS$15&amp;analysismethod3)</f>
        <v xml:space="preserve">Secret Shopper: Network Participation; 
</v>
      </c>
      <c r="FA126" s="251" t="str">
        <f>IF(ISNUMBER(FIND(analysismethod3,'III_Plan comp 438.68 {Plan 10}'!CT$15)),"",'III_Plan comp 438.68 {Plan 10}'!CT$15&amp;analysismethod3)</f>
        <v xml:space="preserve">Secret Shopper: Network Participation; 
</v>
      </c>
      <c r="FB126" s="251" t="str">
        <f>IF(ISNUMBER(FIND(analysismethod3,'III_Plan comp 438.68 {Plan 10}'!CU$15)),"",'III_Plan comp 438.68 {Plan 10}'!CU$15&amp;analysismethod3)</f>
        <v xml:space="preserve">Secret Shopper: Network Participation; 
</v>
      </c>
      <c r="FC126" s="251" t="str">
        <f>IF(ISNUMBER(FIND(analysismethod3,'III_Plan comp 438.68 {Plan 10}'!CV$15)),"",'III_Plan comp 438.68 {Plan 10}'!CV$15&amp;analysismethod3)</f>
        <v xml:space="preserve">Secret Shopper: Network Participation; 
</v>
      </c>
      <c r="FD126" s="251" t="str">
        <f>IF(ISNUMBER(FIND(analysismethod3,'III_Plan comp 438.68 {Plan 10}'!CW$15)),"",'III_Plan comp 438.68 {Plan 10}'!CW$15&amp;analysismethod3)</f>
        <v xml:space="preserve">Secret Shopper: Network Participation; 
</v>
      </c>
      <c r="FE126" s="251" t="str">
        <f>IF(ISNUMBER(FIND(analysismethod3,'III_Plan comp 438.68 {Plan 10}'!CX$15)),"",'III_Plan comp 438.68 {Plan 10}'!CX$15&amp;analysismethod3)</f>
        <v xml:space="preserve">Secret Shopper: Network Participation; 
</v>
      </c>
      <c r="FF126" s="251" t="str">
        <f>IF(ISNUMBER(FIND(analysismethod3,'III_Plan comp 438.68 {Plan 10}'!CY$15)),"",'III_Plan comp 438.68 {Plan 10}'!CY$15&amp;analysismethod3)</f>
        <v xml:space="preserve">Secret Shopper: Network Participation; 
</v>
      </c>
      <c r="FG126" s="251" t="str">
        <f>IF(ISNUMBER(FIND(analysismethod3,'III_Plan comp 438.68 {Plan 10}'!CZ$15)),"",'III_Plan comp 438.68 {Plan 10}'!CZ$15&amp;analysismethod3)</f>
        <v xml:space="preserve">Secret Shopper: Network Participation; 
</v>
      </c>
    </row>
    <row r="127" spans="62:163" x14ac:dyDescent="0.2">
      <c r="BK127" s="250" t="str">
        <f>IF('I_State and program information'!$E$62="Yes","Secret Shopper: Appointment Availability"&amp;"; "&amp;CHAR(10)&amp;CHAR(10),"")</f>
        <v xml:space="preserve">Secret Shopper: Appointment Availability; 
</v>
      </c>
      <c r="BL127" s="251" t="str">
        <f>IF(ISNUMBER(FIND(analysismethod4,'III_Plan comp 438.68 {Plan 10}'!E$15)),"",'III_Plan comp 438.68 {Plan 10}'!E$15&amp;analysismethod4)</f>
        <v xml:space="preserve">Secret Shopper: Appointment Availability; 
</v>
      </c>
      <c r="BM127" s="251" t="str">
        <f>IF(ISNUMBER(FIND(analysismethod4,'III_Plan comp 438.68 {Plan 10}'!F$15)),"",'III_Plan comp 438.68 {Plan 10}'!F$15&amp;analysismethod4)</f>
        <v xml:space="preserve">Secret Shopper: Appointment Availability; 
</v>
      </c>
      <c r="BN127" s="251" t="str">
        <f>IF(ISNUMBER(FIND(analysismethod4,'III_Plan comp 438.68 {Plan 10}'!G$15)),"",'III_Plan comp 438.68 {Plan 10}'!G$15&amp;analysismethod4)</f>
        <v xml:space="preserve">Secret Shopper: Appointment Availability; 
</v>
      </c>
      <c r="BO127" s="251" t="str">
        <f>IF(ISNUMBER(FIND(analysismethod4,'III_Plan comp 438.68 {Plan 10}'!H$15)),"",'III_Plan comp 438.68 {Plan 10}'!H$15&amp;analysismethod4)</f>
        <v xml:space="preserve">Secret Shopper: Appointment Availability; 
</v>
      </c>
      <c r="BP127" s="251" t="str">
        <f>IF(ISNUMBER(FIND(analysismethod4,'III_Plan comp 438.68 {Plan 10}'!I$15)),"",'III_Plan comp 438.68 {Plan 10}'!I$15&amp;analysismethod4)</f>
        <v xml:space="preserve">Secret Shopper: Appointment Availability; 
</v>
      </c>
      <c r="BQ127" s="251" t="str">
        <f>IF(ISNUMBER(FIND(analysismethod4,'III_Plan comp 438.68 {Plan 10}'!J$15)),"",'III_Plan comp 438.68 {Plan 10}'!J$15&amp;analysismethod4)</f>
        <v xml:space="preserve">Secret Shopper: Appointment Availability; 
</v>
      </c>
      <c r="BR127" s="251" t="str">
        <f>IF(ISNUMBER(FIND(analysismethod4,'III_Plan comp 438.68 {Plan 10}'!K$15)),"",'III_Plan comp 438.68 {Plan 10}'!K$15&amp;analysismethod4)</f>
        <v xml:space="preserve">Secret Shopper: Appointment Availability; 
</v>
      </c>
      <c r="BS127" s="251" t="str">
        <f>IF(ISNUMBER(FIND(analysismethod4,'III_Plan comp 438.68 {Plan 10}'!L$15)),"",'III_Plan comp 438.68 {Plan 10}'!L$15&amp;analysismethod4)</f>
        <v xml:space="preserve">Secret Shopper: Appointment Availability; 
</v>
      </c>
      <c r="BT127" s="251" t="str">
        <f>IF(ISNUMBER(FIND(analysismethod4,'III_Plan comp 438.68 {Plan 10}'!M$15)),"",'III_Plan comp 438.68 {Plan 10}'!M$15&amp;analysismethod4)</f>
        <v xml:space="preserve">Secret Shopper: Appointment Availability; 
</v>
      </c>
      <c r="BU127" s="251" t="str">
        <f>IF(ISNUMBER(FIND(analysismethod4,'III_Plan comp 438.68 {Plan 10}'!N$15)),"",'III_Plan comp 438.68 {Plan 10}'!N$15&amp;analysismethod4)</f>
        <v xml:space="preserve">Secret Shopper: Appointment Availability; 
</v>
      </c>
      <c r="BV127" s="251" t="str">
        <f>IF(ISNUMBER(FIND(analysismethod4,'III_Plan comp 438.68 {Plan 10}'!O$15)),"",'III_Plan comp 438.68 {Plan 10}'!O$15&amp;analysismethod4)</f>
        <v xml:space="preserve">Secret Shopper: Appointment Availability; 
</v>
      </c>
      <c r="BW127" s="251" t="str">
        <f>IF(ISNUMBER(FIND(analysismethod4,'III_Plan comp 438.68 {Plan 10}'!P$15)),"",'III_Plan comp 438.68 {Plan 10}'!P$15&amp;analysismethod4)</f>
        <v xml:space="preserve">Secret Shopper: Appointment Availability; 
</v>
      </c>
      <c r="BX127" s="251" t="str">
        <f>IF(ISNUMBER(FIND(analysismethod4,'III_Plan comp 438.68 {Plan 10}'!Q$15)),"",'III_Plan comp 438.68 {Plan 10}'!Q$15&amp;analysismethod4)</f>
        <v xml:space="preserve">Secret Shopper: Appointment Availability; 
</v>
      </c>
      <c r="BY127" s="251" t="str">
        <f>IF(ISNUMBER(FIND(analysismethod4,'III_Plan comp 438.68 {Plan 10}'!R$15)),"",'III_Plan comp 438.68 {Plan 10}'!R$15&amp;analysismethod4)</f>
        <v xml:space="preserve">Secret Shopper: Appointment Availability; 
</v>
      </c>
      <c r="BZ127" s="251" t="str">
        <f>IF(ISNUMBER(FIND(analysismethod4,'III_Plan comp 438.68 {Plan 10}'!S$15)),"",'III_Plan comp 438.68 {Plan 10}'!S$15&amp;analysismethod4)</f>
        <v xml:space="preserve">Secret Shopper: Appointment Availability; 
</v>
      </c>
      <c r="CA127" s="251" t="str">
        <f>IF(ISNUMBER(FIND(analysismethod4,'III_Plan comp 438.68 {Plan 10}'!T$15)),"",'III_Plan comp 438.68 {Plan 10}'!T$15&amp;analysismethod4)</f>
        <v xml:space="preserve">Secret Shopper: Appointment Availability; 
</v>
      </c>
      <c r="CB127" s="251" t="str">
        <f>IF(ISNUMBER(FIND(analysismethod4,'III_Plan comp 438.68 {Plan 10}'!U$15)),"",'III_Plan comp 438.68 {Plan 10}'!U$15&amp;analysismethod4)</f>
        <v xml:space="preserve">Secret Shopper: Appointment Availability; 
</v>
      </c>
      <c r="CC127" s="251" t="str">
        <f>IF(ISNUMBER(FIND(analysismethod4,'III_Plan comp 438.68 {Plan 10}'!V$15)),"",'III_Plan comp 438.68 {Plan 10}'!V$15&amp;analysismethod4)</f>
        <v xml:space="preserve">Secret Shopper: Appointment Availability; 
</v>
      </c>
      <c r="CD127" s="251" t="str">
        <f>IF(ISNUMBER(FIND(analysismethod4,'III_Plan comp 438.68 {Plan 10}'!W$15)),"",'III_Plan comp 438.68 {Plan 10}'!W$15&amp;analysismethod4)</f>
        <v xml:space="preserve">Secret Shopper: Appointment Availability; 
</v>
      </c>
      <c r="CE127" s="251" t="str">
        <f>IF(ISNUMBER(FIND(analysismethod4,'III_Plan comp 438.68 {Plan 10}'!X$15)),"",'III_Plan comp 438.68 {Plan 10}'!X$15&amp;analysismethod4)</f>
        <v xml:space="preserve">Secret Shopper: Appointment Availability; 
</v>
      </c>
      <c r="CF127" s="251" t="str">
        <f>IF(ISNUMBER(FIND(analysismethod4,'III_Plan comp 438.68 {Plan 10}'!Y$15)),"",'III_Plan comp 438.68 {Plan 10}'!Y$15&amp;analysismethod4)</f>
        <v xml:space="preserve">Secret Shopper: Appointment Availability; 
</v>
      </c>
      <c r="CG127" s="251" t="str">
        <f>IF(ISNUMBER(FIND(analysismethod4,'III_Plan comp 438.68 {Plan 10}'!Z$15)),"",'III_Plan comp 438.68 {Plan 10}'!Z$15&amp;analysismethod4)</f>
        <v xml:space="preserve">Secret Shopper: Appointment Availability; 
</v>
      </c>
      <c r="CH127" s="251" t="str">
        <f>IF(ISNUMBER(FIND(analysismethod4,'III_Plan comp 438.68 {Plan 10}'!AA$15)),"",'III_Plan comp 438.68 {Plan 10}'!AA$15&amp;analysismethod4)</f>
        <v xml:space="preserve">Secret Shopper: Appointment Availability; 
</v>
      </c>
      <c r="CI127" s="251" t="str">
        <f>IF(ISNUMBER(FIND(analysismethod4,'III_Plan comp 438.68 {Plan 10}'!AB$15)),"",'III_Plan comp 438.68 {Plan 10}'!AB$15&amp;analysismethod4)</f>
        <v xml:space="preserve">Secret Shopper: Appointment Availability; 
</v>
      </c>
      <c r="CJ127" s="251" t="str">
        <f>IF(ISNUMBER(FIND(analysismethod4,'III_Plan comp 438.68 {Plan 10}'!AC$15)),"",'III_Plan comp 438.68 {Plan 10}'!AC$15&amp;analysismethod4)</f>
        <v xml:space="preserve">Secret Shopper: Appointment Availability; 
</v>
      </c>
      <c r="CK127" s="251" t="str">
        <f>IF(ISNUMBER(FIND(analysismethod4,'III_Plan comp 438.68 {Plan 10}'!AD$15)),"",'III_Plan comp 438.68 {Plan 10}'!AD$15&amp;analysismethod4)</f>
        <v xml:space="preserve">Secret Shopper: Appointment Availability; 
</v>
      </c>
      <c r="CL127" s="251" t="str">
        <f>IF(ISNUMBER(FIND(analysismethod4,'III_Plan comp 438.68 {Plan 10}'!AE$15)),"",'III_Plan comp 438.68 {Plan 10}'!AE$15&amp;analysismethod4)</f>
        <v xml:space="preserve">Secret Shopper: Appointment Availability; 
</v>
      </c>
      <c r="CM127" s="251" t="str">
        <f>IF(ISNUMBER(FIND(analysismethod4,'III_Plan comp 438.68 {Plan 10}'!AF$15)),"",'III_Plan comp 438.68 {Plan 10}'!AF$15&amp;analysismethod4)</f>
        <v xml:space="preserve">Secret Shopper: Appointment Availability; 
</v>
      </c>
      <c r="CN127" s="251" t="str">
        <f>IF(ISNUMBER(FIND(analysismethod4,'III_Plan comp 438.68 {Plan 10}'!AG$15)),"",'III_Plan comp 438.68 {Plan 10}'!AG$15&amp;analysismethod4)</f>
        <v xml:space="preserve">Secret Shopper: Appointment Availability; 
</v>
      </c>
      <c r="CO127" s="251" t="str">
        <f>IF(ISNUMBER(FIND(analysismethod4,'III_Plan comp 438.68 {Plan 10}'!AH$15)),"",'III_Plan comp 438.68 {Plan 10}'!AH$15&amp;analysismethod4)</f>
        <v xml:space="preserve">Secret Shopper: Appointment Availability; 
</v>
      </c>
      <c r="CP127" s="251" t="str">
        <f>IF(ISNUMBER(FIND(analysismethod4,'III_Plan comp 438.68 {Plan 10}'!AI$15)),"",'III_Plan comp 438.68 {Plan 10}'!AI$15&amp;analysismethod4)</f>
        <v xml:space="preserve">Secret Shopper: Appointment Availability; 
</v>
      </c>
      <c r="CQ127" s="251" t="str">
        <f>IF(ISNUMBER(FIND(analysismethod4,'III_Plan comp 438.68 {Plan 10}'!AJ$15)),"",'III_Plan comp 438.68 {Plan 10}'!AJ$15&amp;analysismethod4)</f>
        <v xml:space="preserve">Secret Shopper: Appointment Availability; 
</v>
      </c>
      <c r="CR127" s="251" t="str">
        <f>IF(ISNUMBER(FIND(analysismethod4,'III_Plan comp 438.68 {Plan 10}'!AK$15)),"",'III_Plan comp 438.68 {Plan 10}'!AK$15&amp;analysismethod4)</f>
        <v xml:space="preserve">Secret Shopper: Appointment Availability; 
</v>
      </c>
      <c r="CS127" s="251" t="str">
        <f>IF(ISNUMBER(FIND(analysismethod4,'III_Plan comp 438.68 {Plan 10}'!AL$15)),"",'III_Plan comp 438.68 {Plan 10}'!AL$15&amp;analysismethod4)</f>
        <v xml:space="preserve">Secret Shopper: Appointment Availability; 
</v>
      </c>
      <c r="CT127" s="251" t="str">
        <f>IF(ISNUMBER(FIND(analysismethod4,'III_Plan comp 438.68 {Plan 10}'!AM$15)),"",'III_Plan comp 438.68 {Plan 10}'!AM$15&amp;analysismethod4)</f>
        <v xml:space="preserve">Secret Shopper: Appointment Availability; 
</v>
      </c>
      <c r="CU127" s="251" t="str">
        <f>IF(ISNUMBER(FIND(analysismethod4,'III_Plan comp 438.68 {Plan 10}'!AN$15)),"",'III_Plan comp 438.68 {Plan 10}'!AN$15&amp;analysismethod4)</f>
        <v xml:space="preserve">Secret Shopper: Appointment Availability; 
</v>
      </c>
      <c r="CV127" s="251" t="str">
        <f>IF(ISNUMBER(FIND(analysismethod4,'III_Plan comp 438.68 {Plan 10}'!AO$15)),"",'III_Plan comp 438.68 {Plan 10}'!AO$15&amp;analysismethod4)</f>
        <v xml:space="preserve">Secret Shopper: Appointment Availability; 
</v>
      </c>
      <c r="CW127" s="251" t="str">
        <f>IF(ISNUMBER(FIND(analysismethod4,'III_Plan comp 438.68 {Plan 10}'!AP$15)),"",'III_Plan comp 438.68 {Plan 10}'!AP$15&amp;analysismethod4)</f>
        <v xml:space="preserve">Secret Shopper: Appointment Availability; 
</v>
      </c>
      <c r="CX127" s="251" t="str">
        <f>IF(ISNUMBER(FIND(analysismethod4,'III_Plan comp 438.68 {Plan 10}'!AQ$15)),"",'III_Plan comp 438.68 {Plan 10}'!AQ$15&amp;analysismethod4)</f>
        <v xml:space="preserve">Secret Shopper: Appointment Availability; 
</v>
      </c>
      <c r="CY127" s="251" t="str">
        <f>IF(ISNUMBER(FIND(analysismethod4,'III_Plan comp 438.68 {Plan 10}'!AR$15)),"",'III_Plan comp 438.68 {Plan 10}'!AR$15&amp;analysismethod4)</f>
        <v xml:space="preserve">Secret Shopper: Appointment Availability; 
</v>
      </c>
      <c r="CZ127" s="251" t="str">
        <f>IF(ISNUMBER(FIND(analysismethod4,'III_Plan comp 438.68 {Plan 10}'!AS$15)),"",'III_Plan comp 438.68 {Plan 10}'!AS$15&amp;analysismethod4)</f>
        <v xml:space="preserve">Secret Shopper: Appointment Availability; 
</v>
      </c>
      <c r="DA127" s="251" t="str">
        <f>IF(ISNUMBER(FIND(analysismethod4,'III_Plan comp 438.68 {Plan 10}'!AT$15)),"",'III_Plan comp 438.68 {Plan 10}'!AT$15&amp;analysismethod4)</f>
        <v xml:space="preserve">Secret Shopper: Appointment Availability; 
</v>
      </c>
      <c r="DB127" s="251" t="str">
        <f>IF(ISNUMBER(FIND(analysismethod4,'III_Plan comp 438.68 {Plan 10}'!AU$15)),"",'III_Plan comp 438.68 {Plan 10}'!AU$15&amp;analysismethod4)</f>
        <v xml:space="preserve">Secret Shopper: Appointment Availability; 
</v>
      </c>
      <c r="DC127" s="251" t="str">
        <f>IF(ISNUMBER(FIND(analysismethod4,'III_Plan comp 438.68 {Plan 10}'!AV$15)),"",'III_Plan comp 438.68 {Plan 10}'!AV$15&amp;analysismethod4)</f>
        <v xml:space="preserve">Secret Shopper: Appointment Availability; 
</v>
      </c>
      <c r="DD127" s="251" t="str">
        <f>IF(ISNUMBER(FIND(analysismethod4,'III_Plan comp 438.68 {Plan 10}'!AW$15)),"",'III_Plan comp 438.68 {Plan 10}'!AW$15&amp;analysismethod4)</f>
        <v xml:space="preserve">Secret Shopper: Appointment Availability; 
</v>
      </c>
      <c r="DE127" s="251" t="str">
        <f>IF(ISNUMBER(FIND(analysismethod4,'III_Plan comp 438.68 {Plan 10}'!AX$15)),"",'III_Plan comp 438.68 {Plan 10}'!AX$15&amp;analysismethod4)</f>
        <v xml:space="preserve">Secret Shopper: Appointment Availability; 
</v>
      </c>
      <c r="DF127" s="251" t="str">
        <f>IF(ISNUMBER(FIND(analysismethod4,'III_Plan comp 438.68 {Plan 10}'!AY$15)),"",'III_Plan comp 438.68 {Plan 10}'!AY$15&amp;analysismethod4)</f>
        <v xml:space="preserve">Secret Shopper: Appointment Availability; 
</v>
      </c>
      <c r="DG127" s="251" t="str">
        <f>IF(ISNUMBER(FIND(analysismethod4,'III_Plan comp 438.68 {Plan 10}'!AZ$15)),"",'III_Plan comp 438.68 {Plan 10}'!AZ$15&amp;analysismethod4)</f>
        <v xml:space="preserve">Secret Shopper: Appointment Availability; 
</v>
      </c>
      <c r="DH127" s="251" t="str">
        <f>IF(ISNUMBER(FIND(analysismethod4,'III_Plan comp 438.68 {Plan 10}'!BA$15)),"",'III_Plan comp 438.68 {Plan 10}'!BA$15&amp;analysismethod4)</f>
        <v xml:space="preserve">Secret Shopper: Appointment Availability; 
</v>
      </c>
      <c r="DI127" s="251" t="str">
        <f>IF(ISNUMBER(FIND(analysismethod4,'III_Plan comp 438.68 {Plan 10}'!BB$15)),"",'III_Plan comp 438.68 {Plan 10}'!BB$15&amp;analysismethod4)</f>
        <v xml:space="preserve">Secret Shopper: Appointment Availability; 
</v>
      </c>
      <c r="DJ127" s="251" t="str">
        <f>IF(ISNUMBER(FIND(analysismethod4,'III_Plan comp 438.68 {Plan 10}'!BC$15)),"",'III_Plan comp 438.68 {Plan 10}'!BC$15&amp;analysismethod4)</f>
        <v xml:space="preserve">Secret Shopper: Appointment Availability; 
</v>
      </c>
      <c r="DK127" s="251" t="str">
        <f>IF(ISNUMBER(FIND(analysismethod4,'III_Plan comp 438.68 {Plan 10}'!BD$15)),"",'III_Plan comp 438.68 {Plan 10}'!BD$15&amp;analysismethod4)</f>
        <v xml:space="preserve">Secret Shopper: Appointment Availability; 
</v>
      </c>
      <c r="DL127" s="251" t="str">
        <f>IF(ISNUMBER(FIND(analysismethod4,'III_Plan comp 438.68 {Plan 10}'!BE$15)),"",'III_Plan comp 438.68 {Plan 10}'!BE$15&amp;analysismethod4)</f>
        <v xml:space="preserve">Secret Shopper: Appointment Availability; 
</v>
      </c>
      <c r="DM127" s="251" t="str">
        <f>IF(ISNUMBER(FIND(analysismethod4,'III_Plan comp 438.68 {Plan 10}'!BF$15)),"",'III_Plan comp 438.68 {Plan 10}'!BF$15&amp;analysismethod4)</f>
        <v xml:space="preserve">Secret Shopper: Appointment Availability; 
</v>
      </c>
      <c r="DN127" s="251" t="str">
        <f>IF(ISNUMBER(FIND(analysismethod4,'III_Plan comp 438.68 {Plan 10}'!BG$15)),"",'III_Plan comp 438.68 {Plan 10}'!BG$15&amp;analysismethod4)</f>
        <v xml:space="preserve">Secret Shopper: Appointment Availability; 
</v>
      </c>
      <c r="DO127" s="251" t="str">
        <f>IF(ISNUMBER(FIND(analysismethod4,'III_Plan comp 438.68 {Plan 10}'!BH$15)),"",'III_Plan comp 438.68 {Plan 10}'!BH$15&amp;analysismethod4)</f>
        <v xml:space="preserve">Secret Shopper: Appointment Availability; 
</v>
      </c>
      <c r="DP127" s="251" t="str">
        <f>IF(ISNUMBER(FIND(analysismethod4,'III_Plan comp 438.68 {Plan 10}'!BI$15)),"",'III_Plan comp 438.68 {Plan 10}'!BI$15&amp;analysismethod4)</f>
        <v xml:space="preserve">Secret Shopper: Appointment Availability; 
</v>
      </c>
      <c r="DQ127" s="251" t="str">
        <f>IF(ISNUMBER(FIND(analysismethod4,'III_Plan comp 438.68 {Plan 10}'!BJ$15)),"",'III_Plan comp 438.68 {Plan 10}'!BJ$15&amp;analysismethod4)</f>
        <v xml:space="preserve">Secret Shopper: Appointment Availability; 
</v>
      </c>
      <c r="DR127" s="251" t="str">
        <f>IF(ISNUMBER(FIND(analysismethod4,'III_Plan comp 438.68 {Plan 10}'!BK$15)),"",'III_Plan comp 438.68 {Plan 10}'!BK$15&amp;analysismethod4)</f>
        <v xml:space="preserve">Secret Shopper: Appointment Availability; 
</v>
      </c>
      <c r="DS127" s="251" t="str">
        <f>IF(ISNUMBER(FIND(analysismethod4,'III_Plan comp 438.68 {Plan 10}'!BL$15)),"",'III_Plan comp 438.68 {Plan 10}'!BL$15&amp;analysismethod4)</f>
        <v xml:space="preserve">Secret Shopper: Appointment Availability; 
</v>
      </c>
      <c r="DT127" s="251" t="str">
        <f>IF(ISNUMBER(FIND(analysismethod4,'III_Plan comp 438.68 {Plan 10}'!BM$15)),"",'III_Plan comp 438.68 {Plan 10}'!BM$15&amp;analysismethod4)</f>
        <v xml:space="preserve">Secret Shopper: Appointment Availability; 
</v>
      </c>
      <c r="DU127" s="251" t="str">
        <f>IF(ISNUMBER(FIND(analysismethod4,'III_Plan comp 438.68 {Plan 10}'!BN$15)),"",'III_Plan comp 438.68 {Plan 10}'!BN$15&amp;analysismethod4)</f>
        <v xml:space="preserve">Secret Shopper: Appointment Availability; 
</v>
      </c>
      <c r="DV127" s="251" t="str">
        <f>IF(ISNUMBER(FIND(analysismethod4,'III_Plan comp 438.68 {Plan 10}'!BO$15)),"",'III_Plan comp 438.68 {Plan 10}'!BO$15&amp;analysismethod4)</f>
        <v xml:space="preserve">Secret Shopper: Appointment Availability; 
</v>
      </c>
      <c r="DW127" s="251" t="str">
        <f>IF(ISNUMBER(FIND(analysismethod4,'III_Plan comp 438.68 {Plan 10}'!BP$15)),"",'III_Plan comp 438.68 {Plan 10}'!BP$15&amp;analysismethod4)</f>
        <v xml:space="preserve">Secret Shopper: Appointment Availability; 
</v>
      </c>
      <c r="DX127" s="251" t="str">
        <f>IF(ISNUMBER(FIND(analysismethod4,'III_Plan comp 438.68 {Plan 10}'!BQ$15)),"",'III_Plan comp 438.68 {Plan 10}'!BQ$15&amp;analysismethod4)</f>
        <v xml:space="preserve">Secret Shopper: Appointment Availability; 
</v>
      </c>
      <c r="DY127" s="251" t="str">
        <f>IF(ISNUMBER(FIND(analysismethod4,'III_Plan comp 438.68 {Plan 10}'!BR$15)),"",'III_Plan comp 438.68 {Plan 10}'!BR$15&amp;analysismethod4)</f>
        <v xml:space="preserve">Secret Shopper: Appointment Availability; 
</v>
      </c>
      <c r="DZ127" s="251" t="str">
        <f>IF(ISNUMBER(FIND(analysismethod4,'III_Plan comp 438.68 {Plan 10}'!BS$15)),"",'III_Plan comp 438.68 {Plan 10}'!BS$15&amp;analysismethod4)</f>
        <v xml:space="preserve">Secret Shopper: Appointment Availability; 
</v>
      </c>
      <c r="EA127" s="251" t="str">
        <f>IF(ISNUMBER(FIND(analysismethod4,'III_Plan comp 438.68 {Plan 10}'!BT$15)),"",'III_Plan comp 438.68 {Plan 10}'!BT$15&amp;analysismethod4)</f>
        <v xml:space="preserve">Secret Shopper: Appointment Availability; 
</v>
      </c>
      <c r="EB127" s="251" t="str">
        <f>IF(ISNUMBER(FIND(analysismethod4,'III_Plan comp 438.68 {Plan 10}'!BU$15)),"",'III_Plan comp 438.68 {Plan 10}'!BU$15&amp;analysismethod4)</f>
        <v xml:space="preserve">Secret Shopper: Appointment Availability; 
</v>
      </c>
      <c r="EC127" s="251" t="str">
        <f>IF(ISNUMBER(FIND(analysismethod4,'III_Plan comp 438.68 {Plan 10}'!BV$15)),"",'III_Plan comp 438.68 {Plan 10}'!BV$15&amp;analysismethod4)</f>
        <v xml:space="preserve">Secret Shopper: Appointment Availability; 
</v>
      </c>
      <c r="ED127" s="251" t="str">
        <f>IF(ISNUMBER(FIND(analysismethod4,'III_Plan comp 438.68 {Plan 10}'!BW$15)),"",'III_Plan comp 438.68 {Plan 10}'!BW$15&amp;analysismethod4)</f>
        <v xml:space="preserve">Secret Shopper: Appointment Availability; 
</v>
      </c>
      <c r="EE127" s="251" t="str">
        <f>IF(ISNUMBER(FIND(analysismethod4,'III_Plan comp 438.68 {Plan 10}'!BX$15)),"",'III_Plan comp 438.68 {Plan 10}'!BX$15&amp;analysismethod4)</f>
        <v xml:space="preserve">Secret Shopper: Appointment Availability; 
</v>
      </c>
      <c r="EF127" s="251" t="str">
        <f>IF(ISNUMBER(FIND(analysismethod4,'III_Plan comp 438.68 {Plan 10}'!BY$15)),"",'III_Plan comp 438.68 {Plan 10}'!BY$15&amp;analysismethod4)</f>
        <v xml:space="preserve">Secret Shopper: Appointment Availability; 
</v>
      </c>
      <c r="EG127" s="251" t="str">
        <f>IF(ISNUMBER(FIND(analysismethod4,'III_Plan comp 438.68 {Plan 10}'!BZ$15)),"",'III_Plan comp 438.68 {Plan 10}'!BZ$15&amp;analysismethod4)</f>
        <v xml:space="preserve">Secret Shopper: Appointment Availability; 
</v>
      </c>
      <c r="EH127" s="251" t="str">
        <f>IF(ISNUMBER(FIND(analysismethod4,'III_Plan comp 438.68 {Plan 10}'!CA$15)),"",'III_Plan comp 438.68 {Plan 10}'!CA$15&amp;analysismethod4)</f>
        <v xml:space="preserve">Secret Shopper: Appointment Availability; 
</v>
      </c>
      <c r="EI127" s="251" t="str">
        <f>IF(ISNUMBER(FIND(analysismethod4,'III_Plan comp 438.68 {Plan 10}'!CB$15)),"",'III_Plan comp 438.68 {Plan 10}'!CB$15&amp;analysismethod4)</f>
        <v xml:space="preserve">Secret Shopper: Appointment Availability; 
</v>
      </c>
      <c r="EJ127" s="251" t="str">
        <f>IF(ISNUMBER(FIND(analysismethod4,'III_Plan comp 438.68 {Plan 10}'!CC$15)),"",'III_Plan comp 438.68 {Plan 10}'!CC$15&amp;analysismethod4)</f>
        <v xml:space="preserve">Secret Shopper: Appointment Availability; 
</v>
      </c>
      <c r="EK127" s="251" t="str">
        <f>IF(ISNUMBER(FIND(analysismethod4,'III_Plan comp 438.68 {Plan 10}'!CD$15)),"",'III_Plan comp 438.68 {Plan 10}'!CD$15&amp;analysismethod4)</f>
        <v xml:space="preserve">Secret Shopper: Appointment Availability; 
</v>
      </c>
      <c r="EL127" s="251" t="str">
        <f>IF(ISNUMBER(FIND(analysismethod4,'III_Plan comp 438.68 {Plan 10}'!CE$15)),"",'III_Plan comp 438.68 {Plan 10}'!CE$15&amp;analysismethod4)</f>
        <v xml:space="preserve">Secret Shopper: Appointment Availability; 
</v>
      </c>
      <c r="EM127" s="251" t="str">
        <f>IF(ISNUMBER(FIND(analysismethod4,'III_Plan comp 438.68 {Plan 10}'!CF$15)),"",'III_Plan comp 438.68 {Plan 10}'!CF$15&amp;analysismethod4)</f>
        <v xml:space="preserve">Secret Shopper: Appointment Availability; 
</v>
      </c>
      <c r="EN127" s="251" t="str">
        <f>IF(ISNUMBER(FIND(analysismethod4,'III_Plan comp 438.68 {Plan 10}'!CG$15)),"",'III_Plan comp 438.68 {Plan 10}'!CG$15&amp;analysismethod4)</f>
        <v xml:space="preserve">Secret Shopper: Appointment Availability; 
</v>
      </c>
      <c r="EO127" s="251" t="str">
        <f>IF(ISNUMBER(FIND(analysismethod4,'III_Plan comp 438.68 {Plan 10}'!CH$15)),"",'III_Plan comp 438.68 {Plan 10}'!CH$15&amp;analysismethod4)</f>
        <v xml:space="preserve">Secret Shopper: Appointment Availability; 
</v>
      </c>
      <c r="EP127" s="251" t="str">
        <f>IF(ISNUMBER(FIND(analysismethod4,'III_Plan comp 438.68 {Plan 10}'!CI$15)),"",'III_Plan comp 438.68 {Plan 10}'!CI$15&amp;analysismethod4)</f>
        <v xml:space="preserve">Secret Shopper: Appointment Availability; 
</v>
      </c>
      <c r="EQ127" s="251" t="str">
        <f>IF(ISNUMBER(FIND(analysismethod4,'III_Plan comp 438.68 {Plan 10}'!CJ$15)),"",'III_Plan comp 438.68 {Plan 10}'!CJ$15&amp;analysismethod4)</f>
        <v xml:space="preserve">Secret Shopper: Appointment Availability; 
</v>
      </c>
      <c r="ER127" s="251" t="str">
        <f>IF(ISNUMBER(FIND(analysismethod4,'III_Plan comp 438.68 {Plan 10}'!CK$15)),"",'III_Plan comp 438.68 {Plan 10}'!CK$15&amp;analysismethod4)</f>
        <v xml:space="preserve">Secret Shopper: Appointment Availability; 
</v>
      </c>
      <c r="ES127" s="251" t="str">
        <f>IF(ISNUMBER(FIND(analysismethod4,'III_Plan comp 438.68 {Plan 10}'!CL$15)),"",'III_Plan comp 438.68 {Plan 10}'!CL$15&amp;analysismethod4)</f>
        <v xml:space="preserve">Secret Shopper: Appointment Availability; 
</v>
      </c>
      <c r="ET127" s="251" t="str">
        <f>IF(ISNUMBER(FIND(analysismethod4,'III_Plan comp 438.68 {Plan 10}'!CM$15)),"",'III_Plan comp 438.68 {Plan 10}'!CM$15&amp;analysismethod4)</f>
        <v xml:space="preserve">Secret Shopper: Appointment Availability; 
</v>
      </c>
      <c r="EU127" s="251" t="str">
        <f>IF(ISNUMBER(FIND(analysismethod4,'III_Plan comp 438.68 {Plan 10}'!CN$15)),"",'III_Plan comp 438.68 {Plan 10}'!CN$15&amp;analysismethod4)</f>
        <v xml:space="preserve">Secret Shopper: Appointment Availability; 
</v>
      </c>
      <c r="EV127" s="251" t="str">
        <f>IF(ISNUMBER(FIND(analysismethod4,'III_Plan comp 438.68 {Plan 10}'!CO$15)),"",'III_Plan comp 438.68 {Plan 10}'!CO$15&amp;analysismethod4)</f>
        <v xml:space="preserve">Secret Shopper: Appointment Availability; 
</v>
      </c>
      <c r="EW127" s="251" t="str">
        <f>IF(ISNUMBER(FIND(analysismethod4,'III_Plan comp 438.68 {Plan 10}'!CP$15)),"",'III_Plan comp 438.68 {Plan 10}'!CP$15&amp;analysismethod4)</f>
        <v xml:space="preserve">Secret Shopper: Appointment Availability; 
</v>
      </c>
      <c r="EX127" s="251" t="str">
        <f>IF(ISNUMBER(FIND(analysismethod4,'III_Plan comp 438.68 {Plan 10}'!CQ$15)),"",'III_Plan comp 438.68 {Plan 10}'!CQ$15&amp;analysismethod4)</f>
        <v xml:space="preserve">Secret Shopper: Appointment Availability; 
</v>
      </c>
      <c r="EY127" s="251" t="str">
        <f>IF(ISNUMBER(FIND(analysismethod4,'III_Plan comp 438.68 {Plan 10}'!CR$15)),"",'III_Plan comp 438.68 {Plan 10}'!CR$15&amp;analysismethod4)</f>
        <v xml:space="preserve">Secret Shopper: Appointment Availability; 
</v>
      </c>
      <c r="EZ127" s="251" t="str">
        <f>IF(ISNUMBER(FIND(analysismethod4,'III_Plan comp 438.68 {Plan 10}'!CS$15)),"",'III_Plan comp 438.68 {Plan 10}'!CS$15&amp;analysismethod4)</f>
        <v xml:space="preserve">Secret Shopper: Appointment Availability; 
</v>
      </c>
      <c r="FA127" s="251" t="str">
        <f>IF(ISNUMBER(FIND(analysismethod4,'III_Plan comp 438.68 {Plan 10}'!CT$15)),"",'III_Plan comp 438.68 {Plan 10}'!CT$15&amp;analysismethod4)</f>
        <v xml:space="preserve">Secret Shopper: Appointment Availability; 
</v>
      </c>
      <c r="FB127" s="251" t="str">
        <f>IF(ISNUMBER(FIND(analysismethod4,'III_Plan comp 438.68 {Plan 10}'!CU$15)),"",'III_Plan comp 438.68 {Plan 10}'!CU$15&amp;analysismethod4)</f>
        <v xml:space="preserve">Secret Shopper: Appointment Availability; 
</v>
      </c>
      <c r="FC127" s="251" t="str">
        <f>IF(ISNUMBER(FIND(analysismethod4,'III_Plan comp 438.68 {Plan 10}'!CV$15)),"",'III_Plan comp 438.68 {Plan 10}'!CV$15&amp;analysismethod4)</f>
        <v xml:space="preserve">Secret Shopper: Appointment Availability; 
</v>
      </c>
      <c r="FD127" s="251" t="str">
        <f>IF(ISNUMBER(FIND(analysismethod4,'III_Plan comp 438.68 {Plan 10}'!CW$15)),"",'III_Plan comp 438.68 {Plan 10}'!CW$15&amp;analysismethod4)</f>
        <v xml:space="preserve">Secret Shopper: Appointment Availability; 
</v>
      </c>
      <c r="FE127" s="251" t="str">
        <f>IF(ISNUMBER(FIND(analysismethod4,'III_Plan comp 438.68 {Plan 10}'!CX$15)),"",'III_Plan comp 438.68 {Plan 10}'!CX$15&amp;analysismethod4)</f>
        <v xml:space="preserve">Secret Shopper: Appointment Availability; 
</v>
      </c>
      <c r="FF127" s="251" t="str">
        <f>IF(ISNUMBER(FIND(analysismethod4,'III_Plan comp 438.68 {Plan 10}'!CY$15)),"",'III_Plan comp 438.68 {Plan 10}'!CY$15&amp;analysismethod4)</f>
        <v xml:space="preserve">Secret Shopper: Appointment Availability; 
</v>
      </c>
      <c r="FG127" s="251" t="str">
        <f>IF(ISNUMBER(FIND(analysismethod4,'III_Plan comp 438.68 {Plan 10}'!CZ$15)),"",'III_Plan comp 438.68 {Plan 10}'!CZ$15&amp;analysismethod4)</f>
        <v xml:space="preserve">Secret Shopper: Appointment Availability; 
</v>
      </c>
    </row>
    <row r="128" spans="62:163" x14ac:dyDescent="0.2">
      <c r="BK128" s="250" t="str">
        <f>IF('I_State and program information'!$E$66="Yes","EVV Data Analysis"&amp;"; "&amp;CHAR(10)&amp;CHAR(10),"")</f>
        <v/>
      </c>
      <c r="BL128" s="251" t="str">
        <f>IF(ISNUMBER(FIND(analysismethod5,'III_Plan comp 438.68 {Plan 10}'!E$15)),"",'III_Plan comp 438.68 {Plan 10}'!E$15&amp;analysismethod5)</f>
        <v/>
      </c>
      <c r="BM128" s="251" t="str">
        <f>IF(ISNUMBER(FIND(analysismethod5,'III_Plan comp 438.68 {Plan 10}'!F$15)),"",'III_Plan comp 438.68 {Plan 10}'!F$15&amp;analysismethod5)</f>
        <v/>
      </c>
      <c r="BN128" s="251" t="str">
        <f>IF(ISNUMBER(FIND(analysismethod5,'III_Plan comp 438.68 {Plan 10}'!G$15)),"",'III_Plan comp 438.68 {Plan 10}'!G$15&amp;analysismethod5)</f>
        <v/>
      </c>
      <c r="BO128" s="251" t="str">
        <f>IF(ISNUMBER(FIND(analysismethod5,'III_Plan comp 438.68 {Plan 10}'!H$15)),"",'III_Plan comp 438.68 {Plan 10}'!H$15&amp;analysismethod5)</f>
        <v/>
      </c>
      <c r="BP128" s="251" t="str">
        <f>IF(ISNUMBER(FIND(analysismethod5,'III_Plan comp 438.68 {Plan 10}'!I$15)),"",'III_Plan comp 438.68 {Plan 10}'!I$15&amp;analysismethod5)</f>
        <v/>
      </c>
      <c r="BQ128" s="251" t="str">
        <f>IF(ISNUMBER(FIND(analysismethod5,'III_Plan comp 438.68 {Plan 10}'!J$15)),"",'III_Plan comp 438.68 {Plan 10}'!J$15&amp;analysismethod5)</f>
        <v/>
      </c>
      <c r="BR128" s="251" t="str">
        <f>IF(ISNUMBER(FIND(analysismethod5,'III_Plan comp 438.68 {Plan 10}'!K$15)),"",'III_Plan comp 438.68 {Plan 10}'!K$15&amp;analysismethod5)</f>
        <v/>
      </c>
      <c r="BS128" s="251" t="str">
        <f>IF(ISNUMBER(FIND(analysismethod5,'III_Plan comp 438.68 {Plan 10}'!L$15)),"",'III_Plan comp 438.68 {Plan 10}'!L$15&amp;analysismethod5)</f>
        <v/>
      </c>
      <c r="BT128" s="251" t="str">
        <f>IF(ISNUMBER(FIND(analysismethod5,'III_Plan comp 438.68 {Plan 10}'!M$15)),"",'III_Plan comp 438.68 {Plan 10}'!M$15&amp;analysismethod5)</f>
        <v/>
      </c>
      <c r="BU128" s="251" t="str">
        <f>IF(ISNUMBER(FIND(analysismethod5,'III_Plan comp 438.68 {Plan 10}'!N$15)),"",'III_Plan comp 438.68 {Plan 10}'!N$15&amp;analysismethod5)</f>
        <v/>
      </c>
      <c r="BV128" s="251" t="str">
        <f>IF(ISNUMBER(FIND(analysismethod5,'III_Plan comp 438.68 {Plan 10}'!O$15)),"",'III_Plan comp 438.68 {Plan 10}'!O$15&amp;analysismethod5)</f>
        <v/>
      </c>
      <c r="BW128" s="251" t="str">
        <f>IF(ISNUMBER(FIND(analysismethod5,'III_Plan comp 438.68 {Plan 10}'!P$15)),"",'III_Plan comp 438.68 {Plan 10}'!P$15&amp;analysismethod5)</f>
        <v/>
      </c>
      <c r="BX128" s="251" t="str">
        <f>IF(ISNUMBER(FIND(analysismethod5,'III_Plan comp 438.68 {Plan 10}'!Q$15)),"",'III_Plan comp 438.68 {Plan 10}'!Q$15&amp;analysismethod5)</f>
        <v/>
      </c>
      <c r="BY128" s="251" t="str">
        <f>IF(ISNUMBER(FIND(analysismethod5,'III_Plan comp 438.68 {Plan 10}'!R$15)),"",'III_Plan comp 438.68 {Plan 10}'!R$15&amp;analysismethod5)</f>
        <v/>
      </c>
      <c r="BZ128" s="251" t="str">
        <f>IF(ISNUMBER(FIND(analysismethod5,'III_Plan comp 438.68 {Plan 10}'!S$15)),"",'III_Plan comp 438.68 {Plan 10}'!S$15&amp;analysismethod5)</f>
        <v/>
      </c>
      <c r="CA128" s="251" t="str">
        <f>IF(ISNUMBER(FIND(analysismethod5,'III_Plan comp 438.68 {Plan 10}'!T$15)),"",'III_Plan comp 438.68 {Plan 10}'!T$15&amp;analysismethod5)</f>
        <v/>
      </c>
      <c r="CB128" s="251" t="str">
        <f>IF(ISNUMBER(FIND(analysismethod5,'III_Plan comp 438.68 {Plan 10}'!U$15)),"",'III_Plan comp 438.68 {Plan 10}'!U$15&amp;analysismethod5)</f>
        <v/>
      </c>
      <c r="CC128" s="251" t="str">
        <f>IF(ISNUMBER(FIND(analysismethod5,'III_Plan comp 438.68 {Plan 10}'!V$15)),"",'III_Plan comp 438.68 {Plan 10}'!V$15&amp;analysismethod5)</f>
        <v/>
      </c>
      <c r="CD128" s="251" t="str">
        <f>IF(ISNUMBER(FIND(analysismethod5,'III_Plan comp 438.68 {Plan 10}'!W$15)),"",'III_Plan comp 438.68 {Plan 10}'!W$15&amp;analysismethod5)</f>
        <v/>
      </c>
      <c r="CE128" s="251" t="str">
        <f>IF(ISNUMBER(FIND(analysismethod5,'III_Plan comp 438.68 {Plan 10}'!X$15)),"",'III_Plan comp 438.68 {Plan 10}'!X$15&amp;analysismethod5)</f>
        <v/>
      </c>
      <c r="CF128" s="251" t="str">
        <f>IF(ISNUMBER(FIND(analysismethod5,'III_Plan comp 438.68 {Plan 10}'!Y$15)),"",'III_Plan comp 438.68 {Plan 10}'!Y$15&amp;analysismethod5)</f>
        <v/>
      </c>
      <c r="CG128" s="251" t="str">
        <f>IF(ISNUMBER(FIND(analysismethod5,'III_Plan comp 438.68 {Plan 10}'!Z$15)),"",'III_Plan comp 438.68 {Plan 10}'!Z$15&amp;analysismethod5)</f>
        <v/>
      </c>
      <c r="CH128" s="251" t="str">
        <f>IF(ISNUMBER(FIND(analysismethod5,'III_Plan comp 438.68 {Plan 10}'!AA$15)),"",'III_Plan comp 438.68 {Plan 10}'!AA$15&amp;analysismethod5)</f>
        <v/>
      </c>
      <c r="CI128" s="251" t="str">
        <f>IF(ISNUMBER(FIND(analysismethod5,'III_Plan comp 438.68 {Plan 10}'!AB$15)),"",'III_Plan comp 438.68 {Plan 10}'!AB$15&amp;analysismethod5)</f>
        <v/>
      </c>
      <c r="CJ128" s="251" t="str">
        <f>IF(ISNUMBER(FIND(analysismethod5,'III_Plan comp 438.68 {Plan 10}'!AC$15)),"",'III_Plan comp 438.68 {Plan 10}'!AC$15&amp;analysismethod5)</f>
        <v/>
      </c>
      <c r="CK128" s="251" t="str">
        <f>IF(ISNUMBER(FIND(analysismethod5,'III_Plan comp 438.68 {Plan 10}'!AD$15)),"",'III_Plan comp 438.68 {Plan 10}'!AD$15&amp;analysismethod5)</f>
        <v/>
      </c>
      <c r="CL128" s="251" t="str">
        <f>IF(ISNUMBER(FIND(analysismethod5,'III_Plan comp 438.68 {Plan 10}'!AE$15)),"",'III_Plan comp 438.68 {Plan 10}'!AE$15&amp;analysismethod5)</f>
        <v/>
      </c>
      <c r="CM128" s="251" t="str">
        <f>IF(ISNUMBER(FIND(analysismethod5,'III_Plan comp 438.68 {Plan 10}'!AF$15)),"",'III_Plan comp 438.68 {Plan 10}'!AF$15&amp;analysismethod5)</f>
        <v/>
      </c>
      <c r="CN128" s="251" t="str">
        <f>IF(ISNUMBER(FIND(analysismethod5,'III_Plan comp 438.68 {Plan 10}'!AG$15)),"",'III_Plan comp 438.68 {Plan 10}'!AG$15&amp;analysismethod5)</f>
        <v/>
      </c>
      <c r="CO128" s="251" t="str">
        <f>IF(ISNUMBER(FIND(analysismethod5,'III_Plan comp 438.68 {Plan 10}'!AH$15)),"",'III_Plan comp 438.68 {Plan 10}'!AH$15&amp;analysismethod5)</f>
        <v/>
      </c>
      <c r="CP128" s="251" t="str">
        <f>IF(ISNUMBER(FIND(analysismethod5,'III_Plan comp 438.68 {Plan 10}'!AI$15)),"",'III_Plan comp 438.68 {Plan 10}'!AI$15&amp;analysismethod5)</f>
        <v/>
      </c>
      <c r="CQ128" s="251" t="str">
        <f>IF(ISNUMBER(FIND(analysismethod5,'III_Plan comp 438.68 {Plan 10}'!AJ$15)),"",'III_Plan comp 438.68 {Plan 10}'!AJ$15&amp;analysismethod5)</f>
        <v/>
      </c>
      <c r="CR128" s="251" t="str">
        <f>IF(ISNUMBER(FIND(analysismethod5,'III_Plan comp 438.68 {Plan 10}'!AK$15)),"",'III_Plan comp 438.68 {Plan 10}'!AK$15&amp;analysismethod5)</f>
        <v/>
      </c>
      <c r="CS128" s="251" t="str">
        <f>IF(ISNUMBER(FIND(analysismethod5,'III_Plan comp 438.68 {Plan 10}'!AL$15)),"",'III_Plan comp 438.68 {Plan 10}'!AL$15&amp;analysismethod5)</f>
        <v/>
      </c>
      <c r="CT128" s="251" t="str">
        <f>IF(ISNUMBER(FIND(analysismethod5,'III_Plan comp 438.68 {Plan 10}'!AM$15)),"",'III_Plan comp 438.68 {Plan 10}'!AM$15&amp;analysismethod5)</f>
        <v/>
      </c>
      <c r="CU128" s="251" t="str">
        <f>IF(ISNUMBER(FIND(analysismethod5,'III_Plan comp 438.68 {Plan 10}'!AN$15)),"",'III_Plan comp 438.68 {Plan 10}'!AN$15&amp;analysismethod5)</f>
        <v/>
      </c>
      <c r="CV128" s="251" t="str">
        <f>IF(ISNUMBER(FIND(analysismethod5,'III_Plan comp 438.68 {Plan 10}'!AO$15)),"",'III_Plan comp 438.68 {Plan 10}'!AO$15&amp;analysismethod5)</f>
        <v/>
      </c>
      <c r="CW128" s="251" t="str">
        <f>IF(ISNUMBER(FIND(analysismethod5,'III_Plan comp 438.68 {Plan 10}'!AP$15)),"",'III_Plan comp 438.68 {Plan 10}'!AP$15&amp;analysismethod5)</f>
        <v/>
      </c>
      <c r="CX128" s="251" t="str">
        <f>IF(ISNUMBER(FIND(analysismethod5,'III_Plan comp 438.68 {Plan 10}'!AQ$15)),"",'III_Plan comp 438.68 {Plan 10}'!AQ$15&amp;analysismethod5)</f>
        <v/>
      </c>
      <c r="CY128" s="251" t="str">
        <f>IF(ISNUMBER(FIND(analysismethod5,'III_Plan comp 438.68 {Plan 10}'!AR$15)),"",'III_Plan comp 438.68 {Plan 10}'!AR$15&amp;analysismethod5)</f>
        <v/>
      </c>
      <c r="CZ128" s="251" t="str">
        <f>IF(ISNUMBER(FIND(analysismethod5,'III_Plan comp 438.68 {Plan 10}'!AS$15)),"",'III_Plan comp 438.68 {Plan 10}'!AS$15&amp;analysismethod5)</f>
        <v/>
      </c>
      <c r="DA128" s="251" t="str">
        <f>IF(ISNUMBER(FIND(analysismethod5,'III_Plan comp 438.68 {Plan 10}'!AT$15)),"",'III_Plan comp 438.68 {Plan 10}'!AT$15&amp;analysismethod5)</f>
        <v/>
      </c>
      <c r="DB128" s="251" t="str">
        <f>IF(ISNUMBER(FIND(analysismethod5,'III_Plan comp 438.68 {Plan 10}'!AU$15)),"",'III_Plan comp 438.68 {Plan 10}'!AU$15&amp;analysismethod5)</f>
        <v/>
      </c>
      <c r="DC128" s="251" t="str">
        <f>IF(ISNUMBER(FIND(analysismethod5,'III_Plan comp 438.68 {Plan 10}'!AV$15)),"",'III_Plan comp 438.68 {Plan 10}'!AV$15&amp;analysismethod5)</f>
        <v/>
      </c>
      <c r="DD128" s="251" t="str">
        <f>IF(ISNUMBER(FIND(analysismethod5,'III_Plan comp 438.68 {Plan 10}'!AW$15)),"",'III_Plan comp 438.68 {Plan 10}'!AW$15&amp;analysismethod5)</f>
        <v/>
      </c>
      <c r="DE128" s="251" t="str">
        <f>IF(ISNUMBER(FIND(analysismethod5,'III_Plan comp 438.68 {Plan 10}'!AX$15)),"",'III_Plan comp 438.68 {Plan 10}'!AX$15&amp;analysismethod5)</f>
        <v/>
      </c>
      <c r="DF128" s="251" t="str">
        <f>IF(ISNUMBER(FIND(analysismethod5,'III_Plan comp 438.68 {Plan 10}'!AY$15)),"",'III_Plan comp 438.68 {Plan 10}'!AY$15&amp;analysismethod5)</f>
        <v/>
      </c>
      <c r="DG128" s="251" t="str">
        <f>IF(ISNUMBER(FIND(analysismethod5,'III_Plan comp 438.68 {Plan 10}'!AZ$15)),"",'III_Plan comp 438.68 {Plan 10}'!AZ$15&amp;analysismethod5)</f>
        <v/>
      </c>
      <c r="DH128" s="251" t="str">
        <f>IF(ISNUMBER(FIND(analysismethod5,'III_Plan comp 438.68 {Plan 10}'!BA$15)),"",'III_Plan comp 438.68 {Plan 10}'!BA$15&amp;analysismethod5)</f>
        <v/>
      </c>
      <c r="DI128" s="251" t="str">
        <f>IF(ISNUMBER(FIND(analysismethod5,'III_Plan comp 438.68 {Plan 10}'!BB$15)),"",'III_Plan comp 438.68 {Plan 10}'!BB$15&amp;analysismethod5)</f>
        <v/>
      </c>
      <c r="DJ128" s="251" t="str">
        <f>IF(ISNUMBER(FIND(analysismethod5,'III_Plan comp 438.68 {Plan 10}'!BC$15)),"",'III_Plan comp 438.68 {Plan 10}'!BC$15&amp;analysismethod5)</f>
        <v/>
      </c>
      <c r="DK128" s="251" t="str">
        <f>IF(ISNUMBER(FIND(analysismethod5,'III_Plan comp 438.68 {Plan 10}'!BD$15)),"",'III_Plan comp 438.68 {Plan 10}'!BD$15&amp;analysismethod5)</f>
        <v/>
      </c>
      <c r="DL128" s="251" t="str">
        <f>IF(ISNUMBER(FIND(analysismethod5,'III_Plan comp 438.68 {Plan 10}'!BE$15)),"",'III_Plan comp 438.68 {Plan 10}'!BE$15&amp;analysismethod5)</f>
        <v/>
      </c>
      <c r="DM128" s="251" t="str">
        <f>IF(ISNUMBER(FIND(analysismethod5,'III_Plan comp 438.68 {Plan 10}'!BF$15)),"",'III_Plan comp 438.68 {Plan 10}'!BF$15&amp;analysismethod5)</f>
        <v/>
      </c>
      <c r="DN128" s="251" t="str">
        <f>IF(ISNUMBER(FIND(analysismethod5,'III_Plan comp 438.68 {Plan 10}'!BG$15)),"",'III_Plan comp 438.68 {Plan 10}'!BG$15&amp;analysismethod5)</f>
        <v/>
      </c>
      <c r="DO128" s="251" t="str">
        <f>IF(ISNUMBER(FIND(analysismethod5,'III_Plan comp 438.68 {Plan 10}'!BH$15)),"",'III_Plan comp 438.68 {Plan 10}'!BH$15&amp;analysismethod5)</f>
        <v/>
      </c>
      <c r="DP128" s="251" t="str">
        <f>IF(ISNUMBER(FIND(analysismethod5,'III_Plan comp 438.68 {Plan 10}'!BI$15)),"",'III_Plan comp 438.68 {Plan 10}'!BI$15&amp;analysismethod5)</f>
        <v/>
      </c>
      <c r="DQ128" s="251" t="str">
        <f>IF(ISNUMBER(FIND(analysismethod5,'III_Plan comp 438.68 {Plan 10}'!BJ$15)),"",'III_Plan comp 438.68 {Plan 10}'!BJ$15&amp;analysismethod5)</f>
        <v/>
      </c>
      <c r="DR128" s="251" t="str">
        <f>IF(ISNUMBER(FIND(analysismethod5,'III_Plan comp 438.68 {Plan 10}'!BK$15)),"",'III_Plan comp 438.68 {Plan 10}'!BK$15&amp;analysismethod5)</f>
        <v/>
      </c>
      <c r="DS128" s="251" t="str">
        <f>IF(ISNUMBER(FIND(analysismethod5,'III_Plan comp 438.68 {Plan 10}'!BL$15)),"",'III_Plan comp 438.68 {Plan 10}'!BL$15&amp;analysismethod5)</f>
        <v/>
      </c>
      <c r="DT128" s="251" t="str">
        <f>IF(ISNUMBER(FIND(analysismethod5,'III_Plan comp 438.68 {Plan 10}'!BM$15)),"",'III_Plan comp 438.68 {Plan 10}'!BM$15&amp;analysismethod5)</f>
        <v/>
      </c>
      <c r="DU128" s="251" t="str">
        <f>IF(ISNUMBER(FIND(analysismethod5,'III_Plan comp 438.68 {Plan 10}'!BN$15)),"",'III_Plan comp 438.68 {Plan 10}'!BN$15&amp;analysismethod5)</f>
        <v/>
      </c>
      <c r="DV128" s="251" t="str">
        <f>IF(ISNUMBER(FIND(analysismethod5,'III_Plan comp 438.68 {Plan 10}'!BO$15)),"",'III_Plan comp 438.68 {Plan 10}'!BO$15&amp;analysismethod5)</f>
        <v/>
      </c>
      <c r="DW128" s="251" t="str">
        <f>IF(ISNUMBER(FIND(analysismethod5,'III_Plan comp 438.68 {Plan 10}'!BP$15)),"",'III_Plan comp 438.68 {Plan 10}'!BP$15&amp;analysismethod5)</f>
        <v/>
      </c>
      <c r="DX128" s="251" t="str">
        <f>IF(ISNUMBER(FIND(analysismethod5,'III_Plan comp 438.68 {Plan 10}'!BQ$15)),"",'III_Plan comp 438.68 {Plan 10}'!BQ$15&amp;analysismethod5)</f>
        <v/>
      </c>
      <c r="DY128" s="251" t="str">
        <f>IF(ISNUMBER(FIND(analysismethod5,'III_Plan comp 438.68 {Plan 10}'!BR$15)),"",'III_Plan comp 438.68 {Plan 10}'!BR$15&amp;analysismethod5)</f>
        <v/>
      </c>
      <c r="DZ128" s="251" t="str">
        <f>IF(ISNUMBER(FIND(analysismethod5,'III_Plan comp 438.68 {Plan 10}'!BS$15)),"",'III_Plan comp 438.68 {Plan 10}'!BS$15&amp;analysismethod5)</f>
        <v/>
      </c>
      <c r="EA128" s="251" t="str">
        <f>IF(ISNUMBER(FIND(analysismethod5,'III_Plan comp 438.68 {Plan 10}'!BT$15)),"",'III_Plan comp 438.68 {Plan 10}'!BT$15&amp;analysismethod5)</f>
        <v/>
      </c>
      <c r="EB128" s="251" t="str">
        <f>IF(ISNUMBER(FIND(analysismethod5,'III_Plan comp 438.68 {Plan 10}'!BU$15)),"",'III_Plan comp 438.68 {Plan 10}'!BU$15&amp;analysismethod5)</f>
        <v/>
      </c>
      <c r="EC128" s="251" t="str">
        <f>IF(ISNUMBER(FIND(analysismethod5,'III_Plan comp 438.68 {Plan 10}'!BV$15)),"",'III_Plan comp 438.68 {Plan 10}'!BV$15&amp;analysismethod5)</f>
        <v/>
      </c>
      <c r="ED128" s="251" t="str">
        <f>IF(ISNUMBER(FIND(analysismethod5,'III_Plan comp 438.68 {Plan 10}'!BW$15)),"",'III_Plan comp 438.68 {Plan 10}'!BW$15&amp;analysismethod5)</f>
        <v/>
      </c>
      <c r="EE128" s="251" t="str">
        <f>IF(ISNUMBER(FIND(analysismethod5,'III_Plan comp 438.68 {Plan 10}'!BX$15)),"",'III_Plan comp 438.68 {Plan 10}'!BX$15&amp;analysismethod5)</f>
        <v/>
      </c>
      <c r="EF128" s="251" t="str">
        <f>IF(ISNUMBER(FIND(analysismethod5,'III_Plan comp 438.68 {Plan 10}'!BY$15)),"",'III_Plan comp 438.68 {Plan 10}'!BY$15&amp;analysismethod5)</f>
        <v/>
      </c>
      <c r="EG128" s="251" t="str">
        <f>IF(ISNUMBER(FIND(analysismethod5,'III_Plan comp 438.68 {Plan 10}'!BZ$15)),"",'III_Plan comp 438.68 {Plan 10}'!BZ$15&amp;analysismethod5)</f>
        <v/>
      </c>
      <c r="EH128" s="251" t="str">
        <f>IF(ISNUMBER(FIND(analysismethod5,'III_Plan comp 438.68 {Plan 10}'!CA$15)),"",'III_Plan comp 438.68 {Plan 10}'!CA$15&amp;analysismethod5)</f>
        <v/>
      </c>
      <c r="EI128" s="251" t="str">
        <f>IF(ISNUMBER(FIND(analysismethod5,'III_Plan comp 438.68 {Plan 10}'!CB$15)),"",'III_Plan comp 438.68 {Plan 10}'!CB$15&amp;analysismethod5)</f>
        <v/>
      </c>
      <c r="EJ128" s="251" t="str">
        <f>IF(ISNUMBER(FIND(analysismethod5,'III_Plan comp 438.68 {Plan 10}'!CC$15)),"",'III_Plan comp 438.68 {Plan 10}'!CC$15&amp;analysismethod5)</f>
        <v/>
      </c>
      <c r="EK128" s="251" t="str">
        <f>IF(ISNUMBER(FIND(analysismethod5,'III_Plan comp 438.68 {Plan 10}'!CD$15)),"",'III_Plan comp 438.68 {Plan 10}'!CD$15&amp;analysismethod5)</f>
        <v/>
      </c>
      <c r="EL128" s="251" t="str">
        <f>IF(ISNUMBER(FIND(analysismethod5,'III_Plan comp 438.68 {Plan 10}'!CE$15)),"",'III_Plan comp 438.68 {Plan 10}'!CE$15&amp;analysismethod5)</f>
        <v/>
      </c>
      <c r="EM128" s="251" t="str">
        <f>IF(ISNUMBER(FIND(analysismethod5,'III_Plan comp 438.68 {Plan 10}'!CF$15)),"",'III_Plan comp 438.68 {Plan 10}'!CF$15&amp;analysismethod5)</f>
        <v/>
      </c>
      <c r="EN128" s="251" t="str">
        <f>IF(ISNUMBER(FIND(analysismethod5,'III_Plan comp 438.68 {Plan 10}'!CG$15)),"",'III_Plan comp 438.68 {Plan 10}'!CG$15&amp;analysismethod5)</f>
        <v/>
      </c>
      <c r="EO128" s="251" t="str">
        <f>IF(ISNUMBER(FIND(analysismethod5,'III_Plan comp 438.68 {Plan 10}'!CH$15)),"",'III_Plan comp 438.68 {Plan 10}'!CH$15&amp;analysismethod5)</f>
        <v/>
      </c>
      <c r="EP128" s="251" t="str">
        <f>IF(ISNUMBER(FIND(analysismethod5,'III_Plan comp 438.68 {Plan 10}'!CI$15)),"",'III_Plan comp 438.68 {Plan 10}'!CI$15&amp;analysismethod5)</f>
        <v/>
      </c>
      <c r="EQ128" s="251" t="str">
        <f>IF(ISNUMBER(FIND(analysismethod5,'III_Plan comp 438.68 {Plan 10}'!CJ$15)),"",'III_Plan comp 438.68 {Plan 10}'!CJ$15&amp;analysismethod5)</f>
        <v/>
      </c>
      <c r="ER128" s="251" t="str">
        <f>IF(ISNUMBER(FIND(analysismethod5,'III_Plan comp 438.68 {Plan 10}'!CK$15)),"",'III_Plan comp 438.68 {Plan 10}'!CK$15&amp;analysismethod5)</f>
        <v/>
      </c>
      <c r="ES128" s="251" t="str">
        <f>IF(ISNUMBER(FIND(analysismethod5,'III_Plan comp 438.68 {Plan 10}'!CL$15)),"",'III_Plan comp 438.68 {Plan 10}'!CL$15&amp;analysismethod5)</f>
        <v/>
      </c>
      <c r="ET128" s="251" t="str">
        <f>IF(ISNUMBER(FIND(analysismethod5,'III_Plan comp 438.68 {Plan 10}'!CM$15)),"",'III_Plan comp 438.68 {Plan 10}'!CM$15&amp;analysismethod5)</f>
        <v/>
      </c>
      <c r="EU128" s="251" t="str">
        <f>IF(ISNUMBER(FIND(analysismethod5,'III_Plan comp 438.68 {Plan 10}'!CN$15)),"",'III_Plan comp 438.68 {Plan 10}'!CN$15&amp;analysismethod5)</f>
        <v/>
      </c>
      <c r="EV128" s="251" t="str">
        <f>IF(ISNUMBER(FIND(analysismethod5,'III_Plan comp 438.68 {Plan 10}'!CO$15)),"",'III_Plan comp 438.68 {Plan 10}'!CO$15&amp;analysismethod5)</f>
        <v/>
      </c>
      <c r="EW128" s="251" t="str">
        <f>IF(ISNUMBER(FIND(analysismethod5,'III_Plan comp 438.68 {Plan 10}'!CP$15)),"",'III_Plan comp 438.68 {Plan 10}'!CP$15&amp;analysismethod5)</f>
        <v/>
      </c>
      <c r="EX128" s="251" t="str">
        <f>IF(ISNUMBER(FIND(analysismethod5,'III_Plan comp 438.68 {Plan 10}'!CQ$15)),"",'III_Plan comp 438.68 {Plan 10}'!CQ$15&amp;analysismethod5)</f>
        <v/>
      </c>
      <c r="EY128" s="251" t="str">
        <f>IF(ISNUMBER(FIND(analysismethod5,'III_Plan comp 438.68 {Plan 10}'!CR$15)),"",'III_Plan comp 438.68 {Plan 10}'!CR$15&amp;analysismethod5)</f>
        <v/>
      </c>
      <c r="EZ128" s="251" t="str">
        <f>IF(ISNUMBER(FIND(analysismethod5,'III_Plan comp 438.68 {Plan 10}'!CS$15)),"",'III_Plan comp 438.68 {Plan 10}'!CS$15&amp;analysismethod5)</f>
        <v/>
      </c>
      <c r="FA128" s="251" t="str">
        <f>IF(ISNUMBER(FIND(analysismethod5,'III_Plan comp 438.68 {Plan 10}'!CT$15)),"",'III_Plan comp 438.68 {Plan 10}'!CT$15&amp;analysismethod5)</f>
        <v/>
      </c>
      <c r="FB128" s="251" t="str">
        <f>IF(ISNUMBER(FIND(analysismethod5,'III_Plan comp 438.68 {Plan 10}'!CU$15)),"",'III_Plan comp 438.68 {Plan 10}'!CU$15&amp;analysismethod5)</f>
        <v/>
      </c>
      <c r="FC128" s="251" t="str">
        <f>IF(ISNUMBER(FIND(analysismethod5,'III_Plan comp 438.68 {Plan 10}'!CV$15)),"",'III_Plan comp 438.68 {Plan 10}'!CV$15&amp;analysismethod5)</f>
        <v/>
      </c>
      <c r="FD128" s="251" t="str">
        <f>IF(ISNUMBER(FIND(analysismethod5,'III_Plan comp 438.68 {Plan 10}'!CW$15)),"",'III_Plan comp 438.68 {Plan 10}'!CW$15&amp;analysismethod5)</f>
        <v/>
      </c>
      <c r="FE128" s="251" t="str">
        <f>IF(ISNUMBER(FIND(analysismethod5,'III_Plan comp 438.68 {Plan 10}'!CX$15)),"",'III_Plan comp 438.68 {Plan 10}'!CX$15&amp;analysismethod5)</f>
        <v/>
      </c>
      <c r="FF128" s="251" t="str">
        <f>IF(ISNUMBER(FIND(analysismethod5,'III_Plan comp 438.68 {Plan 10}'!CY$15)),"",'III_Plan comp 438.68 {Plan 10}'!CY$15&amp;analysismethod5)</f>
        <v/>
      </c>
      <c r="FG128" s="251" t="str">
        <f>IF(ISNUMBER(FIND(analysismethod5,'III_Plan comp 438.68 {Plan 10}'!CZ$15)),"",'III_Plan comp 438.68 {Plan 10}'!CZ$15&amp;analysismethod5)</f>
        <v/>
      </c>
    </row>
    <row r="129" spans="63:163" x14ac:dyDescent="0.2">
      <c r="BK129" s="250" t="str">
        <f>IF('I_State and program information'!$E$70="Yes","Review of Grievances Related to Access"&amp;"; "&amp;CHAR(10)&amp;CHAR(10),"")</f>
        <v xml:space="preserve">Review of Grievances Related to Access; 
</v>
      </c>
      <c r="BL129" s="251" t="str">
        <f>IF(ISNUMBER(FIND(analysismethod6,'III_Plan comp 438.68 {Plan 10}'!E$15)),"",'III_Plan comp 438.68 {Plan 10}'!E$15&amp;analysismethod6)</f>
        <v xml:space="preserve">Review of Grievances Related to Access; 
</v>
      </c>
      <c r="BM129" s="251" t="str">
        <f>IF(ISNUMBER(FIND(analysismethod6,'III_Plan comp 438.68 {Plan 10}'!F$15)),"",'III_Plan comp 438.68 {Plan 10}'!F$15&amp;analysismethod6)</f>
        <v xml:space="preserve">Review of Grievances Related to Access; 
</v>
      </c>
      <c r="BN129" s="251" t="str">
        <f>IF(ISNUMBER(FIND(analysismethod6,'III_Plan comp 438.68 {Plan 10}'!G$15)),"",'III_Plan comp 438.68 {Plan 10}'!G$15&amp;analysismethod6)</f>
        <v xml:space="preserve">Review of Grievances Related to Access; 
</v>
      </c>
      <c r="BO129" s="251" t="str">
        <f>IF(ISNUMBER(FIND(analysismethod6,'III_Plan comp 438.68 {Plan 10}'!H$15)),"",'III_Plan comp 438.68 {Plan 10}'!H$15&amp;analysismethod6)</f>
        <v xml:space="preserve">Review of Grievances Related to Access; 
</v>
      </c>
      <c r="BP129" s="251" t="str">
        <f>IF(ISNUMBER(FIND(analysismethod6,'III_Plan comp 438.68 {Plan 10}'!I$15)),"",'III_Plan comp 438.68 {Plan 10}'!I$15&amp;analysismethod6)</f>
        <v xml:space="preserve">Review of Grievances Related to Access; 
</v>
      </c>
      <c r="BQ129" s="251" t="str">
        <f>IF(ISNUMBER(FIND(analysismethod6,'III_Plan comp 438.68 {Plan 10}'!J$15)),"",'III_Plan comp 438.68 {Plan 10}'!J$15&amp;analysismethod6)</f>
        <v xml:space="preserve">Review of Grievances Related to Access; 
</v>
      </c>
      <c r="BR129" s="251" t="str">
        <f>IF(ISNUMBER(FIND(analysismethod6,'III_Plan comp 438.68 {Plan 10}'!K$15)),"",'III_Plan comp 438.68 {Plan 10}'!K$15&amp;analysismethod6)</f>
        <v xml:space="preserve">Review of Grievances Related to Access; 
</v>
      </c>
      <c r="BS129" s="251" t="str">
        <f>IF(ISNUMBER(FIND(analysismethod6,'III_Plan comp 438.68 {Plan 10}'!L$15)),"",'III_Plan comp 438.68 {Plan 10}'!L$15&amp;analysismethod6)</f>
        <v xml:space="preserve">Review of Grievances Related to Access; 
</v>
      </c>
      <c r="BT129" s="251" t="str">
        <f>IF(ISNUMBER(FIND(analysismethod6,'III_Plan comp 438.68 {Plan 10}'!M$15)),"",'III_Plan comp 438.68 {Plan 10}'!M$15&amp;analysismethod6)</f>
        <v xml:space="preserve">Review of Grievances Related to Access; 
</v>
      </c>
      <c r="BU129" s="251" t="str">
        <f>IF(ISNUMBER(FIND(analysismethod6,'III_Plan comp 438.68 {Plan 10}'!N$15)),"",'III_Plan comp 438.68 {Plan 10}'!N$15&amp;analysismethod6)</f>
        <v xml:space="preserve">Review of Grievances Related to Access; 
</v>
      </c>
      <c r="BV129" s="251" t="str">
        <f>IF(ISNUMBER(FIND(analysismethod6,'III_Plan comp 438.68 {Plan 10}'!O$15)),"",'III_Plan comp 438.68 {Plan 10}'!O$15&amp;analysismethod6)</f>
        <v xml:space="preserve">Review of Grievances Related to Access; 
</v>
      </c>
      <c r="BW129" s="251" t="str">
        <f>IF(ISNUMBER(FIND(analysismethod6,'III_Plan comp 438.68 {Plan 10}'!P$15)),"",'III_Plan comp 438.68 {Plan 10}'!P$15&amp;analysismethod6)</f>
        <v xml:space="preserve">Review of Grievances Related to Access; 
</v>
      </c>
      <c r="BX129" s="251" t="str">
        <f>IF(ISNUMBER(FIND(analysismethod6,'III_Plan comp 438.68 {Plan 10}'!Q$15)),"",'III_Plan comp 438.68 {Plan 10}'!Q$15&amp;analysismethod6)</f>
        <v xml:space="preserve">Review of Grievances Related to Access; 
</v>
      </c>
      <c r="BY129" s="251" t="str">
        <f>IF(ISNUMBER(FIND(analysismethod6,'III_Plan comp 438.68 {Plan 10}'!R$15)),"",'III_Plan comp 438.68 {Plan 10}'!R$15&amp;analysismethod6)</f>
        <v xml:space="preserve">Review of Grievances Related to Access; 
</v>
      </c>
      <c r="BZ129" s="251" t="str">
        <f>IF(ISNUMBER(FIND(analysismethod6,'III_Plan comp 438.68 {Plan 10}'!S$15)),"",'III_Plan comp 438.68 {Plan 10}'!S$15&amp;analysismethod6)</f>
        <v xml:space="preserve">Review of Grievances Related to Access; 
</v>
      </c>
      <c r="CA129" s="251" t="str">
        <f>IF(ISNUMBER(FIND(analysismethod6,'III_Plan comp 438.68 {Plan 10}'!T$15)),"",'III_Plan comp 438.68 {Plan 10}'!T$15&amp;analysismethod6)</f>
        <v xml:space="preserve">Review of Grievances Related to Access; 
</v>
      </c>
      <c r="CB129" s="251" t="str">
        <f>IF(ISNUMBER(FIND(analysismethod6,'III_Plan comp 438.68 {Plan 10}'!U$15)),"",'III_Plan comp 438.68 {Plan 10}'!U$15&amp;analysismethod6)</f>
        <v xml:space="preserve">Review of Grievances Related to Access; 
</v>
      </c>
      <c r="CC129" s="251" t="str">
        <f>IF(ISNUMBER(FIND(analysismethod6,'III_Plan comp 438.68 {Plan 10}'!V$15)),"",'III_Plan comp 438.68 {Plan 10}'!V$15&amp;analysismethod6)</f>
        <v xml:space="preserve">Review of Grievances Related to Access; 
</v>
      </c>
      <c r="CD129" s="251" t="str">
        <f>IF(ISNUMBER(FIND(analysismethod6,'III_Plan comp 438.68 {Plan 10}'!W$15)),"",'III_Plan comp 438.68 {Plan 10}'!W$15&amp;analysismethod6)</f>
        <v xml:space="preserve">Review of Grievances Related to Access; 
</v>
      </c>
      <c r="CE129" s="251" t="str">
        <f>IF(ISNUMBER(FIND(analysismethod6,'III_Plan comp 438.68 {Plan 10}'!X$15)),"",'III_Plan comp 438.68 {Plan 10}'!X$15&amp;analysismethod6)</f>
        <v xml:space="preserve">Review of Grievances Related to Access; 
</v>
      </c>
      <c r="CF129" s="251" t="str">
        <f>IF(ISNUMBER(FIND(analysismethod6,'III_Plan comp 438.68 {Plan 10}'!Y$15)),"",'III_Plan comp 438.68 {Plan 10}'!Y$15&amp;analysismethod6)</f>
        <v xml:space="preserve">Review of Grievances Related to Access; 
</v>
      </c>
      <c r="CG129" s="251" t="str">
        <f>IF(ISNUMBER(FIND(analysismethod6,'III_Plan comp 438.68 {Plan 10}'!Z$15)),"",'III_Plan comp 438.68 {Plan 10}'!Z$15&amp;analysismethod6)</f>
        <v xml:space="preserve">Review of Grievances Related to Access; 
</v>
      </c>
      <c r="CH129" s="251" t="str">
        <f>IF(ISNUMBER(FIND(analysismethod6,'III_Plan comp 438.68 {Plan 10}'!AA$15)),"",'III_Plan comp 438.68 {Plan 10}'!AA$15&amp;analysismethod6)</f>
        <v xml:space="preserve">Review of Grievances Related to Access; 
</v>
      </c>
      <c r="CI129" s="251" t="str">
        <f>IF(ISNUMBER(FIND(analysismethod6,'III_Plan comp 438.68 {Plan 10}'!AB$15)),"",'III_Plan comp 438.68 {Plan 10}'!AB$15&amp;analysismethod6)</f>
        <v xml:space="preserve">Review of Grievances Related to Access; 
</v>
      </c>
      <c r="CJ129" s="251" t="str">
        <f>IF(ISNUMBER(FIND(analysismethod6,'III_Plan comp 438.68 {Plan 10}'!AC$15)),"",'III_Plan comp 438.68 {Plan 10}'!AC$15&amp;analysismethod6)</f>
        <v xml:space="preserve">Review of Grievances Related to Access; 
</v>
      </c>
      <c r="CK129" s="251" t="str">
        <f>IF(ISNUMBER(FIND(analysismethod6,'III_Plan comp 438.68 {Plan 10}'!AD$15)),"",'III_Plan comp 438.68 {Plan 10}'!AD$15&amp;analysismethod6)</f>
        <v xml:space="preserve">Review of Grievances Related to Access; 
</v>
      </c>
      <c r="CL129" s="251" t="str">
        <f>IF(ISNUMBER(FIND(analysismethod6,'III_Plan comp 438.68 {Plan 10}'!AE$15)),"",'III_Plan comp 438.68 {Plan 10}'!AE$15&amp;analysismethod6)</f>
        <v xml:space="preserve">Review of Grievances Related to Access; 
</v>
      </c>
      <c r="CM129" s="251" t="str">
        <f>IF(ISNUMBER(FIND(analysismethod6,'III_Plan comp 438.68 {Plan 10}'!AF$15)),"",'III_Plan comp 438.68 {Plan 10}'!AF$15&amp;analysismethod6)</f>
        <v xml:space="preserve">Review of Grievances Related to Access; 
</v>
      </c>
      <c r="CN129" s="251" t="str">
        <f>IF(ISNUMBER(FIND(analysismethod6,'III_Plan comp 438.68 {Plan 10}'!AG$15)),"",'III_Plan comp 438.68 {Plan 10}'!AG$15&amp;analysismethod6)</f>
        <v xml:space="preserve">Review of Grievances Related to Access; 
</v>
      </c>
      <c r="CO129" s="251" t="str">
        <f>IF(ISNUMBER(FIND(analysismethod6,'III_Plan comp 438.68 {Plan 10}'!AH$15)),"",'III_Plan comp 438.68 {Plan 10}'!AH$15&amp;analysismethod6)</f>
        <v xml:space="preserve">Review of Grievances Related to Access; 
</v>
      </c>
      <c r="CP129" s="251" t="str">
        <f>IF(ISNUMBER(FIND(analysismethod6,'III_Plan comp 438.68 {Plan 10}'!AI$15)),"",'III_Plan comp 438.68 {Plan 10}'!AI$15&amp;analysismethod6)</f>
        <v xml:space="preserve">Review of Grievances Related to Access; 
</v>
      </c>
      <c r="CQ129" s="251" t="str">
        <f>IF(ISNUMBER(FIND(analysismethod6,'III_Plan comp 438.68 {Plan 10}'!AJ$15)),"",'III_Plan comp 438.68 {Plan 10}'!AJ$15&amp;analysismethod6)</f>
        <v xml:space="preserve">Review of Grievances Related to Access; 
</v>
      </c>
      <c r="CR129" s="251" t="str">
        <f>IF(ISNUMBER(FIND(analysismethod6,'III_Plan comp 438.68 {Plan 10}'!AK$15)),"",'III_Plan comp 438.68 {Plan 10}'!AK$15&amp;analysismethod6)</f>
        <v xml:space="preserve">Review of Grievances Related to Access; 
</v>
      </c>
      <c r="CS129" s="251" t="str">
        <f>IF(ISNUMBER(FIND(analysismethod6,'III_Plan comp 438.68 {Plan 10}'!AL$15)),"",'III_Plan comp 438.68 {Plan 10}'!AL$15&amp;analysismethod6)</f>
        <v xml:space="preserve">Review of Grievances Related to Access; 
</v>
      </c>
      <c r="CT129" s="251" t="str">
        <f>IF(ISNUMBER(FIND(analysismethod6,'III_Plan comp 438.68 {Plan 10}'!AM$15)),"",'III_Plan comp 438.68 {Plan 10}'!AM$15&amp;analysismethod6)</f>
        <v xml:space="preserve">Review of Grievances Related to Access; 
</v>
      </c>
      <c r="CU129" s="251" t="str">
        <f>IF(ISNUMBER(FIND(analysismethod6,'III_Plan comp 438.68 {Plan 10}'!AN$15)),"",'III_Plan comp 438.68 {Plan 10}'!AN$15&amp;analysismethod6)</f>
        <v xml:space="preserve">Review of Grievances Related to Access; 
</v>
      </c>
      <c r="CV129" s="251" t="str">
        <f>IF(ISNUMBER(FIND(analysismethod6,'III_Plan comp 438.68 {Plan 10}'!AO$15)),"",'III_Plan comp 438.68 {Plan 10}'!AO$15&amp;analysismethod6)</f>
        <v xml:space="preserve">Review of Grievances Related to Access; 
</v>
      </c>
      <c r="CW129" s="251" t="str">
        <f>IF(ISNUMBER(FIND(analysismethod6,'III_Plan comp 438.68 {Plan 10}'!AP$15)),"",'III_Plan comp 438.68 {Plan 10}'!AP$15&amp;analysismethod6)</f>
        <v xml:space="preserve">Review of Grievances Related to Access; 
</v>
      </c>
      <c r="CX129" s="251" t="str">
        <f>IF(ISNUMBER(FIND(analysismethod6,'III_Plan comp 438.68 {Plan 10}'!AQ$15)),"",'III_Plan comp 438.68 {Plan 10}'!AQ$15&amp;analysismethod6)</f>
        <v xml:space="preserve">Review of Grievances Related to Access; 
</v>
      </c>
      <c r="CY129" s="251" t="str">
        <f>IF(ISNUMBER(FIND(analysismethod6,'III_Plan comp 438.68 {Plan 10}'!AR$15)),"",'III_Plan comp 438.68 {Plan 10}'!AR$15&amp;analysismethod6)</f>
        <v xml:space="preserve">Review of Grievances Related to Access; 
</v>
      </c>
      <c r="CZ129" s="251" t="str">
        <f>IF(ISNUMBER(FIND(analysismethod6,'III_Plan comp 438.68 {Plan 10}'!AS$15)),"",'III_Plan comp 438.68 {Plan 10}'!AS$15&amp;analysismethod6)</f>
        <v xml:space="preserve">Review of Grievances Related to Access; 
</v>
      </c>
      <c r="DA129" s="251" t="str">
        <f>IF(ISNUMBER(FIND(analysismethod6,'III_Plan comp 438.68 {Plan 10}'!AT$15)),"",'III_Plan comp 438.68 {Plan 10}'!AT$15&amp;analysismethod6)</f>
        <v xml:space="preserve">Review of Grievances Related to Access; 
</v>
      </c>
      <c r="DB129" s="251" t="str">
        <f>IF(ISNUMBER(FIND(analysismethod6,'III_Plan comp 438.68 {Plan 10}'!AU$15)),"",'III_Plan comp 438.68 {Plan 10}'!AU$15&amp;analysismethod6)</f>
        <v xml:space="preserve">Review of Grievances Related to Access; 
</v>
      </c>
      <c r="DC129" s="251" t="str">
        <f>IF(ISNUMBER(FIND(analysismethod6,'III_Plan comp 438.68 {Plan 10}'!AV$15)),"",'III_Plan comp 438.68 {Plan 10}'!AV$15&amp;analysismethod6)</f>
        <v xml:space="preserve">Review of Grievances Related to Access; 
</v>
      </c>
      <c r="DD129" s="251" t="str">
        <f>IF(ISNUMBER(FIND(analysismethod6,'III_Plan comp 438.68 {Plan 10}'!AW$15)),"",'III_Plan comp 438.68 {Plan 10}'!AW$15&amp;analysismethod6)</f>
        <v xml:space="preserve">Review of Grievances Related to Access; 
</v>
      </c>
      <c r="DE129" s="251" t="str">
        <f>IF(ISNUMBER(FIND(analysismethod6,'III_Plan comp 438.68 {Plan 10}'!AX$15)),"",'III_Plan comp 438.68 {Plan 10}'!AX$15&amp;analysismethod6)</f>
        <v xml:space="preserve">Review of Grievances Related to Access; 
</v>
      </c>
      <c r="DF129" s="251" t="str">
        <f>IF(ISNUMBER(FIND(analysismethod6,'III_Plan comp 438.68 {Plan 10}'!AY$15)),"",'III_Plan comp 438.68 {Plan 10}'!AY$15&amp;analysismethod6)</f>
        <v xml:space="preserve">Review of Grievances Related to Access; 
</v>
      </c>
      <c r="DG129" s="251" t="str">
        <f>IF(ISNUMBER(FIND(analysismethod6,'III_Plan comp 438.68 {Plan 10}'!AZ$15)),"",'III_Plan comp 438.68 {Plan 10}'!AZ$15&amp;analysismethod6)</f>
        <v xml:space="preserve">Review of Grievances Related to Access; 
</v>
      </c>
      <c r="DH129" s="251" t="str">
        <f>IF(ISNUMBER(FIND(analysismethod6,'III_Plan comp 438.68 {Plan 10}'!BA$15)),"",'III_Plan comp 438.68 {Plan 10}'!BA$15&amp;analysismethod6)</f>
        <v xml:space="preserve">Review of Grievances Related to Access; 
</v>
      </c>
      <c r="DI129" s="251" t="str">
        <f>IF(ISNUMBER(FIND(analysismethod6,'III_Plan comp 438.68 {Plan 10}'!BB$15)),"",'III_Plan comp 438.68 {Plan 10}'!BB$15&amp;analysismethod6)</f>
        <v xml:space="preserve">Review of Grievances Related to Access; 
</v>
      </c>
      <c r="DJ129" s="251" t="str">
        <f>IF(ISNUMBER(FIND(analysismethod6,'III_Plan comp 438.68 {Plan 10}'!BC$15)),"",'III_Plan comp 438.68 {Plan 10}'!BC$15&amp;analysismethod6)</f>
        <v xml:space="preserve">Review of Grievances Related to Access; 
</v>
      </c>
      <c r="DK129" s="251" t="str">
        <f>IF(ISNUMBER(FIND(analysismethod6,'III_Plan comp 438.68 {Plan 10}'!BD$15)),"",'III_Plan comp 438.68 {Plan 10}'!BD$15&amp;analysismethod6)</f>
        <v xml:space="preserve">Review of Grievances Related to Access; 
</v>
      </c>
      <c r="DL129" s="251" t="str">
        <f>IF(ISNUMBER(FIND(analysismethod6,'III_Plan comp 438.68 {Plan 10}'!BE$15)),"",'III_Plan comp 438.68 {Plan 10}'!BE$15&amp;analysismethod6)</f>
        <v xml:space="preserve">Review of Grievances Related to Access; 
</v>
      </c>
      <c r="DM129" s="251" t="str">
        <f>IF(ISNUMBER(FIND(analysismethod6,'III_Plan comp 438.68 {Plan 10}'!BF$15)),"",'III_Plan comp 438.68 {Plan 10}'!BF$15&amp;analysismethod6)</f>
        <v xml:space="preserve">Review of Grievances Related to Access; 
</v>
      </c>
      <c r="DN129" s="251" t="str">
        <f>IF(ISNUMBER(FIND(analysismethod6,'III_Plan comp 438.68 {Plan 10}'!BG$15)),"",'III_Plan comp 438.68 {Plan 10}'!BG$15&amp;analysismethod6)</f>
        <v xml:space="preserve">Review of Grievances Related to Access; 
</v>
      </c>
      <c r="DO129" s="251" t="str">
        <f>IF(ISNUMBER(FIND(analysismethod6,'III_Plan comp 438.68 {Plan 10}'!BH$15)),"",'III_Plan comp 438.68 {Plan 10}'!BH$15&amp;analysismethod6)</f>
        <v xml:space="preserve">Review of Grievances Related to Access; 
</v>
      </c>
      <c r="DP129" s="251" t="str">
        <f>IF(ISNUMBER(FIND(analysismethod6,'III_Plan comp 438.68 {Plan 10}'!BI$15)),"",'III_Plan comp 438.68 {Plan 10}'!BI$15&amp;analysismethod6)</f>
        <v xml:space="preserve">Review of Grievances Related to Access; 
</v>
      </c>
      <c r="DQ129" s="251" t="str">
        <f>IF(ISNUMBER(FIND(analysismethod6,'III_Plan comp 438.68 {Plan 10}'!BJ$15)),"",'III_Plan comp 438.68 {Plan 10}'!BJ$15&amp;analysismethod6)</f>
        <v xml:space="preserve">Review of Grievances Related to Access; 
</v>
      </c>
      <c r="DR129" s="251" t="str">
        <f>IF(ISNUMBER(FIND(analysismethod6,'III_Plan comp 438.68 {Plan 10}'!BK$15)),"",'III_Plan comp 438.68 {Plan 10}'!BK$15&amp;analysismethod6)</f>
        <v xml:space="preserve">Review of Grievances Related to Access; 
</v>
      </c>
      <c r="DS129" s="251" t="str">
        <f>IF(ISNUMBER(FIND(analysismethod6,'III_Plan comp 438.68 {Plan 10}'!BL$15)),"",'III_Plan comp 438.68 {Plan 10}'!BL$15&amp;analysismethod6)</f>
        <v xml:space="preserve">Review of Grievances Related to Access; 
</v>
      </c>
      <c r="DT129" s="251" t="str">
        <f>IF(ISNUMBER(FIND(analysismethod6,'III_Plan comp 438.68 {Plan 10}'!BM$15)),"",'III_Plan comp 438.68 {Plan 10}'!BM$15&amp;analysismethod6)</f>
        <v xml:space="preserve">Review of Grievances Related to Access; 
</v>
      </c>
      <c r="DU129" s="251" t="str">
        <f>IF(ISNUMBER(FIND(analysismethod6,'III_Plan comp 438.68 {Plan 10}'!BN$15)),"",'III_Plan comp 438.68 {Plan 10}'!BN$15&amp;analysismethod6)</f>
        <v xml:space="preserve">Review of Grievances Related to Access; 
</v>
      </c>
      <c r="DV129" s="251" t="str">
        <f>IF(ISNUMBER(FIND(analysismethod6,'III_Plan comp 438.68 {Plan 10}'!BO$15)),"",'III_Plan comp 438.68 {Plan 10}'!BO$15&amp;analysismethod6)</f>
        <v xml:space="preserve">Review of Grievances Related to Access; 
</v>
      </c>
      <c r="DW129" s="251" t="str">
        <f>IF(ISNUMBER(FIND(analysismethod6,'III_Plan comp 438.68 {Plan 10}'!BP$15)),"",'III_Plan comp 438.68 {Plan 10}'!BP$15&amp;analysismethod6)</f>
        <v xml:space="preserve">Review of Grievances Related to Access; 
</v>
      </c>
      <c r="DX129" s="251" t="str">
        <f>IF(ISNUMBER(FIND(analysismethod6,'III_Plan comp 438.68 {Plan 10}'!BQ$15)),"",'III_Plan comp 438.68 {Plan 10}'!BQ$15&amp;analysismethod6)</f>
        <v xml:space="preserve">Review of Grievances Related to Access; 
</v>
      </c>
      <c r="DY129" s="251" t="str">
        <f>IF(ISNUMBER(FIND(analysismethod6,'III_Plan comp 438.68 {Plan 10}'!BR$15)),"",'III_Plan comp 438.68 {Plan 10}'!BR$15&amp;analysismethod6)</f>
        <v xml:space="preserve">Review of Grievances Related to Access; 
</v>
      </c>
      <c r="DZ129" s="251" t="str">
        <f>IF(ISNUMBER(FIND(analysismethod6,'III_Plan comp 438.68 {Plan 10}'!BS$15)),"",'III_Plan comp 438.68 {Plan 10}'!BS$15&amp;analysismethod6)</f>
        <v xml:space="preserve">Review of Grievances Related to Access; 
</v>
      </c>
      <c r="EA129" s="251" t="str">
        <f>IF(ISNUMBER(FIND(analysismethod6,'III_Plan comp 438.68 {Plan 10}'!BT$15)),"",'III_Plan comp 438.68 {Plan 10}'!BT$15&amp;analysismethod6)</f>
        <v xml:space="preserve">Review of Grievances Related to Access; 
</v>
      </c>
      <c r="EB129" s="251" t="str">
        <f>IF(ISNUMBER(FIND(analysismethod6,'III_Plan comp 438.68 {Plan 10}'!BU$15)),"",'III_Plan comp 438.68 {Plan 10}'!BU$15&amp;analysismethod6)</f>
        <v xml:space="preserve">Review of Grievances Related to Access; 
</v>
      </c>
      <c r="EC129" s="251" t="str">
        <f>IF(ISNUMBER(FIND(analysismethod6,'III_Plan comp 438.68 {Plan 10}'!BV$15)),"",'III_Plan comp 438.68 {Plan 10}'!BV$15&amp;analysismethod6)</f>
        <v xml:space="preserve">Review of Grievances Related to Access; 
</v>
      </c>
      <c r="ED129" s="251" t="str">
        <f>IF(ISNUMBER(FIND(analysismethod6,'III_Plan comp 438.68 {Plan 10}'!BW$15)),"",'III_Plan comp 438.68 {Plan 10}'!BW$15&amp;analysismethod6)</f>
        <v xml:space="preserve">Review of Grievances Related to Access; 
</v>
      </c>
      <c r="EE129" s="251" t="str">
        <f>IF(ISNUMBER(FIND(analysismethod6,'III_Plan comp 438.68 {Plan 10}'!BX$15)),"",'III_Plan comp 438.68 {Plan 10}'!BX$15&amp;analysismethod6)</f>
        <v xml:space="preserve">Review of Grievances Related to Access; 
</v>
      </c>
      <c r="EF129" s="251" t="str">
        <f>IF(ISNUMBER(FIND(analysismethod6,'III_Plan comp 438.68 {Plan 10}'!BY$15)),"",'III_Plan comp 438.68 {Plan 10}'!BY$15&amp;analysismethod6)</f>
        <v xml:space="preserve">Review of Grievances Related to Access; 
</v>
      </c>
      <c r="EG129" s="251" t="str">
        <f>IF(ISNUMBER(FIND(analysismethod6,'III_Plan comp 438.68 {Plan 10}'!BZ$15)),"",'III_Plan comp 438.68 {Plan 10}'!BZ$15&amp;analysismethod6)</f>
        <v xml:space="preserve">Review of Grievances Related to Access; 
</v>
      </c>
      <c r="EH129" s="251" t="str">
        <f>IF(ISNUMBER(FIND(analysismethod6,'III_Plan comp 438.68 {Plan 10}'!CA$15)),"",'III_Plan comp 438.68 {Plan 10}'!CA$15&amp;analysismethod6)</f>
        <v xml:space="preserve">Review of Grievances Related to Access; 
</v>
      </c>
      <c r="EI129" s="251" t="str">
        <f>IF(ISNUMBER(FIND(analysismethod6,'III_Plan comp 438.68 {Plan 10}'!CB$15)),"",'III_Plan comp 438.68 {Plan 10}'!CB$15&amp;analysismethod6)</f>
        <v xml:space="preserve">Review of Grievances Related to Access; 
</v>
      </c>
      <c r="EJ129" s="251" t="str">
        <f>IF(ISNUMBER(FIND(analysismethod6,'III_Plan comp 438.68 {Plan 10}'!CC$15)),"",'III_Plan comp 438.68 {Plan 10}'!CC$15&amp;analysismethod6)</f>
        <v xml:space="preserve">Review of Grievances Related to Access; 
</v>
      </c>
      <c r="EK129" s="251" t="str">
        <f>IF(ISNUMBER(FIND(analysismethod6,'III_Plan comp 438.68 {Plan 10}'!CD$15)),"",'III_Plan comp 438.68 {Plan 10}'!CD$15&amp;analysismethod6)</f>
        <v xml:space="preserve">Review of Grievances Related to Access; 
</v>
      </c>
      <c r="EL129" s="251" t="str">
        <f>IF(ISNUMBER(FIND(analysismethod6,'III_Plan comp 438.68 {Plan 10}'!CE$15)),"",'III_Plan comp 438.68 {Plan 10}'!CE$15&amp;analysismethod6)</f>
        <v xml:space="preserve">Review of Grievances Related to Access; 
</v>
      </c>
      <c r="EM129" s="251" t="str">
        <f>IF(ISNUMBER(FIND(analysismethod6,'III_Plan comp 438.68 {Plan 10}'!CF$15)),"",'III_Plan comp 438.68 {Plan 10}'!CF$15&amp;analysismethod6)</f>
        <v xml:space="preserve">Review of Grievances Related to Access; 
</v>
      </c>
      <c r="EN129" s="251" t="str">
        <f>IF(ISNUMBER(FIND(analysismethod6,'III_Plan comp 438.68 {Plan 10}'!CG$15)),"",'III_Plan comp 438.68 {Plan 10}'!CG$15&amp;analysismethod6)</f>
        <v xml:space="preserve">Review of Grievances Related to Access; 
</v>
      </c>
      <c r="EO129" s="251" t="str">
        <f>IF(ISNUMBER(FIND(analysismethod6,'III_Plan comp 438.68 {Plan 10}'!CH$15)),"",'III_Plan comp 438.68 {Plan 10}'!CH$15&amp;analysismethod6)</f>
        <v xml:space="preserve">Review of Grievances Related to Access; 
</v>
      </c>
      <c r="EP129" s="251" t="str">
        <f>IF(ISNUMBER(FIND(analysismethod6,'III_Plan comp 438.68 {Plan 10}'!CI$15)),"",'III_Plan comp 438.68 {Plan 10}'!CI$15&amp;analysismethod6)</f>
        <v xml:space="preserve">Review of Grievances Related to Access; 
</v>
      </c>
      <c r="EQ129" s="251" t="str">
        <f>IF(ISNUMBER(FIND(analysismethod6,'III_Plan comp 438.68 {Plan 10}'!CJ$15)),"",'III_Plan comp 438.68 {Plan 10}'!CJ$15&amp;analysismethod6)</f>
        <v xml:space="preserve">Review of Grievances Related to Access; 
</v>
      </c>
      <c r="ER129" s="251" t="str">
        <f>IF(ISNUMBER(FIND(analysismethod6,'III_Plan comp 438.68 {Plan 10}'!CK$15)),"",'III_Plan comp 438.68 {Plan 10}'!CK$15&amp;analysismethod6)</f>
        <v xml:space="preserve">Review of Grievances Related to Access; 
</v>
      </c>
      <c r="ES129" s="251" t="str">
        <f>IF(ISNUMBER(FIND(analysismethod6,'III_Plan comp 438.68 {Plan 10}'!CL$15)),"",'III_Plan comp 438.68 {Plan 10}'!CL$15&amp;analysismethod6)</f>
        <v xml:space="preserve">Review of Grievances Related to Access; 
</v>
      </c>
      <c r="ET129" s="251" t="str">
        <f>IF(ISNUMBER(FIND(analysismethod6,'III_Plan comp 438.68 {Plan 10}'!CM$15)),"",'III_Plan comp 438.68 {Plan 10}'!CM$15&amp;analysismethod6)</f>
        <v xml:space="preserve">Review of Grievances Related to Access; 
</v>
      </c>
      <c r="EU129" s="251" t="str">
        <f>IF(ISNUMBER(FIND(analysismethod6,'III_Plan comp 438.68 {Plan 10}'!CN$15)),"",'III_Plan comp 438.68 {Plan 10}'!CN$15&amp;analysismethod6)</f>
        <v xml:space="preserve">Review of Grievances Related to Access; 
</v>
      </c>
      <c r="EV129" s="251" t="str">
        <f>IF(ISNUMBER(FIND(analysismethod6,'III_Plan comp 438.68 {Plan 10}'!CO$15)),"",'III_Plan comp 438.68 {Plan 10}'!CO$15&amp;analysismethod6)</f>
        <v xml:space="preserve">Review of Grievances Related to Access; 
</v>
      </c>
      <c r="EW129" s="251" t="str">
        <f>IF(ISNUMBER(FIND(analysismethod6,'III_Plan comp 438.68 {Plan 10}'!CP$15)),"",'III_Plan comp 438.68 {Plan 10}'!CP$15&amp;analysismethod6)</f>
        <v xml:space="preserve">Review of Grievances Related to Access; 
</v>
      </c>
      <c r="EX129" s="251" t="str">
        <f>IF(ISNUMBER(FIND(analysismethod6,'III_Plan comp 438.68 {Plan 10}'!CQ$15)),"",'III_Plan comp 438.68 {Plan 10}'!CQ$15&amp;analysismethod6)</f>
        <v xml:space="preserve">Review of Grievances Related to Access; 
</v>
      </c>
      <c r="EY129" s="251" t="str">
        <f>IF(ISNUMBER(FIND(analysismethod6,'III_Plan comp 438.68 {Plan 10}'!CR$15)),"",'III_Plan comp 438.68 {Plan 10}'!CR$15&amp;analysismethod6)</f>
        <v xml:space="preserve">Review of Grievances Related to Access; 
</v>
      </c>
      <c r="EZ129" s="251" t="str">
        <f>IF(ISNUMBER(FIND(analysismethod6,'III_Plan comp 438.68 {Plan 10}'!CS$15)),"",'III_Plan comp 438.68 {Plan 10}'!CS$15&amp;analysismethod6)</f>
        <v xml:space="preserve">Review of Grievances Related to Access; 
</v>
      </c>
      <c r="FA129" s="251" t="str">
        <f>IF(ISNUMBER(FIND(analysismethod6,'III_Plan comp 438.68 {Plan 10}'!CT$15)),"",'III_Plan comp 438.68 {Plan 10}'!CT$15&amp;analysismethod6)</f>
        <v xml:space="preserve">Review of Grievances Related to Access; 
</v>
      </c>
      <c r="FB129" s="251" t="str">
        <f>IF(ISNUMBER(FIND(analysismethod6,'III_Plan comp 438.68 {Plan 10}'!CU$15)),"",'III_Plan comp 438.68 {Plan 10}'!CU$15&amp;analysismethod6)</f>
        <v xml:space="preserve">Review of Grievances Related to Access; 
</v>
      </c>
      <c r="FC129" s="251" t="str">
        <f>IF(ISNUMBER(FIND(analysismethod6,'III_Plan comp 438.68 {Plan 10}'!CV$15)),"",'III_Plan comp 438.68 {Plan 10}'!CV$15&amp;analysismethod6)</f>
        <v xml:space="preserve">Review of Grievances Related to Access; 
</v>
      </c>
      <c r="FD129" s="251" t="str">
        <f>IF(ISNUMBER(FIND(analysismethod6,'III_Plan comp 438.68 {Plan 10}'!CW$15)),"",'III_Plan comp 438.68 {Plan 10}'!CW$15&amp;analysismethod6)</f>
        <v xml:space="preserve">Review of Grievances Related to Access; 
</v>
      </c>
      <c r="FE129" s="251" t="str">
        <f>IF(ISNUMBER(FIND(analysismethod6,'III_Plan comp 438.68 {Plan 10}'!CX$15)),"",'III_Plan comp 438.68 {Plan 10}'!CX$15&amp;analysismethod6)</f>
        <v xml:space="preserve">Review of Grievances Related to Access; 
</v>
      </c>
      <c r="FF129" s="251" t="str">
        <f>IF(ISNUMBER(FIND(analysismethod6,'III_Plan comp 438.68 {Plan 10}'!CY$15)),"",'III_Plan comp 438.68 {Plan 10}'!CY$15&amp;analysismethod6)</f>
        <v xml:space="preserve">Review of Grievances Related to Access; 
</v>
      </c>
      <c r="FG129" s="251" t="str">
        <f>IF(ISNUMBER(FIND(analysismethod6,'III_Plan comp 438.68 {Plan 10}'!CZ$15)),"",'III_Plan comp 438.68 {Plan 10}'!CZ$15&amp;analysismethod6)</f>
        <v xml:space="preserve">Review of Grievances Related to Access; 
</v>
      </c>
    </row>
    <row r="130" spans="63:163" x14ac:dyDescent="0.2">
      <c r="BK130" s="250" t="str">
        <f>IF('I_State and program information'!$E$74="Yes","Encounter Data Analysis"&amp;"; "&amp;CHAR(10)&amp;CHAR(10),"")</f>
        <v xml:space="preserve">Encounter Data Analysis; 
</v>
      </c>
      <c r="BL130" s="251" t="str">
        <f>IF(ISNUMBER(FIND(analysismethod7,'III_Plan comp 438.68 {Plan 10}'!E$15)),"",'III_Plan comp 438.68 {Plan 10}'!E$15&amp;analysismethod7)</f>
        <v xml:space="preserve">Encounter Data Analysis; 
</v>
      </c>
      <c r="BM130" s="251" t="str">
        <f>IF(ISNUMBER(FIND(analysismethod7,'III_Plan comp 438.68 {Plan 10}'!F$15)),"",'III_Plan comp 438.68 {Plan 10}'!F$15&amp;analysismethod7)</f>
        <v xml:space="preserve">Encounter Data Analysis; 
</v>
      </c>
      <c r="BN130" s="251" t="str">
        <f>IF(ISNUMBER(FIND(analysismethod7,'III_Plan comp 438.68 {Plan 10}'!G$15)),"",'III_Plan comp 438.68 {Plan 10}'!G$15&amp;analysismethod7)</f>
        <v xml:space="preserve">Encounter Data Analysis; 
</v>
      </c>
      <c r="BO130" s="251" t="str">
        <f>IF(ISNUMBER(FIND(analysismethod7,'III_Plan comp 438.68 {Plan 10}'!H$15)),"",'III_Plan comp 438.68 {Plan 10}'!H$15&amp;analysismethod7)</f>
        <v xml:space="preserve">Encounter Data Analysis; 
</v>
      </c>
      <c r="BP130" s="251" t="str">
        <f>IF(ISNUMBER(FIND(analysismethod7,'III_Plan comp 438.68 {Plan 10}'!I$15)),"",'III_Plan comp 438.68 {Plan 10}'!I$15&amp;analysismethod7)</f>
        <v xml:space="preserve">Encounter Data Analysis; 
</v>
      </c>
      <c r="BQ130" s="251" t="str">
        <f>IF(ISNUMBER(FIND(analysismethod7,'III_Plan comp 438.68 {Plan 10}'!J$15)),"",'III_Plan comp 438.68 {Plan 10}'!J$15&amp;analysismethod7)</f>
        <v xml:space="preserve">Encounter Data Analysis; 
</v>
      </c>
      <c r="BR130" s="251" t="str">
        <f>IF(ISNUMBER(FIND(analysismethod7,'III_Plan comp 438.68 {Plan 10}'!K$15)),"",'III_Plan comp 438.68 {Plan 10}'!K$15&amp;analysismethod7)</f>
        <v xml:space="preserve">Encounter Data Analysis; 
</v>
      </c>
      <c r="BS130" s="251" t="str">
        <f>IF(ISNUMBER(FIND(analysismethod7,'III_Plan comp 438.68 {Plan 10}'!L$15)),"",'III_Plan comp 438.68 {Plan 10}'!L$15&amp;analysismethod7)</f>
        <v xml:space="preserve">Encounter Data Analysis; 
</v>
      </c>
      <c r="BT130" s="251" t="str">
        <f>IF(ISNUMBER(FIND(analysismethod7,'III_Plan comp 438.68 {Plan 10}'!M$15)),"",'III_Plan comp 438.68 {Plan 10}'!M$15&amp;analysismethod7)</f>
        <v xml:space="preserve">Encounter Data Analysis; 
</v>
      </c>
      <c r="BU130" s="251" t="str">
        <f>IF(ISNUMBER(FIND(analysismethod7,'III_Plan comp 438.68 {Plan 10}'!N$15)),"",'III_Plan comp 438.68 {Plan 10}'!N$15&amp;analysismethod7)</f>
        <v xml:space="preserve">Encounter Data Analysis; 
</v>
      </c>
      <c r="BV130" s="251" t="str">
        <f>IF(ISNUMBER(FIND(analysismethod7,'III_Plan comp 438.68 {Plan 10}'!O$15)),"",'III_Plan comp 438.68 {Plan 10}'!O$15&amp;analysismethod7)</f>
        <v xml:space="preserve">Encounter Data Analysis; 
</v>
      </c>
      <c r="BW130" s="251" t="str">
        <f>IF(ISNUMBER(FIND(analysismethod7,'III_Plan comp 438.68 {Plan 10}'!P$15)),"",'III_Plan comp 438.68 {Plan 10}'!P$15&amp;analysismethod7)</f>
        <v xml:space="preserve">Encounter Data Analysis; 
</v>
      </c>
      <c r="BX130" s="251" t="str">
        <f>IF(ISNUMBER(FIND(analysismethod7,'III_Plan comp 438.68 {Plan 10}'!Q$15)),"",'III_Plan comp 438.68 {Plan 10}'!Q$15&amp;analysismethod7)</f>
        <v xml:space="preserve">Encounter Data Analysis; 
</v>
      </c>
      <c r="BY130" s="251" t="str">
        <f>IF(ISNUMBER(FIND(analysismethod7,'III_Plan comp 438.68 {Plan 10}'!R$15)),"",'III_Plan comp 438.68 {Plan 10}'!R$15&amp;analysismethod7)</f>
        <v xml:space="preserve">Encounter Data Analysis; 
</v>
      </c>
      <c r="BZ130" s="251" t="str">
        <f>IF(ISNUMBER(FIND(analysismethod7,'III_Plan comp 438.68 {Plan 10}'!S$15)),"",'III_Plan comp 438.68 {Plan 10}'!S$15&amp;analysismethod7)</f>
        <v xml:space="preserve">Encounter Data Analysis; 
</v>
      </c>
      <c r="CA130" s="251" t="str">
        <f>IF(ISNUMBER(FIND(analysismethod7,'III_Plan comp 438.68 {Plan 10}'!T$15)),"",'III_Plan comp 438.68 {Plan 10}'!T$15&amp;analysismethod7)</f>
        <v xml:space="preserve">Encounter Data Analysis; 
</v>
      </c>
      <c r="CB130" s="251" t="str">
        <f>IF(ISNUMBER(FIND(analysismethod7,'III_Plan comp 438.68 {Plan 10}'!U$15)),"",'III_Plan comp 438.68 {Plan 10}'!U$15&amp;analysismethod7)</f>
        <v xml:space="preserve">Encounter Data Analysis; 
</v>
      </c>
      <c r="CC130" s="251" t="str">
        <f>IF(ISNUMBER(FIND(analysismethod7,'III_Plan comp 438.68 {Plan 10}'!V$15)),"",'III_Plan comp 438.68 {Plan 10}'!V$15&amp;analysismethod7)</f>
        <v xml:space="preserve">Encounter Data Analysis; 
</v>
      </c>
      <c r="CD130" s="251" t="str">
        <f>IF(ISNUMBER(FIND(analysismethod7,'III_Plan comp 438.68 {Plan 10}'!W$15)),"",'III_Plan comp 438.68 {Plan 10}'!W$15&amp;analysismethod7)</f>
        <v xml:space="preserve">Encounter Data Analysis; 
</v>
      </c>
      <c r="CE130" s="251" t="str">
        <f>IF(ISNUMBER(FIND(analysismethod7,'III_Plan comp 438.68 {Plan 10}'!X$15)),"",'III_Plan comp 438.68 {Plan 10}'!X$15&amp;analysismethod7)</f>
        <v xml:space="preserve">Encounter Data Analysis; 
</v>
      </c>
      <c r="CF130" s="251" t="str">
        <f>IF(ISNUMBER(FIND(analysismethod7,'III_Plan comp 438.68 {Plan 10}'!Y$15)),"",'III_Plan comp 438.68 {Plan 10}'!Y$15&amp;analysismethod7)</f>
        <v xml:space="preserve">Encounter Data Analysis; 
</v>
      </c>
      <c r="CG130" s="251" t="str">
        <f>IF(ISNUMBER(FIND(analysismethod7,'III_Plan comp 438.68 {Plan 10}'!Z$15)),"",'III_Plan comp 438.68 {Plan 10}'!Z$15&amp;analysismethod7)</f>
        <v xml:space="preserve">Encounter Data Analysis; 
</v>
      </c>
      <c r="CH130" s="251" t="str">
        <f>IF(ISNUMBER(FIND(analysismethod7,'III_Plan comp 438.68 {Plan 10}'!AA$15)),"",'III_Plan comp 438.68 {Plan 10}'!AA$15&amp;analysismethod7)</f>
        <v xml:space="preserve">Encounter Data Analysis; 
</v>
      </c>
      <c r="CI130" s="251" t="str">
        <f>IF(ISNUMBER(FIND(analysismethod7,'III_Plan comp 438.68 {Plan 10}'!AB$15)),"",'III_Plan comp 438.68 {Plan 10}'!AB$15&amp;analysismethod7)</f>
        <v xml:space="preserve">Encounter Data Analysis; 
</v>
      </c>
      <c r="CJ130" s="251" t="str">
        <f>IF(ISNUMBER(FIND(analysismethod7,'III_Plan comp 438.68 {Plan 10}'!AC$15)),"",'III_Plan comp 438.68 {Plan 10}'!AC$15&amp;analysismethod7)</f>
        <v xml:space="preserve">Encounter Data Analysis; 
</v>
      </c>
      <c r="CK130" s="251" t="str">
        <f>IF(ISNUMBER(FIND(analysismethod7,'III_Plan comp 438.68 {Plan 10}'!AD$15)),"",'III_Plan comp 438.68 {Plan 10}'!AD$15&amp;analysismethod7)</f>
        <v xml:space="preserve">Encounter Data Analysis; 
</v>
      </c>
      <c r="CL130" s="251" t="str">
        <f>IF(ISNUMBER(FIND(analysismethod7,'III_Plan comp 438.68 {Plan 10}'!AE$15)),"",'III_Plan comp 438.68 {Plan 10}'!AE$15&amp;analysismethod7)</f>
        <v xml:space="preserve">Encounter Data Analysis; 
</v>
      </c>
      <c r="CM130" s="251" t="str">
        <f>IF(ISNUMBER(FIND(analysismethod7,'III_Plan comp 438.68 {Plan 10}'!AF$15)),"",'III_Plan comp 438.68 {Plan 10}'!AF$15&amp;analysismethod7)</f>
        <v xml:space="preserve">Encounter Data Analysis; 
</v>
      </c>
      <c r="CN130" s="251" t="str">
        <f>IF(ISNUMBER(FIND(analysismethod7,'III_Plan comp 438.68 {Plan 10}'!AG$15)),"",'III_Plan comp 438.68 {Plan 10}'!AG$15&amp;analysismethod7)</f>
        <v xml:space="preserve">Encounter Data Analysis; 
</v>
      </c>
      <c r="CO130" s="251" t="str">
        <f>IF(ISNUMBER(FIND(analysismethod7,'III_Plan comp 438.68 {Plan 10}'!AH$15)),"",'III_Plan comp 438.68 {Plan 10}'!AH$15&amp;analysismethod7)</f>
        <v xml:space="preserve">Encounter Data Analysis; 
</v>
      </c>
      <c r="CP130" s="251" t="str">
        <f>IF(ISNUMBER(FIND(analysismethod7,'III_Plan comp 438.68 {Plan 10}'!AI$15)),"",'III_Plan comp 438.68 {Plan 10}'!AI$15&amp;analysismethod7)</f>
        <v xml:space="preserve">Encounter Data Analysis; 
</v>
      </c>
      <c r="CQ130" s="251" t="str">
        <f>IF(ISNUMBER(FIND(analysismethod7,'III_Plan comp 438.68 {Plan 10}'!AJ$15)),"",'III_Plan comp 438.68 {Plan 10}'!AJ$15&amp;analysismethod7)</f>
        <v xml:space="preserve">Encounter Data Analysis; 
</v>
      </c>
      <c r="CR130" s="251" t="str">
        <f>IF(ISNUMBER(FIND(analysismethod7,'III_Plan comp 438.68 {Plan 10}'!AK$15)),"",'III_Plan comp 438.68 {Plan 10}'!AK$15&amp;analysismethod7)</f>
        <v xml:space="preserve">Encounter Data Analysis; 
</v>
      </c>
      <c r="CS130" s="251" t="str">
        <f>IF(ISNUMBER(FIND(analysismethod7,'III_Plan comp 438.68 {Plan 10}'!AL$15)),"",'III_Plan comp 438.68 {Plan 10}'!AL$15&amp;analysismethod7)</f>
        <v xml:space="preserve">Encounter Data Analysis; 
</v>
      </c>
      <c r="CT130" s="251" t="str">
        <f>IF(ISNUMBER(FIND(analysismethod7,'III_Plan comp 438.68 {Plan 10}'!AM$15)),"",'III_Plan comp 438.68 {Plan 10}'!AM$15&amp;analysismethod7)</f>
        <v xml:space="preserve">Encounter Data Analysis; 
</v>
      </c>
      <c r="CU130" s="251" t="str">
        <f>IF(ISNUMBER(FIND(analysismethod7,'III_Plan comp 438.68 {Plan 10}'!AN$15)),"",'III_Plan comp 438.68 {Plan 10}'!AN$15&amp;analysismethod7)</f>
        <v xml:space="preserve">Encounter Data Analysis; 
</v>
      </c>
      <c r="CV130" s="251" t="str">
        <f>IF(ISNUMBER(FIND(analysismethod7,'III_Plan comp 438.68 {Plan 10}'!AO$15)),"",'III_Plan comp 438.68 {Plan 10}'!AO$15&amp;analysismethod7)</f>
        <v xml:space="preserve">Encounter Data Analysis; 
</v>
      </c>
      <c r="CW130" s="251" t="str">
        <f>IF(ISNUMBER(FIND(analysismethod7,'III_Plan comp 438.68 {Plan 10}'!AP$15)),"",'III_Plan comp 438.68 {Plan 10}'!AP$15&amp;analysismethod7)</f>
        <v xml:space="preserve">Encounter Data Analysis; 
</v>
      </c>
      <c r="CX130" s="251" t="str">
        <f>IF(ISNUMBER(FIND(analysismethod7,'III_Plan comp 438.68 {Plan 10}'!AQ$15)),"",'III_Plan comp 438.68 {Plan 10}'!AQ$15&amp;analysismethod7)</f>
        <v xml:space="preserve">Encounter Data Analysis; 
</v>
      </c>
      <c r="CY130" s="251" t="str">
        <f>IF(ISNUMBER(FIND(analysismethod7,'III_Plan comp 438.68 {Plan 10}'!AR$15)),"",'III_Plan comp 438.68 {Plan 10}'!AR$15&amp;analysismethod7)</f>
        <v xml:space="preserve">Encounter Data Analysis; 
</v>
      </c>
      <c r="CZ130" s="251" t="str">
        <f>IF(ISNUMBER(FIND(analysismethod7,'III_Plan comp 438.68 {Plan 10}'!AS$15)),"",'III_Plan comp 438.68 {Plan 10}'!AS$15&amp;analysismethod7)</f>
        <v xml:space="preserve">Encounter Data Analysis; 
</v>
      </c>
      <c r="DA130" s="251" t="str">
        <f>IF(ISNUMBER(FIND(analysismethod7,'III_Plan comp 438.68 {Plan 10}'!AT$15)),"",'III_Plan comp 438.68 {Plan 10}'!AT$15&amp;analysismethod7)</f>
        <v xml:space="preserve">Encounter Data Analysis; 
</v>
      </c>
      <c r="DB130" s="251" t="str">
        <f>IF(ISNUMBER(FIND(analysismethod7,'III_Plan comp 438.68 {Plan 10}'!AU$15)),"",'III_Plan comp 438.68 {Plan 10}'!AU$15&amp;analysismethod7)</f>
        <v xml:space="preserve">Encounter Data Analysis; 
</v>
      </c>
      <c r="DC130" s="251" t="str">
        <f>IF(ISNUMBER(FIND(analysismethod7,'III_Plan comp 438.68 {Plan 10}'!AV$15)),"",'III_Plan comp 438.68 {Plan 10}'!AV$15&amp;analysismethod7)</f>
        <v xml:space="preserve">Encounter Data Analysis; 
</v>
      </c>
      <c r="DD130" s="251" t="str">
        <f>IF(ISNUMBER(FIND(analysismethod7,'III_Plan comp 438.68 {Plan 10}'!AW$15)),"",'III_Plan comp 438.68 {Plan 10}'!AW$15&amp;analysismethod7)</f>
        <v xml:space="preserve">Encounter Data Analysis; 
</v>
      </c>
      <c r="DE130" s="251" t="str">
        <f>IF(ISNUMBER(FIND(analysismethod7,'III_Plan comp 438.68 {Plan 10}'!AX$15)),"",'III_Plan comp 438.68 {Plan 10}'!AX$15&amp;analysismethod7)</f>
        <v xml:space="preserve">Encounter Data Analysis; 
</v>
      </c>
      <c r="DF130" s="251" t="str">
        <f>IF(ISNUMBER(FIND(analysismethod7,'III_Plan comp 438.68 {Plan 10}'!AY$15)),"",'III_Plan comp 438.68 {Plan 10}'!AY$15&amp;analysismethod7)</f>
        <v xml:space="preserve">Encounter Data Analysis; 
</v>
      </c>
      <c r="DG130" s="251" t="str">
        <f>IF(ISNUMBER(FIND(analysismethod7,'III_Plan comp 438.68 {Plan 10}'!AZ$15)),"",'III_Plan comp 438.68 {Plan 10}'!AZ$15&amp;analysismethod7)</f>
        <v xml:space="preserve">Encounter Data Analysis; 
</v>
      </c>
      <c r="DH130" s="251" t="str">
        <f>IF(ISNUMBER(FIND(analysismethod7,'III_Plan comp 438.68 {Plan 10}'!BA$15)),"",'III_Plan comp 438.68 {Plan 10}'!BA$15&amp;analysismethod7)</f>
        <v xml:space="preserve">Encounter Data Analysis; 
</v>
      </c>
      <c r="DI130" s="251" t="str">
        <f>IF(ISNUMBER(FIND(analysismethod7,'III_Plan comp 438.68 {Plan 10}'!BB$15)),"",'III_Plan comp 438.68 {Plan 10}'!BB$15&amp;analysismethod7)</f>
        <v xml:space="preserve">Encounter Data Analysis; 
</v>
      </c>
      <c r="DJ130" s="251" t="str">
        <f>IF(ISNUMBER(FIND(analysismethod7,'III_Plan comp 438.68 {Plan 10}'!BC$15)),"",'III_Plan comp 438.68 {Plan 10}'!BC$15&amp;analysismethod7)</f>
        <v xml:space="preserve">Encounter Data Analysis; 
</v>
      </c>
      <c r="DK130" s="251" t="str">
        <f>IF(ISNUMBER(FIND(analysismethod7,'III_Plan comp 438.68 {Plan 10}'!BD$15)),"",'III_Plan comp 438.68 {Plan 10}'!BD$15&amp;analysismethod7)</f>
        <v xml:space="preserve">Encounter Data Analysis; 
</v>
      </c>
      <c r="DL130" s="251" t="str">
        <f>IF(ISNUMBER(FIND(analysismethod7,'III_Plan comp 438.68 {Plan 10}'!BE$15)),"",'III_Plan comp 438.68 {Plan 10}'!BE$15&amp;analysismethod7)</f>
        <v xml:space="preserve">Encounter Data Analysis; 
</v>
      </c>
      <c r="DM130" s="251" t="str">
        <f>IF(ISNUMBER(FIND(analysismethod7,'III_Plan comp 438.68 {Plan 10}'!BF$15)),"",'III_Plan comp 438.68 {Plan 10}'!BF$15&amp;analysismethod7)</f>
        <v xml:space="preserve">Encounter Data Analysis; 
</v>
      </c>
      <c r="DN130" s="251" t="str">
        <f>IF(ISNUMBER(FIND(analysismethod7,'III_Plan comp 438.68 {Plan 10}'!BG$15)),"",'III_Plan comp 438.68 {Plan 10}'!BG$15&amp;analysismethod7)</f>
        <v xml:space="preserve">Encounter Data Analysis; 
</v>
      </c>
      <c r="DO130" s="251" t="str">
        <f>IF(ISNUMBER(FIND(analysismethod7,'III_Plan comp 438.68 {Plan 10}'!BH$15)),"",'III_Plan comp 438.68 {Plan 10}'!BH$15&amp;analysismethod7)</f>
        <v xml:space="preserve">Encounter Data Analysis; 
</v>
      </c>
      <c r="DP130" s="251" t="str">
        <f>IF(ISNUMBER(FIND(analysismethod7,'III_Plan comp 438.68 {Plan 10}'!BI$15)),"",'III_Plan comp 438.68 {Plan 10}'!BI$15&amp;analysismethod7)</f>
        <v xml:space="preserve">Encounter Data Analysis; 
</v>
      </c>
      <c r="DQ130" s="251" t="str">
        <f>IF(ISNUMBER(FIND(analysismethod7,'III_Plan comp 438.68 {Plan 10}'!BJ$15)),"",'III_Plan comp 438.68 {Plan 10}'!BJ$15&amp;analysismethod7)</f>
        <v xml:space="preserve">Encounter Data Analysis; 
</v>
      </c>
      <c r="DR130" s="251" t="str">
        <f>IF(ISNUMBER(FIND(analysismethod7,'III_Plan comp 438.68 {Plan 10}'!BK$15)),"",'III_Plan comp 438.68 {Plan 10}'!BK$15&amp;analysismethod7)</f>
        <v xml:space="preserve">Encounter Data Analysis; 
</v>
      </c>
      <c r="DS130" s="251" t="str">
        <f>IF(ISNUMBER(FIND(analysismethod7,'III_Plan comp 438.68 {Plan 10}'!BL$15)),"",'III_Plan comp 438.68 {Plan 10}'!BL$15&amp;analysismethod7)</f>
        <v xml:space="preserve">Encounter Data Analysis; 
</v>
      </c>
      <c r="DT130" s="251" t="str">
        <f>IF(ISNUMBER(FIND(analysismethod7,'III_Plan comp 438.68 {Plan 10}'!BM$15)),"",'III_Plan comp 438.68 {Plan 10}'!BM$15&amp;analysismethod7)</f>
        <v xml:space="preserve">Encounter Data Analysis; 
</v>
      </c>
      <c r="DU130" s="251" t="str">
        <f>IF(ISNUMBER(FIND(analysismethod7,'III_Plan comp 438.68 {Plan 10}'!BN$15)),"",'III_Plan comp 438.68 {Plan 10}'!BN$15&amp;analysismethod7)</f>
        <v xml:space="preserve">Encounter Data Analysis; 
</v>
      </c>
      <c r="DV130" s="251" t="str">
        <f>IF(ISNUMBER(FIND(analysismethod7,'III_Plan comp 438.68 {Plan 10}'!BO$15)),"",'III_Plan comp 438.68 {Plan 10}'!BO$15&amp;analysismethod7)</f>
        <v xml:space="preserve">Encounter Data Analysis; 
</v>
      </c>
      <c r="DW130" s="251" t="str">
        <f>IF(ISNUMBER(FIND(analysismethod7,'III_Plan comp 438.68 {Plan 10}'!BP$15)),"",'III_Plan comp 438.68 {Plan 10}'!BP$15&amp;analysismethod7)</f>
        <v xml:space="preserve">Encounter Data Analysis; 
</v>
      </c>
      <c r="DX130" s="251" t="str">
        <f>IF(ISNUMBER(FIND(analysismethod7,'III_Plan comp 438.68 {Plan 10}'!BQ$15)),"",'III_Plan comp 438.68 {Plan 10}'!BQ$15&amp;analysismethod7)</f>
        <v xml:space="preserve">Encounter Data Analysis; 
</v>
      </c>
      <c r="DY130" s="251" t="str">
        <f>IF(ISNUMBER(FIND(analysismethod7,'III_Plan comp 438.68 {Plan 10}'!BR$15)),"",'III_Plan comp 438.68 {Plan 10}'!BR$15&amp;analysismethod7)</f>
        <v xml:space="preserve">Encounter Data Analysis; 
</v>
      </c>
      <c r="DZ130" s="251" t="str">
        <f>IF(ISNUMBER(FIND(analysismethod7,'III_Plan comp 438.68 {Plan 10}'!BS$15)),"",'III_Plan comp 438.68 {Plan 10}'!BS$15&amp;analysismethod7)</f>
        <v xml:space="preserve">Encounter Data Analysis; 
</v>
      </c>
      <c r="EA130" s="251" t="str">
        <f>IF(ISNUMBER(FIND(analysismethod7,'III_Plan comp 438.68 {Plan 10}'!BT$15)),"",'III_Plan comp 438.68 {Plan 10}'!BT$15&amp;analysismethod7)</f>
        <v xml:space="preserve">Encounter Data Analysis; 
</v>
      </c>
      <c r="EB130" s="251" t="str">
        <f>IF(ISNUMBER(FIND(analysismethod7,'III_Plan comp 438.68 {Plan 10}'!BU$15)),"",'III_Plan comp 438.68 {Plan 10}'!BU$15&amp;analysismethod7)</f>
        <v xml:space="preserve">Encounter Data Analysis; 
</v>
      </c>
      <c r="EC130" s="251" t="str">
        <f>IF(ISNUMBER(FIND(analysismethod7,'III_Plan comp 438.68 {Plan 10}'!BV$15)),"",'III_Plan comp 438.68 {Plan 10}'!BV$15&amp;analysismethod7)</f>
        <v xml:space="preserve">Encounter Data Analysis; 
</v>
      </c>
      <c r="ED130" s="251" t="str">
        <f>IF(ISNUMBER(FIND(analysismethod7,'III_Plan comp 438.68 {Plan 10}'!BW$15)),"",'III_Plan comp 438.68 {Plan 10}'!BW$15&amp;analysismethod7)</f>
        <v xml:space="preserve">Encounter Data Analysis; 
</v>
      </c>
      <c r="EE130" s="251" t="str">
        <f>IF(ISNUMBER(FIND(analysismethod7,'III_Plan comp 438.68 {Plan 10}'!BX$15)),"",'III_Plan comp 438.68 {Plan 10}'!BX$15&amp;analysismethod7)</f>
        <v xml:space="preserve">Encounter Data Analysis; 
</v>
      </c>
      <c r="EF130" s="251" t="str">
        <f>IF(ISNUMBER(FIND(analysismethod7,'III_Plan comp 438.68 {Plan 10}'!BY$15)),"",'III_Plan comp 438.68 {Plan 10}'!BY$15&amp;analysismethod7)</f>
        <v xml:space="preserve">Encounter Data Analysis; 
</v>
      </c>
      <c r="EG130" s="251" t="str">
        <f>IF(ISNUMBER(FIND(analysismethod7,'III_Plan comp 438.68 {Plan 10}'!BZ$15)),"",'III_Plan comp 438.68 {Plan 10}'!BZ$15&amp;analysismethod7)</f>
        <v xml:space="preserve">Encounter Data Analysis; 
</v>
      </c>
      <c r="EH130" s="251" t="str">
        <f>IF(ISNUMBER(FIND(analysismethod7,'III_Plan comp 438.68 {Plan 10}'!CA$15)),"",'III_Plan comp 438.68 {Plan 10}'!CA$15&amp;analysismethod7)</f>
        <v xml:space="preserve">Encounter Data Analysis; 
</v>
      </c>
      <c r="EI130" s="251" t="str">
        <f>IF(ISNUMBER(FIND(analysismethod7,'III_Plan comp 438.68 {Plan 10}'!CB$15)),"",'III_Plan comp 438.68 {Plan 10}'!CB$15&amp;analysismethod7)</f>
        <v xml:space="preserve">Encounter Data Analysis; 
</v>
      </c>
      <c r="EJ130" s="251" t="str">
        <f>IF(ISNUMBER(FIND(analysismethod7,'III_Plan comp 438.68 {Plan 10}'!CC$15)),"",'III_Plan comp 438.68 {Plan 10}'!CC$15&amp;analysismethod7)</f>
        <v xml:space="preserve">Encounter Data Analysis; 
</v>
      </c>
      <c r="EK130" s="251" t="str">
        <f>IF(ISNUMBER(FIND(analysismethod7,'III_Plan comp 438.68 {Plan 10}'!CD$15)),"",'III_Plan comp 438.68 {Plan 10}'!CD$15&amp;analysismethod7)</f>
        <v xml:space="preserve">Encounter Data Analysis; 
</v>
      </c>
      <c r="EL130" s="251" t="str">
        <f>IF(ISNUMBER(FIND(analysismethod7,'III_Plan comp 438.68 {Plan 10}'!CE$15)),"",'III_Plan comp 438.68 {Plan 10}'!CE$15&amp;analysismethod7)</f>
        <v xml:space="preserve">Encounter Data Analysis; 
</v>
      </c>
      <c r="EM130" s="251" t="str">
        <f>IF(ISNUMBER(FIND(analysismethod7,'III_Plan comp 438.68 {Plan 10}'!CF$15)),"",'III_Plan comp 438.68 {Plan 10}'!CF$15&amp;analysismethod7)</f>
        <v xml:space="preserve">Encounter Data Analysis; 
</v>
      </c>
      <c r="EN130" s="251" t="str">
        <f>IF(ISNUMBER(FIND(analysismethod7,'III_Plan comp 438.68 {Plan 10}'!CG$15)),"",'III_Plan comp 438.68 {Plan 10}'!CG$15&amp;analysismethod7)</f>
        <v xml:space="preserve">Encounter Data Analysis; 
</v>
      </c>
      <c r="EO130" s="251" t="str">
        <f>IF(ISNUMBER(FIND(analysismethod7,'III_Plan comp 438.68 {Plan 10}'!CH$15)),"",'III_Plan comp 438.68 {Plan 10}'!CH$15&amp;analysismethod7)</f>
        <v xml:space="preserve">Encounter Data Analysis; 
</v>
      </c>
      <c r="EP130" s="251" t="str">
        <f>IF(ISNUMBER(FIND(analysismethod7,'III_Plan comp 438.68 {Plan 10}'!CI$15)),"",'III_Plan comp 438.68 {Plan 10}'!CI$15&amp;analysismethod7)</f>
        <v xml:space="preserve">Encounter Data Analysis; 
</v>
      </c>
      <c r="EQ130" s="251" t="str">
        <f>IF(ISNUMBER(FIND(analysismethod7,'III_Plan comp 438.68 {Plan 10}'!CJ$15)),"",'III_Plan comp 438.68 {Plan 10}'!CJ$15&amp;analysismethod7)</f>
        <v xml:space="preserve">Encounter Data Analysis; 
</v>
      </c>
      <c r="ER130" s="251" t="str">
        <f>IF(ISNUMBER(FIND(analysismethod7,'III_Plan comp 438.68 {Plan 10}'!CK$15)),"",'III_Plan comp 438.68 {Plan 10}'!CK$15&amp;analysismethod7)</f>
        <v xml:space="preserve">Encounter Data Analysis; 
</v>
      </c>
      <c r="ES130" s="251" t="str">
        <f>IF(ISNUMBER(FIND(analysismethod7,'III_Plan comp 438.68 {Plan 10}'!CL$15)),"",'III_Plan comp 438.68 {Plan 10}'!CL$15&amp;analysismethod7)</f>
        <v xml:space="preserve">Encounter Data Analysis; 
</v>
      </c>
      <c r="ET130" s="251" t="str">
        <f>IF(ISNUMBER(FIND(analysismethod7,'III_Plan comp 438.68 {Plan 10}'!CM$15)),"",'III_Plan comp 438.68 {Plan 10}'!CM$15&amp;analysismethod7)</f>
        <v xml:space="preserve">Encounter Data Analysis; 
</v>
      </c>
      <c r="EU130" s="251" t="str">
        <f>IF(ISNUMBER(FIND(analysismethod7,'III_Plan comp 438.68 {Plan 10}'!CN$15)),"",'III_Plan comp 438.68 {Plan 10}'!CN$15&amp;analysismethod7)</f>
        <v xml:space="preserve">Encounter Data Analysis; 
</v>
      </c>
      <c r="EV130" s="251" t="str">
        <f>IF(ISNUMBER(FIND(analysismethod7,'III_Plan comp 438.68 {Plan 10}'!CO$15)),"",'III_Plan comp 438.68 {Plan 10}'!CO$15&amp;analysismethod7)</f>
        <v xml:space="preserve">Encounter Data Analysis; 
</v>
      </c>
      <c r="EW130" s="251" t="str">
        <f>IF(ISNUMBER(FIND(analysismethod7,'III_Plan comp 438.68 {Plan 10}'!CP$15)),"",'III_Plan comp 438.68 {Plan 10}'!CP$15&amp;analysismethod7)</f>
        <v xml:space="preserve">Encounter Data Analysis; 
</v>
      </c>
      <c r="EX130" s="251" t="str">
        <f>IF(ISNUMBER(FIND(analysismethod7,'III_Plan comp 438.68 {Plan 10}'!CQ$15)),"",'III_Plan comp 438.68 {Plan 10}'!CQ$15&amp;analysismethod7)</f>
        <v xml:space="preserve">Encounter Data Analysis; 
</v>
      </c>
      <c r="EY130" s="251" t="str">
        <f>IF(ISNUMBER(FIND(analysismethod7,'III_Plan comp 438.68 {Plan 10}'!CR$15)),"",'III_Plan comp 438.68 {Plan 10}'!CR$15&amp;analysismethod7)</f>
        <v xml:space="preserve">Encounter Data Analysis; 
</v>
      </c>
      <c r="EZ130" s="251" t="str">
        <f>IF(ISNUMBER(FIND(analysismethod7,'III_Plan comp 438.68 {Plan 10}'!CS$15)),"",'III_Plan comp 438.68 {Plan 10}'!CS$15&amp;analysismethod7)</f>
        <v xml:space="preserve">Encounter Data Analysis; 
</v>
      </c>
      <c r="FA130" s="251" t="str">
        <f>IF(ISNUMBER(FIND(analysismethod7,'III_Plan comp 438.68 {Plan 10}'!CT$15)),"",'III_Plan comp 438.68 {Plan 10}'!CT$15&amp;analysismethod7)</f>
        <v xml:space="preserve">Encounter Data Analysis; 
</v>
      </c>
      <c r="FB130" s="251" t="str">
        <f>IF(ISNUMBER(FIND(analysismethod7,'III_Plan comp 438.68 {Plan 10}'!CU$15)),"",'III_Plan comp 438.68 {Plan 10}'!CU$15&amp;analysismethod7)</f>
        <v xml:space="preserve">Encounter Data Analysis; 
</v>
      </c>
      <c r="FC130" s="251" t="str">
        <f>IF(ISNUMBER(FIND(analysismethod7,'III_Plan comp 438.68 {Plan 10}'!CV$15)),"",'III_Plan comp 438.68 {Plan 10}'!CV$15&amp;analysismethod7)</f>
        <v xml:space="preserve">Encounter Data Analysis; 
</v>
      </c>
      <c r="FD130" s="251" t="str">
        <f>IF(ISNUMBER(FIND(analysismethod7,'III_Plan comp 438.68 {Plan 10}'!CW$15)),"",'III_Plan comp 438.68 {Plan 10}'!CW$15&amp;analysismethod7)</f>
        <v xml:space="preserve">Encounter Data Analysis; 
</v>
      </c>
      <c r="FE130" s="251" t="str">
        <f>IF(ISNUMBER(FIND(analysismethod7,'III_Plan comp 438.68 {Plan 10}'!CX$15)),"",'III_Plan comp 438.68 {Plan 10}'!CX$15&amp;analysismethod7)</f>
        <v xml:space="preserve">Encounter Data Analysis; 
</v>
      </c>
      <c r="FF130" s="251" t="str">
        <f>IF(ISNUMBER(FIND(analysismethod7,'III_Plan comp 438.68 {Plan 10}'!CY$15)),"",'III_Plan comp 438.68 {Plan 10}'!CY$15&amp;analysismethod7)</f>
        <v xml:space="preserve">Encounter Data Analysis; 
</v>
      </c>
      <c r="FG130" s="251" t="str">
        <f>IF(ISNUMBER(FIND(analysismethod7,'III_Plan comp 438.68 {Plan 10}'!CZ$15)),"",'III_Plan comp 438.68 {Plan 10}'!CZ$15&amp;analysismethod7)</f>
        <v xml:space="preserve">Encounter Data Analysis; 
</v>
      </c>
    </row>
    <row r="131" spans="63:163" x14ac:dyDescent="0.2">
      <c r="BK131" s="250" t="str">
        <f>IF('I_State and program information'!$E$79&lt;&gt;"",'I_State and program information'!E200&amp;"; "&amp;CHAR(10)&amp;CHAR(10),"")</f>
        <v/>
      </c>
      <c r="BL131" s="251" t="str">
        <f>IF(ISNUMBER(FIND(analysismethod8,'III_Plan comp 438.68 {Plan 10}'!E$15)),"",'III_Plan comp 438.68 {Plan 10}'!E$15&amp;analysismethod8)</f>
        <v/>
      </c>
      <c r="BM131" s="251" t="str">
        <f>IF(ISNUMBER(FIND(analysismethod8,'III_Plan comp 438.68 {Plan 10}'!F$15)),"",'III_Plan comp 438.68 {Plan 10}'!F$15&amp;analysismethod8)</f>
        <v/>
      </c>
      <c r="BN131" s="251" t="str">
        <f>IF(ISNUMBER(FIND(analysismethod8,'III_Plan comp 438.68 {Plan 10}'!G$15)),"",'III_Plan comp 438.68 {Plan 10}'!G$15&amp;analysismethod8)</f>
        <v/>
      </c>
      <c r="BO131" s="251" t="str">
        <f>IF(ISNUMBER(FIND(analysismethod8,'III_Plan comp 438.68 {Plan 10}'!H$15)),"",'III_Plan comp 438.68 {Plan 10}'!H$15&amp;analysismethod8)</f>
        <v/>
      </c>
      <c r="BP131" s="251" t="str">
        <f>IF(ISNUMBER(FIND(analysismethod8,'III_Plan comp 438.68 {Plan 10}'!I$15)),"",'III_Plan comp 438.68 {Plan 10}'!I$15&amp;analysismethod8)</f>
        <v/>
      </c>
      <c r="BQ131" s="251" t="str">
        <f>IF(ISNUMBER(FIND(analysismethod8,'III_Plan comp 438.68 {Plan 10}'!J$15)),"",'III_Plan comp 438.68 {Plan 10}'!J$15&amp;analysismethod8)</f>
        <v/>
      </c>
      <c r="BR131" s="251" t="str">
        <f>IF(ISNUMBER(FIND(analysismethod8,'III_Plan comp 438.68 {Plan 10}'!K$15)),"",'III_Plan comp 438.68 {Plan 10}'!K$15&amp;analysismethod8)</f>
        <v/>
      </c>
      <c r="BS131" s="251" t="str">
        <f>IF(ISNUMBER(FIND(analysismethod8,'III_Plan comp 438.68 {Plan 10}'!L$15)),"",'III_Plan comp 438.68 {Plan 10}'!L$15&amp;analysismethod8)</f>
        <v/>
      </c>
      <c r="BT131" s="251" t="str">
        <f>IF(ISNUMBER(FIND(analysismethod8,'III_Plan comp 438.68 {Plan 10}'!M$15)),"",'III_Plan comp 438.68 {Plan 10}'!M$15&amp;analysismethod8)</f>
        <v/>
      </c>
      <c r="BU131" s="251" t="str">
        <f>IF(ISNUMBER(FIND(analysismethod8,'III_Plan comp 438.68 {Plan 10}'!N$15)),"",'III_Plan comp 438.68 {Plan 10}'!N$15&amp;analysismethod8)</f>
        <v/>
      </c>
      <c r="BV131" s="251" t="str">
        <f>IF(ISNUMBER(FIND(analysismethod8,'III_Plan comp 438.68 {Plan 10}'!O$15)),"",'III_Plan comp 438.68 {Plan 10}'!O$15&amp;analysismethod8)</f>
        <v/>
      </c>
      <c r="BW131" s="251" t="str">
        <f>IF(ISNUMBER(FIND(analysismethod8,'III_Plan comp 438.68 {Plan 10}'!P$15)),"",'III_Plan comp 438.68 {Plan 10}'!P$15&amp;analysismethod8)</f>
        <v/>
      </c>
      <c r="BX131" s="251" t="str">
        <f>IF(ISNUMBER(FIND(analysismethod8,'III_Plan comp 438.68 {Plan 10}'!Q$15)),"",'III_Plan comp 438.68 {Plan 10}'!Q$15&amp;analysismethod8)</f>
        <v/>
      </c>
      <c r="BY131" s="251" t="str">
        <f>IF(ISNUMBER(FIND(analysismethod8,'III_Plan comp 438.68 {Plan 10}'!R$15)),"",'III_Plan comp 438.68 {Plan 10}'!R$15&amp;analysismethod8)</f>
        <v/>
      </c>
      <c r="BZ131" s="251" t="str">
        <f>IF(ISNUMBER(FIND(analysismethod8,'III_Plan comp 438.68 {Plan 10}'!S$15)),"",'III_Plan comp 438.68 {Plan 10}'!S$15&amp;analysismethod8)</f>
        <v/>
      </c>
      <c r="CA131" s="251" t="str">
        <f>IF(ISNUMBER(FIND(analysismethod8,'III_Plan comp 438.68 {Plan 10}'!T$15)),"",'III_Plan comp 438.68 {Plan 10}'!T$15&amp;analysismethod8)</f>
        <v/>
      </c>
      <c r="CB131" s="251" t="str">
        <f>IF(ISNUMBER(FIND(analysismethod8,'III_Plan comp 438.68 {Plan 10}'!U$15)),"",'III_Plan comp 438.68 {Plan 10}'!U$15&amp;analysismethod8)</f>
        <v/>
      </c>
      <c r="CC131" s="251" t="str">
        <f>IF(ISNUMBER(FIND(analysismethod8,'III_Plan comp 438.68 {Plan 10}'!V$15)),"",'III_Plan comp 438.68 {Plan 10}'!V$15&amp;analysismethod8)</f>
        <v/>
      </c>
      <c r="CD131" s="251" t="str">
        <f>IF(ISNUMBER(FIND(analysismethod8,'III_Plan comp 438.68 {Plan 10}'!W$15)),"",'III_Plan comp 438.68 {Plan 10}'!W$15&amp;analysismethod8)</f>
        <v/>
      </c>
      <c r="CE131" s="251" t="str">
        <f>IF(ISNUMBER(FIND(analysismethod8,'III_Plan comp 438.68 {Plan 10}'!X$15)),"",'III_Plan comp 438.68 {Plan 10}'!X$15&amp;analysismethod8)</f>
        <v/>
      </c>
      <c r="CF131" s="251" t="str">
        <f>IF(ISNUMBER(FIND(analysismethod8,'III_Plan comp 438.68 {Plan 10}'!Y$15)),"",'III_Plan comp 438.68 {Plan 10}'!Y$15&amp;analysismethod8)</f>
        <v/>
      </c>
      <c r="CG131" s="251" t="str">
        <f>IF(ISNUMBER(FIND(analysismethod8,'III_Plan comp 438.68 {Plan 10}'!Z$15)),"",'III_Plan comp 438.68 {Plan 10}'!Z$15&amp;analysismethod8)</f>
        <v/>
      </c>
      <c r="CH131" s="251" t="str">
        <f>IF(ISNUMBER(FIND(analysismethod8,'III_Plan comp 438.68 {Plan 10}'!AA$15)),"",'III_Plan comp 438.68 {Plan 10}'!AA$15&amp;analysismethod8)</f>
        <v/>
      </c>
      <c r="CI131" s="251" t="str">
        <f>IF(ISNUMBER(FIND(analysismethod8,'III_Plan comp 438.68 {Plan 10}'!AB$15)),"",'III_Plan comp 438.68 {Plan 10}'!AB$15&amp;analysismethod8)</f>
        <v/>
      </c>
      <c r="CJ131" s="251" t="str">
        <f>IF(ISNUMBER(FIND(analysismethod8,'III_Plan comp 438.68 {Plan 10}'!AC$15)),"",'III_Plan comp 438.68 {Plan 10}'!AC$15&amp;analysismethod8)</f>
        <v/>
      </c>
      <c r="CK131" s="251" t="str">
        <f>IF(ISNUMBER(FIND(analysismethod8,'III_Plan comp 438.68 {Plan 10}'!AD$15)),"",'III_Plan comp 438.68 {Plan 10}'!AD$15&amp;analysismethod8)</f>
        <v/>
      </c>
      <c r="CL131" s="251" t="str">
        <f>IF(ISNUMBER(FIND(analysismethod8,'III_Plan comp 438.68 {Plan 10}'!AE$15)),"",'III_Plan comp 438.68 {Plan 10}'!AE$15&amp;analysismethod8)</f>
        <v/>
      </c>
      <c r="CM131" s="251" t="str">
        <f>IF(ISNUMBER(FIND(analysismethod8,'III_Plan comp 438.68 {Plan 10}'!AF$15)),"",'III_Plan comp 438.68 {Plan 10}'!AF$15&amp;analysismethod8)</f>
        <v/>
      </c>
      <c r="CN131" s="251" t="str">
        <f>IF(ISNUMBER(FIND(analysismethod8,'III_Plan comp 438.68 {Plan 10}'!AG$15)),"",'III_Plan comp 438.68 {Plan 10}'!AG$15&amp;analysismethod8)</f>
        <v/>
      </c>
      <c r="CO131" s="251" t="str">
        <f>IF(ISNUMBER(FIND(analysismethod8,'III_Plan comp 438.68 {Plan 10}'!AH$15)),"",'III_Plan comp 438.68 {Plan 10}'!AH$15&amp;analysismethod8)</f>
        <v/>
      </c>
      <c r="CP131" s="251" t="str">
        <f>IF(ISNUMBER(FIND(analysismethod8,'III_Plan comp 438.68 {Plan 10}'!AI$15)),"",'III_Plan comp 438.68 {Plan 10}'!AI$15&amp;analysismethod8)</f>
        <v/>
      </c>
      <c r="CQ131" s="251" t="str">
        <f>IF(ISNUMBER(FIND(analysismethod8,'III_Plan comp 438.68 {Plan 10}'!AJ$15)),"",'III_Plan comp 438.68 {Plan 10}'!AJ$15&amp;analysismethod8)</f>
        <v/>
      </c>
      <c r="CR131" s="251" t="str">
        <f>IF(ISNUMBER(FIND(analysismethod8,'III_Plan comp 438.68 {Plan 10}'!AK$15)),"",'III_Plan comp 438.68 {Plan 10}'!AK$15&amp;analysismethod8)</f>
        <v/>
      </c>
      <c r="CS131" s="251" t="str">
        <f>IF(ISNUMBER(FIND(analysismethod8,'III_Plan comp 438.68 {Plan 10}'!AL$15)),"",'III_Plan comp 438.68 {Plan 10}'!AL$15&amp;analysismethod8)</f>
        <v/>
      </c>
      <c r="CT131" s="251" t="str">
        <f>IF(ISNUMBER(FIND(analysismethod8,'III_Plan comp 438.68 {Plan 10}'!AM$15)),"",'III_Plan comp 438.68 {Plan 10}'!AM$15&amp;analysismethod8)</f>
        <v/>
      </c>
      <c r="CU131" s="251" t="str">
        <f>IF(ISNUMBER(FIND(analysismethod8,'III_Plan comp 438.68 {Plan 10}'!AN$15)),"",'III_Plan comp 438.68 {Plan 10}'!AN$15&amp;analysismethod8)</f>
        <v/>
      </c>
      <c r="CV131" s="251" t="str">
        <f>IF(ISNUMBER(FIND(analysismethod8,'III_Plan comp 438.68 {Plan 10}'!AO$15)),"",'III_Plan comp 438.68 {Plan 10}'!AO$15&amp;analysismethod8)</f>
        <v/>
      </c>
      <c r="CW131" s="251" t="str">
        <f>IF(ISNUMBER(FIND(analysismethod8,'III_Plan comp 438.68 {Plan 10}'!AP$15)),"",'III_Plan comp 438.68 {Plan 10}'!AP$15&amp;analysismethod8)</f>
        <v/>
      </c>
      <c r="CX131" s="251" t="str">
        <f>IF(ISNUMBER(FIND(analysismethod8,'III_Plan comp 438.68 {Plan 10}'!AQ$15)),"",'III_Plan comp 438.68 {Plan 10}'!AQ$15&amp;analysismethod8)</f>
        <v/>
      </c>
      <c r="CY131" s="251" t="str">
        <f>IF(ISNUMBER(FIND(analysismethod8,'III_Plan comp 438.68 {Plan 10}'!AR$15)),"",'III_Plan comp 438.68 {Plan 10}'!AR$15&amp;analysismethod8)</f>
        <v/>
      </c>
      <c r="CZ131" s="251" t="str">
        <f>IF(ISNUMBER(FIND(analysismethod8,'III_Plan comp 438.68 {Plan 10}'!AS$15)),"",'III_Plan comp 438.68 {Plan 10}'!AS$15&amp;analysismethod8)</f>
        <v/>
      </c>
      <c r="DA131" s="251" t="str">
        <f>IF(ISNUMBER(FIND(analysismethod8,'III_Plan comp 438.68 {Plan 10}'!AT$15)),"",'III_Plan comp 438.68 {Plan 10}'!AT$15&amp;analysismethod8)</f>
        <v/>
      </c>
      <c r="DB131" s="251" t="str">
        <f>IF(ISNUMBER(FIND(analysismethod8,'III_Plan comp 438.68 {Plan 10}'!AU$15)),"",'III_Plan comp 438.68 {Plan 10}'!AU$15&amp;analysismethod8)</f>
        <v/>
      </c>
      <c r="DC131" s="251" t="str">
        <f>IF(ISNUMBER(FIND(analysismethod8,'III_Plan comp 438.68 {Plan 10}'!AV$15)),"",'III_Plan comp 438.68 {Plan 10}'!AV$15&amp;analysismethod8)</f>
        <v/>
      </c>
      <c r="DD131" s="251" t="str">
        <f>IF(ISNUMBER(FIND(analysismethod8,'III_Plan comp 438.68 {Plan 10}'!AW$15)),"",'III_Plan comp 438.68 {Plan 10}'!AW$15&amp;analysismethod8)</f>
        <v/>
      </c>
      <c r="DE131" s="251" t="str">
        <f>IF(ISNUMBER(FIND(analysismethod8,'III_Plan comp 438.68 {Plan 10}'!AX$15)),"",'III_Plan comp 438.68 {Plan 10}'!AX$15&amp;analysismethod8)</f>
        <v/>
      </c>
      <c r="DF131" s="251" t="str">
        <f>IF(ISNUMBER(FIND(analysismethod8,'III_Plan comp 438.68 {Plan 10}'!AY$15)),"",'III_Plan comp 438.68 {Plan 10}'!AY$15&amp;analysismethod8)</f>
        <v/>
      </c>
      <c r="DG131" s="251" t="str">
        <f>IF(ISNUMBER(FIND(analysismethod8,'III_Plan comp 438.68 {Plan 10}'!AZ$15)),"",'III_Plan comp 438.68 {Plan 10}'!AZ$15&amp;analysismethod8)</f>
        <v/>
      </c>
      <c r="DH131" s="251" t="str">
        <f>IF(ISNUMBER(FIND(analysismethod8,'III_Plan comp 438.68 {Plan 10}'!BA$15)),"",'III_Plan comp 438.68 {Plan 10}'!BA$15&amp;analysismethod8)</f>
        <v/>
      </c>
      <c r="DI131" s="251" t="str">
        <f>IF(ISNUMBER(FIND(analysismethod8,'III_Plan comp 438.68 {Plan 10}'!BB$15)),"",'III_Plan comp 438.68 {Plan 10}'!BB$15&amp;analysismethod8)</f>
        <v/>
      </c>
      <c r="DJ131" s="251" t="str">
        <f>IF(ISNUMBER(FIND(analysismethod8,'III_Plan comp 438.68 {Plan 10}'!BC$15)),"",'III_Plan comp 438.68 {Plan 10}'!BC$15&amp;analysismethod8)</f>
        <v/>
      </c>
      <c r="DK131" s="251" t="str">
        <f>IF(ISNUMBER(FIND(analysismethod8,'III_Plan comp 438.68 {Plan 10}'!BD$15)),"",'III_Plan comp 438.68 {Plan 10}'!BD$15&amp;analysismethod8)</f>
        <v/>
      </c>
      <c r="DL131" s="251" t="str">
        <f>IF(ISNUMBER(FIND(analysismethod8,'III_Plan comp 438.68 {Plan 10}'!BE$15)),"",'III_Plan comp 438.68 {Plan 10}'!BE$15&amp;analysismethod8)</f>
        <v/>
      </c>
      <c r="DM131" s="251" t="str">
        <f>IF(ISNUMBER(FIND(analysismethod8,'III_Plan comp 438.68 {Plan 10}'!BF$15)),"",'III_Plan comp 438.68 {Plan 10}'!BF$15&amp;analysismethod8)</f>
        <v/>
      </c>
      <c r="DN131" s="251" t="str">
        <f>IF(ISNUMBER(FIND(analysismethod8,'III_Plan comp 438.68 {Plan 10}'!BG$15)),"",'III_Plan comp 438.68 {Plan 10}'!BG$15&amp;analysismethod8)</f>
        <v/>
      </c>
      <c r="DO131" s="251" t="str">
        <f>IF(ISNUMBER(FIND(analysismethod8,'III_Plan comp 438.68 {Plan 10}'!BH$15)),"",'III_Plan comp 438.68 {Plan 10}'!BH$15&amp;analysismethod8)</f>
        <v/>
      </c>
      <c r="DP131" s="251" t="str">
        <f>IF(ISNUMBER(FIND(analysismethod8,'III_Plan comp 438.68 {Plan 10}'!BI$15)),"",'III_Plan comp 438.68 {Plan 10}'!BI$15&amp;analysismethod8)</f>
        <v/>
      </c>
      <c r="DQ131" s="251" t="str">
        <f>IF(ISNUMBER(FIND(analysismethod8,'III_Plan comp 438.68 {Plan 10}'!BJ$15)),"",'III_Plan comp 438.68 {Plan 10}'!BJ$15&amp;analysismethod8)</f>
        <v/>
      </c>
      <c r="DR131" s="251" t="str">
        <f>IF(ISNUMBER(FIND(analysismethod8,'III_Plan comp 438.68 {Plan 10}'!BK$15)),"",'III_Plan comp 438.68 {Plan 10}'!BK$15&amp;analysismethod8)</f>
        <v/>
      </c>
      <c r="DS131" s="251" t="str">
        <f>IF(ISNUMBER(FIND(analysismethod8,'III_Plan comp 438.68 {Plan 10}'!BL$15)),"",'III_Plan comp 438.68 {Plan 10}'!BL$15&amp;analysismethod8)</f>
        <v/>
      </c>
      <c r="DT131" s="251" t="str">
        <f>IF(ISNUMBER(FIND(analysismethod8,'III_Plan comp 438.68 {Plan 10}'!BM$15)),"",'III_Plan comp 438.68 {Plan 10}'!BM$15&amp;analysismethod8)</f>
        <v/>
      </c>
      <c r="DU131" s="251" t="str">
        <f>IF(ISNUMBER(FIND(analysismethod8,'III_Plan comp 438.68 {Plan 10}'!BN$15)),"",'III_Plan comp 438.68 {Plan 10}'!BN$15&amp;analysismethod8)</f>
        <v/>
      </c>
      <c r="DV131" s="251" t="str">
        <f>IF(ISNUMBER(FIND(analysismethod8,'III_Plan comp 438.68 {Plan 10}'!BO$15)),"",'III_Plan comp 438.68 {Plan 10}'!BO$15&amp;analysismethod8)</f>
        <v/>
      </c>
      <c r="DW131" s="251" t="str">
        <f>IF(ISNUMBER(FIND(analysismethod8,'III_Plan comp 438.68 {Plan 10}'!BP$15)),"",'III_Plan comp 438.68 {Plan 10}'!BP$15&amp;analysismethod8)</f>
        <v/>
      </c>
      <c r="DX131" s="251" t="str">
        <f>IF(ISNUMBER(FIND(analysismethod8,'III_Plan comp 438.68 {Plan 10}'!BQ$15)),"",'III_Plan comp 438.68 {Plan 10}'!BQ$15&amp;analysismethod8)</f>
        <v/>
      </c>
      <c r="DY131" s="251" t="str">
        <f>IF(ISNUMBER(FIND(analysismethod8,'III_Plan comp 438.68 {Plan 10}'!BR$15)),"",'III_Plan comp 438.68 {Plan 10}'!BR$15&amp;analysismethod8)</f>
        <v/>
      </c>
      <c r="DZ131" s="251" t="str">
        <f>IF(ISNUMBER(FIND(analysismethod8,'III_Plan comp 438.68 {Plan 10}'!BS$15)),"",'III_Plan comp 438.68 {Plan 10}'!BS$15&amp;analysismethod8)</f>
        <v/>
      </c>
      <c r="EA131" s="251" t="str">
        <f>IF(ISNUMBER(FIND(analysismethod8,'III_Plan comp 438.68 {Plan 10}'!BT$15)),"",'III_Plan comp 438.68 {Plan 10}'!BT$15&amp;analysismethod8)</f>
        <v/>
      </c>
      <c r="EB131" s="251" t="str">
        <f>IF(ISNUMBER(FIND(analysismethod8,'III_Plan comp 438.68 {Plan 10}'!BU$15)),"",'III_Plan comp 438.68 {Plan 10}'!BU$15&amp;analysismethod8)</f>
        <v/>
      </c>
      <c r="EC131" s="251" t="str">
        <f>IF(ISNUMBER(FIND(analysismethod8,'III_Plan comp 438.68 {Plan 10}'!BV$15)),"",'III_Plan comp 438.68 {Plan 10}'!BV$15&amp;analysismethod8)</f>
        <v/>
      </c>
      <c r="ED131" s="251" t="str">
        <f>IF(ISNUMBER(FIND(analysismethod8,'III_Plan comp 438.68 {Plan 10}'!BW$15)),"",'III_Plan comp 438.68 {Plan 10}'!BW$15&amp;analysismethod8)</f>
        <v/>
      </c>
      <c r="EE131" s="251" t="str">
        <f>IF(ISNUMBER(FIND(analysismethod8,'III_Plan comp 438.68 {Plan 10}'!BX$15)),"",'III_Plan comp 438.68 {Plan 10}'!BX$15&amp;analysismethod8)</f>
        <v/>
      </c>
      <c r="EF131" s="251" t="str">
        <f>IF(ISNUMBER(FIND(analysismethod8,'III_Plan comp 438.68 {Plan 10}'!BY$15)),"",'III_Plan comp 438.68 {Plan 10}'!BY$15&amp;analysismethod8)</f>
        <v/>
      </c>
      <c r="EG131" s="251" t="str">
        <f>IF(ISNUMBER(FIND(analysismethod8,'III_Plan comp 438.68 {Plan 10}'!BZ$15)),"",'III_Plan comp 438.68 {Plan 10}'!BZ$15&amp;analysismethod8)</f>
        <v/>
      </c>
      <c r="EH131" s="251" t="str">
        <f>IF(ISNUMBER(FIND(analysismethod8,'III_Plan comp 438.68 {Plan 10}'!CA$15)),"",'III_Plan comp 438.68 {Plan 10}'!CA$15&amp;analysismethod8)</f>
        <v/>
      </c>
      <c r="EI131" s="251" t="str">
        <f>IF(ISNUMBER(FIND(analysismethod8,'III_Plan comp 438.68 {Plan 10}'!CB$15)),"",'III_Plan comp 438.68 {Plan 10}'!CB$15&amp;analysismethod8)</f>
        <v/>
      </c>
      <c r="EJ131" s="251" t="str">
        <f>IF(ISNUMBER(FIND(analysismethod8,'III_Plan comp 438.68 {Plan 10}'!CC$15)),"",'III_Plan comp 438.68 {Plan 10}'!CC$15&amp;analysismethod8)</f>
        <v/>
      </c>
      <c r="EK131" s="251" t="str">
        <f>IF(ISNUMBER(FIND(analysismethod8,'III_Plan comp 438.68 {Plan 10}'!CD$15)),"",'III_Plan comp 438.68 {Plan 10}'!CD$15&amp;analysismethod8)</f>
        <v/>
      </c>
      <c r="EL131" s="251" t="str">
        <f>IF(ISNUMBER(FIND(analysismethod8,'III_Plan comp 438.68 {Plan 10}'!CE$15)),"",'III_Plan comp 438.68 {Plan 10}'!CE$15&amp;analysismethod8)</f>
        <v/>
      </c>
      <c r="EM131" s="251" t="str">
        <f>IF(ISNUMBER(FIND(analysismethod8,'III_Plan comp 438.68 {Plan 10}'!CF$15)),"",'III_Plan comp 438.68 {Plan 10}'!CF$15&amp;analysismethod8)</f>
        <v/>
      </c>
      <c r="EN131" s="251" t="str">
        <f>IF(ISNUMBER(FIND(analysismethod8,'III_Plan comp 438.68 {Plan 10}'!CG$15)),"",'III_Plan comp 438.68 {Plan 10}'!CG$15&amp;analysismethod8)</f>
        <v/>
      </c>
      <c r="EO131" s="251" t="str">
        <f>IF(ISNUMBER(FIND(analysismethod8,'III_Plan comp 438.68 {Plan 10}'!CH$15)),"",'III_Plan comp 438.68 {Plan 10}'!CH$15&amp;analysismethod8)</f>
        <v/>
      </c>
      <c r="EP131" s="251" t="str">
        <f>IF(ISNUMBER(FIND(analysismethod8,'III_Plan comp 438.68 {Plan 10}'!CI$15)),"",'III_Plan comp 438.68 {Plan 10}'!CI$15&amp;analysismethod8)</f>
        <v/>
      </c>
      <c r="EQ131" s="251" t="str">
        <f>IF(ISNUMBER(FIND(analysismethod8,'III_Plan comp 438.68 {Plan 10}'!CJ$15)),"",'III_Plan comp 438.68 {Plan 10}'!CJ$15&amp;analysismethod8)</f>
        <v/>
      </c>
      <c r="ER131" s="251" t="str">
        <f>IF(ISNUMBER(FIND(analysismethod8,'III_Plan comp 438.68 {Plan 10}'!CK$15)),"",'III_Plan comp 438.68 {Plan 10}'!CK$15&amp;analysismethod8)</f>
        <v/>
      </c>
      <c r="ES131" s="251" t="str">
        <f>IF(ISNUMBER(FIND(analysismethod8,'III_Plan comp 438.68 {Plan 10}'!CL$15)),"",'III_Plan comp 438.68 {Plan 10}'!CL$15&amp;analysismethod8)</f>
        <v/>
      </c>
      <c r="ET131" s="251" t="str">
        <f>IF(ISNUMBER(FIND(analysismethod8,'III_Plan comp 438.68 {Plan 10}'!CM$15)),"",'III_Plan comp 438.68 {Plan 10}'!CM$15&amp;analysismethod8)</f>
        <v/>
      </c>
      <c r="EU131" s="251" t="str">
        <f>IF(ISNUMBER(FIND(analysismethod8,'III_Plan comp 438.68 {Plan 10}'!CN$15)),"",'III_Plan comp 438.68 {Plan 10}'!CN$15&amp;analysismethod8)</f>
        <v/>
      </c>
      <c r="EV131" s="251" t="str">
        <f>IF(ISNUMBER(FIND(analysismethod8,'III_Plan comp 438.68 {Plan 10}'!CO$15)),"",'III_Plan comp 438.68 {Plan 10}'!CO$15&amp;analysismethod8)</f>
        <v/>
      </c>
      <c r="EW131" s="251" t="str">
        <f>IF(ISNUMBER(FIND(analysismethod8,'III_Plan comp 438.68 {Plan 10}'!CP$15)),"",'III_Plan comp 438.68 {Plan 10}'!CP$15&amp;analysismethod8)</f>
        <v/>
      </c>
      <c r="EX131" s="251" t="str">
        <f>IF(ISNUMBER(FIND(analysismethod8,'III_Plan comp 438.68 {Plan 10}'!CQ$15)),"",'III_Plan comp 438.68 {Plan 10}'!CQ$15&amp;analysismethod8)</f>
        <v/>
      </c>
      <c r="EY131" s="251" t="str">
        <f>IF(ISNUMBER(FIND(analysismethod8,'III_Plan comp 438.68 {Plan 10}'!CR$15)),"",'III_Plan comp 438.68 {Plan 10}'!CR$15&amp;analysismethod8)</f>
        <v/>
      </c>
      <c r="EZ131" s="251" t="str">
        <f>IF(ISNUMBER(FIND(analysismethod8,'III_Plan comp 438.68 {Plan 10}'!CS$15)),"",'III_Plan comp 438.68 {Plan 10}'!CS$15&amp;analysismethod8)</f>
        <v/>
      </c>
      <c r="FA131" s="251" t="str">
        <f>IF(ISNUMBER(FIND(analysismethod8,'III_Plan comp 438.68 {Plan 10}'!CT$15)),"",'III_Plan comp 438.68 {Plan 10}'!CT$15&amp;analysismethod8)</f>
        <v/>
      </c>
      <c r="FB131" s="251" t="str">
        <f>IF(ISNUMBER(FIND(analysismethod8,'III_Plan comp 438.68 {Plan 10}'!CU$15)),"",'III_Plan comp 438.68 {Plan 10}'!CU$15&amp;analysismethod8)</f>
        <v/>
      </c>
      <c r="FC131" s="251" t="str">
        <f>IF(ISNUMBER(FIND(analysismethod8,'III_Plan comp 438.68 {Plan 10}'!CV$15)),"",'III_Plan comp 438.68 {Plan 10}'!CV$15&amp;analysismethod8)</f>
        <v/>
      </c>
      <c r="FD131" s="251" t="str">
        <f>IF(ISNUMBER(FIND(analysismethod8,'III_Plan comp 438.68 {Plan 10}'!CW$15)),"",'III_Plan comp 438.68 {Plan 10}'!CW$15&amp;analysismethod8)</f>
        <v/>
      </c>
      <c r="FE131" s="251" t="str">
        <f>IF(ISNUMBER(FIND(analysismethod8,'III_Plan comp 438.68 {Plan 10}'!CX$15)),"",'III_Plan comp 438.68 {Plan 10}'!CX$15&amp;analysismethod8)</f>
        <v/>
      </c>
      <c r="FF131" s="251" t="str">
        <f>IF(ISNUMBER(FIND(analysismethod8,'III_Plan comp 438.68 {Plan 10}'!CY$15)),"",'III_Plan comp 438.68 {Plan 10}'!CY$15&amp;analysismethod8)</f>
        <v/>
      </c>
      <c r="FG131" s="251" t="str">
        <f>IF(ISNUMBER(FIND(analysismethod8,'III_Plan comp 438.68 {Plan 10}'!CZ$15)),"",'III_Plan comp 438.68 {Plan 10}'!CZ$15&amp;analysismethod8)</f>
        <v/>
      </c>
    </row>
    <row r="132" spans="63:163" x14ac:dyDescent="0.2">
      <c r="BK132" s="250" t="str">
        <f>IF('I_State and program information'!$E$85&lt;&gt;"",'I_State and program information'!E206&amp;"; "&amp;CHAR(10)&amp;CHAR(10),"")</f>
        <v/>
      </c>
      <c r="BL132" s="251" t="str">
        <f>IF(ISNUMBER(FIND(analysismethod9,'III_Plan comp 438.68 {Plan 10}'!E$15)),"",'III_Plan comp 438.68 {Plan 10}'!E$15&amp;analysismethod9)</f>
        <v/>
      </c>
      <c r="BM132" s="251" t="str">
        <f>IF(ISNUMBER(FIND(analysismethod9,'III_Plan comp 438.68 {Plan 10}'!F$15)),"",'III_Plan comp 438.68 {Plan 10}'!F$15&amp;analysismethod9)</f>
        <v/>
      </c>
      <c r="BN132" s="251" t="str">
        <f>IF(ISNUMBER(FIND(analysismethod9,'III_Plan comp 438.68 {Plan 10}'!G$15)),"",'III_Plan comp 438.68 {Plan 10}'!G$15&amp;analysismethod9)</f>
        <v/>
      </c>
      <c r="BO132" s="251" t="str">
        <f>IF(ISNUMBER(FIND(analysismethod9,'III_Plan comp 438.68 {Plan 10}'!H$15)),"",'III_Plan comp 438.68 {Plan 10}'!H$15&amp;analysismethod9)</f>
        <v/>
      </c>
      <c r="BP132" s="251" t="str">
        <f>IF(ISNUMBER(FIND(analysismethod9,'III_Plan comp 438.68 {Plan 10}'!I$15)),"",'III_Plan comp 438.68 {Plan 10}'!I$15&amp;analysismethod9)</f>
        <v/>
      </c>
      <c r="BQ132" s="251" t="str">
        <f>IF(ISNUMBER(FIND(analysismethod9,'III_Plan comp 438.68 {Plan 10}'!J$15)),"",'III_Plan comp 438.68 {Plan 10}'!J$15&amp;analysismethod9)</f>
        <v/>
      </c>
      <c r="BR132" s="251" t="str">
        <f>IF(ISNUMBER(FIND(analysismethod9,'III_Plan comp 438.68 {Plan 10}'!K$15)),"",'III_Plan comp 438.68 {Plan 10}'!K$15&amp;analysismethod9)</f>
        <v/>
      </c>
      <c r="BS132" s="251" t="str">
        <f>IF(ISNUMBER(FIND(analysismethod9,'III_Plan comp 438.68 {Plan 10}'!L$15)),"",'III_Plan comp 438.68 {Plan 10}'!L$15&amp;analysismethod9)</f>
        <v/>
      </c>
      <c r="BT132" s="251" t="str">
        <f>IF(ISNUMBER(FIND(analysismethod9,'III_Plan comp 438.68 {Plan 10}'!M$15)),"",'III_Plan comp 438.68 {Plan 10}'!M$15&amp;analysismethod9)</f>
        <v/>
      </c>
      <c r="BU132" s="251" t="str">
        <f>IF(ISNUMBER(FIND(analysismethod9,'III_Plan comp 438.68 {Plan 10}'!N$15)),"",'III_Plan comp 438.68 {Plan 10}'!N$15&amp;analysismethod9)</f>
        <v/>
      </c>
      <c r="BV132" s="251" t="str">
        <f>IF(ISNUMBER(FIND(analysismethod9,'III_Plan comp 438.68 {Plan 10}'!O$15)),"",'III_Plan comp 438.68 {Plan 10}'!O$15&amp;analysismethod9)</f>
        <v/>
      </c>
      <c r="BW132" s="251" t="str">
        <f>IF(ISNUMBER(FIND(analysismethod9,'III_Plan comp 438.68 {Plan 10}'!P$15)),"",'III_Plan comp 438.68 {Plan 10}'!P$15&amp;analysismethod9)</f>
        <v/>
      </c>
      <c r="BX132" s="251" t="str">
        <f>IF(ISNUMBER(FIND(analysismethod9,'III_Plan comp 438.68 {Plan 10}'!Q$15)),"",'III_Plan comp 438.68 {Plan 10}'!Q$15&amp;analysismethod9)</f>
        <v/>
      </c>
      <c r="BY132" s="251" t="str">
        <f>IF(ISNUMBER(FIND(analysismethod9,'III_Plan comp 438.68 {Plan 10}'!R$15)),"",'III_Plan comp 438.68 {Plan 10}'!R$15&amp;analysismethod9)</f>
        <v/>
      </c>
      <c r="BZ132" s="251" t="str">
        <f>IF(ISNUMBER(FIND(analysismethod9,'III_Plan comp 438.68 {Plan 10}'!S$15)),"",'III_Plan comp 438.68 {Plan 10}'!S$15&amp;analysismethod9)</f>
        <v/>
      </c>
      <c r="CA132" s="251" t="str">
        <f>IF(ISNUMBER(FIND(analysismethod9,'III_Plan comp 438.68 {Plan 10}'!T$15)),"",'III_Plan comp 438.68 {Plan 10}'!T$15&amp;analysismethod9)</f>
        <v/>
      </c>
      <c r="CB132" s="251" t="str">
        <f>IF(ISNUMBER(FIND(analysismethod9,'III_Plan comp 438.68 {Plan 10}'!U$15)),"",'III_Plan comp 438.68 {Plan 10}'!U$15&amp;analysismethod9)</f>
        <v/>
      </c>
      <c r="CC132" s="251" t="str">
        <f>IF(ISNUMBER(FIND(analysismethod9,'III_Plan comp 438.68 {Plan 10}'!V$15)),"",'III_Plan comp 438.68 {Plan 10}'!V$15&amp;analysismethod9)</f>
        <v/>
      </c>
      <c r="CD132" s="251" t="str">
        <f>IF(ISNUMBER(FIND(analysismethod9,'III_Plan comp 438.68 {Plan 10}'!W$15)),"",'III_Plan comp 438.68 {Plan 10}'!W$15&amp;analysismethod9)</f>
        <v/>
      </c>
      <c r="CE132" s="251" t="str">
        <f>IF(ISNUMBER(FIND(analysismethod9,'III_Plan comp 438.68 {Plan 10}'!X$15)),"",'III_Plan comp 438.68 {Plan 10}'!X$15&amp;analysismethod9)</f>
        <v/>
      </c>
      <c r="CF132" s="251" t="str">
        <f>IF(ISNUMBER(FIND(analysismethod9,'III_Plan comp 438.68 {Plan 10}'!Y$15)),"",'III_Plan comp 438.68 {Plan 10}'!Y$15&amp;analysismethod9)</f>
        <v/>
      </c>
      <c r="CG132" s="251" t="str">
        <f>IF(ISNUMBER(FIND(analysismethod9,'III_Plan comp 438.68 {Plan 10}'!Z$15)),"",'III_Plan comp 438.68 {Plan 10}'!Z$15&amp;analysismethod9)</f>
        <v/>
      </c>
      <c r="CH132" s="251" t="str">
        <f>IF(ISNUMBER(FIND(analysismethod9,'III_Plan comp 438.68 {Plan 10}'!AA$15)),"",'III_Plan comp 438.68 {Plan 10}'!AA$15&amp;analysismethod9)</f>
        <v/>
      </c>
      <c r="CI132" s="251" t="str">
        <f>IF(ISNUMBER(FIND(analysismethod9,'III_Plan comp 438.68 {Plan 10}'!AB$15)),"",'III_Plan comp 438.68 {Plan 10}'!AB$15&amp;analysismethod9)</f>
        <v/>
      </c>
      <c r="CJ132" s="251" t="str">
        <f>IF(ISNUMBER(FIND(analysismethod9,'III_Plan comp 438.68 {Plan 10}'!AC$15)),"",'III_Plan comp 438.68 {Plan 10}'!AC$15&amp;analysismethod9)</f>
        <v/>
      </c>
      <c r="CK132" s="251" t="str">
        <f>IF(ISNUMBER(FIND(analysismethod9,'III_Plan comp 438.68 {Plan 10}'!AD$15)),"",'III_Plan comp 438.68 {Plan 10}'!AD$15&amp;analysismethod9)</f>
        <v/>
      </c>
      <c r="CL132" s="251" t="str">
        <f>IF(ISNUMBER(FIND(analysismethod9,'III_Plan comp 438.68 {Plan 10}'!AE$15)),"",'III_Plan comp 438.68 {Plan 10}'!AE$15&amp;analysismethod9)</f>
        <v/>
      </c>
      <c r="CM132" s="251" t="str">
        <f>IF(ISNUMBER(FIND(analysismethod9,'III_Plan comp 438.68 {Plan 10}'!AF$15)),"",'III_Plan comp 438.68 {Plan 10}'!AF$15&amp;analysismethod9)</f>
        <v/>
      </c>
      <c r="CN132" s="251" t="str">
        <f>IF(ISNUMBER(FIND(analysismethod9,'III_Plan comp 438.68 {Plan 10}'!AG$15)),"",'III_Plan comp 438.68 {Plan 10}'!AG$15&amp;analysismethod9)</f>
        <v/>
      </c>
      <c r="CO132" s="251" t="str">
        <f>IF(ISNUMBER(FIND(analysismethod9,'III_Plan comp 438.68 {Plan 10}'!AH$15)),"",'III_Plan comp 438.68 {Plan 10}'!AH$15&amp;analysismethod9)</f>
        <v/>
      </c>
      <c r="CP132" s="251" t="str">
        <f>IF(ISNUMBER(FIND(analysismethod9,'III_Plan comp 438.68 {Plan 10}'!AI$15)),"",'III_Plan comp 438.68 {Plan 10}'!AI$15&amp;analysismethod9)</f>
        <v/>
      </c>
      <c r="CQ132" s="251" t="str">
        <f>IF(ISNUMBER(FIND(analysismethod9,'III_Plan comp 438.68 {Plan 10}'!AJ$15)),"",'III_Plan comp 438.68 {Plan 10}'!AJ$15&amp;analysismethod9)</f>
        <v/>
      </c>
      <c r="CR132" s="251" t="str">
        <f>IF(ISNUMBER(FIND(analysismethod9,'III_Plan comp 438.68 {Plan 10}'!AK$15)),"",'III_Plan comp 438.68 {Plan 10}'!AK$15&amp;analysismethod9)</f>
        <v/>
      </c>
      <c r="CS132" s="251" t="str">
        <f>IF(ISNUMBER(FIND(analysismethod9,'III_Plan comp 438.68 {Plan 10}'!AL$15)),"",'III_Plan comp 438.68 {Plan 10}'!AL$15&amp;analysismethod9)</f>
        <v/>
      </c>
      <c r="CT132" s="251" t="str">
        <f>IF(ISNUMBER(FIND(analysismethod9,'III_Plan comp 438.68 {Plan 10}'!AM$15)),"",'III_Plan comp 438.68 {Plan 10}'!AM$15&amp;analysismethod9)</f>
        <v/>
      </c>
      <c r="CU132" s="251" t="str">
        <f>IF(ISNUMBER(FIND(analysismethod9,'III_Plan comp 438.68 {Plan 10}'!AN$15)),"",'III_Plan comp 438.68 {Plan 10}'!AN$15&amp;analysismethod9)</f>
        <v/>
      </c>
      <c r="CV132" s="251" t="str">
        <f>IF(ISNUMBER(FIND(analysismethod9,'III_Plan comp 438.68 {Plan 10}'!AO$15)),"",'III_Plan comp 438.68 {Plan 10}'!AO$15&amp;analysismethod9)</f>
        <v/>
      </c>
      <c r="CW132" s="251" t="str">
        <f>IF(ISNUMBER(FIND(analysismethod9,'III_Plan comp 438.68 {Plan 10}'!AP$15)),"",'III_Plan comp 438.68 {Plan 10}'!AP$15&amp;analysismethod9)</f>
        <v/>
      </c>
      <c r="CX132" s="251" t="str">
        <f>IF(ISNUMBER(FIND(analysismethod9,'III_Plan comp 438.68 {Plan 10}'!AQ$15)),"",'III_Plan comp 438.68 {Plan 10}'!AQ$15&amp;analysismethod9)</f>
        <v/>
      </c>
      <c r="CY132" s="251" t="str">
        <f>IF(ISNUMBER(FIND(analysismethod9,'III_Plan comp 438.68 {Plan 10}'!AR$15)),"",'III_Plan comp 438.68 {Plan 10}'!AR$15&amp;analysismethod9)</f>
        <v/>
      </c>
      <c r="CZ132" s="251" t="str">
        <f>IF(ISNUMBER(FIND(analysismethod9,'III_Plan comp 438.68 {Plan 10}'!AS$15)),"",'III_Plan comp 438.68 {Plan 10}'!AS$15&amp;analysismethod9)</f>
        <v/>
      </c>
      <c r="DA132" s="251" t="str">
        <f>IF(ISNUMBER(FIND(analysismethod9,'III_Plan comp 438.68 {Plan 10}'!AT$15)),"",'III_Plan comp 438.68 {Plan 10}'!AT$15&amp;analysismethod9)</f>
        <v/>
      </c>
      <c r="DB132" s="251" t="str">
        <f>IF(ISNUMBER(FIND(analysismethod9,'III_Plan comp 438.68 {Plan 10}'!AU$15)),"",'III_Plan comp 438.68 {Plan 10}'!AU$15&amp;analysismethod9)</f>
        <v/>
      </c>
      <c r="DC132" s="251" t="str">
        <f>IF(ISNUMBER(FIND(analysismethod9,'III_Plan comp 438.68 {Plan 10}'!AV$15)),"",'III_Plan comp 438.68 {Plan 10}'!AV$15&amp;analysismethod9)</f>
        <v/>
      </c>
      <c r="DD132" s="251" t="str">
        <f>IF(ISNUMBER(FIND(analysismethod9,'III_Plan comp 438.68 {Plan 10}'!AW$15)),"",'III_Plan comp 438.68 {Plan 10}'!AW$15&amp;analysismethod9)</f>
        <v/>
      </c>
      <c r="DE132" s="251" t="str">
        <f>IF(ISNUMBER(FIND(analysismethod9,'III_Plan comp 438.68 {Plan 10}'!AX$15)),"",'III_Plan comp 438.68 {Plan 10}'!AX$15&amp;analysismethod9)</f>
        <v/>
      </c>
      <c r="DF132" s="251" t="str">
        <f>IF(ISNUMBER(FIND(analysismethod9,'III_Plan comp 438.68 {Plan 10}'!AY$15)),"",'III_Plan comp 438.68 {Plan 10}'!AY$15&amp;analysismethod9)</f>
        <v/>
      </c>
      <c r="DG132" s="251" t="str">
        <f>IF(ISNUMBER(FIND(analysismethod9,'III_Plan comp 438.68 {Plan 10}'!AZ$15)),"",'III_Plan comp 438.68 {Plan 10}'!AZ$15&amp;analysismethod9)</f>
        <v/>
      </c>
      <c r="DH132" s="251" t="str">
        <f>IF(ISNUMBER(FIND(analysismethod9,'III_Plan comp 438.68 {Plan 10}'!BA$15)),"",'III_Plan comp 438.68 {Plan 10}'!BA$15&amp;analysismethod9)</f>
        <v/>
      </c>
      <c r="DI132" s="251" t="str">
        <f>IF(ISNUMBER(FIND(analysismethod9,'III_Plan comp 438.68 {Plan 10}'!BB$15)),"",'III_Plan comp 438.68 {Plan 10}'!BB$15&amp;analysismethod9)</f>
        <v/>
      </c>
      <c r="DJ132" s="251" t="str">
        <f>IF(ISNUMBER(FIND(analysismethod9,'III_Plan comp 438.68 {Plan 10}'!BC$15)),"",'III_Plan comp 438.68 {Plan 10}'!BC$15&amp;analysismethod9)</f>
        <v/>
      </c>
      <c r="DK132" s="251" t="str">
        <f>IF(ISNUMBER(FIND(analysismethod9,'III_Plan comp 438.68 {Plan 10}'!BD$15)),"",'III_Plan comp 438.68 {Plan 10}'!BD$15&amp;analysismethod9)</f>
        <v/>
      </c>
      <c r="DL132" s="251" t="str">
        <f>IF(ISNUMBER(FIND(analysismethod9,'III_Plan comp 438.68 {Plan 10}'!BE$15)),"",'III_Plan comp 438.68 {Plan 10}'!BE$15&amp;analysismethod9)</f>
        <v/>
      </c>
      <c r="DM132" s="251" t="str">
        <f>IF(ISNUMBER(FIND(analysismethod9,'III_Plan comp 438.68 {Plan 10}'!BF$15)),"",'III_Plan comp 438.68 {Plan 10}'!BF$15&amp;analysismethod9)</f>
        <v/>
      </c>
      <c r="DN132" s="251" t="str">
        <f>IF(ISNUMBER(FIND(analysismethod9,'III_Plan comp 438.68 {Plan 10}'!BG$15)),"",'III_Plan comp 438.68 {Plan 10}'!BG$15&amp;analysismethod9)</f>
        <v/>
      </c>
      <c r="DO132" s="251" t="str">
        <f>IF(ISNUMBER(FIND(analysismethod9,'III_Plan comp 438.68 {Plan 10}'!BH$15)),"",'III_Plan comp 438.68 {Plan 10}'!BH$15&amp;analysismethod9)</f>
        <v/>
      </c>
      <c r="DP132" s="251" t="str">
        <f>IF(ISNUMBER(FIND(analysismethod9,'III_Plan comp 438.68 {Plan 10}'!BI$15)),"",'III_Plan comp 438.68 {Plan 10}'!BI$15&amp;analysismethod9)</f>
        <v/>
      </c>
      <c r="DQ132" s="251" t="str">
        <f>IF(ISNUMBER(FIND(analysismethod9,'III_Plan comp 438.68 {Plan 10}'!BJ$15)),"",'III_Plan comp 438.68 {Plan 10}'!BJ$15&amp;analysismethod9)</f>
        <v/>
      </c>
      <c r="DR132" s="251" t="str">
        <f>IF(ISNUMBER(FIND(analysismethod9,'III_Plan comp 438.68 {Plan 10}'!BK$15)),"",'III_Plan comp 438.68 {Plan 10}'!BK$15&amp;analysismethod9)</f>
        <v/>
      </c>
      <c r="DS132" s="251" t="str">
        <f>IF(ISNUMBER(FIND(analysismethod9,'III_Plan comp 438.68 {Plan 10}'!BL$15)),"",'III_Plan comp 438.68 {Plan 10}'!BL$15&amp;analysismethod9)</f>
        <v/>
      </c>
      <c r="DT132" s="251" t="str">
        <f>IF(ISNUMBER(FIND(analysismethod9,'III_Plan comp 438.68 {Plan 10}'!BM$15)),"",'III_Plan comp 438.68 {Plan 10}'!BM$15&amp;analysismethod9)</f>
        <v/>
      </c>
      <c r="DU132" s="251" t="str">
        <f>IF(ISNUMBER(FIND(analysismethod9,'III_Plan comp 438.68 {Plan 10}'!BN$15)),"",'III_Plan comp 438.68 {Plan 10}'!BN$15&amp;analysismethod9)</f>
        <v/>
      </c>
      <c r="DV132" s="251" t="str">
        <f>IF(ISNUMBER(FIND(analysismethod9,'III_Plan comp 438.68 {Plan 10}'!BO$15)),"",'III_Plan comp 438.68 {Plan 10}'!BO$15&amp;analysismethod9)</f>
        <v/>
      </c>
      <c r="DW132" s="251" t="str">
        <f>IF(ISNUMBER(FIND(analysismethod9,'III_Plan comp 438.68 {Plan 10}'!BP$15)),"",'III_Plan comp 438.68 {Plan 10}'!BP$15&amp;analysismethod9)</f>
        <v/>
      </c>
      <c r="DX132" s="251" t="str">
        <f>IF(ISNUMBER(FIND(analysismethod9,'III_Plan comp 438.68 {Plan 10}'!BQ$15)),"",'III_Plan comp 438.68 {Plan 10}'!BQ$15&amp;analysismethod9)</f>
        <v/>
      </c>
      <c r="DY132" s="251" t="str">
        <f>IF(ISNUMBER(FIND(analysismethod9,'III_Plan comp 438.68 {Plan 10}'!BR$15)),"",'III_Plan comp 438.68 {Plan 10}'!BR$15&amp;analysismethod9)</f>
        <v/>
      </c>
      <c r="DZ132" s="251" t="str">
        <f>IF(ISNUMBER(FIND(analysismethod9,'III_Plan comp 438.68 {Plan 10}'!BS$15)),"",'III_Plan comp 438.68 {Plan 10}'!BS$15&amp;analysismethod9)</f>
        <v/>
      </c>
      <c r="EA132" s="251" t="str">
        <f>IF(ISNUMBER(FIND(analysismethod9,'III_Plan comp 438.68 {Plan 10}'!BT$15)),"",'III_Plan comp 438.68 {Plan 10}'!BT$15&amp;analysismethod9)</f>
        <v/>
      </c>
      <c r="EB132" s="251" t="str">
        <f>IF(ISNUMBER(FIND(analysismethod9,'III_Plan comp 438.68 {Plan 10}'!BU$15)),"",'III_Plan comp 438.68 {Plan 10}'!BU$15&amp;analysismethod9)</f>
        <v/>
      </c>
      <c r="EC132" s="251" t="str">
        <f>IF(ISNUMBER(FIND(analysismethod9,'III_Plan comp 438.68 {Plan 10}'!BV$15)),"",'III_Plan comp 438.68 {Plan 10}'!BV$15&amp;analysismethod9)</f>
        <v/>
      </c>
      <c r="ED132" s="251" t="str">
        <f>IF(ISNUMBER(FIND(analysismethod9,'III_Plan comp 438.68 {Plan 10}'!BW$15)),"",'III_Plan comp 438.68 {Plan 10}'!BW$15&amp;analysismethod9)</f>
        <v/>
      </c>
      <c r="EE132" s="251" t="str">
        <f>IF(ISNUMBER(FIND(analysismethod9,'III_Plan comp 438.68 {Plan 10}'!BX$15)),"",'III_Plan comp 438.68 {Plan 10}'!BX$15&amp;analysismethod9)</f>
        <v/>
      </c>
      <c r="EF132" s="251" t="str">
        <f>IF(ISNUMBER(FIND(analysismethod9,'III_Plan comp 438.68 {Plan 10}'!BY$15)),"",'III_Plan comp 438.68 {Plan 10}'!BY$15&amp;analysismethod9)</f>
        <v/>
      </c>
      <c r="EG132" s="251" t="str">
        <f>IF(ISNUMBER(FIND(analysismethod9,'III_Plan comp 438.68 {Plan 10}'!BZ$15)),"",'III_Plan comp 438.68 {Plan 10}'!BZ$15&amp;analysismethod9)</f>
        <v/>
      </c>
      <c r="EH132" s="251" t="str">
        <f>IF(ISNUMBER(FIND(analysismethod9,'III_Plan comp 438.68 {Plan 10}'!CA$15)),"",'III_Plan comp 438.68 {Plan 10}'!CA$15&amp;analysismethod9)</f>
        <v/>
      </c>
      <c r="EI132" s="251" t="str">
        <f>IF(ISNUMBER(FIND(analysismethod9,'III_Plan comp 438.68 {Plan 10}'!CB$15)),"",'III_Plan comp 438.68 {Plan 10}'!CB$15&amp;analysismethod9)</f>
        <v/>
      </c>
      <c r="EJ132" s="251" t="str">
        <f>IF(ISNUMBER(FIND(analysismethod9,'III_Plan comp 438.68 {Plan 10}'!CC$15)),"",'III_Plan comp 438.68 {Plan 10}'!CC$15&amp;analysismethod9)</f>
        <v/>
      </c>
      <c r="EK132" s="251" t="str">
        <f>IF(ISNUMBER(FIND(analysismethod9,'III_Plan comp 438.68 {Plan 10}'!CD$15)),"",'III_Plan comp 438.68 {Plan 10}'!CD$15&amp;analysismethod9)</f>
        <v/>
      </c>
      <c r="EL132" s="251" t="str">
        <f>IF(ISNUMBER(FIND(analysismethod9,'III_Plan comp 438.68 {Plan 10}'!CE$15)),"",'III_Plan comp 438.68 {Plan 10}'!CE$15&amp;analysismethod9)</f>
        <v/>
      </c>
      <c r="EM132" s="251" t="str">
        <f>IF(ISNUMBER(FIND(analysismethod9,'III_Plan comp 438.68 {Plan 10}'!CF$15)),"",'III_Plan comp 438.68 {Plan 10}'!CF$15&amp;analysismethod9)</f>
        <v/>
      </c>
      <c r="EN132" s="251" t="str">
        <f>IF(ISNUMBER(FIND(analysismethod9,'III_Plan comp 438.68 {Plan 10}'!CG$15)),"",'III_Plan comp 438.68 {Plan 10}'!CG$15&amp;analysismethod9)</f>
        <v/>
      </c>
      <c r="EO132" s="251" t="str">
        <f>IF(ISNUMBER(FIND(analysismethod9,'III_Plan comp 438.68 {Plan 10}'!CH$15)),"",'III_Plan comp 438.68 {Plan 10}'!CH$15&amp;analysismethod9)</f>
        <v/>
      </c>
      <c r="EP132" s="251" t="str">
        <f>IF(ISNUMBER(FIND(analysismethod9,'III_Plan comp 438.68 {Plan 10}'!CI$15)),"",'III_Plan comp 438.68 {Plan 10}'!CI$15&amp;analysismethod9)</f>
        <v/>
      </c>
      <c r="EQ132" s="251" t="str">
        <f>IF(ISNUMBER(FIND(analysismethod9,'III_Plan comp 438.68 {Plan 10}'!CJ$15)),"",'III_Plan comp 438.68 {Plan 10}'!CJ$15&amp;analysismethod9)</f>
        <v/>
      </c>
      <c r="ER132" s="251" t="str">
        <f>IF(ISNUMBER(FIND(analysismethod9,'III_Plan comp 438.68 {Plan 10}'!CK$15)),"",'III_Plan comp 438.68 {Plan 10}'!CK$15&amp;analysismethod9)</f>
        <v/>
      </c>
      <c r="ES132" s="251" t="str">
        <f>IF(ISNUMBER(FIND(analysismethod9,'III_Plan comp 438.68 {Plan 10}'!CL$15)),"",'III_Plan comp 438.68 {Plan 10}'!CL$15&amp;analysismethod9)</f>
        <v/>
      </c>
      <c r="ET132" s="251" t="str">
        <f>IF(ISNUMBER(FIND(analysismethod9,'III_Plan comp 438.68 {Plan 10}'!CM$15)),"",'III_Plan comp 438.68 {Plan 10}'!CM$15&amp;analysismethod9)</f>
        <v/>
      </c>
      <c r="EU132" s="251" t="str">
        <f>IF(ISNUMBER(FIND(analysismethod9,'III_Plan comp 438.68 {Plan 10}'!CN$15)),"",'III_Plan comp 438.68 {Plan 10}'!CN$15&amp;analysismethod9)</f>
        <v/>
      </c>
      <c r="EV132" s="251" t="str">
        <f>IF(ISNUMBER(FIND(analysismethod9,'III_Plan comp 438.68 {Plan 10}'!CO$15)),"",'III_Plan comp 438.68 {Plan 10}'!CO$15&amp;analysismethod9)</f>
        <v/>
      </c>
      <c r="EW132" s="251" t="str">
        <f>IF(ISNUMBER(FIND(analysismethod9,'III_Plan comp 438.68 {Plan 10}'!CP$15)),"",'III_Plan comp 438.68 {Plan 10}'!CP$15&amp;analysismethod9)</f>
        <v/>
      </c>
      <c r="EX132" s="251" t="str">
        <f>IF(ISNUMBER(FIND(analysismethod9,'III_Plan comp 438.68 {Plan 10}'!CQ$15)),"",'III_Plan comp 438.68 {Plan 10}'!CQ$15&amp;analysismethod9)</f>
        <v/>
      </c>
      <c r="EY132" s="251" t="str">
        <f>IF(ISNUMBER(FIND(analysismethod9,'III_Plan comp 438.68 {Plan 10}'!CR$15)),"",'III_Plan comp 438.68 {Plan 10}'!CR$15&amp;analysismethod9)</f>
        <v/>
      </c>
      <c r="EZ132" s="251" t="str">
        <f>IF(ISNUMBER(FIND(analysismethod9,'III_Plan comp 438.68 {Plan 10}'!CS$15)),"",'III_Plan comp 438.68 {Plan 10}'!CS$15&amp;analysismethod9)</f>
        <v/>
      </c>
      <c r="FA132" s="251" t="str">
        <f>IF(ISNUMBER(FIND(analysismethod9,'III_Plan comp 438.68 {Plan 10}'!CT$15)),"",'III_Plan comp 438.68 {Plan 10}'!CT$15&amp;analysismethod9)</f>
        <v/>
      </c>
      <c r="FB132" s="251" t="str">
        <f>IF(ISNUMBER(FIND(analysismethod9,'III_Plan comp 438.68 {Plan 10}'!CU$15)),"",'III_Plan comp 438.68 {Plan 10}'!CU$15&amp;analysismethod9)</f>
        <v/>
      </c>
      <c r="FC132" s="251" t="str">
        <f>IF(ISNUMBER(FIND(analysismethod9,'III_Plan comp 438.68 {Plan 10}'!CV$15)),"",'III_Plan comp 438.68 {Plan 10}'!CV$15&amp;analysismethod9)</f>
        <v/>
      </c>
      <c r="FD132" s="251" t="str">
        <f>IF(ISNUMBER(FIND(analysismethod9,'III_Plan comp 438.68 {Plan 10}'!CW$15)),"",'III_Plan comp 438.68 {Plan 10}'!CW$15&amp;analysismethod9)</f>
        <v/>
      </c>
      <c r="FE132" s="251" t="str">
        <f>IF(ISNUMBER(FIND(analysismethod9,'III_Plan comp 438.68 {Plan 10}'!CX$15)),"",'III_Plan comp 438.68 {Plan 10}'!CX$15&amp;analysismethod9)</f>
        <v/>
      </c>
      <c r="FF132" s="251" t="str">
        <f>IF(ISNUMBER(FIND(analysismethod9,'III_Plan comp 438.68 {Plan 10}'!CY$15)),"",'III_Plan comp 438.68 {Plan 10}'!CY$15&amp;analysismethod9)</f>
        <v/>
      </c>
      <c r="FG132" s="251" t="str">
        <f>IF(ISNUMBER(FIND(analysismethod9,'III_Plan comp 438.68 {Plan 10}'!CZ$15)),"",'III_Plan comp 438.68 {Plan 10}'!CZ$15&amp;analysismethod9)</f>
        <v/>
      </c>
    </row>
    <row r="133" spans="63:163" ht="15" thickBot="1" x14ac:dyDescent="0.25">
      <c r="BK133" s="253" t="str">
        <f>IF('I_State and program information'!$E$91&lt;&gt;"",'I_State and program information'!E212&amp;"; "&amp;CHAR(10)&amp;CHAR(10),"")</f>
        <v/>
      </c>
      <c r="BL133" s="254" t="str">
        <f>IF(ISNUMBER(FIND(analysismethod10,'III_Plan comp 438.68 {Plan 10}'!E$15)),"",'III_Plan comp 438.68 {Plan 10}'!E$15&amp;analysismethod10)</f>
        <v/>
      </c>
      <c r="BM133" s="254" t="str">
        <f>IF(ISNUMBER(FIND(analysismethod10,'III_Plan comp 438.68 {Plan 10}'!F$15)),"",'III_Plan comp 438.68 {Plan 10}'!F$15&amp;analysismethod10)</f>
        <v/>
      </c>
      <c r="BN133" s="254" t="str">
        <f>IF(ISNUMBER(FIND(analysismethod10,'III_Plan comp 438.68 {Plan 10}'!G$15)),"",'III_Plan comp 438.68 {Plan 10}'!G$15&amp;analysismethod10)</f>
        <v/>
      </c>
      <c r="BO133" s="254" t="str">
        <f>IF(ISNUMBER(FIND(analysismethod10,'III_Plan comp 438.68 {Plan 10}'!H$15)),"",'III_Plan comp 438.68 {Plan 10}'!H$15&amp;analysismethod10)</f>
        <v/>
      </c>
      <c r="BP133" s="254" t="str">
        <f>IF(ISNUMBER(FIND(analysismethod10,'III_Plan comp 438.68 {Plan 10}'!I$15)),"",'III_Plan comp 438.68 {Plan 10}'!I$15&amp;analysismethod10)</f>
        <v/>
      </c>
      <c r="BQ133" s="254" t="str">
        <f>IF(ISNUMBER(FIND(analysismethod10,'III_Plan comp 438.68 {Plan 10}'!J$15)),"",'III_Plan comp 438.68 {Plan 10}'!J$15&amp;analysismethod10)</f>
        <v/>
      </c>
      <c r="BR133" s="254" t="str">
        <f>IF(ISNUMBER(FIND(analysismethod10,'III_Plan comp 438.68 {Plan 10}'!K$15)),"",'III_Plan comp 438.68 {Plan 10}'!K$15&amp;analysismethod10)</f>
        <v/>
      </c>
      <c r="BS133" s="254" t="str">
        <f>IF(ISNUMBER(FIND(analysismethod10,'III_Plan comp 438.68 {Plan 10}'!L$15)),"",'III_Plan comp 438.68 {Plan 10}'!L$15&amp;analysismethod10)</f>
        <v/>
      </c>
      <c r="BT133" s="254" t="str">
        <f>IF(ISNUMBER(FIND(analysismethod10,'III_Plan comp 438.68 {Plan 10}'!M$15)),"",'III_Plan comp 438.68 {Plan 10}'!M$15&amp;analysismethod10)</f>
        <v/>
      </c>
      <c r="BU133" s="254" t="str">
        <f>IF(ISNUMBER(FIND(analysismethod10,'III_Plan comp 438.68 {Plan 10}'!N$15)),"",'III_Plan comp 438.68 {Plan 10}'!N$15&amp;analysismethod10)</f>
        <v/>
      </c>
      <c r="BV133" s="254" t="str">
        <f>IF(ISNUMBER(FIND(analysismethod10,'III_Plan comp 438.68 {Plan 10}'!O$15)),"",'III_Plan comp 438.68 {Plan 10}'!O$15&amp;analysismethod10)</f>
        <v/>
      </c>
      <c r="BW133" s="254" t="str">
        <f>IF(ISNUMBER(FIND(analysismethod10,'III_Plan comp 438.68 {Plan 10}'!P$15)),"",'III_Plan comp 438.68 {Plan 10}'!P$15&amp;analysismethod10)</f>
        <v/>
      </c>
      <c r="BX133" s="254" t="str">
        <f>IF(ISNUMBER(FIND(analysismethod10,'III_Plan comp 438.68 {Plan 10}'!Q$15)),"",'III_Plan comp 438.68 {Plan 10}'!Q$15&amp;analysismethod10)</f>
        <v/>
      </c>
      <c r="BY133" s="254" t="str">
        <f>IF(ISNUMBER(FIND(analysismethod10,'III_Plan comp 438.68 {Plan 10}'!R$15)),"",'III_Plan comp 438.68 {Plan 10}'!R$15&amp;analysismethod10)</f>
        <v/>
      </c>
      <c r="BZ133" s="254" t="str">
        <f>IF(ISNUMBER(FIND(analysismethod10,'III_Plan comp 438.68 {Plan 10}'!S$15)),"",'III_Plan comp 438.68 {Plan 10}'!S$15&amp;analysismethod10)</f>
        <v/>
      </c>
      <c r="CA133" s="254" t="str">
        <f>IF(ISNUMBER(FIND(analysismethod10,'III_Plan comp 438.68 {Plan 10}'!T$15)),"",'III_Plan comp 438.68 {Plan 10}'!T$15&amp;analysismethod10)</f>
        <v/>
      </c>
      <c r="CB133" s="254" t="str">
        <f>IF(ISNUMBER(FIND(analysismethod10,'III_Plan comp 438.68 {Plan 10}'!U$15)),"",'III_Plan comp 438.68 {Plan 10}'!U$15&amp;analysismethod10)</f>
        <v/>
      </c>
      <c r="CC133" s="254" t="str">
        <f>IF(ISNUMBER(FIND(analysismethod10,'III_Plan comp 438.68 {Plan 10}'!V$15)),"",'III_Plan comp 438.68 {Plan 10}'!V$15&amp;analysismethod10)</f>
        <v/>
      </c>
      <c r="CD133" s="254" t="str">
        <f>IF(ISNUMBER(FIND(analysismethod10,'III_Plan comp 438.68 {Plan 10}'!W$15)),"",'III_Plan comp 438.68 {Plan 10}'!W$15&amp;analysismethod10)</f>
        <v/>
      </c>
      <c r="CE133" s="254" t="str">
        <f>IF(ISNUMBER(FIND(analysismethod10,'III_Plan comp 438.68 {Plan 10}'!X$15)),"",'III_Plan comp 438.68 {Plan 10}'!X$15&amp;analysismethod10)</f>
        <v/>
      </c>
      <c r="CF133" s="254" t="str">
        <f>IF(ISNUMBER(FIND(analysismethod10,'III_Plan comp 438.68 {Plan 10}'!Y$15)),"",'III_Plan comp 438.68 {Plan 10}'!Y$15&amp;analysismethod10)</f>
        <v/>
      </c>
      <c r="CG133" s="254" t="str">
        <f>IF(ISNUMBER(FIND(analysismethod10,'III_Plan comp 438.68 {Plan 10}'!Z$15)),"",'III_Plan comp 438.68 {Plan 10}'!Z$15&amp;analysismethod10)</f>
        <v/>
      </c>
      <c r="CH133" s="254" t="str">
        <f>IF(ISNUMBER(FIND(analysismethod10,'III_Plan comp 438.68 {Plan 10}'!AA$15)),"",'III_Plan comp 438.68 {Plan 10}'!AA$15&amp;analysismethod10)</f>
        <v/>
      </c>
      <c r="CI133" s="254" t="str">
        <f>IF(ISNUMBER(FIND(analysismethod10,'III_Plan comp 438.68 {Plan 10}'!AB$15)),"",'III_Plan comp 438.68 {Plan 10}'!AB$15&amp;analysismethod10)</f>
        <v/>
      </c>
      <c r="CJ133" s="254" t="str">
        <f>IF(ISNUMBER(FIND(analysismethod10,'III_Plan comp 438.68 {Plan 10}'!AC$15)),"",'III_Plan comp 438.68 {Plan 10}'!AC$15&amp;analysismethod10)</f>
        <v/>
      </c>
      <c r="CK133" s="254" t="str">
        <f>IF(ISNUMBER(FIND(analysismethod10,'III_Plan comp 438.68 {Plan 10}'!AD$15)),"",'III_Plan comp 438.68 {Plan 10}'!AD$15&amp;analysismethod10)</f>
        <v/>
      </c>
      <c r="CL133" s="254" t="str">
        <f>IF(ISNUMBER(FIND(analysismethod10,'III_Plan comp 438.68 {Plan 10}'!AE$15)),"",'III_Plan comp 438.68 {Plan 10}'!AE$15&amp;analysismethod10)</f>
        <v/>
      </c>
      <c r="CM133" s="254" t="str">
        <f>IF(ISNUMBER(FIND(analysismethod10,'III_Plan comp 438.68 {Plan 10}'!AF$15)),"",'III_Plan comp 438.68 {Plan 10}'!AF$15&amp;analysismethod10)</f>
        <v/>
      </c>
      <c r="CN133" s="254" t="str">
        <f>IF(ISNUMBER(FIND(analysismethod10,'III_Plan comp 438.68 {Plan 10}'!AG$15)),"",'III_Plan comp 438.68 {Plan 10}'!AG$15&amp;analysismethod10)</f>
        <v/>
      </c>
      <c r="CO133" s="254" t="str">
        <f>IF(ISNUMBER(FIND(analysismethod10,'III_Plan comp 438.68 {Plan 10}'!AH$15)),"",'III_Plan comp 438.68 {Plan 10}'!AH$15&amp;analysismethod10)</f>
        <v/>
      </c>
      <c r="CP133" s="254" t="str">
        <f>IF(ISNUMBER(FIND(analysismethod10,'III_Plan comp 438.68 {Plan 10}'!AI$15)),"",'III_Plan comp 438.68 {Plan 10}'!AI$15&amp;analysismethod10)</f>
        <v/>
      </c>
      <c r="CQ133" s="254" t="str">
        <f>IF(ISNUMBER(FIND(analysismethod10,'III_Plan comp 438.68 {Plan 10}'!AJ$15)),"",'III_Plan comp 438.68 {Plan 10}'!AJ$15&amp;analysismethod10)</f>
        <v/>
      </c>
      <c r="CR133" s="254" t="str">
        <f>IF(ISNUMBER(FIND(analysismethod10,'III_Plan comp 438.68 {Plan 10}'!AK$15)),"",'III_Plan comp 438.68 {Plan 10}'!AK$15&amp;analysismethod10)</f>
        <v/>
      </c>
      <c r="CS133" s="254" t="str">
        <f>IF(ISNUMBER(FIND(analysismethod10,'III_Plan comp 438.68 {Plan 10}'!AL$15)),"",'III_Plan comp 438.68 {Plan 10}'!AL$15&amp;analysismethod10)</f>
        <v/>
      </c>
      <c r="CT133" s="254" t="str">
        <f>IF(ISNUMBER(FIND(analysismethod10,'III_Plan comp 438.68 {Plan 10}'!AM$15)),"",'III_Plan comp 438.68 {Plan 10}'!AM$15&amp;analysismethod10)</f>
        <v/>
      </c>
      <c r="CU133" s="254" t="str">
        <f>IF(ISNUMBER(FIND(analysismethod10,'III_Plan comp 438.68 {Plan 10}'!AN$15)),"",'III_Plan comp 438.68 {Plan 10}'!AN$15&amp;analysismethod10)</f>
        <v/>
      </c>
      <c r="CV133" s="254" t="str">
        <f>IF(ISNUMBER(FIND(analysismethod10,'III_Plan comp 438.68 {Plan 10}'!AO$15)),"",'III_Plan comp 438.68 {Plan 10}'!AO$15&amp;analysismethod10)</f>
        <v/>
      </c>
      <c r="CW133" s="254" t="str">
        <f>IF(ISNUMBER(FIND(analysismethod10,'III_Plan comp 438.68 {Plan 10}'!AP$15)),"",'III_Plan comp 438.68 {Plan 10}'!AP$15&amp;analysismethod10)</f>
        <v/>
      </c>
      <c r="CX133" s="254" t="str">
        <f>IF(ISNUMBER(FIND(analysismethod10,'III_Plan comp 438.68 {Plan 10}'!AQ$15)),"",'III_Plan comp 438.68 {Plan 10}'!AQ$15&amp;analysismethod10)</f>
        <v/>
      </c>
      <c r="CY133" s="254" t="str">
        <f>IF(ISNUMBER(FIND(analysismethod10,'III_Plan comp 438.68 {Plan 10}'!AR$15)),"",'III_Plan comp 438.68 {Plan 10}'!AR$15&amp;analysismethod10)</f>
        <v/>
      </c>
      <c r="CZ133" s="254" t="str">
        <f>IF(ISNUMBER(FIND(analysismethod10,'III_Plan comp 438.68 {Plan 10}'!AS$15)),"",'III_Plan comp 438.68 {Plan 10}'!AS$15&amp;analysismethod10)</f>
        <v/>
      </c>
      <c r="DA133" s="254" t="str">
        <f>IF(ISNUMBER(FIND(analysismethod10,'III_Plan comp 438.68 {Plan 10}'!AT$15)),"",'III_Plan comp 438.68 {Plan 10}'!AT$15&amp;analysismethod10)</f>
        <v/>
      </c>
      <c r="DB133" s="254" t="str">
        <f>IF(ISNUMBER(FIND(analysismethod10,'III_Plan comp 438.68 {Plan 10}'!AU$15)),"",'III_Plan comp 438.68 {Plan 10}'!AU$15&amp;analysismethod10)</f>
        <v/>
      </c>
      <c r="DC133" s="254" t="str">
        <f>IF(ISNUMBER(FIND(analysismethod10,'III_Plan comp 438.68 {Plan 10}'!AV$15)),"",'III_Plan comp 438.68 {Plan 10}'!AV$15&amp;analysismethod10)</f>
        <v/>
      </c>
      <c r="DD133" s="254" t="str">
        <f>IF(ISNUMBER(FIND(analysismethod10,'III_Plan comp 438.68 {Plan 10}'!AW$15)),"",'III_Plan comp 438.68 {Plan 10}'!AW$15&amp;analysismethod10)</f>
        <v/>
      </c>
      <c r="DE133" s="254" t="str">
        <f>IF(ISNUMBER(FIND(analysismethod10,'III_Plan comp 438.68 {Plan 10}'!AX$15)),"",'III_Plan comp 438.68 {Plan 10}'!AX$15&amp;analysismethod10)</f>
        <v/>
      </c>
      <c r="DF133" s="254" t="str">
        <f>IF(ISNUMBER(FIND(analysismethod10,'III_Plan comp 438.68 {Plan 10}'!AY$15)),"",'III_Plan comp 438.68 {Plan 10}'!AY$15&amp;analysismethod10)</f>
        <v/>
      </c>
      <c r="DG133" s="254" t="str">
        <f>IF(ISNUMBER(FIND(analysismethod10,'III_Plan comp 438.68 {Plan 10}'!AZ$15)),"",'III_Plan comp 438.68 {Plan 10}'!AZ$15&amp;analysismethod10)</f>
        <v/>
      </c>
      <c r="DH133" s="254" t="str">
        <f>IF(ISNUMBER(FIND(analysismethod10,'III_Plan comp 438.68 {Plan 10}'!BA$15)),"",'III_Plan comp 438.68 {Plan 10}'!BA$15&amp;analysismethod10)</f>
        <v/>
      </c>
      <c r="DI133" s="254" t="str">
        <f>IF(ISNUMBER(FIND(analysismethod10,'III_Plan comp 438.68 {Plan 10}'!BB$15)),"",'III_Plan comp 438.68 {Plan 10}'!BB$15&amp;analysismethod10)</f>
        <v/>
      </c>
      <c r="DJ133" s="254" t="str">
        <f>IF(ISNUMBER(FIND(analysismethod10,'III_Plan comp 438.68 {Plan 10}'!BC$15)),"",'III_Plan comp 438.68 {Plan 10}'!BC$15&amp;analysismethod10)</f>
        <v/>
      </c>
      <c r="DK133" s="254" t="str">
        <f>IF(ISNUMBER(FIND(analysismethod10,'III_Plan comp 438.68 {Plan 10}'!BD$15)),"",'III_Plan comp 438.68 {Plan 10}'!BD$15&amp;analysismethod10)</f>
        <v/>
      </c>
      <c r="DL133" s="254" t="str">
        <f>IF(ISNUMBER(FIND(analysismethod10,'III_Plan comp 438.68 {Plan 10}'!BE$15)),"",'III_Plan comp 438.68 {Plan 10}'!BE$15&amp;analysismethod10)</f>
        <v/>
      </c>
      <c r="DM133" s="254" t="str">
        <f>IF(ISNUMBER(FIND(analysismethod10,'III_Plan comp 438.68 {Plan 10}'!BF$15)),"",'III_Plan comp 438.68 {Plan 10}'!BF$15&amp;analysismethod10)</f>
        <v/>
      </c>
      <c r="DN133" s="254" t="str">
        <f>IF(ISNUMBER(FIND(analysismethod10,'III_Plan comp 438.68 {Plan 10}'!BG$15)),"",'III_Plan comp 438.68 {Plan 10}'!BG$15&amp;analysismethod10)</f>
        <v/>
      </c>
      <c r="DO133" s="254" t="str">
        <f>IF(ISNUMBER(FIND(analysismethod10,'III_Plan comp 438.68 {Plan 10}'!BH$15)),"",'III_Plan comp 438.68 {Plan 10}'!BH$15&amp;analysismethod10)</f>
        <v/>
      </c>
      <c r="DP133" s="254" t="str">
        <f>IF(ISNUMBER(FIND(analysismethod10,'III_Plan comp 438.68 {Plan 10}'!BI$15)),"",'III_Plan comp 438.68 {Plan 10}'!BI$15&amp;analysismethod10)</f>
        <v/>
      </c>
      <c r="DQ133" s="254" t="str">
        <f>IF(ISNUMBER(FIND(analysismethod10,'III_Plan comp 438.68 {Plan 10}'!BJ$15)),"",'III_Plan comp 438.68 {Plan 10}'!BJ$15&amp;analysismethod10)</f>
        <v/>
      </c>
      <c r="DR133" s="254" t="str">
        <f>IF(ISNUMBER(FIND(analysismethod10,'III_Plan comp 438.68 {Plan 10}'!BK$15)),"",'III_Plan comp 438.68 {Plan 10}'!BK$15&amp;analysismethod10)</f>
        <v/>
      </c>
      <c r="DS133" s="254" t="str">
        <f>IF(ISNUMBER(FIND(analysismethod10,'III_Plan comp 438.68 {Plan 10}'!BL$15)),"",'III_Plan comp 438.68 {Plan 10}'!BL$15&amp;analysismethod10)</f>
        <v/>
      </c>
      <c r="DT133" s="254" t="str">
        <f>IF(ISNUMBER(FIND(analysismethod10,'III_Plan comp 438.68 {Plan 10}'!BM$15)),"",'III_Plan comp 438.68 {Plan 10}'!BM$15&amp;analysismethod10)</f>
        <v/>
      </c>
      <c r="DU133" s="254" t="str">
        <f>IF(ISNUMBER(FIND(analysismethod10,'III_Plan comp 438.68 {Plan 10}'!BN$15)),"",'III_Plan comp 438.68 {Plan 10}'!BN$15&amp;analysismethod10)</f>
        <v/>
      </c>
      <c r="DV133" s="254" t="str">
        <f>IF(ISNUMBER(FIND(analysismethod10,'III_Plan comp 438.68 {Plan 10}'!BO$15)),"",'III_Plan comp 438.68 {Plan 10}'!BO$15&amp;analysismethod10)</f>
        <v/>
      </c>
      <c r="DW133" s="254" t="str">
        <f>IF(ISNUMBER(FIND(analysismethod10,'III_Plan comp 438.68 {Plan 10}'!BP$15)),"",'III_Plan comp 438.68 {Plan 10}'!BP$15&amp;analysismethod10)</f>
        <v/>
      </c>
      <c r="DX133" s="254" t="str">
        <f>IF(ISNUMBER(FIND(analysismethod10,'III_Plan comp 438.68 {Plan 10}'!BQ$15)),"",'III_Plan comp 438.68 {Plan 10}'!BQ$15&amp;analysismethod10)</f>
        <v/>
      </c>
      <c r="DY133" s="254" t="str">
        <f>IF(ISNUMBER(FIND(analysismethod10,'III_Plan comp 438.68 {Plan 10}'!BR$15)),"",'III_Plan comp 438.68 {Plan 10}'!BR$15&amp;analysismethod10)</f>
        <v/>
      </c>
      <c r="DZ133" s="254" t="str">
        <f>IF(ISNUMBER(FIND(analysismethod10,'III_Plan comp 438.68 {Plan 10}'!BS$15)),"",'III_Plan comp 438.68 {Plan 10}'!BS$15&amp;analysismethod10)</f>
        <v/>
      </c>
      <c r="EA133" s="254" t="str">
        <f>IF(ISNUMBER(FIND(analysismethod10,'III_Plan comp 438.68 {Plan 10}'!BT$15)),"",'III_Plan comp 438.68 {Plan 10}'!BT$15&amp;analysismethod10)</f>
        <v/>
      </c>
      <c r="EB133" s="254" t="str">
        <f>IF(ISNUMBER(FIND(analysismethod10,'III_Plan comp 438.68 {Plan 10}'!BU$15)),"",'III_Plan comp 438.68 {Plan 10}'!BU$15&amp;analysismethod10)</f>
        <v/>
      </c>
      <c r="EC133" s="254" t="str">
        <f>IF(ISNUMBER(FIND(analysismethod10,'III_Plan comp 438.68 {Plan 10}'!BV$15)),"",'III_Plan comp 438.68 {Plan 10}'!BV$15&amp;analysismethod10)</f>
        <v/>
      </c>
      <c r="ED133" s="254" t="str">
        <f>IF(ISNUMBER(FIND(analysismethod10,'III_Plan comp 438.68 {Plan 10}'!BW$15)),"",'III_Plan comp 438.68 {Plan 10}'!BW$15&amp;analysismethod10)</f>
        <v/>
      </c>
      <c r="EE133" s="254" t="str">
        <f>IF(ISNUMBER(FIND(analysismethod10,'III_Plan comp 438.68 {Plan 10}'!BX$15)),"",'III_Plan comp 438.68 {Plan 10}'!BX$15&amp;analysismethod10)</f>
        <v/>
      </c>
      <c r="EF133" s="254" t="str">
        <f>IF(ISNUMBER(FIND(analysismethod10,'III_Plan comp 438.68 {Plan 10}'!BY$15)),"",'III_Plan comp 438.68 {Plan 10}'!BY$15&amp;analysismethod10)</f>
        <v/>
      </c>
      <c r="EG133" s="254" t="str">
        <f>IF(ISNUMBER(FIND(analysismethod10,'III_Plan comp 438.68 {Plan 10}'!BZ$15)),"",'III_Plan comp 438.68 {Plan 10}'!BZ$15&amp;analysismethod10)</f>
        <v/>
      </c>
      <c r="EH133" s="254" t="str">
        <f>IF(ISNUMBER(FIND(analysismethod10,'III_Plan comp 438.68 {Plan 10}'!CA$15)),"",'III_Plan comp 438.68 {Plan 10}'!CA$15&amp;analysismethod10)</f>
        <v/>
      </c>
      <c r="EI133" s="254" t="str">
        <f>IF(ISNUMBER(FIND(analysismethod10,'III_Plan comp 438.68 {Plan 10}'!CB$15)),"",'III_Plan comp 438.68 {Plan 10}'!CB$15&amp;analysismethod10)</f>
        <v/>
      </c>
      <c r="EJ133" s="254" t="str">
        <f>IF(ISNUMBER(FIND(analysismethod10,'III_Plan comp 438.68 {Plan 10}'!CC$15)),"",'III_Plan comp 438.68 {Plan 10}'!CC$15&amp;analysismethod10)</f>
        <v/>
      </c>
      <c r="EK133" s="254" t="str">
        <f>IF(ISNUMBER(FIND(analysismethod10,'III_Plan comp 438.68 {Plan 10}'!CD$15)),"",'III_Plan comp 438.68 {Plan 10}'!CD$15&amp;analysismethod10)</f>
        <v/>
      </c>
      <c r="EL133" s="254" t="str">
        <f>IF(ISNUMBER(FIND(analysismethod10,'III_Plan comp 438.68 {Plan 10}'!CE$15)),"",'III_Plan comp 438.68 {Plan 10}'!CE$15&amp;analysismethod10)</f>
        <v/>
      </c>
      <c r="EM133" s="254" t="str">
        <f>IF(ISNUMBER(FIND(analysismethod10,'III_Plan comp 438.68 {Plan 10}'!CF$15)),"",'III_Plan comp 438.68 {Plan 10}'!CF$15&amp;analysismethod10)</f>
        <v/>
      </c>
      <c r="EN133" s="254" t="str">
        <f>IF(ISNUMBER(FIND(analysismethod10,'III_Plan comp 438.68 {Plan 10}'!CG$15)),"",'III_Plan comp 438.68 {Plan 10}'!CG$15&amp;analysismethod10)</f>
        <v/>
      </c>
      <c r="EO133" s="254" t="str">
        <f>IF(ISNUMBER(FIND(analysismethod10,'III_Plan comp 438.68 {Plan 10}'!CH$15)),"",'III_Plan comp 438.68 {Plan 10}'!CH$15&amp;analysismethod10)</f>
        <v/>
      </c>
      <c r="EP133" s="254" t="str">
        <f>IF(ISNUMBER(FIND(analysismethod10,'III_Plan comp 438.68 {Plan 10}'!CI$15)),"",'III_Plan comp 438.68 {Plan 10}'!CI$15&amp;analysismethod10)</f>
        <v/>
      </c>
      <c r="EQ133" s="254" t="str">
        <f>IF(ISNUMBER(FIND(analysismethod10,'III_Plan comp 438.68 {Plan 10}'!CJ$15)),"",'III_Plan comp 438.68 {Plan 10}'!CJ$15&amp;analysismethod10)</f>
        <v/>
      </c>
      <c r="ER133" s="254" t="str">
        <f>IF(ISNUMBER(FIND(analysismethod10,'III_Plan comp 438.68 {Plan 10}'!CK$15)),"",'III_Plan comp 438.68 {Plan 10}'!CK$15&amp;analysismethod10)</f>
        <v/>
      </c>
      <c r="ES133" s="254" t="str">
        <f>IF(ISNUMBER(FIND(analysismethod10,'III_Plan comp 438.68 {Plan 10}'!CL$15)),"",'III_Plan comp 438.68 {Plan 10}'!CL$15&amp;analysismethod10)</f>
        <v/>
      </c>
      <c r="ET133" s="254" t="str">
        <f>IF(ISNUMBER(FIND(analysismethod10,'III_Plan comp 438.68 {Plan 10}'!CM$15)),"",'III_Plan comp 438.68 {Plan 10}'!CM$15&amp;analysismethod10)</f>
        <v/>
      </c>
      <c r="EU133" s="254" t="str">
        <f>IF(ISNUMBER(FIND(analysismethod10,'III_Plan comp 438.68 {Plan 10}'!CN$15)),"",'III_Plan comp 438.68 {Plan 10}'!CN$15&amp;analysismethod10)</f>
        <v/>
      </c>
      <c r="EV133" s="254" t="str">
        <f>IF(ISNUMBER(FIND(analysismethod10,'III_Plan comp 438.68 {Plan 10}'!CO$15)),"",'III_Plan comp 438.68 {Plan 10}'!CO$15&amp;analysismethod10)</f>
        <v/>
      </c>
      <c r="EW133" s="254" t="str">
        <f>IF(ISNUMBER(FIND(analysismethod10,'III_Plan comp 438.68 {Plan 10}'!CP$15)),"",'III_Plan comp 438.68 {Plan 10}'!CP$15&amp;analysismethod10)</f>
        <v/>
      </c>
      <c r="EX133" s="254" t="str">
        <f>IF(ISNUMBER(FIND(analysismethod10,'III_Plan comp 438.68 {Plan 10}'!CQ$15)),"",'III_Plan comp 438.68 {Plan 10}'!CQ$15&amp;analysismethod10)</f>
        <v/>
      </c>
      <c r="EY133" s="254" t="str">
        <f>IF(ISNUMBER(FIND(analysismethod10,'III_Plan comp 438.68 {Plan 10}'!CR$15)),"",'III_Plan comp 438.68 {Plan 10}'!CR$15&amp;analysismethod10)</f>
        <v/>
      </c>
      <c r="EZ133" s="254" t="str">
        <f>IF(ISNUMBER(FIND(analysismethod10,'III_Plan comp 438.68 {Plan 10}'!CS$15)),"",'III_Plan comp 438.68 {Plan 10}'!CS$15&amp;analysismethod10)</f>
        <v/>
      </c>
      <c r="FA133" s="254" t="str">
        <f>IF(ISNUMBER(FIND(analysismethod10,'III_Plan comp 438.68 {Plan 10}'!CT$15)),"",'III_Plan comp 438.68 {Plan 10}'!CT$15&amp;analysismethod10)</f>
        <v/>
      </c>
      <c r="FB133" s="254" t="str">
        <f>IF(ISNUMBER(FIND(analysismethod10,'III_Plan comp 438.68 {Plan 10}'!CU$15)),"",'III_Plan comp 438.68 {Plan 10}'!CU$15&amp;analysismethod10)</f>
        <v/>
      </c>
      <c r="FC133" s="254" t="str">
        <f>IF(ISNUMBER(FIND(analysismethod10,'III_Plan comp 438.68 {Plan 10}'!CV$15)),"",'III_Plan comp 438.68 {Plan 10}'!CV$15&amp;analysismethod10)</f>
        <v/>
      </c>
      <c r="FD133" s="254" t="str">
        <f>IF(ISNUMBER(FIND(analysismethod10,'III_Plan comp 438.68 {Plan 10}'!CW$15)),"",'III_Plan comp 438.68 {Plan 10}'!CW$15&amp;analysismethod10)</f>
        <v/>
      </c>
      <c r="FE133" s="254" t="str">
        <f>IF(ISNUMBER(FIND(analysismethod10,'III_Plan comp 438.68 {Plan 10}'!CX$15)),"",'III_Plan comp 438.68 {Plan 10}'!CX$15&amp;analysismethod10)</f>
        <v/>
      </c>
      <c r="FF133" s="254" t="str">
        <f>IF(ISNUMBER(FIND(analysismethod10,'III_Plan comp 438.68 {Plan 10}'!CY$15)),"",'III_Plan comp 438.68 {Plan 10}'!CY$15&amp;analysismethod10)</f>
        <v/>
      </c>
      <c r="FG133" s="254" t="str">
        <f>IF(ISNUMBER(FIND(analysismethod10,'III_Plan comp 438.68 {Plan 10}'!CZ$15)),"",'III_Plan comp 438.68 {Plan 10}'!CZ$15&amp;analysismethod10)</f>
        <v/>
      </c>
    </row>
    <row r="134" spans="63:163" ht="15" thickTop="1" x14ac:dyDescent="0.2"/>
  </sheetData>
  <phoneticPr fontId="8" type="noConversion"/>
  <dataValidations count="1">
    <dataValidation type="list" allowBlank="1" showInputMessage="1" showErrorMessage="1" sqref="B15:I22 U15:Z22 BK15:BL15" xr:uid="{00000000-0002-0000-0400-000000000000}">
      <formula1>#REF!</formula1>
    </dataValidation>
  </dataValidation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688D4-C497-48BC-8713-AFF37CA58093}">
  <sheetPr codeName="Sheet6">
    <tabColor theme="4" tint="-0.249977111117893"/>
  </sheetPr>
  <dimension ref="A1:AVW957"/>
  <sheetViews>
    <sheetView showGridLines="0" zoomScale="80" zoomScaleNormal="80" workbookViewId="0">
      <pane ySplit="1" topLeftCell="A2" activePane="bottomLeft" state="frozen"/>
      <selection pane="bottomLeft" activeCell="B2" sqref="B2"/>
    </sheetView>
  </sheetViews>
  <sheetFormatPr defaultColWidth="14.42578125" defaultRowHeight="15" customHeight="1" x14ac:dyDescent="0.2"/>
  <cols>
    <col min="1" max="1" width="41.42578125" style="96" customWidth="1"/>
    <col min="2" max="2" width="100.7109375" style="104" customWidth="1"/>
    <col min="3" max="3" width="21.140625" style="2" customWidth="1"/>
    <col min="4" max="5" width="14.42578125" style="2" customWidth="1"/>
    <col min="6" max="1270" width="14.42578125" style="2"/>
    <col min="1271" max="1271" width="14.42578125" style="97"/>
    <col min="1272" max="16384" width="14.42578125" style="37"/>
  </cols>
  <sheetData>
    <row r="1" spans="1:2" s="2" customFormat="1" ht="64.900000000000006" customHeight="1" x14ac:dyDescent="0.3">
      <c r="A1" s="33" t="s">
        <v>36</v>
      </c>
      <c r="B1" s="103"/>
    </row>
    <row r="2" spans="1:2" ht="144.4" customHeight="1" x14ac:dyDescent="0.2">
      <c r="A2" s="100" t="s">
        <v>37</v>
      </c>
      <c r="B2" s="98" t="s">
        <v>38</v>
      </c>
    </row>
    <row r="3" spans="1:2" ht="195.6" customHeight="1" x14ac:dyDescent="0.2">
      <c r="A3" s="100" t="s">
        <v>39</v>
      </c>
      <c r="B3" s="99" t="s">
        <v>40</v>
      </c>
    </row>
    <row r="4" spans="1:2" ht="33" customHeight="1" x14ac:dyDescent="0.2">
      <c r="A4" s="101" t="s">
        <v>41</v>
      </c>
      <c r="B4" s="98" t="s">
        <v>42</v>
      </c>
    </row>
    <row r="5" spans="1:2" ht="80.45" customHeight="1" x14ac:dyDescent="0.2">
      <c r="A5" s="100" t="s">
        <v>43</v>
      </c>
      <c r="B5" s="99" t="s">
        <v>44</v>
      </c>
    </row>
    <row r="6" spans="1:2" ht="45" x14ac:dyDescent="0.2">
      <c r="A6" s="102" t="s">
        <v>45</v>
      </c>
      <c r="B6" s="99" t="s">
        <v>46</v>
      </c>
    </row>
    <row r="7" spans="1:2" ht="15.75" customHeight="1" x14ac:dyDescent="0.2"/>
    <row r="8" spans="1:2" ht="15.75" customHeight="1" x14ac:dyDescent="0.2"/>
    <row r="9" spans="1:2" ht="15.75" customHeight="1" x14ac:dyDescent="0.2"/>
    <row r="10" spans="1:2" ht="15.75" customHeight="1" x14ac:dyDescent="0.2"/>
    <row r="11" spans="1:2" ht="15.75" customHeight="1" x14ac:dyDescent="0.2"/>
    <row r="12" spans="1:2" ht="15.75" customHeight="1" x14ac:dyDescent="0.2"/>
    <row r="13" spans="1:2" ht="15.75" customHeight="1" x14ac:dyDescent="0.2"/>
    <row r="14" spans="1:2" ht="15.75" customHeight="1" x14ac:dyDescent="0.2"/>
    <row r="15" spans="1:2" ht="15.75" customHeight="1" x14ac:dyDescent="0.2"/>
    <row r="16" spans="1:2"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sheetData>
  <sheetProtection algorithmName="SHA-512" hashValue="2CFURSx4TunF9kHuCbra0aPxUW/erayDdFDJcgwH9U8oyWsguJWWnb4ij6CGITqSMfZ0Z0SzF8yzasikIiFtLg==" saltValue="lNc1t4ib7MU0PMIxAFS5Tw==" spinCount="100000" sheet="1" objects="1" scenarios="1"/>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95"/>
  <sheetViews>
    <sheetView showGridLines="0" zoomScale="70" zoomScaleNormal="70" workbookViewId="0">
      <pane ySplit="1" topLeftCell="A2" activePane="bottomLeft" state="frozen"/>
      <selection activeCell="F8" sqref="F8"/>
      <selection pane="bottomLeft" activeCell="G19" sqref="G19"/>
    </sheetView>
  </sheetViews>
  <sheetFormatPr defaultColWidth="9.28515625" defaultRowHeight="15" x14ac:dyDescent="0.25"/>
  <cols>
    <col min="1" max="1" width="15.28515625" customWidth="1"/>
    <col min="2" max="2" width="48.5703125" customWidth="1"/>
    <col min="3" max="3" width="93.5703125" style="134" customWidth="1"/>
    <col min="4" max="4" width="30.7109375" style="134" customWidth="1"/>
    <col min="5" max="5" width="43" style="134" customWidth="1"/>
    <col min="6" max="6" width="6.7109375" style="134" customWidth="1"/>
    <col min="7" max="18" width="34.42578125" customWidth="1"/>
  </cols>
  <sheetData>
    <row r="1" spans="1:18" s="2" customFormat="1" ht="80.45" customHeight="1" x14ac:dyDescent="0.2">
      <c r="A1" s="33" t="s">
        <v>47</v>
      </c>
      <c r="B1" s="33"/>
      <c r="C1" s="121"/>
      <c r="D1" s="121"/>
      <c r="E1" s="122"/>
      <c r="F1" s="1"/>
    </row>
    <row r="2" spans="1:18" s="2" customFormat="1" ht="76.150000000000006" customHeight="1" x14ac:dyDescent="0.2">
      <c r="A2" s="287" t="s">
        <v>48</v>
      </c>
      <c r="B2" s="288"/>
      <c r="C2" s="289"/>
      <c r="D2" s="216"/>
      <c r="E2" s="217"/>
      <c r="F2" s="40"/>
    </row>
    <row r="3" spans="1:18" s="2" customFormat="1" ht="16.899999999999999" customHeight="1" x14ac:dyDescent="0.25">
      <c r="A3" s="290" t="s">
        <v>49</v>
      </c>
      <c r="B3" s="291"/>
      <c r="C3" s="259"/>
      <c r="D3" s="258"/>
      <c r="E3" s="220"/>
    </row>
    <row r="4" spans="1:18" ht="40.15" customHeight="1" x14ac:dyDescent="0.3">
      <c r="A4" s="24" t="s">
        <v>50</v>
      </c>
      <c r="C4" s="124"/>
      <c r="D4" s="124"/>
      <c r="E4" s="257"/>
      <c r="F4" s="2"/>
      <c r="G4" s="2"/>
      <c r="H4" s="2"/>
      <c r="I4" s="2"/>
      <c r="J4" s="2"/>
      <c r="K4" s="2"/>
      <c r="L4" s="2"/>
      <c r="M4" s="2"/>
      <c r="N4" s="2"/>
      <c r="O4" s="2"/>
      <c r="P4" s="2"/>
      <c r="Q4" s="2"/>
      <c r="R4" s="2"/>
    </row>
    <row r="5" spans="1:18" ht="40.15" customHeight="1" x14ac:dyDescent="0.25">
      <c r="A5" s="292"/>
      <c r="B5" s="293"/>
      <c r="C5" s="294"/>
      <c r="D5" s="218"/>
      <c r="E5" s="125"/>
      <c r="F5" s="2"/>
      <c r="G5" s="2"/>
      <c r="H5" s="2"/>
      <c r="I5" s="2"/>
      <c r="J5" s="2"/>
      <c r="K5" s="2"/>
      <c r="L5" s="2"/>
      <c r="M5" s="2"/>
      <c r="N5" s="2"/>
      <c r="O5" s="2"/>
      <c r="P5" s="2"/>
      <c r="Q5" s="2"/>
      <c r="R5" s="2"/>
    </row>
    <row r="6" spans="1:18" ht="30" customHeight="1" x14ac:dyDescent="0.25">
      <c r="A6" s="235" t="s">
        <v>51</v>
      </c>
      <c r="B6" s="126" t="s">
        <v>52</v>
      </c>
      <c r="C6" s="46" t="s">
        <v>53</v>
      </c>
      <c r="D6" s="46" t="s">
        <v>54</v>
      </c>
      <c r="E6" s="127"/>
      <c r="F6" s="2"/>
      <c r="G6" s="2"/>
      <c r="H6" s="2"/>
      <c r="I6" s="2"/>
      <c r="J6" s="2"/>
      <c r="K6" s="2"/>
      <c r="L6" s="2"/>
      <c r="M6" s="2"/>
      <c r="N6" s="2"/>
      <c r="O6" s="2"/>
      <c r="P6" s="2"/>
      <c r="Q6" s="2"/>
      <c r="R6" s="2"/>
    </row>
    <row r="7" spans="1:18" ht="15" customHeight="1" x14ac:dyDescent="0.25">
      <c r="A7" s="16" t="s">
        <v>55</v>
      </c>
      <c r="B7" s="232" t="s">
        <v>56</v>
      </c>
      <c r="C7" s="15" t="s">
        <v>57</v>
      </c>
      <c r="D7" s="128" t="s">
        <v>58</v>
      </c>
      <c r="E7" s="49" t="s">
        <v>59</v>
      </c>
      <c r="F7" s="2"/>
      <c r="G7" s="2"/>
      <c r="H7" s="2"/>
      <c r="I7" s="2"/>
      <c r="J7" s="2"/>
      <c r="K7" s="2"/>
      <c r="L7" s="2"/>
      <c r="M7" s="2"/>
      <c r="N7" s="2"/>
      <c r="O7" s="2"/>
      <c r="P7" s="2"/>
      <c r="Q7" s="2"/>
      <c r="R7" s="2"/>
    </row>
    <row r="8" spans="1:18" ht="74.45" customHeight="1" x14ac:dyDescent="0.25">
      <c r="A8" s="236" t="s">
        <v>55</v>
      </c>
      <c r="B8" s="285" t="s">
        <v>60</v>
      </c>
      <c r="C8" s="286"/>
      <c r="D8" s="129" t="s">
        <v>61</v>
      </c>
      <c r="E8" s="130"/>
      <c r="F8" s="2"/>
      <c r="G8" s="2"/>
      <c r="H8" s="2"/>
      <c r="I8" s="2"/>
      <c r="J8" s="2"/>
      <c r="K8" s="2"/>
      <c r="L8" s="2"/>
      <c r="M8" s="2"/>
      <c r="N8" s="2"/>
      <c r="O8" s="2"/>
      <c r="P8" s="2"/>
      <c r="Q8" s="2"/>
      <c r="R8" s="2"/>
    </row>
    <row r="9" spans="1:18" ht="15" customHeight="1" x14ac:dyDescent="0.25">
      <c r="A9" s="16" t="s">
        <v>55</v>
      </c>
      <c r="B9" s="233" t="s">
        <v>62</v>
      </c>
      <c r="C9" s="23" t="s">
        <v>63</v>
      </c>
      <c r="D9" s="131" t="s">
        <v>64</v>
      </c>
      <c r="E9" s="50">
        <v>45292</v>
      </c>
      <c r="F9" s="2"/>
      <c r="G9" s="2"/>
      <c r="H9" s="2"/>
      <c r="I9" s="2"/>
      <c r="J9" s="2"/>
      <c r="K9" s="2"/>
      <c r="L9" s="2"/>
      <c r="M9" s="2"/>
      <c r="N9" s="2"/>
      <c r="O9" s="2"/>
      <c r="P9" s="2"/>
      <c r="Q9" s="2"/>
      <c r="R9" s="2"/>
    </row>
    <row r="10" spans="1:18" ht="15" customHeight="1" x14ac:dyDescent="0.25">
      <c r="A10" s="16" t="s">
        <v>55</v>
      </c>
      <c r="B10" s="233" t="s">
        <v>65</v>
      </c>
      <c r="C10" s="15" t="s">
        <v>66</v>
      </c>
      <c r="D10" s="132" t="s">
        <v>64</v>
      </c>
      <c r="E10" s="50">
        <v>45657</v>
      </c>
      <c r="F10" s="2"/>
      <c r="G10" s="2"/>
      <c r="H10" s="2"/>
      <c r="I10" s="2"/>
      <c r="J10" s="2"/>
      <c r="K10" s="2"/>
      <c r="L10" s="2"/>
      <c r="M10" s="2"/>
      <c r="N10" s="2"/>
      <c r="O10" s="2"/>
      <c r="P10" s="2"/>
      <c r="Q10" s="2"/>
      <c r="R10" s="2"/>
    </row>
    <row r="11" spans="1:18" ht="28.5" x14ac:dyDescent="0.25">
      <c r="A11" s="16" t="s">
        <v>55</v>
      </c>
      <c r="B11" s="234" t="s">
        <v>67</v>
      </c>
      <c r="C11" s="15" t="s">
        <v>68</v>
      </c>
      <c r="D11" s="9" t="s">
        <v>69</v>
      </c>
      <c r="E11" s="49" t="s">
        <v>70</v>
      </c>
      <c r="F11" s="2"/>
      <c r="G11" s="2"/>
      <c r="H11" s="2"/>
      <c r="I11" s="2"/>
      <c r="J11" s="2"/>
      <c r="K11" s="2"/>
      <c r="L11" s="2"/>
      <c r="M11" s="2"/>
      <c r="N11" s="2"/>
      <c r="O11" s="2"/>
      <c r="P11" s="2"/>
      <c r="Q11" s="2"/>
      <c r="R11" s="2"/>
    </row>
    <row r="12" spans="1:18" ht="40.15" customHeight="1" x14ac:dyDescent="0.3">
      <c r="A12" s="224" t="s">
        <v>71</v>
      </c>
      <c r="B12" s="224"/>
      <c r="F12" s="2"/>
      <c r="G12" s="2"/>
      <c r="H12" s="2"/>
      <c r="I12" s="2"/>
      <c r="J12" s="2"/>
      <c r="K12" s="2"/>
      <c r="L12" s="2"/>
      <c r="M12" s="2"/>
      <c r="N12" s="2"/>
      <c r="O12" s="2"/>
      <c r="P12" s="2"/>
      <c r="Q12" s="2"/>
      <c r="R12" s="2"/>
    </row>
    <row r="13" spans="1:18" ht="45.6" customHeight="1" x14ac:dyDescent="0.25">
      <c r="A13" s="282" t="s">
        <v>72</v>
      </c>
      <c r="B13" s="283"/>
      <c r="C13" s="284"/>
      <c r="D13" s="135"/>
      <c r="E13" s="136"/>
      <c r="F13" s="2"/>
      <c r="G13" s="2"/>
      <c r="H13" s="2"/>
      <c r="I13" s="2"/>
      <c r="J13" s="2"/>
      <c r="K13" s="2"/>
      <c r="L13" s="2"/>
      <c r="M13" s="2"/>
      <c r="N13" s="2"/>
      <c r="O13" s="2"/>
      <c r="P13" s="2"/>
      <c r="Q13" s="2"/>
      <c r="R13" s="2"/>
    </row>
    <row r="14" spans="1:18" ht="30" customHeight="1" x14ac:dyDescent="0.25">
      <c r="A14" s="48" t="s">
        <v>51</v>
      </c>
      <c r="B14" s="126" t="s">
        <v>52</v>
      </c>
      <c r="C14" s="46" t="s">
        <v>53</v>
      </c>
      <c r="D14" s="46" t="s">
        <v>54</v>
      </c>
      <c r="E14" s="137" t="str">
        <f>IF(E17="","[State]",E17)</f>
        <v>California</v>
      </c>
      <c r="F14" s="2"/>
      <c r="G14" s="2"/>
      <c r="H14" s="2"/>
      <c r="I14" s="2"/>
      <c r="J14" s="2"/>
      <c r="K14" s="2"/>
      <c r="L14" s="2"/>
      <c r="M14" s="2"/>
      <c r="N14" s="2"/>
      <c r="O14" s="2"/>
      <c r="P14" s="2"/>
      <c r="Q14" s="2"/>
      <c r="R14" s="2"/>
    </row>
    <row r="15" spans="1:18" ht="15" customHeight="1" x14ac:dyDescent="0.25">
      <c r="A15" s="16" t="s">
        <v>73</v>
      </c>
      <c r="B15" s="133" t="s">
        <v>74</v>
      </c>
      <c r="C15" s="9" t="s">
        <v>75</v>
      </c>
      <c r="D15" s="128" t="s">
        <v>58</v>
      </c>
      <c r="E15" s="51"/>
      <c r="F15" s="2"/>
      <c r="G15" s="2"/>
      <c r="H15" s="2"/>
      <c r="I15" s="2"/>
      <c r="J15" s="2"/>
      <c r="K15" s="2"/>
      <c r="L15" s="2"/>
      <c r="M15" s="2"/>
      <c r="N15" s="2"/>
      <c r="O15" s="2"/>
      <c r="P15" s="2"/>
      <c r="Q15" s="2"/>
      <c r="R15" s="2"/>
    </row>
    <row r="16" spans="1:18" ht="15" customHeight="1" x14ac:dyDescent="0.25">
      <c r="A16" s="16" t="s">
        <v>76</v>
      </c>
      <c r="B16" s="9" t="s">
        <v>77</v>
      </c>
      <c r="C16" s="9" t="s">
        <v>78</v>
      </c>
      <c r="D16" s="128" t="s">
        <v>58</v>
      </c>
      <c r="E16" s="49"/>
      <c r="F16" s="2"/>
      <c r="G16" s="2"/>
      <c r="H16" s="2"/>
      <c r="I16" s="2"/>
      <c r="J16" s="2"/>
      <c r="K16" s="2"/>
      <c r="L16" s="2"/>
      <c r="M16" s="2"/>
      <c r="N16" s="2"/>
      <c r="O16" s="2"/>
      <c r="P16" s="2"/>
      <c r="Q16" s="2"/>
      <c r="R16" s="2"/>
    </row>
    <row r="17" spans="1:18" ht="15" customHeight="1" x14ac:dyDescent="0.25">
      <c r="A17" s="16" t="s">
        <v>79</v>
      </c>
      <c r="B17" s="133" t="s">
        <v>80</v>
      </c>
      <c r="C17" s="9" t="s">
        <v>81</v>
      </c>
      <c r="D17" s="138" t="s">
        <v>82</v>
      </c>
      <c r="E17" s="49" t="s">
        <v>83</v>
      </c>
      <c r="F17" s="2"/>
      <c r="G17" s="2"/>
      <c r="H17" s="2"/>
      <c r="I17" s="2"/>
      <c r="J17" s="2"/>
      <c r="K17" s="2"/>
      <c r="L17" s="2"/>
      <c r="M17" s="2"/>
      <c r="N17" s="2"/>
      <c r="O17" s="2"/>
      <c r="P17" s="2"/>
      <c r="Q17" s="2"/>
      <c r="R17" s="2"/>
    </row>
    <row r="18" spans="1:18" ht="15" customHeight="1" x14ac:dyDescent="0.25">
      <c r="A18" s="16" t="s">
        <v>84</v>
      </c>
      <c r="B18" s="133" t="s">
        <v>85</v>
      </c>
      <c r="C18" s="9" t="s">
        <v>86</v>
      </c>
      <c r="D18" s="128" t="s">
        <v>64</v>
      </c>
      <c r="E18" s="52">
        <v>45931</v>
      </c>
      <c r="F18" s="2"/>
      <c r="G18" s="2"/>
      <c r="H18" s="2"/>
      <c r="I18" s="2"/>
      <c r="J18" s="2"/>
      <c r="K18" s="2"/>
      <c r="L18" s="2"/>
      <c r="M18" s="2"/>
      <c r="N18" s="2"/>
      <c r="O18" s="2"/>
      <c r="P18" s="2"/>
      <c r="Q18" s="2"/>
      <c r="R18" s="2"/>
    </row>
    <row r="19" spans="1:18" ht="240" customHeight="1" x14ac:dyDescent="0.25">
      <c r="A19" s="222" t="s">
        <v>87</v>
      </c>
      <c r="B19" s="16" t="s">
        <v>88</v>
      </c>
      <c r="C19" s="15" t="s">
        <v>89</v>
      </c>
      <c r="D19" s="138" t="s">
        <v>90</v>
      </c>
      <c r="E19" s="53" t="s">
        <v>91</v>
      </c>
      <c r="F19" s="2"/>
      <c r="G19" s="2"/>
      <c r="H19" s="2"/>
      <c r="I19" s="2"/>
      <c r="J19" s="2"/>
      <c r="K19" s="2"/>
      <c r="L19" s="2"/>
      <c r="M19" s="2"/>
      <c r="N19" s="2"/>
      <c r="O19" s="2"/>
      <c r="P19" s="2"/>
      <c r="Q19" s="2"/>
      <c r="R19" s="2"/>
    </row>
    <row r="20" spans="1:18" ht="54.6" customHeight="1" x14ac:dyDescent="0.25">
      <c r="A20" s="16" t="s">
        <v>55</v>
      </c>
      <c r="B20" s="15" t="s">
        <v>92</v>
      </c>
      <c r="C20" s="15" t="s">
        <v>93</v>
      </c>
      <c r="D20" s="138" t="s">
        <v>94</v>
      </c>
      <c r="E20" s="53"/>
      <c r="F20" s="2"/>
      <c r="I20" s="2"/>
      <c r="J20" s="2"/>
      <c r="K20" s="2"/>
      <c r="L20" s="2"/>
      <c r="M20" s="2"/>
      <c r="N20" s="2"/>
      <c r="O20" s="2"/>
      <c r="P20" s="2"/>
      <c r="Q20" s="2"/>
      <c r="R20" s="2"/>
    </row>
    <row r="21" spans="1:18" ht="42.6" customHeight="1" x14ac:dyDescent="0.25">
      <c r="A21" s="16" t="s">
        <v>95</v>
      </c>
      <c r="B21" s="47" t="s">
        <v>96</v>
      </c>
      <c r="C21" s="23" t="s">
        <v>97</v>
      </c>
      <c r="D21" s="131" t="s">
        <v>58</v>
      </c>
      <c r="E21" s="51"/>
      <c r="F21" s="2"/>
      <c r="I21" s="2"/>
      <c r="J21" s="2"/>
      <c r="K21" s="2"/>
      <c r="L21" s="2"/>
      <c r="M21" s="2"/>
      <c r="N21" s="2"/>
      <c r="O21" s="2"/>
      <c r="P21" s="2"/>
      <c r="Q21" s="2"/>
      <c r="R21" s="2"/>
    </row>
    <row r="22" spans="1:18" ht="40.15" customHeight="1" x14ac:dyDescent="0.3">
      <c r="A22" s="24" t="s">
        <v>98</v>
      </c>
      <c r="C22" s="5"/>
      <c r="D22" s="5"/>
      <c r="E22" s="2"/>
      <c r="F22" s="2"/>
      <c r="I22" s="2"/>
      <c r="J22" s="2"/>
      <c r="K22" s="2"/>
      <c r="L22" s="2"/>
      <c r="M22" s="2"/>
      <c r="N22" s="2"/>
      <c r="O22" s="2"/>
      <c r="P22" s="2"/>
      <c r="Q22" s="2"/>
      <c r="R22" s="2"/>
    </row>
    <row r="23" spans="1:18" ht="61.15" customHeight="1" x14ac:dyDescent="0.25">
      <c r="A23" s="281" t="s">
        <v>99</v>
      </c>
      <c r="B23" s="281"/>
      <c r="C23" s="281"/>
      <c r="D23" s="139"/>
      <c r="E23" s="140"/>
      <c r="F23" s="2"/>
      <c r="I23" s="2"/>
      <c r="J23" s="2"/>
      <c r="K23" s="2"/>
      <c r="L23" s="2"/>
      <c r="M23" s="2"/>
      <c r="N23" s="2"/>
      <c r="O23" s="2"/>
      <c r="P23" s="2"/>
      <c r="Q23" s="2"/>
      <c r="R23" s="2"/>
    </row>
    <row r="24" spans="1:18" ht="30" customHeight="1" x14ac:dyDescent="0.25">
      <c r="A24" s="54" t="s">
        <v>51</v>
      </c>
      <c r="B24" s="55" t="s">
        <v>52</v>
      </c>
      <c r="C24" s="55" t="s">
        <v>53</v>
      </c>
      <c r="D24" s="55" t="s">
        <v>54</v>
      </c>
      <c r="E24" s="141" t="s">
        <v>100</v>
      </c>
      <c r="F24" s="2"/>
      <c r="I24" s="2"/>
      <c r="J24" s="2"/>
      <c r="K24" s="2"/>
      <c r="L24" s="2"/>
      <c r="M24" s="2"/>
      <c r="N24" s="2"/>
      <c r="O24" s="2"/>
      <c r="P24" s="2"/>
      <c r="Q24" s="2"/>
      <c r="R24" s="2"/>
    </row>
    <row r="25" spans="1:18" x14ac:dyDescent="0.25">
      <c r="A25" s="16" t="s">
        <v>55</v>
      </c>
      <c r="B25" s="9" t="s">
        <v>101</v>
      </c>
      <c r="C25" s="15" t="s">
        <v>102</v>
      </c>
      <c r="D25" s="128" t="s">
        <v>58</v>
      </c>
      <c r="E25" s="53" t="s">
        <v>103</v>
      </c>
      <c r="F25" s="2"/>
      <c r="I25" s="2"/>
      <c r="J25" s="2"/>
      <c r="K25" s="2"/>
      <c r="L25" s="2"/>
      <c r="M25" s="2"/>
      <c r="N25" s="2"/>
      <c r="O25" s="2"/>
      <c r="P25" s="2"/>
      <c r="Q25" s="2"/>
      <c r="R25" s="2"/>
    </row>
    <row r="26" spans="1:18" x14ac:dyDescent="0.25">
      <c r="A26" s="16" t="s">
        <v>55</v>
      </c>
      <c r="B26" s="9" t="s">
        <v>104</v>
      </c>
      <c r="C26" s="15" t="s">
        <v>102</v>
      </c>
      <c r="D26" s="128" t="s">
        <v>58</v>
      </c>
      <c r="E26" s="53" t="s">
        <v>105</v>
      </c>
      <c r="F26" s="2"/>
      <c r="G26" s="2"/>
      <c r="H26" s="2"/>
      <c r="I26" s="2"/>
      <c r="J26" s="2"/>
      <c r="K26" s="2"/>
      <c r="L26" s="2"/>
      <c r="M26" s="2"/>
      <c r="N26" s="2"/>
      <c r="O26" s="2"/>
      <c r="P26" s="2"/>
      <c r="Q26" s="2"/>
      <c r="R26" s="2"/>
    </row>
    <row r="27" spans="1:18" x14ac:dyDescent="0.25">
      <c r="A27" s="16" t="s">
        <v>55</v>
      </c>
      <c r="B27" s="9" t="s">
        <v>106</v>
      </c>
      <c r="C27" s="15" t="s">
        <v>102</v>
      </c>
      <c r="D27" s="128" t="s">
        <v>58</v>
      </c>
      <c r="E27" s="53" t="s">
        <v>107</v>
      </c>
      <c r="F27" s="2"/>
      <c r="G27" s="2"/>
      <c r="H27" s="2"/>
      <c r="I27" s="2"/>
      <c r="J27" s="2"/>
      <c r="K27" s="2"/>
      <c r="L27" s="2"/>
      <c r="M27" s="2"/>
      <c r="N27" s="2"/>
      <c r="O27" s="2"/>
      <c r="P27" s="2"/>
      <c r="Q27" s="2"/>
      <c r="R27" s="2"/>
    </row>
    <row r="28" spans="1:18" x14ac:dyDescent="0.25">
      <c r="A28" s="16" t="s">
        <v>55</v>
      </c>
      <c r="B28" s="9" t="s">
        <v>108</v>
      </c>
      <c r="C28" s="15" t="s">
        <v>102</v>
      </c>
      <c r="D28" s="128" t="s">
        <v>58</v>
      </c>
      <c r="E28" s="53"/>
      <c r="F28" s="2"/>
      <c r="G28" s="2"/>
      <c r="H28" s="2"/>
      <c r="I28" s="2"/>
      <c r="J28" s="2"/>
      <c r="K28" s="2"/>
      <c r="L28" s="2"/>
      <c r="M28" s="2"/>
      <c r="N28" s="2"/>
      <c r="O28" s="2"/>
      <c r="P28" s="2"/>
      <c r="Q28" s="2"/>
      <c r="R28" s="2"/>
    </row>
    <row r="29" spans="1:18" x14ac:dyDescent="0.25">
      <c r="A29" s="16" t="s">
        <v>55</v>
      </c>
      <c r="B29" s="9" t="s">
        <v>109</v>
      </c>
      <c r="C29" s="15" t="s">
        <v>102</v>
      </c>
      <c r="D29" s="128" t="s">
        <v>58</v>
      </c>
      <c r="E29" s="53"/>
      <c r="F29" s="2"/>
      <c r="G29" s="2"/>
      <c r="H29" s="2"/>
      <c r="I29" s="2"/>
      <c r="J29" s="2"/>
      <c r="K29" s="2"/>
      <c r="L29" s="2"/>
      <c r="M29" s="2"/>
      <c r="N29" s="2"/>
      <c r="O29" s="2"/>
      <c r="P29" s="2"/>
      <c r="Q29" s="2"/>
      <c r="R29" s="2"/>
    </row>
    <row r="30" spans="1:18" x14ac:dyDescent="0.25">
      <c r="A30" s="16" t="s">
        <v>55</v>
      </c>
      <c r="B30" s="9" t="s">
        <v>110</v>
      </c>
      <c r="C30" s="15" t="s">
        <v>102</v>
      </c>
      <c r="D30" s="128" t="s">
        <v>58</v>
      </c>
      <c r="E30" s="53"/>
      <c r="F30" s="2"/>
      <c r="G30" s="2"/>
      <c r="H30" s="2"/>
      <c r="I30" s="2"/>
      <c r="J30" s="2"/>
      <c r="K30" s="2"/>
      <c r="L30" s="2"/>
      <c r="M30" s="2"/>
      <c r="N30" s="2"/>
      <c r="O30" s="2"/>
      <c r="P30" s="2"/>
      <c r="Q30" s="2"/>
      <c r="R30" s="2"/>
    </row>
    <row r="31" spans="1:18" x14ac:dyDescent="0.25">
      <c r="A31" s="16" t="s">
        <v>55</v>
      </c>
      <c r="B31" s="9" t="s">
        <v>111</v>
      </c>
      <c r="C31" s="15" t="s">
        <v>102</v>
      </c>
      <c r="D31" s="128" t="s">
        <v>58</v>
      </c>
      <c r="E31" s="53"/>
      <c r="F31" s="2"/>
      <c r="G31" s="2"/>
      <c r="H31" s="2"/>
      <c r="I31" s="2"/>
      <c r="J31" s="2"/>
      <c r="K31" s="2"/>
      <c r="L31" s="2"/>
      <c r="M31" s="2"/>
      <c r="N31" s="2"/>
      <c r="O31" s="2"/>
      <c r="P31" s="2"/>
      <c r="Q31" s="2"/>
      <c r="R31" s="2"/>
    </row>
    <row r="32" spans="1:18" x14ac:dyDescent="0.25">
      <c r="A32" s="16" t="s">
        <v>55</v>
      </c>
      <c r="B32" s="9" t="s">
        <v>112</v>
      </c>
      <c r="C32" s="15" t="s">
        <v>102</v>
      </c>
      <c r="D32" s="128" t="s">
        <v>58</v>
      </c>
      <c r="E32" s="53"/>
      <c r="F32" s="2"/>
      <c r="G32" s="2"/>
      <c r="H32" s="2"/>
      <c r="I32" s="2"/>
      <c r="J32" s="2"/>
      <c r="K32" s="2"/>
      <c r="L32" s="2"/>
      <c r="M32" s="2"/>
      <c r="N32" s="2"/>
      <c r="O32" s="2"/>
      <c r="P32" s="2"/>
      <c r="Q32" s="2"/>
      <c r="R32" s="2"/>
    </row>
    <row r="33" spans="1:18" x14ac:dyDescent="0.25">
      <c r="A33" s="16" t="s">
        <v>55</v>
      </c>
      <c r="B33" s="9" t="s">
        <v>113</v>
      </c>
      <c r="C33" s="15" t="s">
        <v>102</v>
      </c>
      <c r="D33" s="128" t="s">
        <v>58</v>
      </c>
      <c r="E33" s="53"/>
      <c r="F33" s="2"/>
      <c r="G33" s="2"/>
      <c r="H33" s="2"/>
      <c r="I33" s="2"/>
      <c r="J33" s="2"/>
      <c r="K33" s="2"/>
      <c r="L33" s="2"/>
      <c r="M33" s="2"/>
      <c r="N33" s="2"/>
      <c r="O33" s="2"/>
      <c r="P33" s="2"/>
      <c r="Q33" s="2"/>
      <c r="R33" s="2"/>
    </row>
    <row r="34" spans="1:18" x14ac:dyDescent="0.25">
      <c r="A34" s="16" t="s">
        <v>55</v>
      </c>
      <c r="B34" s="9" t="s">
        <v>114</v>
      </c>
      <c r="C34" s="15" t="s">
        <v>102</v>
      </c>
      <c r="D34" s="128" t="s">
        <v>58</v>
      </c>
      <c r="E34" s="53"/>
      <c r="F34" s="2"/>
      <c r="G34" s="2"/>
      <c r="H34" s="2"/>
      <c r="I34" s="2"/>
      <c r="J34" s="2"/>
      <c r="K34" s="2"/>
      <c r="L34" s="2"/>
      <c r="M34" s="2"/>
      <c r="N34" s="2"/>
      <c r="O34" s="2"/>
      <c r="P34" s="2"/>
      <c r="Q34" s="2"/>
      <c r="R34" s="2"/>
    </row>
    <row r="35" spans="1:18" ht="40.15" customHeight="1" x14ac:dyDescent="0.3">
      <c r="A35" s="24" t="s">
        <v>115</v>
      </c>
      <c r="C35" s="5"/>
      <c r="D35" s="5"/>
      <c r="E35" s="2"/>
      <c r="F35" s="2"/>
      <c r="G35" s="2"/>
      <c r="H35" s="2"/>
      <c r="I35" s="2"/>
      <c r="J35" s="2"/>
      <c r="K35" s="2"/>
      <c r="L35" s="2"/>
      <c r="M35" s="2"/>
      <c r="N35" s="2"/>
      <c r="O35" s="2"/>
      <c r="P35" s="2"/>
      <c r="Q35" s="2"/>
      <c r="R35" s="2"/>
    </row>
    <row r="36" spans="1:18" s="145" customFormat="1" ht="34.9" customHeight="1" x14ac:dyDescent="0.25">
      <c r="A36" s="282" t="s">
        <v>116</v>
      </c>
      <c r="B36" s="283"/>
      <c r="C36" s="284"/>
      <c r="D36" s="142"/>
      <c r="E36" s="143"/>
      <c r="F36" s="144"/>
      <c r="G36" s="144"/>
      <c r="H36" s="144"/>
      <c r="I36" s="144"/>
      <c r="J36" s="144"/>
      <c r="K36" s="144"/>
      <c r="L36" s="144"/>
      <c r="M36" s="144"/>
      <c r="N36" s="144"/>
      <c r="O36" s="144"/>
      <c r="P36" s="144"/>
      <c r="Q36" s="144"/>
      <c r="R36" s="144"/>
    </row>
    <row r="37" spans="1:18" ht="30" customHeight="1" x14ac:dyDescent="0.25">
      <c r="A37" s="48" t="s">
        <v>51</v>
      </c>
      <c r="B37" s="126" t="s">
        <v>52</v>
      </c>
      <c r="C37" s="46" t="s">
        <v>53</v>
      </c>
      <c r="D37" s="46" t="s">
        <v>54</v>
      </c>
      <c r="E37" s="137" t="s">
        <v>117</v>
      </c>
      <c r="F37" s="146"/>
      <c r="G37" s="146"/>
      <c r="H37" s="146"/>
      <c r="I37" s="146"/>
      <c r="J37" s="146"/>
      <c r="K37" s="146"/>
      <c r="L37" s="146"/>
      <c r="M37" s="146"/>
      <c r="N37" s="146"/>
      <c r="O37" s="146"/>
      <c r="P37" s="146"/>
      <c r="Q37" s="146"/>
      <c r="R37" s="146"/>
    </row>
    <row r="38" spans="1:18" ht="15" customHeight="1" x14ac:dyDescent="0.25">
      <c r="A38" s="16" t="s">
        <v>55</v>
      </c>
      <c r="B38" s="147" t="s">
        <v>118</v>
      </c>
      <c r="C38" s="15" t="s">
        <v>119</v>
      </c>
      <c r="D38" s="15" t="s">
        <v>82</v>
      </c>
      <c r="E38" s="49" t="s">
        <v>120</v>
      </c>
      <c r="F38" s="5"/>
      <c r="G38" s="5"/>
      <c r="H38" s="5"/>
      <c r="I38" s="5"/>
      <c r="J38" s="5"/>
      <c r="K38" s="5"/>
      <c r="L38" s="5"/>
      <c r="M38" s="5"/>
      <c r="N38" s="5"/>
      <c r="O38" s="5"/>
      <c r="P38" s="5"/>
      <c r="Q38" s="5"/>
      <c r="R38" s="5"/>
    </row>
    <row r="39" spans="1:18" ht="15" customHeight="1" x14ac:dyDescent="0.25">
      <c r="A39" s="16" t="s">
        <v>55</v>
      </c>
      <c r="B39" s="147" t="s">
        <v>121</v>
      </c>
      <c r="C39" s="15" t="s">
        <v>122</v>
      </c>
      <c r="D39" s="15" t="s">
        <v>82</v>
      </c>
      <c r="E39" s="49" t="s">
        <v>120</v>
      </c>
      <c r="F39" s="5"/>
      <c r="G39" s="5"/>
      <c r="H39" s="5"/>
      <c r="I39" s="5"/>
      <c r="J39" s="5"/>
      <c r="K39" s="5"/>
      <c r="L39" s="5"/>
      <c r="M39" s="5"/>
      <c r="N39" s="5"/>
      <c r="O39" s="5"/>
      <c r="P39" s="5"/>
      <c r="Q39" s="5"/>
      <c r="R39" s="5"/>
    </row>
    <row r="40" spans="1:18" ht="15" customHeight="1" x14ac:dyDescent="0.25">
      <c r="A40" s="16" t="s">
        <v>55</v>
      </c>
      <c r="B40" s="147" t="s">
        <v>123</v>
      </c>
      <c r="C40" s="15" t="s">
        <v>124</v>
      </c>
      <c r="D40" s="15" t="s">
        <v>82</v>
      </c>
      <c r="E40" s="49" t="s">
        <v>120</v>
      </c>
      <c r="F40" s="5"/>
      <c r="G40" s="5"/>
      <c r="H40" s="5"/>
      <c r="I40" s="5"/>
      <c r="J40" s="5"/>
      <c r="K40" s="5"/>
      <c r="L40" s="5"/>
      <c r="M40" s="5"/>
      <c r="N40" s="5"/>
      <c r="O40" s="5"/>
      <c r="P40" s="5"/>
      <c r="Q40" s="5"/>
      <c r="R40" s="5"/>
    </row>
    <row r="41" spans="1:18" ht="15" customHeight="1" x14ac:dyDescent="0.25">
      <c r="A41" s="16" t="s">
        <v>55</v>
      </c>
      <c r="B41" s="147" t="s">
        <v>125</v>
      </c>
      <c r="C41" s="15" t="s">
        <v>126</v>
      </c>
      <c r="D41" s="15" t="s">
        <v>82</v>
      </c>
      <c r="E41" s="49" t="s">
        <v>120</v>
      </c>
      <c r="F41" s="5"/>
      <c r="G41" s="5"/>
      <c r="H41" s="5"/>
      <c r="I41" s="5"/>
      <c r="J41" s="5"/>
      <c r="K41" s="5"/>
      <c r="L41" s="5"/>
      <c r="M41" s="5"/>
      <c r="N41" s="5"/>
      <c r="O41" s="5"/>
      <c r="P41" s="5"/>
      <c r="Q41" s="5"/>
      <c r="R41" s="5"/>
    </row>
    <row r="42" spans="1:18" ht="15" customHeight="1" x14ac:dyDescent="0.25">
      <c r="A42" s="16" t="s">
        <v>55</v>
      </c>
      <c r="B42" s="147" t="s">
        <v>127</v>
      </c>
      <c r="C42" s="15" t="s">
        <v>128</v>
      </c>
      <c r="D42" s="15" t="s">
        <v>82</v>
      </c>
      <c r="E42" s="49" t="s">
        <v>120</v>
      </c>
      <c r="F42" s="5"/>
      <c r="G42" s="5"/>
      <c r="H42" s="5"/>
      <c r="I42" s="5"/>
      <c r="J42" s="5"/>
      <c r="K42" s="5"/>
      <c r="L42" s="5"/>
      <c r="M42" s="5"/>
      <c r="N42" s="5"/>
      <c r="O42" s="5"/>
      <c r="P42" s="5"/>
      <c r="Q42" s="5"/>
      <c r="R42" s="5"/>
    </row>
    <row r="43" spans="1:18" ht="15" customHeight="1" x14ac:dyDescent="0.25">
      <c r="A43" s="16" t="s">
        <v>55</v>
      </c>
      <c r="B43" s="147" t="s">
        <v>129</v>
      </c>
      <c r="C43" s="15" t="s">
        <v>130</v>
      </c>
      <c r="D43" s="15" t="s">
        <v>82</v>
      </c>
      <c r="E43" s="49" t="s">
        <v>120</v>
      </c>
      <c r="F43" s="5"/>
      <c r="G43" s="5"/>
      <c r="H43" s="5"/>
      <c r="I43" s="5"/>
      <c r="J43" s="5"/>
      <c r="K43" s="5"/>
      <c r="L43" s="5"/>
      <c r="M43" s="5"/>
      <c r="N43" s="5"/>
      <c r="O43" s="5"/>
      <c r="P43" s="5"/>
      <c r="Q43" s="5"/>
      <c r="R43" s="5"/>
    </row>
    <row r="44" spans="1:18" ht="15" customHeight="1" x14ac:dyDescent="0.25">
      <c r="A44" s="16" t="s">
        <v>55</v>
      </c>
      <c r="B44" s="147" t="s">
        <v>131</v>
      </c>
      <c r="C44" s="15" t="s">
        <v>132</v>
      </c>
      <c r="D44" s="15" t="s">
        <v>82</v>
      </c>
      <c r="E44" s="49" t="s">
        <v>120</v>
      </c>
      <c r="F44" s="5"/>
      <c r="G44" s="5"/>
      <c r="H44" s="5"/>
      <c r="I44" s="5"/>
      <c r="J44" s="5"/>
      <c r="K44" s="5"/>
      <c r="L44" s="5"/>
      <c r="M44" s="5"/>
      <c r="N44" s="5"/>
      <c r="O44" s="5"/>
      <c r="P44" s="5"/>
      <c r="Q44" s="5"/>
      <c r="R44" s="5"/>
    </row>
    <row r="45" spans="1:18" ht="15" customHeight="1" x14ac:dyDescent="0.25">
      <c r="A45" s="16" t="s">
        <v>55</v>
      </c>
      <c r="B45" s="147" t="s">
        <v>133</v>
      </c>
      <c r="C45" s="15" t="s">
        <v>134</v>
      </c>
      <c r="D45" s="15" t="s">
        <v>82</v>
      </c>
      <c r="E45" s="49" t="s">
        <v>135</v>
      </c>
      <c r="F45" s="5"/>
      <c r="G45" s="5"/>
      <c r="H45" s="5"/>
      <c r="I45" s="5"/>
      <c r="J45" s="5"/>
      <c r="K45" s="5"/>
      <c r="L45" s="5"/>
      <c r="M45" s="5"/>
      <c r="N45" s="5"/>
      <c r="O45" s="5"/>
      <c r="P45" s="5"/>
      <c r="Q45" s="5"/>
      <c r="R45" s="5"/>
    </row>
    <row r="46" spans="1:18" ht="28.5" x14ac:dyDescent="0.25">
      <c r="A46" s="16" t="s">
        <v>55</v>
      </c>
      <c r="B46" s="147" t="s">
        <v>136</v>
      </c>
      <c r="C46" s="15" t="s">
        <v>137</v>
      </c>
      <c r="D46" s="15" t="s">
        <v>82</v>
      </c>
      <c r="E46" s="49" t="s">
        <v>120</v>
      </c>
      <c r="F46" s="5"/>
      <c r="G46" s="5"/>
      <c r="H46" s="5"/>
      <c r="I46" s="5"/>
      <c r="J46" s="5"/>
      <c r="K46" s="5"/>
      <c r="L46" s="5"/>
      <c r="M46" s="5"/>
      <c r="N46" s="5"/>
      <c r="O46" s="5"/>
      <c r="P46" s="5"/>
      <c r="Q46" s="5"/>
      <c r="R46" s="5"/>
    </row>
    <row r="47" spans="1:18" ht="40.15" customHeight="1" x14ac:dyDescent="0.3">
      <c r="A47" s="24" t="s">
        <v>138</v>
      </c>
      <c r="C47" s="5"/>
      <c r="D47" s="5"/>
      <c r="E47" s="2"/>
      <c r="F47" s="2"/>
      <c r="G47" s="2"/>
      <c r="H47" s="2"/>
      <c r="I47" s="2"/>
      <c r="J47" s="2"/>
      <c r="K47" s="2"/>
      <c r="L47" s="2"/>
      <c r="M47" s="2"/>
      <c r="N47" s="2"/>
      <c r="O47" s="2"/>
      <c r="P47" s="2"/>
      <c r="Q47" s="2"/>
      <c r="R47" s="2"/>
    </row>
    <row r="48" spans="1:18" ht="54" customHeight="1" x14ac:dyDescent="0.25">
      <c r="A48" s="282" t="s">
        <v>139</v>
      </c>
      <c r="B48" s="283"/>
      <c r="C48" s="284"/>
      <c r="D48" s="148"/>
      <c r="E48" s="149"/>
      <c r="F48" s="2"/>
      <c r="G48" s="2"/>
      <c r="H48" s="2"/>
      <c r="I48" s="2"/>
      <c r="J48" s="2"/>
      <c r="K48" s="2"/>
      <c r="L48" s="2"/>
      <c r="M48" s="2"/>
      <c r="N48" s="2"/>
      <c r="O48" s="2"/>
      <c r="P48" s="2"/>
      <c r="Q48" s="2"/>
      <c r="R48" s="2"/>
    </row>
    <row r="49" spans="1:18" ht="30" customHeight="1" x14ac:dyDescent="0.25">
      <c r="A49" s="48" t="s">
        <v>51</v>
      </c>
      <c r="B49" s="46" t="s">
        <v>52</v>
      </c>
      <c r="C49" s="46" t="s">
        <v>53</v>
      </c>
      <c r="D49" s="46" t="s">
        <v>54</v>
      </c>
      <c r="E49" s="141"/>
      <c r="F49" s="2"/>
      <c r="G49" s="2"/>
      <c r="H49" s="2"/>
      <c r="I49" s="2"/>
      <c r="J49" s="2"/>
      <c r="K49" s="2"/>
      <c r="L49" s="2"/>
      <c r="M49" s="2"/>
      <c r="N49" s="2"/>
      <c r="O49" s="2"/>
      <c r="P49" s="2"/>
      <c r="Q49" s="2"/>
      <c r="R49" s="2"/>
    </row>
    <row r="50" spans="1:18" ht="28.5" x14ac:dyDescent="0.25">
      <c r="A50" s="16" t="s">
        <v>55</v>
      </c>
      <c r="B50" s="150" t="s">
        <v>140</v>
      </c>
      <c r="C50" s="276" t="s">
        <v>141</v>
      </c>
      <c r="D50" s="151" t="s">
        <v>82</v>
      </c>
      <c r="E50" s="177" t="s">
        <v>142</v>
      </c>
      <c r="F50" s="2"/>
      <c r="G50" s="2"/>
      <c r="H50" s="2"/>
      <c r="I50" s="2"/>
      <c r="J50" s="2"/>
      <c r="K50" s="2"/>
      <c r="L50" s="2"/>
      <c r="M50" s="2"/>
      <c r="N50" s="2"/>
      <c r="O50" s="2"/>
      <c r="P50" s="2"/>
      <c r="Q50" s="2"/>
      <c r="R50" s="2"/>
    </row>
    <row r="51" spans="1:18" ht="28.5" x14ac:dyDescent="0.25">
      <c r="A51" s="16" t="s">
        <v>55</v>
      </c>
      <c r="B51" s="147" t="s">
        <v>143</v>
      </c>
      <c r="C51" s="15" t="s">
        <v>144</v>
      </c>
      <c r="D51" s="277" t="s">
        <v>69</v>
      </c>
      <c r="E51" s="49" t="s">
        <v>145</v>
      </c>
      <c r="F51" s="2"/>
      <c r="G51" s="2"/>
      <c r="H51" s="2"/>
      <c r="I51" s="2"/>
      <c r="J51" s="2"/>
      <c r="K51" s="2"/>
      <c r="L51" s="2"/>
      <c r="M51" s="2"/>
      <c r="N51" s="2"/>
      <c r="O51" s="2"/>
      <c r="P51" s="2"/>
      <c r="Q51" s="2"/>
      <c r="R51" s="2"/>
    </row>
    <row r="52" spans="1:18" ht="29.25" x14ac:dyDescent="0.25">
      <c r="A52" s="16" t="s">
        <v>55</v>
      </c>
      <c r="B52" s="147" t="s">
        <v>146</v>
      </c>
      <c r="C52" s="15" t="s">
        <v>147</v>
      </c>
      <c r="D52" s="151" t="s">
        <v>94</v>
      </c>
      <c r="E52" s="178" t="s">
        <v>148</v>
      </c>
      <c r="F52" s="2"/>
      <c r="G52" s="2"/>
      <c r="H52" s="2"/>
      <c r="I52" s="2"/>
      <c r="J52" s="2"/>
      <c r="K52" s="2"/>
      <c r="L52" s="2"/>
      <c r="M52" s="2"/>
      <c r="N52" s="2"/>
      <c r="O52" s="2"/>
      <c r="P52" s="2"/>
      <c r="Q52" s="2"/>
      <c r="R52" s="2"/>
    </row>
    <row r="53" spans="1:18" ht="27" customHeight="1" x14ac:dyDescent="0.25">
      <c r="A53" s="152"/>
      <c r="B53" s="153"/>
      <c r="C53" s="154"/>
      <c r="D53" s="155"/>
      <c r="E53" s="156"/>
      <c r="F53" s="2"/>
      <c r="G53" s="2"/>
      <c r="H53" s="2"/>
      <c r="I53" s="2"/>
      <c r="J53" s="2"/>
      <c r="K53" s="2"/>
      <c r="L53" s="2"/>
      <c r="M53" s="2"/>
      <c r="N53" s="2"/>
      <c r="O53" s="2"/>
      <c r="P53" s="2"/>
      <c r="Q53" s="2"/>
      <c r="R53" s="2"/>
    </row>
    <row r="54" spans="1:18" ht="28.5" x14ac:dyDescent="0.25">
      <c r="A54" s="16" t="s">
        <v>55</v>
      </c>
      <c r="B54" s="150" t="s">
        <v>149</v>
      </c>
      <c r="C54" s="276" t="s">
        <v>141</v>
      </c>
      <c r="D54" s="151" t="s">
        <v>82</v>
      </c>
      <c r="E54" s="177" t="s">
        <v>142</v>
      </c>
      <c r="F54" s="2"/>
      <c r="G54" s="2"/>
      <c r="H54" s="2"/>
      <c r="I54" s="2"/>
      <c r="J54" s="2"/>
      <c r="K54" s="2"/>
      <c r="L54" s="2"/>
      <c r="M54" s="2"/>
      <c r="N54" s="2"/>
      <c r="O54" s="2"/>
      <c r="P54" s="2"/>
      <c r="Q54" s="2"/>
      <c r="R54" s="2"/>
    </row>
    <row r="55" spans="1:18" ht="28.5" x14ac:dyDescent="0.25">
      <c r="A55" s="16" t="s">
        <v>55</v>
      </c>
      <c r="B55" s="147" t="s">
        <v>143</v>
      </c>
      <c r="C55" s="15" t="s">
        <v>144</v>
      </c>
      <c r="D55" s="277" t="s">
        <v>69</v>
      </c>
      <c r="E55" s="49" t="s">
        <v>150</v>
      </c>
      <c r="F55" s="2"/>
      <c r="G55" s="2"/>
      <c r="H55" s="2"/>
      <c r="I55" s="2"/>
      <c r="J55" s="2"/>
      <c r="K55" s="2"/>
      <c r="L55" s="2"/>
      <c r="M55" s="2"/>
      <c r="N55" s="2"/>
      <c r="O55" s="2"/>
      <c r="P55" s="2"/>
      <c r="Q55" s="2"/>
      <c r="R55" s="2"/>
    </row>
    <row r="56" spans="1:18" ht="29.25" x14ac:dyDescent="0.25">
      <c r="A56" s="16" t="s">
        <v>55</v>
      </c>
      <c r="B56" s="157" t="s">
        <v>146</v>
      </c>
      <c r="C56" s="158" t="s">
        <v>147</v>
      </c>
      <c r="D56" s="159" t="s">
        <v>94</v>
      </c>
      <c r="E56" s="49" t="s">
        <v>148</v>
      </c>
      <c r="F56" s="2"/>
      <c r="G56" s="2"/>
      <c r="H56" s="2"/>
      <c r="I56" s="2"/>
      <c r="J56" s="2"/>
      <c r="K56" s="2"/>
      <c r="L56" s="2"/>
      <c r="M56" s="2"/>
      <c r="N56" s="2"/>
      <c r="O56" s="2"/>
      <c r="P56" s="2"/>
      <c r="Q56" s="2"/>
      <c r="R56" s="2"/>
    </row>
    <row r="57" spans="1:18" ht="27" customHeight="1" x14ac:dyDescent="0.25">
      <c r="A57" s="152"/>
      <c r="B57" s="160"/>
      <c r="C57" s="154"/>
      <c r="D57" s="155"/>
      <c r="E57" s="156"/>
      <c r="F57" s="2"/>
      <c r="G57" s="2"/>
      <c r="H57" s="2"/>
      <c r="I57" s="2"/>
      <c r="J57" s="2"/>
      <c r="K57" s="2"/>
      <c r="L57" s="2"/>
      <c r="M57" s="2"/>
      <c r="N57" s="2"/>
      <c r="O57" s="2"/>
      <c r="P57" s="2"/>
      <c r="Q57" s="2"/>
      <c r="R57" s="2"/>
    </row>
    <row r="58" spans="1:18" ht="28.5" x14ac:dyDescent="0.25">
      <c r="A58" s="16" t="s">
        <v>55</v>
      </c>
      <c r="B58" s="161" t="s">
        <v>151</v>
      </c>
      <c r="C58" s="276" t="s">
        <v>141</v>
      </c>
      <c r="D58" s="162" t="s">
        <v>82</v>
      </c>
      <c r="E58" s="177" t="s">
        <v>142</v>
      </c>
      <c r="F58" s="2"/>
      <c r="G58" s="2"/>
      <c r="H58" s="2"/>
      <c r="I58" s="2"/>
      <c r="J58" s="2"/>
      <c r="K58" s="2"/>
      <c r="L58" s="2"/>
      <c r="M58" s="2"/>
      <c r="N58" s="2"/>
      <c r="O58" s="2"/>
      <c r="P58" s="2"/>
      <c r="Q58" s="2"/>
      <c r="R58" s="2"/>
    </row>
    <row r="59" spans="1:18" ht="28.5" x14ac:dyDescent="0.25">
      <c r="A59" s="16" t="s">
        <v>55</v>
      </c>
      <c r="B59" s="147" t="s">
        <v>143</v>
      </c>
      <c r="C59" s="15" t="s">
        <v>144</v>
      </c>
      <c r="D59" s="277" t="s">
        <v>69</v>
      </c>
      <c r="E59" s="49" t="s">
        <v>152</v>
      </c>
      <c r="F59" s="2"/>
      <c r="G59" s="2"/>
      <c r="H59" s="2"/>
      <c r="I59" s="2"/>
      <c r="J59" s="2"/>
      <c r="K59" s="2"/>
      <c r="L59" s="2"/>
      <c r="M59" s="2"/>
      <c r="N59" s="2"/>
      <c r="O59" s="2"/>
      <c r="P59" s="2"/>
      <c r="Q59" s="2"/>
      <c r="R59" s="2"/>
    </row>
    <row r="60" spans="1:18" ht="29.25" x14ac:dyDescent="0.25">
      <c r="A60" s="16" t="s">
        <v>55</v>
      </c>
      <c r="B60" s="147" t="s">
        <v>146</v>
      </c>
      <c r="C60" s="63" t="s">
        <v>147</v>
      </c>
      <c r="D60" s="151" t="s">
        <v>94</v>
      </c>
      <c r="E60" s="49" t="s">
        <v>148</v>
      </c>
      <c r="F60" s="2"/>
      <c r="G60" s="2"/>
      <c r="H60" s="2"/>
      <c r="I60" s="2"/>
      <c r="J60" s="2"/>
      <c r="K60" s="2"/>
      <c r="L60" s="2"/>
      <c r="M60" s="2"/>
      <c r="N60" s="2"/>
      <c r="O60" s="2"/>
      <c r="P60" s="2"/>
      <c r="Q60" s="2"/>
      <c r="R60" s="2"/>
    </row>
    <row r="61" spans="1:18" s="123" customFormat="1" ht="27" customHeight="1" x14ac:dyDescent="0.25">
      <c r="A61" s="163"/>
      <c r="B61" s="164"/>
      <c r="C61" s="165"/>
      <c r="D61" s="139"/>
      <c r="E61" s="156"/>
      <c r="F61" s="124"/>
    </row>
    <row r="62" spans="1:18" ht="28.5" x14ac:dyDescent="0.25">
      <c r="A62" s="16" t="s">
        <v>55</v>
      </c>
      <c r="B62" s="161" t="s">
        <v>153</v>
      </c>
      <c r="C62" s="276" t="s">
        <v>141</v>
      </c>
      <c r="D62" s="162" t="s">
        <v>82</v>
      </c>
      <c r="E62" s="177" t="s">
        <v>142</v>
      </c>
    </row>
    <row r="63" spans="1:18" ht="28.5" x14ac:dyDescent="0.25">
      <c r="A63" s="16" t="s">
        <v>55</v>
      </c>
      <c r="B63" s="147" t="s">
        <v>143</v>
      </c>
      <c r="C63" s="15" t="s">
        <v>144</v>
      </c>
      <c r="D63" s="277" t="s">
        <v>69</v>
      </c>
      <c r="E63" s="49" t="s">
        <v>152</v>
      </c>
    </row>
    <row r="64" spans="1:18" ht="29.25" x14ac:dyDescent="0.25">
      <c r="A64" s="16" t="s">
        <v>55</v>
      </c>
      <c r="B64" s="157" t="s">
        <v>146</v>
      </c>
      <c r="C64" s="63" t="s">
        <v>147</v>
      </c>
      <c r="D64" s="159" t="s">
        <v>94</v>
      </c>
      <c r="E64" s="49" t="s">
        <v>148</v>
      </c>
    </row>
    <row r="65" spans="1:5" ht="27" customHeight="1" x14ac:dyDescent="0.25">
      <c r="A65" s="163"/>
      <c r="B65" s="160"/>
      <c r="C65" s="165"/>
      <c r="D65" s="155"/>
      <c r="E65" s="156"/>
    </row>
    <row r="66" spans="1:5" ht="28.5" x14ac:dyDescent="0.25">
      <c r="A66" s="16" t="s">
        <v>55</v>
      </c>
      <c r="B66" s="161" t="s">
        <v>154</v>
      </c>
      <c r="C66" s="276" t="s">
        <v>141</v>
      </c>
      <c r="D66" s="162" t="s">
        <v>82</v>
      </c>
      <c r="E66" s="177" t="s">
        <v>155</v>
      </c>
    </row>
    <row r="67" spans="1:5" ht="28.5" x14ac:dyDescent="0.25">
      <c r="A67" s="16" t="s">
        <v>55</v>
      </c>
      <c r="B67" s="147" t="s">
        <v>143</v>
      </c>
      <c r="C67" s="15" t="s">
        <v>144</v>
      </c>
      <c r="D67" s="277" t="s">
        <v>69</v>
      </c>
      <c r="E67" s="49" t="s">
        <v>156</v>
      </c>
    </row>
    <row r="68" spans="1:5" x14ac:dyDescent="0.25">
      <c r="A68" s="16" t="s">
        <v>55</v>
      </c>
      <c r="B68" s="157" t="s">
        <v>146</v>
      </c>
      <c r="C68" s="63" t="s">
        <v>147</v>
      </c>
      <c r="D68" s="159" t="s">
        <v>94</v>
      </c>
      <c r="E68" s="49"/>
    </row>
    <row r="69" spans="1:5" ht="27" customHeight="1" x14ac:dyDescent="0.25">
      <c r="A69" s="163"/>
      <c r="B69" s="160"/>
      <c r="C69" s="165"/>
      <c r="D69" s="155"/>
      <c r="E69" s="156"/>
    </row>
    <row r="70" spans="1:5" ht="28.5" x14ac:dyDescent="0.25">
      <c r="A70" s="16" t="s">
        <v>55</v>
      </c>
      <c r="B70" s="161" t="s">
        <v>157</v>
      </c>
      <c r="C70" s="276" t="s">
        <v>141</v>
      </c>
      <c r="D70" s="162" t="s">
        <v>82</v>
      </c>
      <c r="E70" s="177" t="s">
        <v>142</v>
      </c>
    </row>
    <row r="71" spans="1:5" ht="28.5" x14ac:dyDescent="0.25">
      <c r="A71" s="16" t="s">
        <v>55</v>
      </c>
      <c r="B71" s="147" t="s">
        <v>143</v>
      </c>
      <c r="C71" s="15" t="s">
        <v>144</v>
      </c>
      <c r="D71" s="277" t="s">
        <v>69</v>
      </c>
      <c r="E71" s="49" t="s">
        <v>152</v>
      </c>
    </row>
    <row r="72" spans="1:5" ht="29.25" x14ac:dyDescent="0.25">
      <c r="A72" s="16" t="s">
        <v>55</v>
      </c>
      <c r="B72" s="157" t="s">
        <v>146</v>
      </c>
      <c r="C72" s="63" t="s">
        <v>147</v>
      </c>
      <c r="D72" s="159" t="s">
        <v>94</v>
      </c>
      <c r="E72" s="49" t="s">
        <v>148</v>
      </c>
    </row>
    <row r="73" spans="1:5" ht="27" customHeight="1" x14ac:dyDescent="0.25">
      <c r="A73" s="163"/>
      <c r="B73" s="160"/>
      <c r="C73" s="165"/>
      <c r="D73" s="155"/>
      <c r="E73" s="156"/>
    </row>
    <row r="74" spans="1:5" ht="28.5" x14ac:dyDescent="0.25">
      <c r="A74" s="16" t="s">
        <v>55</v>
      </c>
      <c r="B74" s="161" t="s">
        <v>158</v>
      </c>
      <c r="C74" s="276" t="s">
        <v>141</v>
      </c>
      <c r="D74" s="162" t="s">
        <v>82</v>
      </c>
      <c r="E74" s="177" t="s">
        <v>142</v>
      </c>
    </row>
    <row r="75" spans="1:5" ht="28.5" x14ac:dyDescent="0.25">
      <c r="A75" s="16" t="s">
        <v>55</v>
      </c>
      <c r="B75" s="166" t="s">
        <v>143</v>
      </c>
      <c r="C75" s="15" t="s">
        <v>144</v>
      </c>
      <c r="D75" s="277" t="s">
        <v>69</v>
      </c>
      <c r="E75" s="49" t="s">
        <v>150</v>
      </c>
    </row>
    <row r="76" spans="1:5" ht="29.25" x14ac:dyDescent="0.25">
      <c r="A76" s="16" t="s">
        <v>55</v>
      </c>
      <c r="B76" s="167" t="s">
        <v>146</v>
      </c>
      <c r="C76" s="63" t="s">
        <v>147</v>
      </c>
      <c r="D76" s="159" t="s">
        <v>94</v>
      </c>
      <c r="E76" s="49" t="s">
        <v>148</v>
      </c>
    </row>
    <row r="77" spans="1:5" ht="27" customHeight="1" x14ac:dyDescent="0.25">
      <c r="A77" s="163"/>
      <c r="B77" s="168"/>
      <c r="C77" s="165"/>
      <c r="D77" s="155"/>
      <c r="E77" s="156"/>
    </row>
    <row r="78" spans="1:5" ht="29.25" x14ac:dyDescent="0.25">
      <c r="A78" s="223"/>
      <c r="B78" s="215" t="s">
        <v>159</v>
      </c>
      <c r="C78" s="169" t="s">
        <v>160</v>
      </c>
      <c r="D78" s="5" t="s">
        <v>161</v>
      </c>
      <c r="E78" s="130" t="s">
        <v>162</v>
      </c>
    </row>
    <row r="79" spans="1:5" x14ac:dyDescent="0.25">
      <c r="A79" s="16" t="s">
        <v>55</v>
      </c>
      <c r="B79" s="166" t="s">
        <v>163</v>
      </c>
      <c r="C79" s="170" t="s">
        <v>164</v>
      </c>
      <c r="D79" s="151" t="s">
        <v>58</v>
      </c>
      <c r="E79" s="49"/>
    </row>
    <row r="80" spans="1:5" x14ac:dyDescent="0.25">
      <c r="A80" s="16" t="s">
        <v>55</v>
      </c>
      <c r="B80" s="166" t="s">
        <v>165</v>
      </c>
      <c r="C80" s="171" t="s">
        <v>166</v>
      </c>
      <c r="D80" s="151" t="s">
        <v>58</v>
      </c>
      <c r="E80" s="177"/>
    </row>
    <row r="81" spans="1:5" ht="28.5" x14ac:dyDescent="0.25">
      <c r="A81" s="16" t="s">
        <v>55</v>
      </c>
      <c r="B81" s="166" t="s">
        <v>143</v>
      </c>
      <c r="C81" s="15" t="s">
        <v>144</v>
      </c>
      <c r="D81" s="277" t="s">
        <v>69</v>
      </c>
      <c r="E81" s="49"/>
    </row>
    <row r="82" spans="1:5" x14ac:dyDescent="0.25">
      <c r="A82" s="16" t="s">
        <v>55</v>
      </c>
      <c r="B82" s="167" t="s">
        <v>146</v>
      </c>
      <c r="C82" s="63" t="s">
        <v>147</v>
      </c>
      <c r="D82" s="159" t="s">
        <v>94</v>
      </c>
      <c r="E82" s="49"/>
    </row>
    <row r="83" spans="1:5" ht="27" customHeight="1" x14ac:dyDescent="0.25">
      <c r="A83" s="163"/>
      <c r="B83" s="168"/>
      <c r="C83" s="165"/>
      <c r="D83" s="155"/>
      <c r="E83" s="156"/>
    </row>
    <row r="84" spans="1:5" ht="29.25" x14ac:dyDescent="0.25">
      <c r="B84" s="215" t="s">
        <v>159</v>
      </c>
      <c r="C84" s="169" t="s">
        <v>160</v>
      </c>
      <c r="D84" s="5" t="s">
        <v>161</v>
      </c>
      <c r="E84" s="130" t="s">
        <v>162</v>
      </c>
    </row>
    <row r="85" spans="1:5" x14ac:dyDescent="0.25">
      <c r="A85" s="16" t="s">
        <v>55</v>
      </c>
      <c r="B85" s="166" t="s">
        <v>163</v>
      </c>
      <c r="C85" s="170" t="s">
        <v>164</v>
      </c>
      <c r="D85" s="151" t="s">
        <v>58</v>
      </c>
      <c r="E85" s="49"/>
    </row>
    <row r="86" spans="1:5" x14ac:dyDescent="0.25">
      <c r="A86" s="16" t="s">
        <v>55</v>
      </c>
      <c r="B86" s="166" t="s">
        <v>165</v>
      </c>
      <c r="C86" s="171" t="s">
        <v>166</v>
      </c>
      <c r="D86" s="151" t="s">
        <v>58</v>
      </c>
      <c r="E86" s="177"/>
    </row>
    <row r="87" spans="1:5" ht="28.5" x14ac:dyDescent="0.25">
      <c r="A87" s="16" t="s">
        <v>55</v>
      </c>
      <c r="B87" s="166" t="s">
        <v>143</v>
      </c>
      <c r="C87" s="15" t="s">
        <v>144</v>
      </c>
      <c r="D87" s="277" t="s">
        <v>69</v>
      </c>
      <c r="E87" s="49"/>
    </row>
    <row r="88" spans="1:5" x14ac:dyDescent="0.25">
      <c r="A88" s="16" t="s">
        <v>55</v>
      </c>
      <c r="B88" s="167" t="s">
        <v>146</v>
      </c>
      <c r="C88" s="63" t="s">
        <v>147</v>
      </c>
      <c r="D88" s="159" t="s">
        <v>94</v>
      </c>
      <c r="E88" s="49"/>
    </row>
    <row r="89" spans="1:5" ht="27" customHeight="1" x14ac:dyDescent="0.25">
      <c r="A89" s="163"/>
      <c r="B89" s="168"/>
      <c r="C89" s="165"/>
      <c r="D89" s="155"/>
      <c r="E89" s="156"/>
    </row>
    <row r="90" spans="1:5" ht="29.25" x14ac:dyDescent="0.25">
      <c r="B90" s="215" t="s">
        <v>159</v>
      </c>
      <c r="C90" s="169" t="s">
        <v>160</v>
      </c>
      <c r="D90" s="5" t="s">
        <v>161</v>
      </c>
      <c r="E90" s="130" t="s">
        <v>162</v>
      </c>
    </row>
    <row r="91" spans="1:5" x14ac:dyDescent="0.25">
      <c r="A91" s="16" t="s">
        <v>55</v>
      </c>
      <c r="B91" s="166" t="s">
        <v>163</v>
      </c>
      <c r="C91" s="170" t="s">
        <v>164</v>
      </c>
      <c r="D91" s="151" t="s">
        <v>58</v>
      </c>
      <c r="E91" s="49"/>
    </row>
    <row r="92" spans="1:5" x14ac:dyDescent="0.25">
      <c r="A92" s="16" t="s">
        <v>55</v>
      </c>
      <c r="B92" s="166" t="s">
        <v>165</v>
      </c>
      <c r="C92" s="171" t="s">
        <v>166</v>
      </c>
      <c r="D92" s="151" t="s">
        <v>58</v>
      </c>
      <c r="E92" s="177"/>
    </row>
    <row r="93" spans="1:5" ht="28.5" x14ac:dyDescent="0.25">
      <c r="A93" s="16" t="s">
        <v>55</v>
      </c>
      <c r="B93" s="166" t="s">
        <v>143</v>
      </c>
      <c r="C93" s="15" t="s">
        <v>144</v>
      </c>
      <c r="D93" s="277" t="s">
        <v>69</v>
      </c>
      <c r="E93" s="49"/>
    </row>
    <row r="94" spans="1:5" x14ac:dyDescent="0.25">
      <c r="A94" s="16" t="s">
        <v>55</v>
      </c>
      <c r="B94" s="167" t="s">
        <v>146</v>
      </c>
      <c r="C94" s="63" t="s">
        <v>147</v>
      </c>
      <c r="D94" s="159" t="s">
        <v>94</v>
      </c>
      <c r="E94" s="49" t="s">
        <v>167</v>
      </c>
    </row>
    <row r="95" spans="1:5" ht="27" customHeight="1" x14ac:dyDescent="0.25">
      <c r="A95" s="172"/>
      <c r="B95" s="173"/>
      <c r="C95" s="174"/>
      <c r="D95" s="175"/>
      <c r="E95" s="176"/>
    </row>
  </sheetData>
  <sheetProtection algorithmName="SHA-512" hashValue="UyO3JyZQr0BgjfdWKN/Xz0G1mXbkNyAeCkNO8m7mBGbuK6Lwvv73LWsPxK2FMJgJJi9mV2Tb55EvsfcTgANGug==" saltValue="AU44lcJJOP1+TodS7GN8hA==" spinCount="100000" sheet="1" objects="1" scenarios="1"/>
  <protectedRanges>
    <protectedRange algorithmName="SHA-512" hashValue="bA/kSnPef+qRTca4U5DAMPeRkTDfP+PGeEtinvNwwrxtASWdYiwSLpjfJNAo5ckNtxmOxm6JvI9I5zwPPokWaw==" saltValue="oFt+B+LVA7LiT5P6ZKMhsw==" spinCount="100000" sqref="E92:E95 E86:E89 E15:E21 F4:F21 E7 F47:F50 E47 E49:E50 E9:E11 E51:F60 E62:E77 E80:E83 E22:F36 E38:R46" name="Range1"/>
  </protectedRanges>
  <dataConsolidate/>
  <mergeCells count="8">
    <mergeCell ref="A23:C23"/>
    <mergeCell ref="A36:C36"/>
    <mergeCell ref="A48:C48"/>
    <mergeCell ref="B8:C8"/>
    <mergeCell ref="A2:C2"/>
    <mergeCell ref="A3:B3"/>
    <mergeCell ref="A5:C5"/>
    <mergeCell ref="A13:C13"/>
  </mergeCells>
  <phoneticPr fontId="8" type="noConversion"/>
  <dataValidations count="3">
    <dataValidation allowBlank="1" showInputMessage="1" showErrorMessage="1" errorTitle="Date" error="Please enter a date in MM/DD/YYYY format." sqref="E18 E12:E16 E21:E23 E47 E25:E36" xr:uid="{00000000-0002-0000-0100-000000000000}"/>
    <dataValidation allowBlank="1" showInputMessage="1" errorTitle="Date" error="Please enter a date in MM/DD/YYYY format." sqref="E21" xr:uid="{00000000-0002-0000-0100-000002000000}"/>
    <dataValidation allowBlank="1" errorTitle="Date" error="Please enter a date in MM/DD/YYYY format." sqref="E53 E57 E61 E65 E69 E73 E77 E83 E89 E95 E97:E106" xr:uid="{AB808C49-D786-4047-8F86-C99C4EBA4251}"/>
  </dataValidations>
  <hyperlinks>
    <hyperlink ref="A3:B3" r:id="rId1" location="NETWORK" display="Learn more about the NAAAR." xr:uid="{F347B6AA-AAD2-44C8-B289-671A8189EFC9}"/>
  </hyperlinks>
  <pageMargins left="0.7" right="0.7" top="0.75" bottom="0.75" header="0.3" footer="0.3"/>
  <pageSetup orientation="portrait" horizontalDpi="4294967293" verticalDpi="4294967293" r:id="rId2"/>
  <extLst>
    <ext xmlns:x14="http://schemas.microsoft.com/office/spreadsheetml/2009/9/main" uri="{CCE6A557-97BC-4b89-ADB6-D9C93CAAB3DF}">
      <x14:dataValidations xmlns:xm="http://schemas.microsoft.com/office/excel/2006/main" count="21">
        <x14:dataValidation type="list" allowBlank="1" showInputMessage="1" showErrorMessage="1" xr:uid="{00000000-0002-0000-0100-000003000000}">
          <x14:formula1>
            <xm:f>'Set Values'!$B$3:$B$53</xm:f>
          </x14:formula1>
          <xm:sqref>E17</xm:sqref>
        </x14:dataValidation>
        <x14:dataValidation type="list" allowBlank="1" showInputMessage="1" showErrorMessage="1" errorTitle="Date" error="Please enter a date in MM/DD/YYYY format." xr:uid="{8BB47A6F-6020-466A-B6C3-E40603C03E28}">
          <x14:formula1>
            <xm:f>'Set Values'!$B$3:$B$53</xm:f>
          </x14:formula1>
          <xm:sqref>E17</xm:sqref>
        </x14:dataValidation>
        <x14:dataValidation type="list" allowBlank="1" showInputMessage="1" errorTitle="Date" error="Please enter a date in MM/DD/YYYY format." xr:uid="{00000000-0002-0000-0100-000005000000}">
          <x14:formula1>
            <xm:f>'Set Values'!$C$3:$C$5</xm:f>
          </x14:formula1>
          <xm:sqref>E19</xm:sqref>
        </x14:dataValidation>
        <x14:dataValidation type="list" allowBlank="1" showInputMessage="1" showErrorMessage="1" errorTitle="Date" error="Please enter a date in MM/DD/YYYY format." xr:uid="{9EE7201F-BF0B-486D-A8AC-B45B6A0A77F4}">
          <x14:formula1>
            <xm:f>'Set Values'!$C$3:$C$6</xm:f>
          </x14:formula1>
          <xm:sqref>E19</xm:sqref>
        </x14:dataValidation>
        <x14:dataValidation type="list" allowBlank="1" showInputMessage="1" showErrorMessage="1" errorTitle="Date" error="Please enter a date in MM/DD/YYYY format." xr:uid="{20DD2F50-02CE-4CC3-9C36-BC8D9BA794FC}">
          <x14:formula1>
            <xm:f>'Set Values'!$F$3:$F$8</xm:f>
          </x14:formula1>
          <xm:sqref>E20</xm:sqref>
        </x14:dataValidation>
        <x14:dataValidation type="list" allowBlank="1" showInputMessage="1" showErrorMessage="1" xr:uid="{00000000-0002-0000-0100-000004000000}">
          <x14:formula1>
            <xm:f>'Set Values'!$G$3:$G$4</xm:f>
          </x14:formula1>
          <xm:sqref>E38:E46</xm:sqref>
        </x14:dataValidation>
        <x14:dataValidation type="list" allowBlank="1" showInputMessage="1" errorTitle="Date" error="Please enter a date in MM/DD/YYYY format." xr:uid="{87A38788-1E87-45E1-998B-1029DABD079C}">
          <x14:formula1>
            <xm:f>'Set Values'!$I$3:$I$11</xm:f>
          </x14:formula1>
          <xm:sqref>E51 E93 E87 E81 E75 E71 E67 E63 E59 E55</xm:sqref>
        </x14:dataValidation>
        <x14:dataValidation type="list" allowBlank="1" showInputMessage="1" showErrorMessage="1" xr:uid="{C1CD8849-EA6D-40B3-B57D-DF86D254295F}">
          <x14:formula1>
            <xm:f>'Set Values'!$H$3:$H$4</xm:f>
          </x14:formula1>
          <xm:sqref>E74 E50 E54 E58 E62 E66 E70</xm:sqref>
        </x14:dataValidation>
        <x14:dataValidation type="list" allowBlank="1" showInputMessage="1" errorTitle="Date" error="Please enter a date in MM/DD/YYYY format." xr:uid="{63D1FA6A-1186-402B-B171-0A239ED049B1}">
          <x14:formula1>
            <xm:f>'Set Values'!$F$3:$F$8</xm:f>
          </x14:formula1>
          <xm:sqref>E20</xm:sqref>
        </x14:dataValidation>
        <x14:dataValidation type="list" allowBlank="1" errorTitle="Date" error="Please enter a date in MM/DD/YYYY format." xr:uid="{8F791066-A89D-4332-B52C-8475697C5404}">
          <x14:formula1>
            <xm:f>'Set Values'!$K$3:$K$13</xm:f>
          </x14:formula1>
          <xm:sqref>E52</xm:sqref>
        </x14:dataValidation>
        <x14:dataValidation type="list" allowBlank="1" showInputMessage="1" showErrorMessage="1" errorTitle="Date" error="Please enter a date in MM/DD/YYYY format." xr:uid="{6C6A727D-FD11-4973-94DE-FA10C4462A0D}">
          <x14:formula1>
            <xm:f>'Set Values'!$L$3:$L$377</xm:f>
          </x14:formula1>
          <xm:sqref>E56</xm:sqref>
        </x14:dataValidation>
        <x14:dataValidation type="list" allowBlank="1" showInputMessage="1" showErrorMessage="1" errorTitle="Date" error="Please enter a date in MM/DD/YYYY format." xr:uid="{9A720378-3D3E-4C29-8CC8-C2DCD7BA9EB7}">
          <x14:formula1>
            <xm:f>'Set Values'!$M$3:$M$37</xm:f>
          </x14:formula1>
          <xm:sqref>E60</xm:sqref>
        </x14:dataValidation>
        <x14:dataValidation type="list" allowBlank="1" showInputMessage="1" showErrorMessage="1" errorTitle="Date" error="Please enter a date in MM/DD/YYYY format." xr:uid="{EDB43526-68BE-4006-96A3-EC41F413D56E}">
          <x14:formula1>
            <xm:f>'Set Values'!$N$3:$N$37</xm:f>
          </x14:formula1>
          <xm:sqref>E64</xm:sqref>
        </x14:dataValidation>
        <x14:dataValidation type="list" allowBlank="1" showInputMessage="1" showErrorMessage="1" errorTitle="Date" error="Please enter a date in MM/DD/YYYY format." xr:uid="{DAE792FA-80F5-448C-BE41-28B52EDE5938}">
          <x14:formula1>
            <xm:f>'Set Values'!$O$3:$O$37</xm:f>
          </x14:formula1>
          <xm:sqref>E68</xm:sqref>
        </x14:dataValidation>
        <x14:dataValidation type="list" allowBlank="1" showInputMessage="1" showErrorMessage="1" errorTitle="Date" error="Please enter a date in MM/DD/YYYY format." xr:uid="{2EBDBCA6-9CCD-43F7-9F5E-066090570D41}">
          <x14:formula1>
            <xm:f>'Set Values'!$P$3:$P$37</xm:f>
          </x14:formula1>
          <xm:sqref>E72</xm:sqref>
        </x14:dataValidation>
        <x14:dataValidation type="list" allowBlank="1" showInputMessage="1" showErrorMessage="1" errorTitle="Date" error="Please enter a date in MM/DD/YYYY format." xr:uid="{5CFD477B-28B4-4861-8083-A39B6E5A3625}">
          <x14:formula1>
            <xm:f>'Set Values'!$Q$3:$Q$37</xm:f>
          </x14:formula1>
          <xm:sqref>E76</xm:sqref>
        </x14:dataValidation>
        <x14:dataValidation type="list" allowBlank="1" showInputMessage="1" showErrorMessage="1" errorTitle="Date" error="Please enter a date in MM/DD/YYYY format." xr:uid="{30A32C2F-590F-4943-A2B5-285D0CDB922B}">
          <x14:formula1>
            <xm:f>'Set Values'!$R$3:$R$37</xm:f>
          </x14:formula1>
          <xm:sqref>E82</xm:sqref>
        </x14:dataValidation>
        <x14:dataValidation type="list" allowBlank="1" showInputMessage="1" showErrorMessage="1" errorTitle="Date" error="Please enter a date in MM/DD/YYYY format." xr:uid="{281310BF-F345-4E47-B176-0324AB42BEB4}">
          <x14:formula1>
            <xm:f>'Set Values'!$S$3:$S$37</xm:f>
          </x14:formula1>
          <xm:sqref>E88</xm:sqref>
        </x14:dataValidation>
        <x14:dataValidation type="list" allowBlank="1" showInputMessage="1" showErrorMessage="1" errorTitle="Date" error="Please enter a date in MM/DD/YYYY format." xr:uid="{40A3F5A5-784E-41D2-95C8-B8A801735AD2}">
          <x14:formula1>
            <xm:f>'Set Values'!$T$3:$T$37</xm:f>
          </x14:formula1>
          <xm:sqref>E94</xm:sqref>
        </x14:dataValidation>
        <x14:dataValidation type="list" allowBlank="1" errorTitle="Date" error="Please enter a date in MM/DD/YYYY format." xr:uid="{77EA941F-8E21-4E45-B455-596E4F28CA43}">
          <x14:formula1>
            <xm:f>'Set Values'!$A$3:$A$7</xm:f>
          </x14:formula1>
          <xm:sqref>E11</xm:sqref>
        </x14:dataValidation>
        <x14:dataValidation type="list" allowBlank="1" showInputMessage="1" prompt="To enter free text, select cell and type - do not click into cell" xr:uid="{890572B4-6308-424F-97DD-45D9C6E10C60}">
          <x14:formula1>
            <xm:f>'Set Values'!$A$3:$A$7</xm:f>
          </x14:formula1>
          <xm:sqref>E11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Z98"/>
  <sheetViews>
    <sheetView showGridLines="0" zoomScale="70" zoomScaleNormal="80" workbookViewId="0">
      <pane xSplit="2" ySplit="3" topLeftCell="C4" activePane="bottomRight" state="frozen"/>
      <selection pane="topRight" activeCell="D5" sqref="D5"/>
      <selection pane="bottomLeft" activeCell="D5" sqref="D5"/>
      <selection pane="bottomRight" activeCell="F13" sqref="F13"/>
    </sheetView>
  </sheetViews>
  <sheetFormatPr defaultColWidth="9.28515625" defaultRowHeight="14.25" x14ac:dyDescent="0.2"/>
  <cols>
    <col min="1" max="1" width="7.7109375" style="2" customWidth="1"/>
    <col min="2" max="2" width="39.5703125" style="2" customWidth="1"/>
    <col min="3" max="3" width="71.5703125" style="5" customWidth="1"/>
    <col min="4" max="4" width="30.7109375" style="5" customWidth="1"/>
    <col min="5" max="5" width="24.7109375" style="5" customWidth="1"/>
    <col min="6" max="6" width="26.42578125" style="5" customWidth="1"/>
    <col min="7" max="12" width="24.7109375" style="5" customWidth="1"/>
    <col min="13" max="44" width="20.5703125" style="5" customWidth="1"/>
    <col min="45" max="103" width="20.5703125" style="2" customWidth="1"/>
    <col min="104" max="104" width="21.7109375" style="2" customWidth="1"/>
    <col min="105" max="105" width="20.5703125" style="2" customWidth="1"/>
    <col min="106" max="16384" width="9.28515625" style="2"/>
  </cols>
  <sheetData>
    <row r="1" spans="1:104" s="76" customFormat="1" ht="64.900000000000006" customHeight="1" x14ac:dyDescent="0.3">
      <c r="A1" s="225" t="s">
        <v>168</v>
      </c>
      <c r="B1" s="226"/>
      <c r="C1" s="77"/>
      <c r="D1" s="179"/>
      <c r="E1" s="271" t="s">
        <v>169</v>
      </c>
      <c r="F1" s="272" t="s">
        <v>170</v>
      </c>
      <c r="G1" s="272" t="s">
        <v>171</v>
      </c>
      <c r="H1" s="272" t="s">
        <v>172</v>
      </c>
      <c r="I1" s="272" t="s">
        <v>173</v>
      </c>
      <c r="J1" s="272" t="s">
        <v>174</v>
      </c>
      <c r="K1" s="272" t="s">
        <v>175</v>
      </c>
      <c r="L1" s="272" t="s">
        <v>176</v>
      </c>
      <c r="M1" s="272" t="s">
        <v>177</v>
      </c>
      <c r="N1" s="272" t="s">
        <v>178</v>
      </c>
      <c r="O1" s="272" t="s">
        <v>179</v>
      </c>
      <c r="P1" s="272" t="s">
        <v>180</v>
      </c>
      <c r="Q1" s="272" t="s">
        <v>181</v>
      </c>
      <c r="R1" s="272" t="s">
        <v>182</v>
      </c>
      <c r="S1" s="272" t="s">
        <v>183</v>
      </c>
      <c r="T1" s="272" t="s">
        <v>184</v>
      </c>
      <c r="U1" s="272" t="s">
        <v>185</v>
      </c>
      <c r="V1" s="272" t="s">
        <v>186</v>
      </c>
      <c r="W1" s="272" t="s">
        <v>187</v>
      </c>
      <c r="X1" s="272" t="s">
        <v>188</v>
      </c>
      <c r="Y1" s="272" t="s">
        <v>189</v>
      </c>
      <c r="Z1" s="272" t="s">
        <v>190</v>
      </c>
      <c r="AA1" s="272" t="s">
        <v>191</v>
      </c>
      <c r="AB1" s="272" t="s">
        <v>192</v>
      </c>
      <c r="AC1" s="272" t="s">
        <v>193</v>
      </c>
      <c r="AD1" s="272" t="s">
        <v>194</v>
      </c>
      <c r="AE1" s="272" t="s">
        <v>195</v>
      </c>
      <c r="AF1" s="272" t="s">
        <v>196</v>
      </c>
      <c r="AG1" s="272" t="s">
        <v>197</v>
      </c>
      <c r="AH1" s="272" t="s">
        <v>198</v>
      </c>
      <c r="AI1" s="272" t="s">
        <v>199</v>
      </c>
      <c r="AJ1" s="272" t="s">
        <v>200</v>
      </c>
      <c r="AK1" s="272" t="s">
        <v>201</v>
      </c>
      <c r="AL1" s="272" t="s">
        <v>202</v>
      </c>
      <c r="AM1" s="272" t="s">
        <v>203</v>
      </c>
      <c r="AN1" s="272" t="s">
        <v>204</v>
      </c>
      <c r="AO1" s="272" t="s">
        <v>205</v>
      </c>
      <c r="AP1" s="272" t="s">
        <v>206</v>
      </c>
      <c r="AQ1" s="272" t="s">
        <v>207</v>
      </c>
      <c r="AR1" s="272" t="s">
        <v>208</v>
      </c>
      <c r="AS1" s="272" t="s">
        <v>209</v>
      </c>
      <c r="AT1" s="272" t="s">
        <v>210</v>
      </c>
      <c r="AU1" s="272" t="s">
        <v>211</v>
      </c>
      <c r="AV1" s="272" t="s">
        <v>212</v>
      </c>
      <c r="AW1" s="272" t="s">
        <v>213</v>
      </c>
      <c r="AX1" s="272" t="s">
        <v>214</v>
      </c>
      <c r="AY1" s="272" t="s">
        <v>215</v>
      </c>
      <c r="AZ1" s="272" t="s">
        <v>216</v>
      </c>
      <c r="BA1" s="272" t="s">
        <v>217</v>
      </c>
      <c r="BB1" s="272" t="s">
        <v>218</v>
      </c>
      <c r="BC1" s="272" t="s">
        <v>219</v>
      </c>
      <c r="BD1" s="272" t="s">
        <v>220</v>
      </c>
      <c r="BE1" s="272" t="s">
        <v>221</v>
      </c>
      <c r="BF1" s="272" t="s">
        <v>222</v>
      </c>
      <c r="BG1" s="272" t="s">
        <v>223</v>
      </c>
      <c r="BH1" s="272" t="s">
        <v>224</v>
      </c>
      <c r="BI1" s="272" t="s">
        <v>225</v>
      </c>
      <c r="BJ1" s="272" t="s">
        <v>226</v>
      </c>
      <c r="BK1" s="272" t="s">
        <v>227</v>
      </c>
      <c r="BL1" s="272" t="s">
        <v>228</v>
      </c>
      <c r="BM1" s="272" t="s">
        <v>229</v>
      </c>
      <c r="BN1" s="272" t="s">
        <v>230</v>
      </c>
      <c r="BO1" s="272" t="s">
        <v>231</v>
      </c>
      <c r="BP1" s="272" t="s">
        <v>232</v>
      </c>
      <c r="BQ1" s="272" t="s">
        <v>233</v>
      </c>
      <c r="BR1" s="272" t="s">
        <v>234</v>
      </c>
      <c r="BS1" s="272" t="s">
        <v>235</v>
      </c>
      <c r="BT1" s="272" t="s">
        <v>236</v>
      </c>
      <c r="BU1" s="272" t="s">
        <v>237</v>
      </c>
      <c r="BV1" s="272" t="s">
        <v>238</v>
      </c>
      <c r="BW1" s="272" t="s">
        <v>239</v>
      </c>
      <c r="BX1" s="272" t="s">
        <v>240</v>
      </c>
      <c r="BY1" s="272" t="s">
        <v>241</v>
      </c>
      <c r="BZ1" s="272" t="s">
        <v>242</v>
      </c>
      <c r="CA1" s="272" t="s">
        <v>243</v>
      </c>
      <c r="CB1" s="272" t="s">
        <v>244</v>
      </c>
      <c r="CC1" s="272" t="s">
        <v>245</v>
      </c>
      <c r="CD1" s="272" t="s">
        <v>246</v>
      </c>
      <c r="CE1" s="272" t="s">
        <v>247</v>
      </c>
      <c r="CF1" s="272" t="s">
        <v>248</v>
      </c>
      <c r="CG1" s="272" t="s">
        <v>249</v>
      </c>
      <c r="CH1" s="272" t="s">
        <v>250</v>
      </c>
      <c r="CI1" s="272" t="s">
        <v>251</v>
      </c>
      <c r="CJ1" s="272" t="s">
        <v>252</v>
      </c>
      <c r="CK1" s="272" t="s">
        <v>253</v>
      </c>
      <c r="CL1" s="272" t="s">
        <v>254</v>
      </c>
      <c r="CM1" s="272" t="s">
        <v>255</v>
      </c>
      <c r="CN1" s="272" t="s">
        <v>256</v>
      </c>
      <c r="CO1" s="272" t="s">
        <v>257</v>
      </c>
      <c r="CP1" s="272" t="s">
        <v>258</v>
      </c>
      <c r="CQ1" s="272" t="s">
        <v>259</v>
      </c>
      <c r="CR1" s="272" t="s">
        <v>260</v>
      </c>
      <c r="CS1" s="272" t="s">
        <v>261</v>
      </c>
      <c r="CT1" s="272" t="s">
        <v>262</v>
      </c>
      <c r="CU1" s="272" t="s">
        <v>263</v>
      </c>
      <c r="CV1" s="272" t="s">
        <v>264</v>
      </c>
      <c r="CW1" s="272" t="s">
        <v>265</v>
      </c>
      <c r="CX1" s="272" t="s">
        <v>266</v>
      </c>
      <c r="CY1" s="272" t="s">
        <v>267</v>
      </c>
      <c r="CZ1" s="273" t="s">
        <v>268</v>
      </c>
    </row>
    <row r="2" spans="1:104" ht="23.25" hidden="1" customHeight="1" x14ac:dyDescent="0.2">
      <c r="A2" s="297" t="s">
        <v>269</v>
      </c>
      <c r="B2" s="298"/>
      <c r="C2" s="29" t="e">
        <f>IF('I_State and program information'!#REF!="","(Placeholder for separate analysis and results document)",'I_State and program information'!#REF!)</f>
        <v>#REF!</v>
      </c>
      <c r="D2" s="20" t="e">
        <f>IF(C2="Yes, analysis methods and results are contained in a separate document(s)","",(IF(AND(C2="No, analysis methods and results are not contained in a separate document(s)",COUNTA(#REF!)&gt;1),"DATA OK: Analysis and results correctly reported to II.B.1-3","WARNING: Info not yet reported to II.B.1-3")))</f>
        <v>#REF!</v>
      </c>
      <c r="H2" s="2"/>
      <c r="I2" s="2"/>
      <c r="J2" s="2"/>
      <c r="K2" s="2"/>
      <c r="L2" s="2"/>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row>
    <row r="3" spans="1:104" ht="23.1" hidden="1" customHeight="1" x14ac:dyDescent="0.2">
      <c r="A3" s="297" t="s">
        <v>270</v>
      </c>
      <c r="B3" s="298"/>
      <c r="C3" s="29" t="e">
        <f>IF('I_State and program information'!#REF!="","(Placeholder for separate analysis and results document)",'I_State and program information'!#REF!)</f>
        <v>#REF!</v>
      </c>
      <c r="D3" s="1"/>
      <c r="E3" s="2"/>
      <c r="F3" s="2"/>
      <c r="G3" s="2"/>
      <c r="H3" s="2"/>
      <c r="I3" s="2"/>
      <c r="J3" s="2"/>
      <c r="K3" s="2"/>
      <c r="L3" s="2"/>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row>
    <row r="4" spans="1:104" ht="40.15" customHeight="1" x14ac:dyDescent="0.3">
      <c r="A4" s="24" t="s">
        <v>271</v>
      </c>
      <c r="C4" s="24"/>
      <c r="E4" s="2"/>
      <c r="F4" s="2"/>
      <c r="G4" s="2"/>
      <c r="H4" s="2"/>
      <c r="I4" s="2"/>
      <c r="J4" s="2"/>
      <c r="K4" s="2"/>
      <c r="L4" s="2"/>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row>
    <row r="5" spans="1:104" ht="37.9" customHeight="1" x14ac:dyDescent="0.25">
      <c r="A5" s="282" t="s">
        <v>272</v>
      </c>
      <c r="B5" s="283"/>
      <c r="C5" s="283"/>
      <c r="D5" s="182"/>
      <c r="E5" s="183"/>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184"/>
      <c r="AP5" s="184"/>
      <c r="AQ5" s="184"/>
      <c r="AR5" s="184"/>
      <c r="AS5" s="184"/>
      <c r="AT5" s="184"/>
      <c r="AU5" s="184"/>
      <c r="AV5" s="184"/>
      <c r="AW5" s="184"/>
      <c r="AX5" s="184"/>
      <c r="AY5" s="184"/>
      <c r="AZ5" s="184"/>
      <c r="BA5" s="184"/>
      <c r="BB5" s="184"/>
      <c r="BC5" s="184"/>
      <c r="BD5" s="184"/>
      <c r="BE5" s="184"/>
      <c r="BF5" s="184"/>
      <c r="BG5" s="184"/>
      <c r="BH5" s="184"/>
      <c r="BI5" s="184"/>
      <c r="BJ5" s="184"/>
      <c r="BK5" s="184"/>
      <c r="BL5" s="184"/>
      <c r="BM5" s="184"/>
      <c r="BN5" s="184"/>
      <c r="BO5" s="184"/>
      <c r="BP5" s="184"/>
      <c r="BQ5" s="184"/>
      <c r="BR5" s="184"/>
      <c r="BS5" s="184"/>
      <c r="BT5" s="184"/>
      <c r="BU5" s="184"/>
      <c r="BV5" s="184"/>
      <c r="BW5" s="184"/>
      <c r="BX5" s="184"/>
      <c r="BY5" s="184"/>
      <c r="BZ5" s="184"/>
      <c r="CA5" s="184"/>
      <c r="CB5" s="184"/>
      <c r="CC5" s="184"/>
      <c r="CD5" s="184"/>
      <c r="CE5" s="184"/>
      <c r="CF5" s="184"/>
      <c r="CG5" s="184"/>
      <c r="CH5" s="184"/>
      <c r="CI5" s="184"/>
      <c r="CJ5" s="184"/>
      <c r="CK5" s="184"/>
      <c r="CL5" s="184"/>
      <c r="CM5" s="184"/>
      <c r="CN5" s="184"/>
      <c r="CO5" s="184"/>
      <c r="CP5" s="184"/>
      <c r="CQ5" s="184"/>
      <c r="CR5" s="184"/>
      <c r="CS5" s="184"/>
      <c r="CT5" s="184"/>
      <c r="CU5" s="184"/>
      <c r="CV5" s="184"/>
      <c r="CW5" s="184"/>
      <c r="CX5" s="184"/>
      <c r="CY5" s="184"/>
      <c r="CZ5" s="185"/>
    </row>
    <row r="6" spans="1:104" ht="30" customHeight="1" x14ac:dyDescent="0.2">
      <c r="A6" s="48" t="s">
        <v>51</v>
      </c>
      <c r="B6" s="46" t="s">
        <v>52</v>
      </c>
      <c r="C6" s="46" t="s">
        <v>53</v>
      </c>
      <c r="D6" s="46" t="s">
        <v>54</v>
      </c>
      <c r="E6" s="83" t="s">
        <v>169</v>
      </c>
      <c r="F6" s="274" t="s">
        <v>170</v>
      </c>
      <c r="G6" s="274" t="s">
        <v>171</v>
      </c>
      <c r="H6" s="274" t="s">
        <v>172</v>
      </c>
      <c r="I6" s="274" t="s">
        <v>173</v>
      </c>
      <c r="J6" s="274" t="s">
        <v>174</v>
      </c>
      <c r="K6" s="274" t="s">
        <v>175</v>
      </c>
      <c r="L6" s="274" t="s">
        <v>176</v>
      </c>
      <c r="M6" s="274" t="s">
        <v>177</v>
      </c>
      <c r="N6" s="274" t="s">
        <v>178</v>
      </c>
      <c r="O6" s="274" t="s">
        <v>179</v>
      </c>
      <c r="P6" s="274" t="s">
        <v>180</v>
      </c>
      <c r="Q6" s="274" t="s">
        <v>181</v>
      </c>
      <c r="R6" s="274" t="s">
        <v>182</v>
      </c>
      <c r="S6" s="274" t="s">
        <v>183</v>
      </c>
      <c r="T6" s="274" t="s">
        <v>184</v>
      </c>
      <c r="U6" s="274" t="s">
        <v>185</v>
      </c>
      <c r="V6" s="274" t="s">
        <v>186</v>
      </c>
      <c r="W6" s="274" t="s">
        <v>187</v>
      </c>
      <c r="X6" s="274" t="s">
        <v>188</v>
      </c>
      <c r="Y6" s="274" t="s">
        <v>189</v>
      </c>
      <c r="Z6" s="274" t="s">
        <v>190</v>
      </c>
      <c r="AA6" s="274" t="s">
        <v>191</v>
      </c>
      <c r="AB6" s="274" t="s">
        <v>192</v>
      </c>
      <c r="AC6" s="274" t="s">
        <v>193</v>
      </c>
      <c r="AD6" s="274" t="s">
        <v>194</v>
      </c>
      <c r="AE6" s="274" t="s">
        <v>195</v>
      </c>
      <c r="AF6" s="274" t="s">
        <v>196</v>
      </c>
      <c r="AG6" s="274" t="s">
        <v>197</v>
      </c>
      <c r="AH6" s="274" t="s">
        <v>198</v>
      </c>
      <c r="AI6" s="274" t="s">
        <v>199</v>
      </c>
      <c r="AJ6" s="274" t="s">
        <v>200</v>
      </c>
      <c r="AK6" s="274" t="s">
        <v>201</v>
      </c>
      <c r="AL6" s="274" t="s">
        <v>202</v>
      </c>
      <c r="AM6" s="274" t="s">
        <v>203</v>
      </c>
      <c r="AN6" s="274" t="s">
        <v>204</v>
      </c>
      <c r="AO6" s="274" t="s">
        <v>205</v>
      </c>
      <c r="AP6" s="274" t="s">
        <v>206</v>
      </c>
      <c r="AQ6" s="274" t="s">
        <v>207</v>
      </c>
      <c r="AR6" s="274" t="s">
        <v>208</v>
      </c>
      <c r="AS6" s="274" t="s">
        <v>209</v>
      </c>
      <c r="AT6" s="274" t="s">
        <v>210</v>
      </c>
      <c r="AU6" s="274" t="s">
        <v>211</v>
      </c>
      <c r="AV6" s="274" t="s">
        <v>212</v>
      </c>
      <c r="AW6" s="274" t="s">
        <v>213</v>
      </c>
      <c r="AX6" s="274" t="s">
        <v>214</v>
      </c>
      <c r="AY6" s="274" t="s">
        <v>215</v>
      </c>
      <c r="AZ6" s="274" t="s">
        <v>216</v>
      </c>
      <c r="BA6" s="274" t="s">
        <v>217</v>
      </c>
      <c r="BB6" s="274" t="s">
        <v>218</v>
      </c>
      <c r="BC6" s="274" t="s">
        <v>219</v>
      </c>
      <c r="BD6" s="274" t="s">
        <v>220</v>
      </c>
      <c r="BE6" s="274" t="s">
        <v>221</v>
      </c>
      <c r="BF6" s="274" t="s">
        <v>222</v>
      </c>
      <c r="BG6" s="274" t="s">
        <v>223</v>
      </c>
      <c r="BH6" s="274" t="s">
        <v>224</v>
      </c>
      <c r="BI6" s="274" t="s">
        <v>225</v>
      </c>
      <c r="BJ6" s="274" t="s">
        <v>226</v>
      </c>
      <c r="BK6" s="274" t="s">
        <v>227</v>
      </c>
      <c r="BL6" s="274" t="s">
        <v>228</v>
      </c>
      <c r="BM6" s="274" t="s">
        <v>229</v>
      </c>
      <c r="BN6" s="274" t="s">
        <v>230</v>
      </c>
      <c r="BO6" s="274" t="s">
        <v>231</v>
      </c>
      <c r="BP6" s="274" t="s">
        <v>232</v>
      </c>
      <c r="BQ6" s="274" t="s">
        <v>233</v>
      </c>
      <c r="BR6" s="274" t="s">
        <v>234</v>
      </c>
      <c r="BS6" s="274" t="s">
        <v>235</v>
      </c>
      <c r="BT6" s="274" t="s">
        <v>236</v>
      </c>
      <c r="BU6" s="274" t="s">
        <v>237</v>
      </c>
      <c r="BV6" s="274" t="s">
        <v>238</v>
      </c>
      <c r="BW6" s="274" t="s">
        <v>239</v>
      </c>
      <c r="BX6" s="274" t="s">
        <v>240</v>
      </c>
      <c r="BY6" s="274" t="s">
        <v>241</v>
      </c>
      <c r="BZ6" s="274" t="s">
        <v>242</v>
      </c>
      <c r="CA6" s="274" t="s">
        <v>243</v>
      </c>
      <c r="CB6" s="274" t="s">
        <v>244</v>
      </c>
      <c r="CC6" s="274" t="s">
        <v>245</v>
      </c>
      <c r="CD6" s="274" t="s">
        <v>246</v>
      </c>
      <c r="CE6" s="274" t="s">
        <v>247</v>
      </c>
      <c r="CF6" s="274" t="s">
        <v>248</v>
      </c>
      <c r="CG6" s="274" t="s">
        <v>249</v>
      </c>
      <c r="CH6" s="274" t="s">
        <v>250</v>
      </c>
      <c r="CI6" s="274" t="s">
        <v>251</v>
      </c>
      <c r="CJ6" s="274" t="s">
        <v>252</v>
      </c>
      <c r="CK6" s="274" t="s">
        <v>253</v>
      </c>
      <c r="CL6" s="274" t="s">
        <v>254</v>
      </c>
      <c r="CM6" s="274" t="s">
        <v>255</v>
      </c>
      <c r="CN6" s="274" t="s">
        <v>256</v>
      </c>
      <c r="CO6" s="274" t="s">
        <v>257</v>
      </c>
      <c r="CP6" s="274" t="s">
        <v>258</v>
      </c>
      <c r="CQ6" s="274" t="s">
        <v>259</v>
      </c>
      <c r="CR6" s="274" t="s">
        <v>260</v>
      </c>
      <c r="CS6" s="274" t="s">
        <v>261</v>
      </c>
      <c r="CT6" s="274" t="s">
        <v>262</v>
      </c>
      <c r="CU6" s="274" t="s">
        <v>263</v>
      </c>
      <c r="CV6" s="274" t="s">
        <v>264</v>
      </c>
      <c r="CW6" s="274" t="s">
        <v>265</v>
      </c>
      <c r="CX6" s="274" t="s">
        <v>266</v>
      </c>
      <c r="CY6" s="274" t="s">
        <v>267</v>
      </c>
      <c r="CZ6" s="275" t="s">
        <v>268</v>
      </c>
    </row>
    <row r="7" spans="1:104" ht="85.5" x14ac:dyDescent="0.2">
      <c r="A7" s="16" t="s">
        <v>273</v>
      </c>
      <c r="B7" s="15" t="s">
        <v>274</v>
      </c>
      <c r="C7" s="15" t="s">
        <v>275</v>
      </c>
      <c r="D7" s="15" t="s">
        <v>82</v>
      </c>
      <c r="E7" s="56" t="s">
        <v>133</v>
      </c>
      <c r="F7" s="60" t="s">
        <v>133</v>
      </c>
      <c r="G7" s="60" t="s">
        <v>133</v>
      </c>
      <c r="H7" s="60" t="s">
        <v>133</v>
      </c>
      <c r="I7" s="60" t="s">
        <v>133</v>
      </c>
      <c r="J7" s="60" t="s">
        <v>133</v>
      </c>
      <c r="K7" s="60" t="s">
        <v>133</v>
      </c>
      <c r="L7" s="60" t="s">
        <v>133</v>
      </c>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row>
    <row r="8" spans="1:104" ht="114" x14ac:dyDescent="0.2">
      <c r="A8" s="16" t="s">
        <v>276</v>
      </c>
      <c r="B8" s="15" t="s">
        <v>277</v>
      </c>
      <c r="C8" s="15" t="s">
        <v>278</v>
      </c>
      <c r="D8" s="15" t="s">
        <v>58</v>
      </c>
      <c r="E8" s="56" t="s">
        <v>279</v>
      </c>
      <c r="F8" s="60" t="s">
        <v>280</v>
      </c>
      <c r="G8" s="60" t="s">
        <v>280</v>
      </c>
      <c r="H8" s="60" t="s">
        <v>280</v>
      </c>
      <c r="I8" s="60" t="s">
        <v>279</v>
      </c>
      <c r="J8" s="60" t="s">
        <v>281</v>
      </c>
      <c r="K8" s="60" t="s">
        <v>281</v>
      </c>
      <c r="L8" s="60" t="s">
        <v>280</v>
      </c>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row>
    <row r="9" spans="1:104" ht="28.5" x14ac:dyDescent="0.2">
      <c r="A9" s="16" t="s">
        <v>282</v>
      </c>
      <c r="B9" s="15" t="s">
        <v>283</v>
      </c>
      <c r="C9" s="9" t="s">
        <v>284</v>
      </c>
      <c r="D9" s="15" t="s">
        <v>69</v>
      </c>
      <c r="E9" s="56" t="s">
        <v>285</v>
      </c>
      <c r="F9" s="60" t="s">
        <v>285</v>
      </c>
      <c r="G9" s="60" t="s">
        <v>286</v>
      </c>
      <c r="H9" s="60" t="s">
        <v>287</v>
      </c>
      <c r="I9" s="60" t="s">
        <v>288</v>
      </c>
      <c r="J9" s="60" t="s">
        <v>288</v>
      </c>
      <c r="K9" s="60" t="s">
        <v>288</v>
      </c>
      <c r="L9" s="60" t="s">
        <v>288</v>
      </c>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row>
    <row r="10" spans="1:104" ht="42.75" x14ac:dyDescent="0.2">
      <c r="A10" s="16" t="s">
        <v>289</v>
      </c>
      <c r="B10" s="15" t="s">
        <v>290</v>
      </c>
      <c r="C10" s="9" t="s">
        <v>291</v>
      </c>
      <c r="D10" s="15" t="s">
        <v>58</v>
      </c>
      <c r="E10" s="56" t="s">
        <v>292</v>
      </c>
      <c r="F10" s="60" t="s">
        <v>293</v>
      </c>
      <c r="G10" s="60" t="s">
        <v>294</v>
      </c>
      <c r="H10" s="60" t="s">
        <v>295</v>
      </c>
      <c r="I10" s="60" t="s">
        <v>296</v>
      </c>
      <c r="J10" s="60" t="s">
        <v>297</v>
      </c>
      <c r="K10" s="60" t="s">
        <v>298</v>
      </c>
      <c r="L10" s="60" t="s">
        <v>299</v>
      </c>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60"/>
      <c r="CV10" s="60"/>
      <c r="CW10" s="60"/>
      <c r="CX10" s="60"/>
      <c r="CY10" s="60"/>
      <c r="CZ10" s="60"/>
    </row>
    <row r="11" spans="1:104" ht="43.15" customHeight="1" x14ac:dyDescent="0.2">
      <c r="B11" s="299" t="s">
        <v>300</v>
      </c>
      <c r="C11" s="300"/>
      <c r="D11" s="187" t="s">
        <v>162</v>
      </c>
      <c r="E11" s="188" t="s">
        <v>162</v>
      </c>
      <c r="F11" s="189" t="s">
        <v>162</v>
      </c>
      <c r="G11" s="189" t="s">
        <v>162</v>
      </c>
      <c r="H11" s="189" t="s">
        <v>162</v>
      </c>
      <c r="I11" s="189" t="s">
        <v>162</v>
      </c>
      <c r="J11" s="189" t="s">
        <v>162</v>
      </c>
      <c r="K11" s="189" t="s">
        <v>162</v>
      </c>
      <c r="L11" s="189" t="s">
        <v>162</v>
      </c>
      <c r="M11" s="189" t="s">
        <v>162</v>
      </c>
      <c r="N11" s="189" t="s">
        <v>162</v>
      </c>
      <c r="O11" s="189" t="s">
        <v>162</v>
      </c>
      <c r="P11" s="189" t="s">
        <v>162</v>
      </c>
      <c r="Q11" s="189" t="s">
        <v>162</v>
      </c>
      <c r="R11" s="189" t="s">
        <v>162</v>
      </c>
      <c r="S11" s="189" t="s">
        <v>162</v>
      </c>
      <c r="T11" s="189" t="s">
        <v>162</v>
      </c>
      <c r="U11" s="189" t="s">
        <v>162</v>
      </c>
      <c r="V11" s="189" t="s">
        <v>162</v>
      </c>
      <c r="W11" s="189" t="s">
        <v>162</v>
      </c>
      <c r="X11" s="189" t="s">
        <v>162</v>
      </c>
      <c r="Y11" s="189" t="s">
        <v>162</v>
      </c>
      <c r="Z11" s="189" t="s">
        <v>162</v>
      </c>
      <c r="AA11" s="189" t="s">
        <v>162</v>
      </c>
      <c r="AB11" s="189" t="s">
        <v>162</v>
      </c>
      <c r="AC11" s="189" t="s">
        <v>162</v>
      </c>
      <c r="AD11" s="189" t="s">
        <v>162</v>
      </c>
      <c r="AE11" s="189" t="s">
        <v>162</v>
      </c>
      <c r="AF11" s="189" t="s">
        <v>162</v>
      </c>
      <c r="AG11" s="189" t="s">
        <v>162</v>
      </c>
      <c r="AH11" s="189" t="s">
        <v>162</v>
      </c>
      <c r="AI11" s="189" t="s">
        <v>162</v>
      </c>
      <c r="AJ11" s="189" t="s">
        <v>162</v>
      </c>
      <c r="AK11" s="189" t="s">
        <v>162</v>
      </c>
      <c r="AL11" s="189" t="s">
        <v>162</v>
      </c>
      <c r="AM11" s="189" t="s">
        <v>162</v>
      </c>
      <c r="AN11" s="189" t="s">
        <v>162</v>
      </c>
      <c r="AO11" s="189" t="s">
        <v>162</v>
      </c>
      <c r="AP11" s="189" t="s">
        <v>162</v>
      </c>
      <c r="AQ11" s="189" t="s">
        <v>162</v>
      </c>
      <c r="AR11" s="189" t="s">
        <v>162</v>
      </c>
      <c r="AS11" s="189" t="s">
        <v>162</v>
      </c>
      <c r="AT11" s="189" t="s">
        <v>162</v>
      </c>
      <c r="AU11" s="189" t="s">
        <v>162</v>
      </c>
      <c r="AV11" s="189" t="s">
        <v>162</v>
      </c>
      <c r="AW11" s="189" t="s">
        <v>162</v>
      </c>
      <c r="AX11" s="189" t="s">
        <v>162</v>
      </c>
      <c r="AY11" s="189" t="s">
        <v>162</v>
      </c>
      <c r="AZ11" s="189" t="s">
        <v>162</v>
      </c>
      <c r="BA11" s="189" t="s">
        <v>162</v>
      </c>
      <c r="BB11" s="189" t="s">
        <v>162</v>
      </c>
      <c r="BC11" s="189" t="s">
        <v>162</v>
      </c>
      <c r="BD11" s="189" t="s">
        <v>162</v>
      </c>
      <c r="BE11" s="189" t="s">
        <v>162</v>
      </c>
      <c r="BF11" s="189" t="s">
        <v>162</v>
      </c>
      <c r="BG11" s="189" t="s">
        <v>162</v>
      </c>
      <c r="BH11" s="189" t="s">
        <v>162</v>
      </c>
      <c r="BI11" s="189" t="s">
        <v>162</v>
      </c>
      <c r="BJ11" s="189" t="s">
        <v>162</v>
      </c>
      <c r="BK11" s="189" t="s">
        <v>162</v>
      </c>
      <c r="BL11" s="189" t="s">
        <v>162</v>
      </c>
      <c r="BM11" s="189" t="s">
        <v>162</v>
      </c>
      <c r="BN11" s="189" t="s">
        <v>162</v>
      </c>
      <c r="BO11" s="189" t="s">
        <v>162</v>
      </c>
      <c r="BP11" s="189" t="s">
        <v>162</v>
      </c>
      <c r="BQ11" s="189" t="s">
        <v>162</v>
      </c>
      <c r="BR11" s="189" t="s">
        <v>162</v>
      </c>
      <c r="BS11" s="189" t="s">
        <v>162</v>
      </c>
      <c r="BT11" s="189" t="s">
        <v>162</v>
      </c>
      <c r="BU11" s="189" t="s">
        <v>162</v>
      </c>
      <c r="BV11" s="189" t="s">
        <v>162</v>
      </c>
      <c r="BW11" s="189" t="s">
        <v>162</v>
      </c>
      <c r="BX11" s="189" t="s">
        <v>162</v>
      </c>
      <c r="BY11" s="189" t="s">
        <v>162</v>
      </c>
      <c r="BZ11" s="189" t="s">
        <v>162</v>
      </c>
      <c r="CA11" s="189" t="s">
        <v>162</v>
      </c>
      <c r="CB11" s="189" t="s">
        <v>162</v>
      </c>
      <c r="CC11" s="189" t="s">
        <v>162</v>
      </c>
      <c r="CD11" s="189" t="s">
        <v>162</v>
      </c>
      <c r="CE11" s="189" t="s">
        <v>162</v>
      </c>
      <c r="CF11" s="189" t="s">
        <v>162</v>
      </c>
      <c r="CG11" s="189" t="s">
        <v>162</v>
      </c>
      <c r="CH11" s="189" t="s">
        <v>162</v>
      </c>
      <c r="CI11" s="189" t="s">
        <v>162</v>
      </c>
      <c r="CJ11" s="189" t="s">
        <v>162</v>
      </c>
      <c r="CK11" s="189" t="s">
        <v>162</v>
      </c>
      <c r="CL11" s="189" t="s">
        <v>162</v>
      </c>
      <c r="CM11" s="189" t="s">
        <v>162</v>
      </c>
      <c r="CN11" s="189" t="s">
        <v>162</v>
      </c>
      <c r="CO11" s="189" t="s">
        <v>162</v>
      </c>
      <c r="CP11" s="189" t="s">
        <v>162</v>
      </c>
      <c r="CQ11" s="189" t="s">
        <v>162</v>
      </c>
      <c r="CR11" s="189" t="s">
        <v>162</v>
      </c>
      <c r="CS11" s="189" t="s">
        <v>162</v>
      </c>
      <c r="CT11" s="189" t="s">
        <v>162</v>
      </c>
      <c r="CU11" s="189" t="s">
        <v>162</v>
      </c>
      <c r="CV11" s="189" t="s">
        <v>162</v>
      </c>
      <c r="CW11" s="189" t="s">
        <v>162</v>
      </c>
      <c r="CX11" s="189" t="s">
        <v>162</v>
      </c>
      <c r="CY11" s="189" t="s">
        <v>162</v>
      </c>
      <c r="CZ11" s="189" t="s">
        <v>162</v>
      </c>
    </row>
    <row r="12" spans="1:104" ht="30.6" customHeight="1" x14ac:dyDescent="0.2">
      <c r="B12" s="295" t="s">
        <v>301</v>
      </c>
      <c r="C12" s="296"/>
      <c r="D12" s="190"/>
      <c r="E12" s="191"/>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2"/>
      <c r="AL12" s="192"/>
      <c r="AM12" s="192"/>
      <c r="AN12" s="192"/>
      <c r="AO12" s="192"/>
      <c r="AP12" s="192"/>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92"/>
      <c r="BM12" s="192"/>
      <c r="BN12" s="192"/>
      <c r="BO12" s="192"/>
      <c r="BP12" s="192"/>
      <c r="BQ12" s="192"/>
      <c r="BR12" s="192"/>
      <c r="BS12" s="192"/>
      <c r="BT12" s="192"/>
      <c r="BU12" s="192"/>
      <c r="BV12" s="192"/>
      <c r="BW12" s="192"/>
      <c r="BX12" s="192"/>
      <c r="BY12" s="192"/>
      <c r="BZ12" s="192"/>
      <c r="CA12" s="192"/>
      <c r="CB12" s="192"/>
      <c r="CC12" s="192"/>
      <c r="CD12" s="192"/>
      <c r="CE12" s="192"/>
      <c r="CF12" s="192"/>
      <c r="CG12" s="192"/>
      <c r="CH12" s="192"/>
      <c r="CI12" s="192"/>
      <c r="CJ12" s="192"/>
      <c r="CK12" s="192"/>
      <c r="CL12" s="192"/>
      <c r="CM12" s="192"/>
      <c r="CN12" s="192"/>
      <c r="CO12" s="192"/>
      <c r="CP12" s="192"/>
      <c r="CQ12" s="192"/>
      <c r="CR12" s="192"/>
      <c r="CS12" s="192"/>
      <c r="CT12" s="192"/>
      <c r="CU12" s="192"/>
      <c r="CV12" s="192"/>
      <c r="CW12" s="192"/>
      <c r="CX12" s="192"/>
      <c r="CY12" s="192"/>
      <c r="CZ12" s="192"/>
    </row>
    <row r="13" spans="1:104" s="193" customFormat="1" ht="57" x14ac:dyDescent="0.2">
      <c r="A13" s="16" t="s">
        <v>302</v>
      </c>
      <c r="B13" s="158" t="s">
        <v>303</v>
      </c>
      <c r="C13" s="158" t="s">
        <v>304</v>
      </c>
      <c r="D13" s="15" t="s">
        <v>305</v>
      </c>
      <c r="E13" s="93"/>
      <c r="F13" s="68"/>
      <c r="G13" s="68" t="s">
        <v>306</v>
      </c>
      <c r="H13" s="68" t="s">
        <v>306</v>
      </c>
      <c r="I13" s="68" t="s">
        <v>307</v>
      </c>
      <c r="J13" s="68" t="s">
        <v>307</v>
      </c>
      <c r="K13" s="68" t="s">
        <v>307</v>
      </c>
      <c r="L13" s="68" t="s">
        <v>307</v>
      </c>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row>
    <row r="14" spans="1:104" ht="28.5" x14ac:dyDescent="0.2">
      <c r="A14" s="16" t="s">
        <v>308</v>
      </c>
      <c r="B14" s="158" t="s">
        <v>309</v>
      </c>
      <c r="C14" s="194" t="s">
        <v>310</v>
      </c>
      <c r="D14" s="15" t="s">
        <v>69</v>
      </c>
      <c r="E14" s="56" t="s">
        <v>311</v>
      </c>
      <c r="F14" s="60" t="s">
        <v>311</v>
      </c>
      <c r="G14" s="60" t="s">
        <v>311</v>
      </c>
      <c r="H14" s="60" t="s">
        <v>311</v>
      </c>
      <c r="I14" s="60" t="s">
        <v>311</v>
      </c>
      <c r="J14" s="60" t="s">
        <v>312</v>
      </c>
      <c r="K14" s="60" t="s">
        <v>313</v>
      </c>
      <c r="L14" s="60" t="s">
        <v>311</v>
      </c>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60"/>
      <c r="CV14" s="60"/>
      <c r="CW14" s="60"/>
      <c r="CX14" s="60"/>
      <c r="CY14" s="60"/>
      <c r="CZ14" s="60"/>
    </row>
    <row r="15" spans="1:104" ht="57" x14ac:dyDescent="0.2">
      <c r="A15" s="16" t="s">
        <v>314</v>
      </c>
      <c r="B15" s="15" t="s">
        <v>315</v>
      </c>
      <c r="C15" s="9" t="s">
        <v>316</v>
      </c>
      <c r="D15" s="15" t="s">
        <v>69</v>
      </c>
      <c r="E15" s="56" t="s">
        <v>317</v>
      </c>
      <c r="F15" s="60" t="s">
        <v>317</v>
      </c>
      <c r="G15" s="60" t="s">
        <v>317</v>
      </c>
      <c r="H15" s="60" t="s">
        <v>317</v>
      </c>
      <c r="I15" s="60" t="s">
        <v>317</v>
      </c>
      <c r="J15" s="60" t="s">
        <v>317</v>
      </c>
      <c r="K15" s="60" t="s">
        <v>317</v>
      </c>
      <c r="L15" s="60" t="s">
        <v>317</v>
      </c>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60"/>
      <c r="CV15" s="60"/>
      <c r="CW15" s="60"/>
      <c r="CX15" s="60"/>
      <c r="CY15" s="60"/>
      <c r="CZ15" s="60"/>
    </row>
    <row r="16" spans="1:104" s="197" customFormat="1" x14ac:dyDescent="0.2">
      <c r="A16" s="195" t="s">
        <v>318</v>
      </c>
      <c r="B16" s="196"/>
      <c r="C16" s="196"/>
      <c r="D16" s="196"/>
    </row>
    <row r="17" spans="1:12" x14ac:dyDescent="0.2">
      <c r="A17" s="198" t="s">
        <v>318</v>
      </c>
      <c r="C17" s="2"/>
      <c r="D17" s="2"/>
      <c r="E17" s="2"/>
      <c r="F17" s="2"/>
      <c r="G17" s="2"/>
      <c r="H17" s="2"/>
      <c r="I17" s="2"/>
      <c r="J17" s="2"/>
      <c r="K17" s="2"/>
      <c r="L17" s="2"/>
    </row>
    <row r="18" spans="1:12" ht="14.25" customHeight="1" x14ac:dyDescent="0.2"/>
    <row r="19" spans="1:12" ht="14.25" customHeight="1" x14ac:dyDescent="0.2"/>
    <row r="20" spans="1:12" ht="14.25" customHeight="1" x14ac:dyDescent="0.2"/>
    <row r="21" spans="1:12" ht="14.25" customHeight="1" x14ac:dyDescent="0.2"/>
    <row r="22" spans="1:12" ht="14.25" customHeight="1" x14ac:dyDescent="0.2"/>
    <row r="23" spans="1:12" ht="14.25" customHeight="1" x14ac:dyDescent="0.2"/>
    <row r="24" spans="1:12" ht="14.25" customHeight="1" x14ac:dyDescent="0.2"/>
    <row r="25" spans="1:12" ht="14.25" customHeight="1" x14ac:dyDescent="0.2"/>
    <row r="26" spans="1:12" ht="14.25" customHeight="1" x14ac:dyDescent="0.2"/>
    <row r="27" spans="1:12" ht="14.25" customHeight="1" x14ac:dyDescent="0.2"/>
    <row r="28" spans="1:12" ht="14.25" customHeight="1" x14ac:dyDescent="0.2"/>
    <row r="29" spans="1:12" ht="14.25" customHeight="1" x14ac:dyDescent="0.2"/>
    <row r="30" spans="1:12" ht="14.25" customHeight="1" x14ac:dyDescent="0.2"/>
    <row r="31" spans="1:12" ht="14.25" customHeight="1" x14ac:dyDescent="0.2"/>
    <row r="32" spans="1:1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sheetData>
  <sheetProtection algorithmName="SHA-512" hashValue="YmOW3NLc6Jt3GsQlOPlN+XnjGZqKvzgKUxHbcLdGns3NqCzVMOPAPGi1r26Afztx3Hdjt/1qT071/Tlx11kFdA==" saltValue="n4AIreClE2bNu7SNfvi5Pg==" spinCount="100000" sheet="1" objects="1" scenarios="1"/>
  <mergeCells count="5">
    <mergeCell ref="A5:C5"/>
    <mergeCell ref="B12:C12"/>
    <mergeCell ref="A2:B2"/>
    <mergeCell ref="A3:B3"/>
    <mergeCell ref="B11:C11"/>
  </mergeCells>
  <phoneticPr fontId="8" type="noConversion"/>
  <dataValidations count="2">
    <dataValidation allowBlank="1" showInputMessage="1" prompt="To enter free text, select cell and type - do not click into cell" sqref="E10:CZ10 E12:CZ12" xr:uid="{00000000-0002-0000-0200-000000000000}"/>
    <dataValidation allowBlank="1" showInputMessage="1" sqref="A16:XFD16" xr:uid="{75E845E4-2F23-41A4-A4EA-0C28C0905C8E}"/>
  </dataValidations>
  <hyperlinks>
    <hyperlink ref="B12" location="SectionE_AnalysisMethods" display="Return to the Analysis Methods section in the &quot;State and program information&quot; tab to change whether a method is used." xr:uid="{95B36680-AA8C-460B-9E71-DEC56DC723B5}"/>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8">
        <x14:dataValidation type="list" allowBlank="1" showInputMessage="1" prompt="To enter free text, select cell and type - do not click into cell" xr:uid="{00000000-0002-0000-0200-000006000000}">
          <x14:formula1>
            <xm:f>'Set Values'!$U$3:$U$14</xm:f>
          </x14:formula1>
          <xm:sqref>E10:CZ10 E12:CZ12</xm:sqref>
        </x14:dataValidation>
        <x14:dataValidation type="list" allowBlank="1" showInputMessage="1" showErrorMessage="1" xr:uid="{A477E369-7775-42A9-ADA2-A9266AD499AA}">
          <x14:formula1>
            <xm:f>'Set Values'!$U$3:$U$11</xm:f>
          </x14:formula1>
          <xm:sqref>F7:CZ7</xm:sqref>
        </x14:dataValidation>
        <x14:dataValidation type="list" allowBlank="1" showInputMessage="1" prompt="To enter free text, select cell and type - do not click into cell" xr:uid="{00000000-0002-0000-0200-000003000000}">
          <x14:formula1>
            <xm:f>'Set Values'!$V$3:$V$18</xm:f>
          </x14:formula1>
          <xm:sqref>E10:CZ10 E12:CZ12</xm:sqref>
        </x14:dataValidation>
        <x14:dataValidation type="list" allowBlank="1" showInputMessage="1" prompt="To enter free text, select cell and type - do not click into cell" xr:uid="{0EA09ECB-E66D-4579-8281-E2175B05770B}">
          <x14:formula1>
            <xm:f>'Set Values'!$V$3:$V$12</xm:f>
          </x14:formula1>
          <xm:sqref>E9:CZ9</xm:sqref>
        </x14:dataValidation>
        <x14:dataValidation type="list" allowBlank="1" showInputMessage="1" prompt="To enter free text, select cell and type - do not click into cell" xr:uid="{9E521959-5BB2-4ED4-8F59-A59E66FA0DA8}">
          <x14:formula1>
            <xm:f>'Set Values'!$V$3:$V$17</xm:f>
          </x14:formula1>
          <xm:sqref>E9:CZ9</xm:sqref>
        </x14:dataValidation>
        <x14:dataValidation type="list" allowBlank="1" prompt="To enter free text, select cell and type - do not click into cell" xr:uid="{B987C7C5-B05A-476E-8DE2-FEEA9BC539A1}">
          <x14:formula1>
            <xm:f>'Set Values'!$BL$3:$BL$13</xm:f>
          </x14:formula1>
          <xm:sqref>E13</xm:sqref>
        </x14:dataValidation>
        <x14:dataValidation type="list" allowBlank="1" showInputMessage="1" prompt="To enter free text, select cell and type - do not click into cell" xr:uid="{00000000-0002-0000-0200-000002000000}">
          <x14:formula1>
            <xm:f>'Set Values'!$X$3:$X$6</xm:f>
          </x14:formula1>
          <xm:sqref>E14:CZ14</xm:sqref>
        </x14:dataValidation>
        <x14:dataValidation type="list" allowBlank="1" prompt="To enter free text, select cell and type - do not click into cell" xr:uid="{DB98A776-7866-46E8-849D-767F22E4AF84}">
          <x14:formula1>
            <xm:f>'Set Values'!$BM$3:$BM$13</xm:f>
          </x14:formula1>
          <xm:sqref>F13</xm:sqref>
        </x14:dataValidation>
        <x14:dataValidation type="list" allowBlank="1" prompt="To enter free text, select cell and type - do not click into cell" xr:uid="{522E4965-C339-4EFC-BF11-A71383AB7C4B}">
          <x14:formula1>
            <xm:f>'Set Values'!$BO$3:$BO$13</xm:f>
          </x14:formula1>
          <xm:sqref>H13</xm:sqref>
        </x14:dataValidation>
        <x14:dataValidation type="list" allowBlank="1" prompt="To enter free text, select cell and type - do not click into cell" xr:uid="{6E120164-DB59-4D96-8561-DFE1ECDA6C5C}">
          <x14:formula1>
            <xm:f>'Set Values'!$BP$3:$BP$13</xm:f>
          </x14:formula1>
          <xm:sqref>I13</xm:sqref>
        </x14:dataValidation>
        <x14:dataValidation type="list" allowBlank="1" prompt="To enter free text, select cell and type - do not click into cell" xr:uid="{6653121D-6257-408D-AAF0-85B8FDEF3377}">
          <x14:formula1>
            <xm:f>'Set Values'!$BQ$3:$BQ$13</xm:f>
          </x14:formula1>
          <xm:sqref>J13</xm:sqref>
        </x14:dataValidation>
        <x14:dataValidation type="list" allowBlank="1" prompt="To enter free text, select cell and type - do not click into cell" xr:uid="{D30DD151-024B-45C9-954B-B9287B0F28D2}">
          <x14:formula1>
            <xm:f>'Set Values'!$BR$3:$BR$13</xm:f>
          </x14:formula1>
          <xm:sqref>K13</xm:sqref>
        </x14:dataValidation>
        <x14:dataValidation type="list" allowBlank="1" prompt="To enter free text, select cell and type - do not click into cell" xr:uid="{98E89EAF-80B5-49B6-81AF-C8A2F11690C9}">
          <x14:formula1>
            <xm:f>'Set Values'!$BS$3:$BS$13</xm:f>
          </x14:formula1>
          <xm:sqref>L13</xm:sqref>
        </x14:dataValidation>
        <x14:dataValidation type="list" allowBlank="1" prompt="To enter free text, select cell and type - do not click into cell" xr:uid="{EC182461-2805-4A73-A360-43756A6D194A}">
          <x14:formula1>
            <xm:f>'Set Values'!$BT$3:$BT$13</xm:f>
          </x14:formula1>
          <xm:sqref>M13</xm:sqref>
        </x14:dataValidation>
        <x14:dataValidation type="list" allowBlank="1" prompt="To enter free text, select cell and type - do not click into cell" xr:uid="{F62CFF4C-0A65-4DBE-AA97-CE6637D853B1}">
          <x14:formula1>
            <xm:f>'Set Values'!$BU$3:$BU$13</xm:f>
          </x14:formula1>
          <xm:sqref>N13</xm:sqref>
        </x14:dataValidation>
        <x14:dataValidation type="list" allowBlank="1" prompt="To enter free text, select cell and type - do not click into cell" xr:uid="{00F7B5E1-EA0E-4C4E-BF3B-1D5EE844820F}">
          <x14:formula1>
            <xm:f>'Set Values'!$BV$3:$BV$13</xm:f>
          </x14:formula1>
          <xm:sqref>O13</xm:sqref>
        </x14:dataValidation>
        <x14:dataValidation type="list" allowBlank="1" prompt="To enter free text, select cell and type - do not click into cell" xr:uid="{BC22A596-5282-4871-8765-2243693DD6CE}">
          <x14:formula1>
            <xm:f>'Set Values'!$BW$3:$BW$13</xm:f>
          </x14:formula1>
          <xm:sqref>P13</xm:sqref>
        </x14:dataValidation>
        <x14:dataValidation type="list" allowBlank="1" prompt="To enter free text, select cell and type - do not click into cell" xr:uid="{E58BF0F7-5F26-430B-B708-6C67ACA4050C}">
          <x14:formula1>
            <xm:f>'Set Values'!$BX$3:$BX$13</xm:f>
          </x14:formula1>
          <xm:sqref>Q13</xm:sqref>
        </x14:dataValidation>
        <x14:dataValidation type="list" allowBlank="1" prompt="To enter free text, select cell and type - do not click into cell" xr:uid="{BAC7CA04-7DB4-4F80-995C-4F0A846D7313}">
          <x14:formula1>
            <xm:f>'Set Values'!$BY$3:$BY$13</xm:f>
          </x14:formula1>
          <xm:sqref>R13</xm:sqref>
        </x14:dataValidation>
        <x14:dataValidation type="list" allowBlank="1" prompt="To enter free text, select cell and type - do not click into cell" xr:uid="{127AD135-2C37-4962-AB6E-37618418DF2F}">
          <x14:formula1>
            <xm:f>'Set Values'!$BZ$3:$BZ$13</xm:f>
          </x14:formula1>
          <xm:sqref>S13</xm:sqref>
        </x14:dataValidation>
        <x14:dataValidation type="list" allowBlank="1" prompt="To enter free text, select cell and type - do not click into cell" xr:uid="{7A2C4543-D1C7-4BCF-859E-538211D8A82A}">
          <x14:formula1>
            <xm:f>'Set Values'!$CA$3:$CA$13</xm:f>
          </x14:formula1>
          <xm:sqref>T13</xm:sqref>
        </x14:dataValidation>
        <x14:dataValidation type="list" allowBlank="1" prompt="To enter free text, select cell and type - do not click into cell" xr:uid="{4BE8F05E-5D22-4215-9BEB-550FA1E267D9}">
          <x14:formula1>
            <xm:f>'Set Values'!$CB$3:$CB$13</xm:f>
          </x14:formula1>
          <xm:sqref>U13</xm:sqref>
        </x14:dataValidation>
        <x14:dataValidation type="list" allowBlank="1" prompt="To enter free text, select cell and type - do not click into cell" xr:uid="{02049A99-8BF1-4CC3-ABD3-43B9DFA784FB}">
          <x14:formula1>
            <xm:f>'Set Values'!$CC$3:$CC$13</xm:f>
          </x14:formula1>
          <xm:sqref>V13</xm:sqref>
        </x14:dataValidation>
        <x14:dataValidation type="list" allowBlank="1" prompt="To enter free text, select cell and type - do not click into cell" xr:uid="{D0F026DE-67C7-4107-B44E-EEF435FD9FEA}">
          <x14:formula1>
            <xm:f>'Set Values'!$CD$3:$CD$13</xm:f>
          </x14:formula1>
          <xm:sqref>W13</xm:sqref>
        </x14:dataValidation>
        <x14:dataValidation type="list" allowBlank="1" prompt="To enter free text, select cell and type - do not click into cell" xr:uid="{FB5B9B30-0832-44E2-BD2D-A1EE2667B4C7}">
          <x14:formula1>
            <xm:f>'Set Values'!$CE$3:$CE$13</xm:f>
          </x14:formula1>
          <xm:sqref>X13</xm:sqref>
        </x14:dataValidation>
        <x14:dataValidation type="list" allowBlank="1" prompt="To enter free text, select cell and type - do not click into cell" xr:uid="{E4E2B848-0B4D-48E6-85AB-2CD22A2A5C3C}">
          <x14:formula1>
            <xm:f>'Set Values'!$CF$3:$CF$13</xm:f>
          </x14:formula1>
          <xm:sqref>Y13</xm:sqref>
        </x14:dataValidation>
        <x14:dataValidation type="list" allowBlank="1" prompt="To enter free text, select cell and type - do not click into cell" xr:uid="{A7256DD6-AF07-4E68-AE9B-AFF17BD45F3C}">
          <x14:formula1>
            <xm:f>'Set Values'!$CG$3:$CG$13</xm:f>
          </x14:formula1>
          <xm:sqref>Z13</xm:sqref>
        </x14:dataValidation>
        <x14:dataValidation type="list" allowBlank="1" prompt="To enter free text, select cell and type - do not click into cell" xr:uid="{64DBC660-C853-48C7-8284-E560219A06D8}">
          <x14:formula1>
            <xm:f>'Set Values'!$CH$3:$CH$13</xm:f>
          </x14:formula1>
          <xm:sqref>AA13</xm:sqref>
        </x14:dataValidation>
        <x14:dataValidation type="list" allowBlank="1" prompt="To enter free text, select cell and type - do not click into cell" xr:uid="{293A52C7-D924-47D5-BA26-387FF74C3EAC}">
          <x14:formula1>
            <xm:f>'Set Values'!$CI$3:$CI$13</xm:f>
          </x14:formula1>
          <xm:sqref>AB13</xm:sqref>
        </x14:dataValidation>
        <x14:dataValidation type="list" allowBlank="1" prompt="To enter free text, select cell and type - do not click into cell" xr:uid="{F930FF36-F722-4235-BBB7-94A719A6FA47}">
          <x14:formula1>
            <xm:f>'Set Values'!$CJ$3:$CJ$13</xm:f>
          </x14:formula1>
          <xm:sqref>AC13</xm:sqref>
        </x14:dataValidation>
        <x14:dataValidation type="list" allowBlank="1" prompt="To enter free text, select cell and type - do not click into cell" xr:uid="{4D4493FA-D7A9-43EE-A6F6-0BD330F5B47F}">
          <x14:formula1>
            <xm:f>'Set Values'!$CK$3:$CK$13</xm:f>
          </x14:formula1>
          <xm:sqref>AD13</xm:sqref>
        </x14:dataValidation>
        <x14:dataValidation type="list" allowBlank="1" prompt="To enter free text, select cell and type - do not click into cell" xr:uid="{EAA02BC6-532C-4BD4-8CC5-DBF98856E63D}">
          <x14:formula1>
            <xm:f>'Set Values'!$CL$3:$CL$13</xm:f>
          </x14:formula1>
          <xm:sqref>AE13</xm:sqref>
        </x14:dataValidation>
        <x14:dataValidation type="list" allowBlank="1" prompt="To enter free text, select cell and type - do not click into cell" xr:uid="{5F9629DB-5F94-499B-8D79-F548CC51BE3D}">
          <x14:formula1>
            <xm:f>'Set Values'!$CM$3:$CM$13</xm:f>
          </x14:formula1>
          <xm:sqref>AF13</xm:sqref>
        </x14:dataValidation>
        <x14:dataValidation type="list" allowBlank="1" prompt="To enter free text, select cell and type - do not click into cell" xr:uid="{19F9014D-5E7F-4C60-9388-75D060C40F05}">
          <x14:formula1>
            <xm:f>'Set Values'!$CN$3:$CN$13</xm:f>
          </x14:formula1>
          <xm:sqref>AG13</xm:sqref>
        </x14:dataValidation>
        <x14:dataValidation type="list" allowBlank="1" prompt="To enter free text, select cell and type - do not click into cell" xr:uid="{BD25CB84-4F6A-4CE3-A2FD-37E730C5A661}">
          <x14:formula1>
            <xm:f>'Set Values'!$CO$3:$CO$13</xm:f>
          </x14:formula1>
          <xm:sqref>AH13</xm:sqref>
        </x14:dataValidation>
        <x14:dataValidation type="list" allowBlank="1" prompt="To enter free text, select cell and type - do not click into cell" xr:uid="{7606416D-62F3-4CDE-BD26-DF3C6887333B}">
          <x14:formula1>
            <xm:f>'Set Values'!$CP$3:$CP$13</xm:f>
          </x14:formula1>
          <xm:sqref>AI13</xm:sqref>
        </x14:dataValidation>
        <x14:dataValidation type="list" allowBlank="1" prompt="To enter free text, select cell and type - do not click into cell" xr:uid="{5075A3AB-5D03-4D67-88F1-25C69BE248BA}">
          <x14:formula1>
            <xm:f>'Set Values'!$CR$3:$CR$13</xm:f>
          </x14:formula1>
          <xm:sqref>AK13</xm:sqref>
        </x14:dataValidation>
        <x14:dataValidation type="list" allowBlank="1" prompt="To enter free text, select cell and type - do not click into cell" xr:uid="{1544F705-ABAF-43FC-82DD-B61DB641F2D0}">
          <x14:formula1>
            <xm:f>'Set Values'!$CQ$3:$CQ$13</xm:f>
          </x14:formula1>
          <xm:sqref>AJ13</xm:sqref>
        </x14:dataValidation>
        <x14:dataValidation type="list" allowBlank="1" prompt="To enter free text, select cell and type - do not click into cell" xr:uid="{EA5AE0E2-4FD5-4ABB-8EAB-46E21832BF25}">
          <x14:formula1>
            <xm:f>'Set Values'!$CS$3:$CS$13</xm:f>
          </x14:formula1>
          <xm:sqref>AL13</xm:sqref>
        </x14:dataValidation>
        <x14:dataValidation type="list" allowBlank="1" prompt="To enter free text, select cell and type - do not click into cell" xr:uid="{07B89C89-6B57-4C21-A748-B433BF68F978}">
          <x14:formula1>
            <xm:f>'Set Values'!$CT$3:$CT$13</xm:f>
          </x14:formula1>
          <xm:sqref>AM13</xm:sqref>
        </x14:dataValidation>
        <x14:dataValidation type="list" allowBlank="1" prompt="To enter free text, select cell and type - do not click into cell" xr:uid="{D0CF8DDB-F47C-477E-85B8-6677422CF16F}">
          <x14:formula1>
            <xm:f>'Set Values'!$CU$3:$CU$13</xm:f>
          </x14:formula1>
          <xm:sqref>AN13</xm:sqref>
        </x14:dataValidation>
        <x14:dataValidation type="list" allowBlank="1" prompt="To enter free text, select cell and type - do not click into cell" xr:uid="{D10D3AF7-6A90-41BF-B1FB-DA55355A4996}">
          <x14:formula1>
            <xm:f>'Set Values'!$CV$3:$CV$13</xm:f>
          </x14:formula1>
          <xm:sqref>AO13</xm:sqref>
        </x14:dataValidation>
        <x14:dataValidation type="list" allowBlank="1" prompt="To enter free text, select cell and type - do not click into cell" xr:uid="{FE05526F-7415-40AF-B6F3-B84B965B37FA}">
          <x14:formula1>
            <xm:f>'Set Values'!$CW$3:$CW$13</xm:f>
          </x14:formula1>
          <xm:sqref>AP13</xm:sqref>
        </x14:dataValidation>
        <x14:dataValidation type="list" allowBlank="1" prompt="To enter free text, select cell and type - do not click into cell" xr:uid="{5BB3EE94-8973-4DD3-87F0-78556DA8A283}">
          <x14:formula1>
            <xm:f>'Set Values'!$CX$3:$CX$13</xm:f>
          </x14:formula1>
          <xm:sqref>AQ13</xm:sqref>
        </x14:dataValidation>
        <x14:dataValidation type="list" allowBlank="1" prompt="To enter free text, select cell and type - do not click into cell" xr:uid="{99A8F18D-0471-49AE-8023-D0A1B076C718}">
          <x14:formula1>
            <xm:f>'Set Values'!$CY$3:$CY$13</xm:f>
          </x14:formula1>
          <xm:sqref>AR13</xm:sqref>
        </x14:dataValidation>
        <x14:dataValidation type="list" allowBlank="1" prompt="To enter free text, select cell and type - do not click into cell" xr:uid="{C2BDE541-EDC7-44DA-A92D-50C823301680}">
          <x14:formula1>
            <xm:f>'Set Values'!$CZ$3:$CZ$13</xm:f>
          </x14:formula1>
          <xm:sqref>AS13</xm:sqref>
        </x14:dataValidation>
        <x14:dataValidation type="list" allowBlank="1" prompt="To enter free text, select cell and type - do not click into cell" xr:uid="{99726B98-BE47-4B6B-83D9-155CBFC99415}">
          <x14:formula1>
            <xm:f>'Set Values'!$DA$3:$DA$13</xm:f>
          </x14:formula1>
          <xm:sqref>AT13</xm:sqref>
        </x14:dataValidation>
        <x14:dataValidation type="list" allowBlank="1" prompt="To enter free text, select cell and type - do not click into cell" xr:uid="{EBE37D3E-E390-4979-A244-D68414C5892F}">
          <x14:formula1>
            <xm:f>'Set Values'!$DB$3:$DB$13</xm:f>
          </x14:formula1>
          <xm:sqref>AU13</xm:sqref>
        </x14:dataValidation>
        <x14:dataValidation type="list" allowBlank="1" prompt="To enter free text, select cell and type - do not click into cell" xr:uid="{5F32B4B9-7CC6-4632-95F0-CC7352CC35FC}">
          <x14:formula1>
            <xm:f>'Set Values'!$DC$3:$DC$13</xm:f>
          </x14:formula1>
          <xm:sqref>AV13</xm:sqref>
        </x14:dataValidation>
        <x14:dataValidation type="list" allowBlank="1" prompt="To enter free text, select cell and type - do not click into cell" xr:uid="{D3D3AA95-DE69-42BF-89AD-42B2C62F1FFA}">
          <x14:formula1>
            <xm:f>'Set Values'!$DD$3:$DD$13</xm:f>
          </x14:formula1>
          <xm:sqref>AW13</xm:sqref>
        </x14:dataValidation>
        <x14:dataValidation type="list" allowBlank="1" prompt="To enter free text, select cell and type - do not click into cell" xr:uid="{5FB1F395-53A5-471D-B89C-6721145DBE9B}">
          <x14:formula1>
            <xm:f>'Set Values'!$DE$3:$DE$13</xm:f>
          </x14:formula1>
          <xm:sqref>AX13</xm:sqref>
        </x14:dataValidation>
        <x14:dataValidation type="list" allowBlank="1" prompt="To enter free text, select cell and type - do not click into cell" xr:uid="{3CC56423-BF16-44F7-AF67-911446A94BE5}">
          <x14:formula1>
            <xm:f>'Set Values'!$DF$3:$DF$13</xm:f>
          </x14:formula1>
          <xm:sqref>AY13</xm:sqref>
        </x14:dataValidation>
        <x14:dataValidation type="list" allowBlank="1" prompt="To enter free text, select cell and type - do not click into cell" xr:uid="{718302D9-95D6-4F14-9754-1840ABB4F1E7}">
          <x14:formula1>
            <xm:f>'Set Values'!$DG$3:$DG$13</xm:f>
          </x14:formula1>
          <xm:sqref>AZ13</xm:sqref>
        </x14:dataValidation>
        <x14:dataValidation type="list" allowBlank="1" prompt="To enter free text, select cell and type - do not click into cell" xr:uid="{E5824CC3-E591-450B-BD2B-76624AB9F718}">
          <x14:formula1>
            <xm:f>'Set Values'!$DH$3:$DH$13</xm:f>
          </x14:formula1>
          <xm:sqref>BA13</xm:sqref>
        </x14:dataValidation>
        <x14:dataValidation type="list" allowBlank="1" prompt="To enter free text, select cell and type - do not click into cell" xr:uid="{0D42C51A-CEE9-4F50-A355-3D84404D04ED}">
          <x14:formula1>
            <xm:f>'Set Values'!$DI$3:$DI$13</xm:f>
          </x14:formula1>
          <xm:sqref>BB13</xm:sqref>
        </x14:dataValidation>
        <x14:dataValidation type="list" allowBlank="1" prompt="To enter free text, select cell and type - do not click into cell" xr:uid="{E308A680-F89F-43C7-A40E-63441D841E87}">
          <x14:formula1>
            <xm:f>'Set Values'!$DJ$3:$DJ$13</xm:f>
          </x14:formula1>
          <xm:sqref>BC13</xm:sqref>
        </x14:dataValidation>
        <x14:dataValidation type="list" allowBlank="1" prompt="To enter free text, select cell and type - do not click into cell" xr:uid="{AA571BA2-93B9-494D-A396-16E8B26645A3}">
          <x14:formula1>
            <xm:f>'Set Values'!$DK$3:$DK$13</xm:f>
          </x14:formula1>
          <xm:sqref>BD13</xm:sqref>
        </x14:dataValidation>
        <x14:dataValidation type="list" allowBlank="1" prompt="To enter free text, select cell and type - do not click into cell" xr:uid="{E4A05D67-97E6-481A-9E5A-2A1310D1A4B9}">
          <x14:formula1>
            <xm:f>'Set Values'!$DL$3:$DL$13</xm:f>
          </x14:formula1>
          <xm:sqref>BE13</xm:sqref>
        </x14:dataValidation>
        <x14:dataValidation type="list" allowBlank="1" prompt="To enter free text, select cell and type - do not click into cell" xr:uid="{20D8932C-8FF3-4DB9-9652-D117AEDC6ABA}">
          <x14:formula1>
            <xm:f>'Set Values'!$DM$3:$DM$13</xm:f>
          </x14:formula1>
          <xm:sqref>BF13</xm:sqref>
        </x14:dataValidation>
        <x14:dataValidation type="list" allowBlank="1" prompt="To enter free text, select cell and type - do not click into cell" xr:uid="{A4CDD77C-3A04-41E2-9FAF-1274CACC0718}">
          <x14:formula1>
            <xm:f>'Set Values'!$DN$3:$DN$13</xm:f>
          </x14:formula1>
          <xm:sqref>BG13</xm:sqref>
        </x14:dataValidation>
        <x14:dataValidation type="list" allowBlank="1" prompt="To enter free text, select cell and type - do not click into cell" xr:uid="{347B3D6A-3958-4E30-80BE-3F1F3FCDD833}">
          <x14:formula1>
            <xm:f>'Set Values'!$DO$3:$DO$13</xm:f>
          </x14:formula1>
          <xm:sqref>BH13</xm:sqref>
        </x14:dataValidation>
        <x14:dataValidation type="list" allowBlank="1" prompt="To enter free text, select cell and type - do not click into cell" xr:uid="{8EFA76B9-B6E4-4BBF-AA04-C20C81DEF731}">
          <x14:formula1>
            <xm:f>'Set Values'!$DP$3:$DP$13</xm:f>
          </x14:formula1>
          <xm:sqref>BI13</xm:sqref>
        </x14:dataValidation>
        <x14:dataValidation type="list" allowBlank="1" prompt="To enter free text, select cell and type - do not click into cell" xr:uid="{C59A90F2-F194-4BC2-8617-D0A9D7268273}">
          <x14:formula1>
            <xm:f>'Set Values'!$DQ$3:$DQ$13</xm:f>
          </x14:formula1>
          <xm:sqref>BJ13</xm:sqref>
        </x14:dataValidation>
        <x14:dataValidation type="list" allowBlank="1" prompt="To enter free text, select cell and type - do not click into cell" xr:uid="{8097435E-BB07-40EF-95C9-3C19DB6304A3}">
          <x14:formula1>
            <xm:f>'Set Values'!$DR$3:$DR$13</xm:f>
          </x14:formula1>
          <xm:sqref>BK13</xm:sqref>
        </x14:dataValidation>
        <x14:dataValidation type="list" allowBlank="1" prompt="To enter free text, select cell and type - do not click into cell" xr:uid="{6F6C2CA7-4A97-4BDA-A8A2-8EA4F0FA2839}">
          <x14:formula1>
            <xm:f>'Set Values'!$DS$3:$DS$13</xm:f>
          </x14:formula1>
          <xm:sqref>BL13</xm:sqref>
        </x14:dataValidation>
        <x14:dataValidation type="list" allowBlank="1" prompt="To enter free text, select cell and type - do not click into cell" xr:uid="{67C1F871-EEDE-4AF7-8965-E5648578E8A2}">
          <x14:formula1>
            <xm:f>'Set Values'!$DT$3:$DT$13</xm:f>
          </x14:formula1>
          <xm:sqref>BM13</xm:sqref>
        </x14:dataValidation>
        <x14:dataValidation type="list" allowBlank="1" prompt="To enter free text, select cell and type - do not click into cell" xr:uid="{AC41B4B6-492B-4AA9-93B4-6406A1E180E5}">
          <x14:formula1>
            <xm:f>'Set Values'!$DU$3:$DU$13</xm:f>
          </x14:formula1>
          <xm:sqref>BN13</xm:sqref>
        </x14:dataValidation>
        <x14:dataValidation type="list" allowBlank="1" prompt="To enter free text, select cell and type - do not click into cell" xr:uid="{BF1C9761-6366-40C8-9F58-15529D4CA1D0}">
          <x14:formula1>
            <xm:f>'Set Values'!$DV$3:$DV$13</xm:f>
          </x14:formula1>
          <xm:sqref>BO13</xm:sqref>
        </x14:dataValidation>
        <x14:dataValidation type="list" allowBlank="1" prompt="To enter free text, select cell and type - do not click into cell" xr:uid="{6CC551EE-72A6-445E-B7B1-9B3938053E84}">
          <x14:formula1>
            <xm:f>'Set Values'!$DW$3:$DW$13</xm:f>
          </x14:formula1>
          <xm:sqref>BP13</xm:sqref>
        </x14:dataValidation>
        <x14:dataValidation type="list" allowBlank="1" prompt="To enter free text, select cell and type - do not click into cell" xr:uid="{7C9C6D80-15AA-4D34-ADBE-BDF439876647}">
          <x14:formula1>
            <xm:f>'Set Values'!$DX$3:$DX$13</xm:f>
          </x14:formula1>
          <xm:sqref>BQ13</xm:sqref>
        </x14:dataValidation>
        <x14:dataValidation type="list" allowBlank="1" prompt="To enter free text, select cell and type - do not click into cell" xr:uid="{FD1BDAE1-854C-4679-9ED7-2DFDB366E20B}">
          <x14:formula1>
            <xm:f>'Set Values'!$DY$3:$DY$13</xm:f>
          </x14:formula1>
          <xm:sqref>BR13</xm:sqref>
        </x14:dataValidation>
        <x14:dataValidation type="list" allowBlank="1" prompt="To enter free text, select cell and type - do not click into cell" xr:uid="{E57F4032-6C54-44EB-93A8-93798FAE9B57}">
          <x14:formula1>
            <xm:f>'Set Values'!$DZ$3:$DZ$13</xm:f>
          </x14:formula1>
          <xm:sqref>BS13</xm:sqref>
        </x14:dataValidation>
        <x14:dataValidation type="list" allowBlank="1" prompt="To enter free text, select cell and type - do not click into cell" xr:uid="{10AF22F0-3EA3-401C-80D1-EC48BB7BE2AA}">
          <x14:formula1>
            <xm:f>'Set Values'!$EA$3:$EA$13</xm:f>
          </x14:formula1>
          <xm:sqref>BT13</xm:sqref>
        </x14:dataValidation>
        <x14:dataValidation type="list" allowBlank="1" prompt="To enter free text, select cell and type - do not click into cell" xr:uid="{B68A4F2B-9C57-4519-AF5E-53CADD1A3A69}">
          <x14:formula1>
            <xm:f>'Set Values'!$EB$3:$EB$13</xm:f>
          </x14:formula1>
          <xm:sqref>BU13</xm:sqref>
        </x14:dataValidation>
        <x14:dataValidation type="list" allowBlank="1" prompt="To enter free text, select cell and type - do not click into cell" xr:uid="{39D66E05-459F-47A9-ABDA-C14651A608A8}">
          <x14:formula1>
            <xm:f>'Set Values'!$EC$3:$EC$13</xm:f>
          </x14:formula1>
          <xm:sqref>BV13</xm:sqref>
        </x14:dataValidation>
        <x14:dataValidation type="list" allowBlank="1" prompt="To enter free text, select cell and type - do not click into cell" xr:uid="{F8ACE89C-4AC9-4374-83A0-5FD43DBB194D}">
          <x14:formula1>
            <xm:f>'Set Values'!$ED$3:$ED$13</xm:f>
          </x14:formula1>
          <xm:sqref>BW13</xm:sqref>
        </x14:dataValidation>
        <x14:dataValidation type="list" allowBlank="1" prompt="To enter free text, select cell and type - do not click into cell" xr:uid="{68C921E6-18A9-4DF2-BCDB-1A5F054EBE8E}">
          <x14:formula1>
            <xm:f>'Set Values'!$EE$3:$EE$13</xm:f>
          </x14:formula1>
          <xm:sqref>BX13</xm:sqref>
        </x14:dataValidation>
        <x14:dataValidation type="list" allowBlank="1" prompt="To enter free text, select cell and type - do not click into cell" xr:uid="{B4E09E8C-BD3E-444A-8022-F2AD0E17B38A}">
          <x14:formula1>
            <xm:f>'Set Values'!$EF$3:$EF$13</xm:f>
          </x14:formula1>
          <xm:sqref>BY13</xm:sqref>
        </x14:dataValidation>
        <x14:dataValidation type="list" allowBlank="1" prompt="To enter free text, select cell and type - do not click into cell" xr:uid="{56775794-8F19-464A-A2D0-FCE7E8F617B9}">
          <x14:formula1>
            <xm:f>'Set Values'!$EG$3:$EG$13</xm:f>
          </x14:formula1>
          <xm:sqref>BZ13</xm:sqref>
        </x14:dataValidation>
        <x14:dataValidation type="list" allowBlank="1" prompt="To enter free text, select cell and type - do not click into cell" xr:uid="{A87614CD-58F1-482C-A205-E69DE4BC3A6B}">
          <x14:formula1>
            <xm:f>'Set Values'!$EH$3:$EH$13</xm:f>
          </x14:formula1>
          <xm:sqref>CA13</xm:sqref>
        </x14:dataValidation>
        <x14:dataValidation type="list" allowBlank="1" prompt="To enter free text, select cell and type - do not click into cell" xr:uid="{DABB9B6D-716C-4545-A7F2-88C48328A056}">
          <x14:formula1>
            <xm:f>'Set Values'!$EI$3:$EI$13</xm:f>
          </x14:formula1>
          <xm:sqref>CB13</xm:sqref>
        </x14:dataValidation>
        <x14:dataValidation type="list" allowBlank="1" prompt="To enter free text, select cell and type - do not click into cell" xr:uid="{0B345E9D-09F9-4B8C-89DD-96F90BBD9F02}">
          <x14:formula1>
            <xm:f>'Set Values'!$EJ$3:$EJ$13</xm:f>
          </x14:formula1>
          <xm:sqref>CC13</xm:sqref>
        </x14:dataValidation>
        <x14:dataValidation type="list" allowBlank="1" prompt="To enter free text, select cell and type - do not click into cell" xr:uid="{5C82B15E-34FA-40C7-9C7A-F6056D1527C8}">
          <x14:formula1>
            <xm:f>'Set Values'!$EK$3:$EK$13</xm:f>
          </x14:formula1>
          <xm:sqref>CD13</xm:sqref>
        </x14:dataValidation>
        <x14:dataValidation type="list" allowBlank="1" prompt="To enter free text, select cell and type - do not click into cell" xr:uid="{E4B2A46D-4FE0-4D15-A88E-F7F3F7C0934B}">
          <x14:formula1>
            <xm:f>'Set Values'!$EL$3:$EL$13</xm:f>
          </x14:formula1>
          <xm:sqref>CE13</xm:sqref>
        </x14:dataValidation>
        <x14:dataValidation type="list" allowBlank="1" prompt="To enter free text, select cell and type - do not click into cell" xr:uid="{1BBDBB92-50E0-406D-B6B2-2691D0861FE7}">
          <x14:formula1>
            <xm:f>'Set Values'!$EM$3:$EM$13</xm:f>
          </x14:formula1>
          <xm:sqref>CF13</xm:sqref>
        </x14:dataValidation>
        <x14:dataValidation type="list" allowBlank="1" prompt="To enter free text, select cell and type - do not click into cell" xr:uid="{B3C42EBE-B00C-4CDA-B776-73119D94CE95}">
          <x14:formula1>
            <xm:f>'Set Values'!$EN$3:$EN$13</xm:f>
          </x14:formula1>
          <xm:sqref>CG13</xm:sqref>
        </x14:dataValidation>
        <x14:dataValidation type="list" allowBlank="1" prompt="To enter free text, select cell and type - do not click into cell" xr:uid="{32B549F2-19E1-49A9-B9F7-F617251031A1}">
          <x14:formula1>
            <xm:f>'Set Values'!$EO$3:$EO$13</xm:f>
          </x14:formula1>
          <xm:sqref>CH13</xm:sqref>
        </x14:dataValidation>
        <x14:dataValidation type="list" allowBlank="1" prompt="To enter free text, select cell and type - do not click into cell" xr:uid="{71DA20F2-065D-4AFB-8610-32E6F3C29387}">
          <x14:formula1>
            <xm:f>'Set Values'!$EP$3:$EP$13</xm:f>
          </x14:formula1>
          <xm:sqref>CI13</xm:sqref>
        </x14:dataValidation>
        <x14:dataValidation type="list" allowBlank="1" prompt="To enter free text, select cell and type - do not click into cell" xr:uid="{85DB19A6-7D5F-44A4-B0AC-2069F6907C42}">
          <x14:formula1>
            <xm:f>'Set Values'!$EQ$3:$EQ$13</xm:f>
          </x14:formula1>
          <xm:sqref>CJ13</xm:sqref>
        </x14:dataValidation>
        <x14:dataValidation type="list" allowBlank="1" prompt="To enter free text, select cell and type - do not click into cell" xr:uid="{BD3A8546-1B90-485D-B08B-CBB99D08C693}">
          <x14:formula1>
            <xm:f>'Set Values'!$ER$3:$ER$13</xm:f>
          </x14:formula1>
          <xm:sqref>CK13</xm:sqref>
        </x14:dataValidation>
        <x14:dataValidation type="list" allowBlank="1" prompt="To enter free text, select cell and type - do not click into cell" xr:uid="{A4F1D924-C163-4A41-9E04-B4D86F3ED037}">
          <x14:formula1>
            <xm:f>'Set Values'!$ES$3:$ES$13</xm:f>
          </x14:formula1>
          <xm:sqref>CL13</xm:sqref>
        </x14:dataValidation>
        <x14:dataValidation type="list" allowBlank="1" prompt="To enter free text, select cell and type - do not click into cell" xr:uid="{DB422086-274B-489A-8608-A5B0D08338A8}">
          <x14:formula1>
            <xm:f>'Set Values'!$ET$3:$ET$13</xm:f>
          </x14:formula1>
          <xm:sqref>CM13</xm:sqref>
        </x14:dataValidation>
        <x14:dataValidation type="list" allowBlank="1" prompt="To enter free text, select cell and type - do not click into cell" xr:uid="{1D74E103-2B8F-40F1-87C5-2A021A9FA804}">
          <x14:formula1>
            <xm:f>'Set Values'!$EU$3:$EU$13</xm:f>
          </x14:formula1>
          <xm:sqref>CN13</xm:sqref>
        </x14:dataValidation>
        <x14:dataValidation type="list" allowBlank="1" prompt="To enter free text, select cell and type - do not click into cell" xr:uid="{820C67A0-1B52-49AC-A90A-3B8741D4B957}">
          <x14:formula1>
            <xm:f>'Set Values'!$EV$3:$EV$13</xm:f>
          </x14:formula1>
          <xm:sqref>CO13</xm:sqref>
        </x14:dataValidation>
        <x14:dataValidation type="list" allowBlank="1" prompt="To enter free text, select cell and type - do not click into cell" xr:uid="{C2FB9E74-8097-4682-971A-3F43FCB3466A}">
          <x14:formula1>
            <xm:f>'Set Values'!$EW$3:$EW$13</xm:f>
          </x14:formula1>
          <xm:sqref>CP13</xm:sqref>
        </x14:dataValidation>
        <x14:dataValidation type="list" allowBlank="1" prompt="To enter free text, select cell and type - do not click into cell" xr:uid="{0F81EEBB-608A-47D2-8DB0-EE2455B45F1F}">
          <x14:formula1>
            <xm:f>'Set Values'!$EX$3:$EX$13</xm:f>
          </x14:formula1>
          <xm:sqref>CQ13</xm:sqref>
        </x14:dataValidation>
        <x14:dataValidation type="list" allowBlank="1" prompt="To enter free text, select cell and type - do not click into cell" xr:uid="{EFE543A8-A388-4857-ABAB-109548AD1B6A}">
          <x14:formula1>
            <xm:f>'Set Values'!$EY$3:$EY$13</xm:f>
          </x14:formula1>
          <xm:sqref>CR13</xm:sqref>
        </x14:dataValidation>
        <x14:dataValidation type="list" allowBlank="1" prompt="To enter free text, select cell and type - do not click into cell" xr:uid="{D50F56CB-1BD4-434F-8C2B-1A237734F862}">
          <x14:formula1>
            <xm:f>'Set Values'!$EZ$3:$EZ$13</xm:f>
          </x14:formula1>
          <xm:sqref>CS13</xm:sqref>
        </x14:dataValidation>
        <x14:dataValidation type="list" allowBlank="1" prompt="To enter free text, select cell and type - do not click into cell" xr:uid="{64F7D380-6B1B-476D-8990-467E7707EAB8}">
          <x14:formula1>
            <xm:f>'Set Values'!$FA$3:$FA$13</xm:f>
          </x14:formula1>
          <xm:sqref>CT13</xm:sqref>
        </x14:dataValidation>
        <x14:dataValidation type="list" allowBlank="1" prompt="To enter free text, select cell and type - do not click into cell" xr:uid="{76980163-4F04-412F-B460-414BBB9DEF73}">
          <x14:formula1>
            <xm:f>'Set Values'!$FB$3:$FB$13</xm:f>
          </x14:formula1>
          <xm:sqref>CU13</xm:sqref>
        </x14:dataValidation>
        <x14:dataValidation type="list" allowBlank="1" prompt="To enter free text, select cell and type - do not click into cell" xr:uid="{067E1764-356E-4B3B-9AAA-91638BCCBDA5}">
          <x14:formula1>
            <xm:f>'Set Values'!$FC$3:$FC$13</xm:f>
          </x14:formula1>
          <xm:sqref>CV13</xm:sqref>
        </x14:dataValidation>
        <x14:dataValidation type="list" allowBlank="1" prompt="To enter free text, select cell and type - do not click into cell" xr:uid="{237992BC-5206-4766-BB15-9618B1DB6DC1}">
          <x14:formula1>
            <xm:f>'Set Values'!$FD$3:$FD$13</xm:f>
          </x14:formula1>
          <xm:sqref>CW13</xm:sqref>
        </x14:dataValidation>
        <x14:dataValidation type="list" allowBlank="1" prompt="To enter free text, select cell and type - do not click into cell" xr:uid="{105D47C3-C4E3-4FE8-966F-4F42F642ABB3}">
          <x14:formula1>
            <xm:f>'Set Values'!$FE$3:$FE$13</xm:f>
          </x14:formula1>
          <xm:sqref>CX13</xm:sqref>
        </x14:dataValidation>
        <x14:dataValidation type="list" allowBlank="1" prompt="To enter free text, select cell and type - do not click into cell" xr:uid="{48996AA4-F464-40DE-971C-C033DD572E04}">
          <x14:formula1>
            <xm:f>'Set Values'!$FF$3:$FF$13</xm:f>
          </x14:formula1>
          <xm:sqref>CY13</xm:sqref>
        </x14:dataValidation>
        <x14:dataValidation type="list" allowBlank="1" prompt="To enter free text, select cell and type - do not click into cell" xr:uid="{4C94922D-8674-4FDA-90B7-2608434C4ACD}">
          <x14:formula1>
            <xm:f>'Set Values'!$FG$3:$FG$13</xm:f>
          </x14:formula1>
          <xm:sqref>CZ13</xm:sqref>
        </x14:dataValidation>
        <x14:dataValidation type="list" allowBlank="1" showErrorMessage="1" xr:uid="{9C88B145-88B9-49BF-97A7-DDE36D460B6A}">
          <x14:formula1>
            <xm:f>'Set Values'!$U$3:$U$11</xm:f>
          </x14:formula1>
          <xm:sqref>E7</xm:sqref>
        </x14:dataValidation>
        <x14:dataValidation type="list" allowBlank="1" showInputMessage="1" prompt="To enter free text, select cell and type - do not click into cell" xr:uid="{A0B9CD02-FE38-48A1-99BA-6D5492B39510}">
          <x14:formula1>
            <xm:f>'Set Values'!$Y$3:$Y$11</xm:f>
          </x14:formula1>
          <xm:sqref>E15:CZ15</xm:sqref>
        </x14:dataValidation>
        <x14:dataValidation type="list" allowBlank="1" prompt="To enter free text, select cell and type - do not click into cell" xr:uid="{701A8C17-C726-4F0E-B7DC-ACBCD360F361}">
          <x14:formula1>
            <xm:f>'Set Values'!$BN$3:$BN$13</xm:f>
          </x14:formula1>
          <xm:sqref>G13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1B793-102A-4316-97D3-36CB12AB1958}">
  <dimension ref="A1:CZ108"/>
  <sheetViews>
    <sheetView showGridLines="0" zoomScale="70" zoomScaleNormal="70" workbookViewId="0">
      <pane xSplit="4" ySplit="11" topLeftCell="E12" activePane="bottomRight" state="frozen"/>
      <selection pane="topRight" activeCell="D20" sqref="D20"/>
      <selection pane="bottomLeft" activeCell="D20" sqref="D20"/>
      <selection pane="bottomRight" activeCell="D5" sqref="D5"/>
    </sheetView>
  </sheetViews>
  <sheetFormatPr defaultColWidth="9.28515625" defaultRowHeight="14.25" x14ac:dyDescent="0.2"/>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x14ac:dyDescent="0.3">
      <c r="A1" s="73" t="s">
        <v>319</v>
      </c>
      <c r="B1" s="73"/>
      <c r="C1" s="74"/>
      <c r="D1" s="75"/>
      <c r="E1" s="73" t="s">
        <v>169</v>
      </c>
      <c r="F1" s="73" t="s">
        <v>170</v>
      </c>
      <c r="G1" s="73" t="s">
        <v>171</v>
      </c>
      <c r="H1" s="73" t="s">
        <v>172</v>
      </c>
      <c r="I1" s="73" t="s">
        <v>173</v>
      </c>
      <c r="J1" s="73" t="s">
        <v>174</v>
      </c>
      <c r="K1" s="73" t="s">
        <v>175</v>
      </c>
      <c r="L1" s="73" t="s">
        <v>176</v>
      </c>
      <c r="M1" s="73" t="s">
        <v>177</v>
      </c>
      <c r="N1" s="73" t="s">
        <v>178</v>
      </c>
      <c r="O1" s="73" t="s">
        <v>179</v>
      </c>
      <c r="P1" s="73" t="s">
        <v>180</v>
      </c>
      <c r="Q1" s="73" t="s">
        <v>181</v>
      </c>
      <c r="R1" s="73" t="s">
        <v>182</v>
      </c>
      <c r="S1" s="73" t="s">
        <v>183</v>
      </c>
      <c r="T1" s="73" t="s">
        <v>184</v>
      </c>
      <c r="U1" s="73" t="s">
        <v>185</v>
      </c>
      <c r="V1" s="73" t="s">
        <v>186</v>
      </c>
      <c r="W1" s="73" t="s">
        <v>187</v>
      </c>
      <c r="X1" s="73" t="s">
        <v>188</v>
      </c>
      <c r="Y1" s="73" t="s">
        <v>189</v>
      </c>
      <c r="Z1" s="73" t="s">
        <v>190</v>
      </c>
      <c r="AA1" s="73" t="s">
        <v>191</v>
      </c>
      <c r="AB1" s="73" t="s">
        <v>192</v>
      </c>
      <c r="AC1" s="73" t="s">
        <v>193</v>
      </c>
      <c r="AD1" s="73" t="s">
        <v>194</v>
      </c>
      <c r="AE1" s="73" t="s">
        <v>195</v>
      </c>
      <c r="AF1" s="73" t="s">
        <v>196</v>
      </c>
      <c r="AG1" s="73" t="s">
        <v>197</v>
      </c>
      <c r="AH1" s="73" t="s">
        <v>198</v>
      </c>
      <c r="AI1" s="73" t="s">
        <v>199</v>
      </c>
      <c r="AJ1" s="73" t="s">
        <v>200</v>
      </c>
      <c r="AK1" s="73" t="s">
        <v>201</v>
      </c>
      <c r="AL1" s="73" t="s">
        <v>202</v>
      </c>
      <c r="AM1" s="73" t="s">
        <v>203</v>
      </c>
      <c r="AN1" s="73" t="s">
        <v>204</v>
      </c>
      <c r="AO1" s="73" t="s">
        <v>205</v>
      </c>
      <c r="AP1" s="73" t="s">
        <v>206</v>
      </c>
      <c r="AQ1" s="73" t="s">
        <v>207</v>
      </c>
      <c r="AR1" s="73" t="s">
        <v>208</v>
      </c>
      <c r="AS1" s="73" t="s">
        <v>209</v>
      </c>
      <c r="AT1" s="73" t="s">
        <v>210</v>
      </c>
      <c r="AU1" s="73" t="s">
        <v>211</v>
      </c>
      <c r="AV1" s="73" t="s">
        <v>212</v>
      </c>
      <c r="AW1" s="73" t="s">
        <v>213</v>
      </c>
      <c r="AX1" s="73" t="s">
        <v>214</v>
      </c>
      <c r="AY1" s="73" t="s">
        <v>215</v>
      </c>
      <c r="AZ1" s="73" t="s">
        <v>216</v>
      </c>
      <c r="BA1" s="73" t="s">
        <v>217</v>
      </c>
      <c r="BB1" s="73" t="s">
        <v>218</v>
      </c>
      <c r="BC1" s="73" t="s">
        <v>219</v>
      </c>
      <c r="BD1" s="73" t="s">
        <v>220</v>
      </c>
      <c r="BE1" s="73" t="s">
        <v>221</v>
      </c>
      <c r="BF1" s="73" t="s">
        <v>222</v>
      </c>
      <c r="BG1" s="73" t="s">
        <v>223</v>
      </c>
      <c r="BH1" s="73" t="s">
        <v>224</v>
      </c>
      <c r="BI1" s="73" t="s">
        <v>225</v>
      </c>
      <c r="BJ1" s="73" t="s">
        <v>226</v>
      </c>
      <c r="BK1" s="73" t="s">
        <v>227</v>
      </c>
      <c r="BL1" s="73" t="s">
        <v>228</v>
      </c>
      <c r="BM1" s="73" t="s">
        <v>229</v>
      </c>
      <c r="BN1" s="73" t="s">
        <v>230</v>
      </c>
      <c r="BO1" s="73" t="s">
        <v>231</v>
      </c>
      <c r="BP1" s="73" t="s">
        <v>232</v>
      </c>
      <c r="BQ1" s="73" t="s">
        <v>233</v>
      </c>
      <c r="BR1" s="73" t="s">
        <v>234</v>
      </c>
      <c r="BS1" s="73" t="s">
        <v>235</v>
      </c>
      <c r="BT1" s="73" t="s">
        <v>236</v>
      </c>
      <c r="BU1" s="73" t="s">
        <v>237</v>
      </c>
      <c r="BV1" s="73" t="s">
        <v>238</v>
      </c>
      <c r="BW1" s="73" t="s">
        <v>239</v>
      </c>
      <c r="BX1" s="73" t="s">
        <v>240</v>
      </c>
      <c r="BY1" s="73" t="s">
        <v>241</v>
      </c>
      <c r="BZ1" s="73" t="s">
        <v>242</v>
      </c>
      <c r="CA1" s="73" t="s">
        <v>243</v>
      </c>
      <c r="CB1" s="73" t="s">
        <v>244</v>
      </c>
      <c r="CC1" s="73" t="s">
        <v>245</v>
      </c>
      <c r="CD1" s="73" t="s">
        <v>246</v>
      </c>
      <c r="CE1" s="73" t="s">
        <v>247</v>
      </c>
      <c r="CF1" s="73" t="s">
        <v>248</v>
      </c>
      <c r="CG1" s="73" t="s">
        <v>249</v>
      </c>
      <c r="CH1" s="73" t="s">
        <v>250</v>
      </c>
      <c r="CI1" s="73" t="s">
        <v>251</v>
      </c>
      <c r="CJ1" s="73" t="s">
        <v>252</v>
      </c>
      <c r="CK1" s="73" t="s">
        <v>253</v>
      </c>
      <c r="CL1" s="73" t="s">
        <v>254</v>
      </c>
      <c r="CM1" s="73" t="s">
        <v>255</v>
      </c>
      <c r="CN1" s="73" t="s">
        <v>256</v>
      </c>
      <c r="CO1" s="73" t="s">
        <v>257</v>
      </c>
      <c r="CP1" s="73" t="s">
        <v>258</v>
      </c>
      <c r="CQ1" s="73" t="s">
        <v>259</v>
      </c>
      <c r="CR1" s="73" t="s">
        <v>260</v>
      </c>
      <c r="CS1" s="73" t="s">
        <v>261</v>
      </c>
      <c r="CT1" s="73" t="s">
        <v>262</v>
      </c>
      <c r="CU1" s="73" t="s">
        <v>263</v>
      </c>
      <c r="CV1" s="73" t="s">
        <v>264</v>
      </c>
      <c r="CW1" s="73" t="s">
        <v>265</v>
      </c>
      <c r="CX1" s="73" t="s">
        <v>266</v>
      </c>
      <c r="CY1" s="73" t="s">
        <v>267</v>
      </c>
      <c r="CZ1" s="73" t="s">
        <v>268</v>
      </c>
    </row>
    <row r="2" spans="1:104" ht="28.5" customHeight="1" x14ac:dyDescent="0.3">
      <c r="A2" s="24" t="s">
        <v>320</v>
      </c>
      <c r="C2" s="24"/>
      <c r="D2" s="1"/>
    </row>
    <row r="3" spans="1:104" ht="31.15" customHeight="1" x14ac:dyDescent="0.2">
      <c r="A3" s="301" t="s">
        <v>321</v>
      </c>
      <c r="B3" s="302"/>
      <c r="C3" s="302"/>
      <c r="D3" s="57"/>
    </row>
    <row r="4" spans="1:104" ht="15" x14ac:dyDescent="0.2">
      <c r="A4" s="54" t="s">
        <v>51</v>
      </c>
      <c r="B4" s="55" t="s">
        <v>52</v>
      </c>
      <c r="C4" s="55" t="s">
        <v>53</v>
      </c>
      <c r="D4" s="87" t="str">
        <f>IF('I_State and program information'!E25="","[Plan 1]",'I_State and program information'!E25)</f>
        <v>Access Dental Plan, Inc.</v>
      </c>
    </row>
    <row r="5" spans="1:104" ht="57" x14ac:dyDescent="0.2">
      <c r="A5" s="16" t="s">
        <v>322</v>
      </c>
      <c r="B5" s="82" t="s">
        <v>323</v>
      </c>
      <c r="C5" s="15" t="s">
        <v>324</v>
      </c>
      <c r="D5" s="56" t="s">
        <v>325</v>
      </c>
    </row>
    <row r="6" spans="1:104" ht="15" customHeight="1" x14ac:dyDescent="0.2">
      <c r="A6" s="278"/>
      <c r="B6" s="278"/>
      <c r="C6" s="278"/>
      <c r="D6" s="278"/>
    </row>
    <row r="7" spans="1:104" ht="15" customHeight="1" x14ac:dyDescent="0.2">
      <c r="A7" s="260" t="s">
        <v>326</v>
      </c>
      <c r="B7" s="278"/>
      <c r="C7" s="278"/>
      <c r="D7" s="278"/>
    </row>
    <row r="8" spans="1:104" ht="15" customHeight="1" x14ac:dyDescent="0.2">
      <c r="A8" s="256" t="s">
        <v>327</v>
      </c>
      <c r="B8" s="278"/>
      <c r="C8" s="278"/>
      <c r="D8" s="278"/>
    </row>
    <row r="9" spans="1:104" ht="35.450000000000003" customHeight="1" x14ac:dyDescent="0.3">
      <c r="A9" s="24" t="s">
        <v>328</v>
      </c>
      <c r="B9" s="24"/>
      <c r="D9" s="2"/>
    </row>
    <row r="10" spans="1:104" ht="39.6" customHeight="1" x14ac:dyDescent="0.2">
      <c r="A10" s="282" t="s">
        <v>329</v>
      </c>
      <c r="B10" s="283"/>
      <c r="C10" s="283"/>
      <c r="D10" s="227"/>
    </row>
    <row r="11" spans="1:104" ht="90" x14ac:dyDescent="0.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Dental; 
Provider to enrollee ratios; 
Adult and Pediatric; 
Large metro</v>
      </c>
      <c r="F11" s="85" t="str">
        <f>"Standard #2:"&amp;CHAR(10)&amp;CHAR(10)&amp;IF('II_Program-level standards'!F7="","",'II_Program-level standards'!F7&amp;"; "&amp;CHAR(10)&amp;'II_Program-level standards'!F9&amp;"; "&amp;CHAR(10)&amp;'II_Program-level standards'!F14&amp;"; "&amp;CHAR(10)&amp;'II_Program-level standards'!F15)</f>
        <v>Standard #2:
Dental; 
Provider to enrollee ratios; 
Adult and Pediatric; 
Large metro</v>
      </c>
      <c r="G11" s="85" t="str">
        <f>"Standard #3:"&amp;CHAR(10)&amp;CHAR(10)&amp;IF('II_Program-level standards'!G7="","",'II_Program-level standards'!G7&amp;"; "&amp;CHAR(10)&amp;'II_Program-level standards'!G9&amp;"; "&amp;CHAR(10)&amp;'II_Program-level standards'!G14&amp;"; "&amp;CHAR(10)&amp;'II_Program-level standards'!G15)</f>
        <v>Standard #3:
Dental; 
Maximum time to travel; 
Adult and Pediatric; 
Large metro</v>
      </c>
      <c r="H11" s="85" t="str">
        <f>"Standard #4:"&amp;CHAR(10)&amp;CHAR(10)&amp;IF('II_Program-level standards'!H7="","",'II_Program-level standards'!H7&amp;"; "&amp;CHAR(10)&amp;'II_Program-level standards'!H9&amp;"; "&amp;CHAR(10)&amp;'II_Program-level standards'!H14&amp;"; "&amp;CHAR(10)&amp;'II_Program-level standards'!H15)</f>
        <v>Standard #4:
Dental; 
Maximum distance to travel; 
Adult and Pediatric; 
Large metro</v>
      </c>
      <c r="I11" s="85" t="str">
        <f>"Standard #5:"&amp;CHAR(10)&amp;CHAR(10)&amp;IF('II_Program-level standards'!I7="","",'II_Program-level standards'!I7&amp;"; "&amp;CHAR(10)&amp;'II_Program-level standards'!I9&amp;"; "&amp;CHAR(10)&amp;'II_Program-level standards'!I14&amp;"; "&amp;CHAR(10)&amp;'II_Program-level standards'!I15)</f>
        <v>Standard #5:
Dental; 
Appointment wait time; 
Adult and Pediatric; 
Large metro</v>
      </c>
      <c r="J11" s="85" t="str">
        <f>"Standard #6:"&amp;CHAR(10)&amp;CHAR(10)&amp;IF('II_Program-level standards'!J7="","",'II_Program-level standards'!J7&amp;"; "&amp;CHAR(10)&amp;'II_Program-level standards'!J9&amp;"; "&amp;CHAR(10)&amp;'II_Program-level standards'!J14&amp;"; "&amp;CHAR(10)&amp;'II_Program-level standards'!J15)</f>
        <v>Standard #6:
Dental; 
Appointment wait time; 
Adult; 
Large metro</v>
      </c>
      <c r="K11" s="85" t="str">
        <f>"Standard #7:"&amp;CHAR(10)&amp;CHAR(10)&amp;IF('II_Program-level standards'!K7="","",'II_Program-level standards'!K7&amp;"; "&amp;CHAR(10)&amp;'II_Program-level standards'!K9&amp;"; "&amp;CHAR(10)&amp;'II_Program-level standards'!K14&amp;"; "&amp;CHAR(10)&amp;'II_Program-level standards'!K15)</f>
        <v>Standard #7:
Dental; 
Appointment wait time; 
Pediatric; 
Large metro</v>
      </c>
      <c r="L11" s="85" t="str">
        <f>"Standard #8:"&amp;CHAR(10)&amp;CHAR(10)&amp;IF('II_Program-level standards'!L7="","",'II_Program-level standards'!L7&amp;"; "&amp;CHAR(10)&amp;'II_Program-level standards'!L9&amp;"; "&amp;CHAR(10)&amp;'II_Program-level standards'!L14&amp;"; "&amp;CHAR(10)&amp;'II_Program-level standards'!L15)</f>
        <v>Standard #8:
Dental; 
Appointment wait time; 
Adult and Pediatric; 
Large metro</v>
      </c>
      <c r="M11" s="85" t="str">
        <f>"Standard #9:"&amp;CHAR(10)&amp;CHAR(10)&amp;IF('II_Program-level standards'!M7="","",'II_Program-level standards'!M7&amp;"; "&amp;CHAR(10)&amp;'II_Program-level standards'!M9&amp;"; "&amp;CHAR(10)&amp;'II_Program-level standards'!M14&amp;"; "&amp;CHAR(10)&amp;'II_Program-level standards'!M15)</f>
        <v xml:space="preserve">Standard #9:
</v>
      </c>
      <c r="N11" s="85" t="str">
        <f>"Standard #10:"&amp;CHAR(10)&amp;CHAR(10)&amp;IF('II_Program-level standards'!N7="","",'II_Program-level standards'!N7&amp;"; "&amp;CHAR(10)&amp;'II_Program-level standards'!N9&amp;"; "&amp;CHAR(10)&amp;'II_Program-level standards'!N14&amp;"; "&amp;CHAR(10)&amp;'II_Program-level standards'!N15)</f>
        <v xml:space="preserve">Standard #10:
</v>
      </c>
      <c r="O11" s="85" t="str">
        <f>"Standard #11:"&amp;CHAR(10)&amp;CHAR(10)&amp;IF('II_Program-level standards'!O7="","",'II_Program-level standards'!O7&amp;"; "&amp;CHAR(10)&amp;'II_Program-level standards'!O9&amp;"; "&amp;CHAR(10)&amp;'II_Program-level standards'!O14&amp;"; "&amp;CHAR(10)&amp;'II_Program-level standards'!O15)</f>
        <v xml:space="preserve">Standard #11:
</v>
      </c>
      <c r="P11" s="85" t="str">
        <f>"Standard #12:"&amp;CHAR(10)&amp;CHAR(10)&amp;IF('II_Program-level standards'!P7="","",'II_Program-level standards'!P7&amp;"; "&amp;CHAR(10)&amp;'II_Program-level standards'!P9&amp;"; "&amp;CHAR(10)&amp;'II_Program-level standards'!P14&amp;"; "&amp;CHAR(10)&amp;'II_Program-level standards'!P15)</f>
        <v xml:space="preserve">Standard #12:
</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x14ac:dyDescent="0.2">
      <c r="A12" s="16" t="s">
        <v>330</v>
      </c>
      <c r="B12" s="9" t="s">
        <v>331</v>
      </c>
      <c r="C12" s="15" t="s">
        <v>332</v>
      </c>
      <c r="D12" s="132" t="s">
        <v>82</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x14ac:dyDescent="0.2">
      <c r="A13" s="222"/>
      <c r="B13" s="304" t="s">
        <v>333</v>
      </c>
      <c r="C13" s="305"/>
      <c r="D13" s="243" t="s">
        <v>162</v>
      </c>
      <c r="E13" s="244" t="s">
        <v>162</v>
      </c>
      <c r="F13" s="244" t="s">
        <v>162</v>
      </c>
      <c r="G13" s="244" t="s">
        <v>162</v>
      </c>
      <c r="H13" s="244" t="s">
        <v>162</v>
      </c>
      <c r="I13" s="244" t="s">
        <v>162</v>
      </c>
      <c r="J13" s="244" t="s">
        <v>162</v>
      </c>
      <c r="K13" s="244" t="s">
        <v>162</v>
      </c>
      <c r="L13" s="244" t="s">
        <v>162</v>
      </c>
      <c r="M13" s="244" t="s">
        <v>162</v>
      </c>
      <c r="N13" s="244" t="s">
        <v>162</v>
      </c>
      <c r="O13" s="244" t="s">
        <v>162</v>
      </c>
      <c r="P13" s="244" t="s">
        <v>162</v>
      </c>
      <c r="Q13" s="244" t="s">
        <v>162</v>
      </c>
      <c r="R13" s="244" t="s">
        <v>162</v>
      </c>
      <c r="S13" s="244" t="s">
        <v>162</v>
      </c>
      <c r="T13" s="244" t="s">
        <v>162</v>
      </c>
      <c r="U13" s="244" t="s">
        <v>162</v>
      </c>
      <c r="V13" s="244" t="s">
        <v>162</v>
      </c>
      <c r="W13" s="244" t="s">
        <v>162</v>
      </c>
      <c r="X13" s="244" t="s">
        <v>162</v>
      </c>
      <c r="Y13" s="244" t="s">
        <v>162</v>
      </c>
      <c r="Z13" s="244" t="s">
        <v>162</v>
      </c>
      <c r="AA13" s="244" t="s">
        <v>162</v>
      </c>
      <c r="AB13" s="244" t="s">
        <v>162</v>
      </c>
      <c r="AC13" s="244" t="s">
        <v>162</v>
      </c>
      <c r="AD13" s="244" t="s">
        <v>162</v>
      </c>
      <c r="AE13" s="244" t="s">
        <v>162</v>
      </c>
      <c r="AF13" s="244" t="s">
        <v>162</v>
      </c>
      <c r="AG13" s="244" t="s">
        <v>162</v>
      </c>
      <c r="AH13" s="244" t="s">
        <v>162</v>
      </c>
      <c r="AI13" s="244" t="s">
        <v>162</v>
      </c>
      <c r="AJ13" s="244" t="s">
        <v>162</v>
      </c>
      <c r="AK13" s="244" t="s">
        <v>162</v>
      </c>
      <c r="AL13" s="244" t="s">
        <v>162</v>
      </c>
      <c r="AM13" s="244" t="s">
        <v>162</v>
      </c>
      <c r="AN13" s="244" t="s">
        <v>162</v>
      </c>
      <c r="AO13" s="244" t="s">
        <v>162</v>
      </c>
      <c r="AP13" s="244" t="s">
        <v>162</v>
      </c>
      <c r="AQ13" s="244" t="s">
        <v>162</v>
      </c>
      <c r="AR13" s="244" t="s">
        <v>162</v>
      </c>
      <c r="AS13" s="244" t="s">
        <v>162</v>
      </c>
      <c r="AT13" s="244" t="s">
        <v>162</v>
      </c>
      <c r="AU13" s="244" t="s">
        <v>162</v>
      </c>
      <c r="AV13" s="244" t="s">
        <v>162</v>
      </c>
      <c r="AW13" s="244" t="s">
        <v>162</v>
      </c>
      <c r="AX13" s="244" t="s">
        <v>162</v>
      </c>
      <c r="AY13" s="244" t="s">
        <v>162</v>
      </c>
      <c r="AZ13" s="244" t="s">
        <v>162</v>
      </c>
      <c r="BA13" s="244" t="s">
        <v>162</v>
      </c>
      <c r="BB13" s="244" t="s">
        <v>162</v>
      </c>
      <c r="BC13" s="244" t="s">
        <v>162</v>
      </c>
      <c r="BD13" s="244" t="s">
        <v>162</v>
      </c>
      <c r="BE13" s="244" t="s">
        <v>162</v>
      </c>
      <c r="BF13" s="244" t="s">
        <v>162</v>
      </c>
      <c r="BG13" s="244" t="s">
        <v>162</v>
      </c>
      <c r="BH13" s="244" t="s">
        <v>162</v>
      </c>
      <c r="BI13" s="244" t="s">
        <v>162</v>
      </c>
      <c r="BJ13" s="244" t="s">
        <v>162</v>
      </c>
      <c r="BK13" s="244" t="s">
        <v>162</v>
      </c>
      <c r="BL13" s="244" t="s">
        <v>162</v>
      </c>
      <c r="BM13" s="244" t="s">
        <v>162</v>
      </c>
      <c r="BN13" s="244" t="s">
        <v>162</v>
      </c>
      <c r="BO13" s="244" t="s">
        <v>162</v>
      </c>
      <c r="BP13" s="244" t="s">
        <v>162</v>
      </c>
      <c r="BQ13" s="244" t="s">
        <v>162</v>
      </c>
      <c r="BR13" s="244" t="s">
        <v>162</v>
      </c>
      <c r="BS13" s="244" t="s">
        <v>162</v>
      </c>
      <c r="BT13" s="244" t="s">
        <v>162</v>
      </c>
      <c r="BU13" s="244" t="s">
        <v>162</v>
      </c>
      <c r="BV13" s="244" t="s">
        <v>162</v>
      </c>
      <c r="BW13" s="244" t="s">
        <v>162</v>
      </c>
      <c r="BX13" s="244" t="s">
        <v>162</v>
      </c>
      <c r="BY13" s="244" t="s">
        <v>162</v>
      </c>
      <c r="BZ13" s="244" t="s">
        <v>162</v>
      </c>
      <c r="CA13" s="244" t="s">
        <v>162</v>
      </c>
      <c r="CB13" s="244" t="s">
        <v>162</v>
      </c>
      <c r="CC13" s="244" t="s">
        <v>162</v>
      </c>
      <c r="CD13" s="244" t="s">
        <v>162</v>
      </c>
      <c r="CE13" s="244" t="s">
        <v>162</v>
      </c>
      <c r="CF13" s="244" t="s">
        <v>162</v>
      </c>
      <c r="CG13" s="244" t="s">
        <v>162</v>
      </c>
      <c r="CH13" s="244" t="s">
        <v>162</v>
      </c>
      <c r="CI13" s="244" t="s">
        <v>162</v>
      </c>
      <c r="CJ13" s="244" t="s">
        <v>162</v>
      </c>
      <c r="CK13" s="244" t="s">
        <v>162</v>
      </c>
      <c r="CL13" s="244" t="s">
        <v>162</v>
      </c>
      <c r="CM13" s="244" t="s">
        <v>162</v>
      </c>
      <c r="CN13" s="244" t="s">
        <v>162</v>
      </c>
      <c r="CO13" s="244" t="s">
        <v>162</v>
      </c>
      <c r="CP13" s="244" t="s">
        <v>162</v>
      </c>
      <c r="CQ13" s="244" t="s">
        <v>162</v>
      </c>
      <c r="CR13" s="244" t="s">
        <v>162</v>
      </c>
      <c r="CS13" s="244" t="s">
        <v>162</v>
      </c>
      <c r="CT13" s="244" t="s">
        <v>162</v>
      </c>
      <c r="CU13" s="244" t="s">
        <v>162</v>
      </c>
      <c r="CV13" s="244" t="s">
        <v>162</v>
      </c>
      <c r="CW13" s="244" t="s">
        <v>162</v>
      </c>
      <c r="CX13" s="244" t="s">
        <v>162</v>
      </c>
      <c r="CY13" s="244" t="s">
        <v>162</v>
      </c>
      <c r="CZ13" s="245" t="s">
        <v>162</v>
      </c>
    </row>
    <row r="14" spans="1:104" ht="29.45" customHeight="1" x14ac:dyDescent="0.2">
      <c r="A14" s="47"/>
      <c r="B14" s="295" t="s">
        <v>301</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x14ac:dyDescent="0.2">
      <c r="A15" s="16" t="s">
        <v>334</v>
      </c>
      <c r="B15" s="9" t="s">
        <v>335</v>
      </c>
      <c r="C15" s="211" t="s">
        <v>336</v>
      </c>
      <c r="D15" s="132" t="s">
        <v>82</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75" x14ac:dyDescent="0.2">
      <c r="A16" s="16" t="s">
        <v>337</v>
      </c>
      <c r="B16" s="9" t="s">
        <v>338</v>
      </c>
      <c r="C16" s="276" t="s">
        <v>339</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8.5" x14ac:dyDescent="0.2">
      <c r="A17" s="16" t="s">
        <v>340</v>
      </c>
      <c r="B17" s="9" t="s">
        <v>341</v>
      </c>
      <c r="C17" s="15" t="s">
        <v>342</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x14ac:dyDescent="0.2">
      <c r="A18" s="16" t="s">
        <v>343</v>
      </c>
      <c r="B18" s="9" t="s">
        <v>344</v>
      </c>
      <c r="C18" s="9" t="s">
        <v>345</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x14ac:dyDescent="0.2">
      <c r="A19" s="16" t="s">
        <v>346</v>
      </c>
      <c r="B19" s="9" t="s">
        <v>347</v>
      </c>
      <c r="C19" s="9" t="s">
        <v>348</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x14ac:dyDescent="0.2">
      <c r="A20" s="16" t="s">
        <v>349</v>
      </c>
      <c r="B20" s="9" t="s">
        <v>350</v>
      </c>
      <c r="C20" s="9" t="s">
        <v>351</v>
      </c>
      <c r="D20" s="132" t="s">
        <v>82</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x14ac:dyDescent="0.2">
      <c r="A21" s="16" t="s">
        <v>352</v>
      </c>
      <c r="B21" s="9" t="s">
        <v>353</v>
      </c>
      <c r="C21" s="9" t="s">
        <v>354</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x14ac:dyDescent="0.2">
      <c r="A22" s="16" t="s">
        <v>355</v>
      </c>
      <c r="B22" s="9" t="s">
        <v>356</v>
      </c>
      <c r="C22" s="9" t="s">
        <v>357</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x14ac:dyDescent="0.3">
      <c r="A23" s="24" t="s">
        <v>358</v>
      </c>
      <c r="B23" s="24"/>
      <c r="D23" s="63"/>
    </row>
    <row r="24" spans="1:104" s="66" customFormat="1" ht="61.9" customHeight="1" x14ac:dyDescent="0.25">
      <c r="A24" s="303" t="s">
        <v>359</v>
      </c>
      <c r="B24" s="303"/>
      <c r="C24" s="303"/>
      <c r="D24" s="303"/>
    </row>
    <row r="25" spans="1:104" s="66" customFormat="1" ht="26.45" customHeight="1" x14ac:dyDescent="0.25">
      <c r="A25" s="86" t="s">
        <v>360</v>
      </c>
      <c r="B25" s="86"/>
      <c r="C25" s="278"/>
      <c r="D25" s="206"/>
    </row>
    <row r="26" spans="1:104" s="66" customFormat="1" ht="15" customHeight="1" x14ac:dyDescent="0.25">
      <c r="A26" s="264" t="s">
        <v>361</v>
      </c>
      <c r="B26" s="86"/>
      <c r="C26" s="278"/>
      <c r="D26" s="206"/>
    </row>
    <row r="27" spans="1:104" ht="23.45" customHeight="1" x14ac:dyDescent="0.2">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x14ac:dyDescent="0.3">
      <c r="A28" s="229"/>
      <c r="B28" s="230" t="s">
        <v>362</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x14ac:dyDescent="0.2">
      <c r="A29" s="47"/>
      <c r="B29" s="219" t="s">
        <v>363</v>
      </c>
      <c r="C29" s="15" t="s">
        <v>364</v>
      </c>
      <c r="D29" s="15" t="s">
        <v>161</v>
      </c>
      <c r="E29" s="207" t="s">
        <v>162</v>
      </c>
      <c r="F29" s="208" t="s">
        <v>162</v>
      </c>
      <c r="G29" s="208" t="s">
        <v>162</v>
      </c>
      <c r="H29" s="208" t="s">
        <v>162</v>
      </c>
      <c r="I29" s="208" t="s">
        <v>162</v>
      </c>
      <c r="J29" s="208" t="s">
        <v>162</v>
      </c>
      <c r="K29" s="208" t="s">
        <v>162</v>
      </c>
      <c r="L29" s="208" t="s">
        <v>162</v>
      </c>
      <c r="M29" s="208" t="s">
        <v>162</v>
      </c>
      <c r="N29" s="208" t="s">
        <v>162</v>
      </c>
      <c r="O29" s="208" t="s">
        <v>162</v>
      </c>
      <c r="P29" s="208" t="s">
        <v>162</v>
      </c>
      <c r="Q29" s="208" t="s">
        <v>162</v>
      </c>
      <c r="R29" s="208" t="s">
        <v>162</v>
      </c>
      <c r="S29" s="208" t="s">
        <v>162</v>
      </c>
      <c r="T29" s="208" t="s">
        <v>162</v>
      </c>
      <c r="U29" s="208" t="s">
        <v>162</v>
      </c>
      <c r="V29" s="208" t="s">
        <v>162</v>
      </c>
      <c r="W29" s="208" t="s">
        <v>162</v>
      </c>
      <c r="X29" s="208" t="s">
        <v>162</v>
      </c>
      <c r="Y29" s="208" t="s">
        <v>162</v>
      </c>
      <c r="Z29" s="208" t="s">
        <v>162</v>
      </c>
      <c r="AA29" s="208" t="s">
        <v>162</v>
      </c>
      <c r="AB29" s="208" t="s">
        <v>162</v>
      </c>
      <c r="AC29" s="208" t="s">
        <v>162</v>
      </c>
      <c r="AD29" s="208" t="s">
        <v>162</v>
      </c>
      <c r="AE29" s="208" t="s">
        <v>162</v>
      </c>
      <c r="AF29" s="208" t="s">
        <v>162</v>
      </c>
      <c r="AG29" s="208" t="s">
        <v>162</v>
      </c>
      <c r="AH29" s="208" t="s">
        <v>162</v>
      </c>
      <c r="AI29" s="208" t="s">
        <v>162</v>
      </c>
      <c r="AJ29" s="208" t="s">
        <v>162</v>
      </c>
      <c r="AK29" s="208" t="s">
        <v>162</v>
      </c>
      <c r="AL29" s="208" t="s">
        <v>162</v>
      </c>
      <c r="AM29" s="208" t="s">
        <v>162</v>
      </c>
      <c r="AN29" s="208" t="s">
        <v>162</v>
      </c>
      <c r="AO29" s="208" t="s">
        <v>162</v>
      </c>
      <c r="AP29" s="208" t="s">
        <v>162</v>
      </c>
      <c r="AQ29" s="208" t="s">
        <v>162</v>
      </c>
      <c r="AR29" s="208" t="s">
        <v>162</v>
      </c>
      <c r="AS29" s="208" t="s">
        <v>162</v>
      </c>
      <c r="AT29" s="208" t="s">
        <v>162</v>
      </c>
      <c r="AU29" s="208" t="s">
        <v>162</v>
      </c>
      <c r="AV29" s="208" t="s">
        <v>162</v>
      </c>
      <c r="AW29" s="208" t="s">
        <v>162</v>
      </c>
      <c r="AX29" s="208" t="s">
        <v>162</v>
      </c>
      <c r="AY29" s="208" t="s">
        <v>162</v>
      </c>
      <c r="AZ29" s="208" t="s">
        <v>162</v>
      </c>
      <c r="BA29" s="208" t="s">
        <v>162</v>
      </c>
      <c r="BB29" s="208" t="s">
        <v>162</v>
      </c>
      <c r="BC29" s="208" t="s">
        <v>162</v>
      </c>
      <c r="BD29" s="208" t="s">
        <v>162</v>
      </c>
      <c r="BE29" s="208" t="s">
        <v>162</v>
      </c>
      <c r="BF29" s="208" t="s">
        <v>162</v>
      </c>
      <c r="BG29" s="208" t="s">
        <v>162</v>
      </c>
      <c r="BH29" s="208" t="s">
        <v>162</v>
      </c>
      <c r="BI29" s="208" t="s">
        <v>162</v>
      </c>
      <c r="BJ29" s="208" t="s">
        <v>162</v>
      </c>
      <c r="BK29" s="208" t="s">
        <v>162</v>
      </c>
      <c r="BL29" s="208" t="s">
        <v>162</v>
      </c>
      <c r="BM29" s="208" t="s">
        <v>162</v>
      </c>
      <c r="BN29" s="208" t="s">
        <v>162</v>
      </c>
      <c r="BO29" s="208" t="s">
        <v>162</v>
      </c>
      <c r="BP29" s="208" t="s">
        <v>162</v>
      </c>
      <c r="BQ29" s="208" t="s">
        <v>162</v>
      </c>
      <c r="BR29" s="208" t="s">
        <v>162</v>
      </c>
      <c r="BS29" s="208" t="s">
        <v>162</v>
      </c>
      <c r="BT29" s="208" t="s">
        <v>162</v>
      </c>
      <c r="BU29" s="208" t="s">
        <v>162</v>
      </c>
      <c r="BV29" s="208" t="s">
        <v>162</v>
      </c>
      <c r="BW29" s="208" t="s">
        <v>162</v>
      </c>
      <c r="BX29" s="208" t="s">
        <v>162</v>
      </c>
      <c r="BY29" s="208" t="s">
        <v>162</v>
      </c>
      <c r="BZ29" s="208" t="s">
        <v>162</v>
      </c>
      <c r="CA29" s="208" t="s">
        <v>162</v>
      </c>
      <c r="CB29" s="208" t="s">
        <v>162</v>
      </c>
      <c r="CC29" s="208" t="s">
        <v>162</v>
      </c>
      <c r="CD29" s="208" t="s">
        <v>162</v>
      </c>
      <c r="CE29" s="208" t="s">
        <v>162</v>
      </c>
      <c r="CF29" s="208" t="s">
        <v>162</v>
      </c>
      <c r="CG29" s="208" t="s">
        <v>162</v>
      </c>
      <c r="CH29" s="208" t="s">
        <v>162</v>
      </c>
      <c r="CI29" s="208" t="s">
        <v>162</v>
      </c>
      <c r="CJ29" s="208" t="s">
        <v>162</v>
      </c>
      <c r="CK29" s="208" t="s">
        <v>162</v>
      </c>
      <c r="CL29" s="208" t="s">
        <v>162</v>
      </c>
      <c r="CM29" s="208" t="s">
        <v>162</v>
      </c>
      <c r="CN29" s="208" t="s">
        <v>162</v>
      </c>
      <c r="CO29" s="208" t="s">
        <v>162</v>
      </c>
      <c r="CP29" s="208" t="s">
        <v>162</v>
      </c>
      <c r="CQ29" s="208" t="s">
        <v>162</v>
      </c>
      <c r="CR29" s="208" t="s">
        <v>162</v>
      </c>
      <c r="CS29" s="208" t="s">
        <v>162</v>
      </c>
      <c r="CT29" s="208" t="s">
        <v>162</v>
      </c>
      <c r="CU29" s="208" t="s">
        <v>162</v>
      </c>
      <c r="CV29" s="208" t="s">
        <v>162</v>
      </c>
      <c r="CW29" s="208" t="s">
        <v>162</v>
      </c>
      <c r="CX29" s="208" t="s">
        <v>162</v>
      </c>
      <c r="CY29" s="208" t="s">
        <v>162</v>
      </c>
      <c r="CZ29" s="208" t="s">
        <v>162</v>
      </c>
    </row>
    <row r="30" spans="1:104" x14ac:dyDescent="0.2">
      <c r="A30" s="16" t="s">
        <v>365</v>
      </c>
      <c r="B30" s="9" t="s">
        <v>366</v>
      </c>
      <c r="C30" s="15" t="s">
        <v>367</v>
      </c>
      <c r="D30" s="15" t="s">
        <v>58</v>
      </c>
      <c r="E30" s="84" t="s">
        <v>167</v>
      </c>
      <c r="F30" s="61" t="s">
        <v>167</v>
      </c>
      <c r="G30" s="61" t="s">
        <v>167</v>
      </c>
      <c r="H30" s="61" t="s">
        <v>167</v>
      </c>
      <c r="I30" s="61" t="s">
        <v>167</v>
      </c>
      <c r="J30" s="61" t="s">
        <v>167</v>
      </c>
      <c r="K30" s="61" t="s">
        <v>167</v>
      </c>
      <c r="L30" s="61" t="s">
        <v>167</v>
      </c>
      <c r="M30" s="61" t="s">
        <v>167</v>
      </c>
      <c r="N30" s="61" t="s">
        <v>167</v>
      </c>
      <c r="O30" s="61" t="s">
        <v>167</v>
      </c>
      <c r="P30" s="61" t="s">
        <v>167</v>
      </c>
      <c r="Q30" s="61" t="s">
        <v>167</v>
      </c>
      <c r="R30" s="61" t="s">
        <v>167</v>
      </c>
      <c r="S30" s="61" t="s">
        <v>167</v>
      </c>
      <c r="T30" s="61" t="s">
        <v>167</v>
      </c>
      <c r="U30" s="61" t="s">
        <v>167</v>
      </c>
      <c r="V30" s="61" t="s">
        <v>167</v>
      </c>
      <c r="W30" s="61" t="s">
        <v>167</v>
      </c>
      <c r="X30" s="61" t="s">
        <v>167</v>
      </c>
      <c r="Y30" s="61" t="s">
        <v>167</v>
      </c>
      <c r="Z30" s="61" t="s">
        <v>167</v>
      </c>
      <c r="AA30" s="61" t="s">
        <v>167</v>
      </c>
      <c r="AB30" s="61" t="s">
        <v>167</v>
      </c>
      <c r="AC30" s="61" t="s">
        <v>167</v>
      </c>
      <c r="AD30" s="61" t="s">
        <v>167</v>
      </c>
      <c r="AE30" s="61" t="s">
        <v>167</v>
      </c>
      <c r="AF30" s="61" t="s">
        <v>167</v>
      </c>
      <c r="AG30" s="61" t="s">
        <v>167</v>
      </c>
      <c r="AH30" s="61" t="s">
        <v>167</v>
      </c>
      <c r="AI30" s="61" t="s">
        <v>167</v>
      </c>
      <c r="AJ30" s="61" t="s">
        <v>167</v>
      </c>
      <c r="AK30" s="61" t="s">
        <v>167</v>
      </c>
      <c r="AL30" s="61" t="s">
        <v>167</v>
      </c>
      <c r="AM30" s="61" t="s">
        <v>167</v>
      </c>
      <c r="AN30" s="61" t="s">
        <v>167</v>
      </c>
      <c r="AO30" s="61" t="s">
        <v>167</v>
      </c>
      <c r="AP30" s="61" t="s">
        <v>167</v>
      </c>
      <c r="AQ30" s="61" t="s">
        <v>167</v>
      </c>
      <c r="AR30" s="61" t="s">
        <v>167</v>
      </c>
      <c r="AS30" s="61" t="s">
        <v>167</v>
      </c>
      <c r="AT30" s="61" t="s">
        <v>167</v>
      </c>
      <c r="AU30" s="61" t="s">
        <v>167</v>
      </c>
      <c r="AV30" s="61" t="s">
        <v>167</v>
      </c>
      <c r="AW30" s="61" t="s">
        <v>167</v>
      </c>
      <c r="AX30" s="61" t="s">
        <v>167</v>
      </c>
      <c r="AY30" s="61" t="s">
        <v>167</v>
      </c>
      <c r="AZ30" s="61" t="s">
        <v>167</v>
      </c>
      <c r="BA30" s="61" t="s">
        <v>167</v>
      </c>
      <c r="BB30" s="61" t="s">
        <v>167</v>
      </c>
      <c r="BC30" s="61" t="s">
        <v>167</v>
      </c>
      <c r="BD30" s="61" t="s">
        <v>167</v>
      </c>
      <c r="BE30" s="61" t="s">
        <v>167</v>
      </c>
      <c r="BF30" s="61" t="s">
        <v>167</v>
      </c>
      <c r="BG30" s="61" t="s">
        <v>167</v>
      </c>
      <c r="BH30" s="61" t="s">
        <v>167</v>
      </c>
      <c r="BI30" s="61" t="s">
        <v>167</v>
      </c>
      <c r="BJ30" s="61" t="s">
        <v>167</v>
      </c>
      <c r="BK30" s="61" t="s">
        <v>167</v>
      </c>
      <c r="BL30" s="61" t="s">
        <v>167</v>
      </c>
      <c r="BM30" s="61" t="s">
        <v>167</v>
      </c>
      <c r="BN30" s="61" t="s">
        <v>167</v>
      </c>
      <c r="BO30" s="61" t="s">
        <v>167</v>
      </c>
      <c r="BP30" s="61" t="s">
        <v>167</v>
      </c>
      <c r="BQ30" s="61" t="s">
        <v>167</v>
      </c>
      <c r="BR30" s="61" t="s">
        <v>167</v>
      </c>
      <c r="BS30" s="61" t="s">
        <v>167</v>
      </c>
      <c r="BT30" s="61" t="s">
        <v>167</v>
      </c>
      <c r="BU30" s="61" t="s">
        <v>167</v>
      </c>
      <c r="BV30" s="61" t="s">
        <v>167</v>
      </c>
      <c r="BW30" s="61" t="s">
        <v>167</v>
      </c>
      <c r="BX30" s="61" t="s">
        <v>167</v>
      </c>
      <c r="BY30" s="61" t="s">
        <v>167</v>
      </c>
      <c r="BZ30" s="61" t="s">
        <v>167</v>
      </c>
      <c r="CA30" s="61" t="s">
        <v>167</v>
      </c>
      <c r="CB30" s="61" t="s">
        <v>167</v>
      </c>
      <c r="CC30" s="61" t="s">
        <v>167</v>
      </c>
      <c r="CD30" s="61" t="s">
        <v>167</v>
      </c>
      <c r="CE30" s="61" t="s">
        <v>167</v>
      </c>
      <c r="CF30" s="61" t="s">
        <v>167</v>
      </c>
      <c r="CG30" s="61" t="s">
        <v>167</v>
      </c>
      <c r="CH30" s="61" t="s">
        <v>167</v>
      </c>
      <c r="CI30" s="61" t="s">
        <v>167</v>
      </c>
      <c r="CJ30" s="61" t="s">
        <v>167</v>
      </c>
      <c r="CK30" s="61" t="s">
        <v>167</v>
      </c>
      <c r="CL30" s="61" t="s">
        <v>167</v>
      </c>
      <c r="CM30" s="61" t="s">
        <v>167</v>
      </c>
      <c r="CN30" s="61" t="s">
        <v>167</v>
      </c>
      <c r="CO30" s="61" t="s">
        <v>167</v>
      </c>
      <c r="CP30" s="61" t="s">
        <v>167</v>
      </c>
      <c r="CQ30" s="61" t="s">
        <v>167</v>
      </c>
      <c r="CR30" s="61" t="s">
        <v>167</v>
      </c>
      <c r="CS30" s="61" t="s">
        <v>167</v>
      </c>
      <c r="CT30" s="61" t="s">
        <v>167</v>
      </c>
      <c r="CU30" s="61" t="s">
        <v>167</v>
      </c>
      <c r="CV30" s="61" t="s">
        <v>167</v>
      </c>
      <c r="CW30" s="61" t="s">
        <v>167</v>
      </c>
      <c r="CX30" s="61" t="s">
        <v>167</v>
      </c>
      <c r="CY30" s="61" t="s">
        <v>167</v>
      </c>
      <c r="CZ30" s="61" t="s">
        <v>167</v>
      </c>
    </row>
    <row r="31" spans="1:104" x14ac:dyDescent="0.2">
      <c r="A31" s="16" t="s">
        <v>368</v>
      </c>
      <c r="B31" s="9" t="s">
        <v>369</v>
      </c>
      <c r="C31" s="15" t="s">
        <v>367</v>
      </c>
      <c r="D31" s="15" t="s">
        <v>58</v>
      </c>
      <c r="E31" s="84" t="s">
        <v>167</v>
      </c>
      <c r="F31" s="61" t="s">
        <v>167</v>
      </c>
      <c r="G31" s="61" t="s">
        <v>167</v>
      </c>
      <c r="H31" s="61" t="s">
        <v>167</v>
      </c>
      <c r="I31" s="61" t="s">
        <v>167</v>
      </c>
      <c r="J31" s="61" t="s">
        <v>167</v>
      </c>
      <c r="K31" s="61" t="s">
        <v>167</v>
      </c>
      <c r="L31" s="61" t="s">
        <v>167</v>
      </c>
      <c r="M31" s="61" t="s">
        <v>167</v>
      </c>
      <c r="N31" s="61" t="s">
        <v>167</v>
      </c>
      <c r="O31" s="61" t="s">
        <v>167</v>
      </c>
      <c r="P31" s="61" t="s">
        <v>167</v>
      </c>
      <c r="Q31" s="61" t="s">
        <v>167</v>
      </c>
      <c r="R31" s="61" t="s">
        <v>167</v>
      </c>
      <c r="S31" s="61" t="s">
        <v>167</v>
      </c>
      <c r="T31" s="61" t="s">
        <v>167</v>
      </c>
      <c r="U31" s="61" t="s">
        <v>167</v>
      </c>
      <c r="V31" s="61" t="s">
        <v>167</v>
      </c>
      <c r="W31" s="61" t="s">
        <v>167</v>
      </c>
      <c r="X31" s="61" t="s">
        <v>167</v>
      </c>
      <c r="Y31" s="61" t="s">
        <v>167</v>
      </c>
      <c r="Z31" s="61" t="s">
        <v>167</v>
      </c>
      <c r="AA31" s="61" t="s">
        <v>167</v>
      </c>
      <c r="AB31" s="61" t="s">
        <v>167</v>
      </c>
      <c r="AC31" s="61" t="s">
        <v>167</v>
      </c>
      <c r="AD31" s="61" t="s">
        <v>167</v>
      </c>
      <c r="AE31" s="61" t="s">
        <v>167</v>
      </c>
      <c r="AF31" s="61" t="s">
        <v>167</v>
      </c>
      <c r="AG31" s="61" t="s">
        <v>167</v>
      </c>
      <c r="AH31" s="61" t="s">
        <v>167</v>
      </c>
      <c r="AI31" s="61" t="s">
        <v>167</v>
      </c>
      <c r="AJ31" s="61" t="s">
        <v>167</v>
      </c>
      <c r="AK31" s="61" t="s">
        <v>167</v>
      </c>
      <c r="AL31" s="61" t="s">
        <v>167</v>
      </c>
      <c r="AM31" s="61" t="s">
        <v>167</v>
      </c>
      <c r="AN31" s="61" t="s">
        <v>167</v>
      </c>
      <c r="AO31" s="61" t="s">
        <v>167</v>
      </c>
      <c r="AP31" s="61" t="s">
        <v>167</v>
      </c>
      <c r="AQ31" s="61" t="s">
        <v>167</v>
      </c>
      <c r="AR31" s="61" t="s">
        <v>167</v>
      </c>
      <c r="AS31" s="61" t="s">
        <v>167</v>
      </c>
      <c r="AT31" s="61" t="s">
        <v>167</v>
      </c>
      <c r="AU31" s="61" t="s">
        <v>167</v>
      </c>
      <c r="AV31" s="61" t="s">
        <v>167</v>
      </c>
      <c r="AW31" s="61" t="s">
        <v>167</v>
      </c>
      <c r="AX31" s="61" t="s">
        <v>167</v>
      </c>
      <c r="AY31" s="61" t="s">
        <v>167</v>
      </c>
      <c r="AZ31" s="61" t="s">
        <v>167</v>
      </c>
      <c r="BA31" s="61" t="s">
        <v>167</v>
      </c>
      <c r="BB31" s="61" t="s">
        <v>167</v>
      </c>
      <c r="BC31" s="61" t="s">
        <v>167</v>
      </c>
      <c r="BD31" s="61" t="s">
        <v>167</v>
      </c>
      <c r="BE31" s="61" t="s">
        <v>167</v>
      </c>
      <c r="BF31" s="61" t="s">
        <v>167</v>
      </c>
      <c r="BG31" s="61" t="s">
        <v>167</v>
      </c>
      <c r="BH31" s="61" t="s">
        <v>167</v>
      </c>
      <c r="BI31" s="61" t="s">
        <v>167</v>
      </c>
      <c r="BJ31" s="61" t="s">
        <v>167</v>
      </c>
      <c r="BK31" s="61" t="s">
        <v>167</v>
      </c>
      <c r="BL31" s="61" t="s">
        <v>167</v>
      </c>
      <c r="BM31" s="61" t="s">
        <v>167</v>
      </c>
      <c r="BN31" s="61" t="s">
        <v>167</v>
      </c>
      <c r="BO31" s="61" t="s">
        <v>167</v>
      </c>
      <c r="BP31" s="61" t="s">
        <v>167</v>
      </c>
      <c r="BQ31" s="61" t="s">
        <v>167</v>
      </c>
      <c r="BR31" s="61" t="s">
        <v>167</v>
      </c>
      <c r="BS31" s="61" t="s">
        <v>167</v>
      </c>
      <c r="BT31" s="61" t="s">
        <v>167</v>
      </c>
      <c r="BU31" s="61" t="s">
        <v>167</v>
      </c>
      <c r="BV31" s="61" t="s">
        <v>167</v>
      </c>
      <c r="BW31" s="61" t="s">
        <v>167</v>
      </c>
      <c r="BX31" s="61" t="s">
        <v>167</v>
      </c>
      <c r="BY31" s="61" t="s">
        <v>167</v>
      </c>
      <c r="BZ31" s="61" t="s">
        <v>167</v>
      </c>
      <c r="CA31" s="61" t="s">
        <v>167</v>
      </c>
      <c r="CB31" s="61" t="s">
        <v>167</v>
      </c>
      <c r="CC31" s="61" t="s">
        <v>167</v>
      </c>
      <c r="CD31" s="61" t="s">
        <v>167</v>
      </c>
      <c r="CE31" s="61" t="s">
        <v>167</v>
      </c>
      <c r="CF31" s="61" t="s">
        <v>167</v>
      </c>
      <c r="CG31" s="61" t="s">
        <v>167</v>
      </c>
      <c r="CH31" s="61" t="s">
        <v>167</v>
      </c>
      <c r="CI31" s="61" t="s">
        <v>167</v>
      </c>
      <c r="CJ31" s="61" t="s">
        <v>167</v>
      </c>
      <c r="CK31" s="61" t="s">
        <v>167</v>
      </c>
      <c r="CL31" s="61" t="s">
        <v>167</v>
      </c>
      <c r="CM31" s="61" t="s">
        <v>167</v>
      </c>
      <c r="CN31" s="61" t="s">
        <v>167</v>
      </c>
      <c r="CO31" s="61" t="s">
        <v>167</v>
      </c>
      <c r="CP31" s="61" t="s">
        <v>167</v>
      </c>
      <c r="CQ31" s="61" t="s">
        <v>167</v>
      </c>
      <c r="CR31" s="61" t="s">
        <v>167</v>
      </c>
      <c r="CS31" s="61" t="s">
        <v>167</v>
      </c>
      <c r="CT31" s="61" t="s">
        <v>167</v>
      </c>
      <c r="CU31" s="61" t="s">
        <v>167</v>
      </c>
      <c r="CV31" s="61" t="s">
        <v>167</v>
      </c>
      <c r="CW31" s="61" t="s">
        <v>167</v>
      </c>
      <c r="CX31" s="61" t="s">
        <v>167</v>
      </c>
      <c r="CY31" s="61" t="s">
        <v>167</v>
      </c>
      <c r="CZ31" s="61" t="s">
        <v>167</v>
      </c>
    </row>
    <row r="32" spans="1:104" x14ac:dyDescent="0.2">
      <c r="A32" s="16" t="s">
        <v>370</v>
      </c>
      <c r="B32" s="9" t="s">
        <v>371</v>
      </c>
      <c r="C32" s="15" t="s">
        <v>367</v>
      </c>
      <c r="D32" s="15" t="s">
        <v>58</v>
      </c>
      <c r="E32" s="84" t="s">
        <v>167</v>
      </c>
      <c r="F32" s="61" t="s">
        <v>167</v>
      </c>
      <c r="G32" s="61" t="s">
        <v>167</v>
      </c>
      <c r="H32" s="61" t="s">
        <v>167</v>
      </c>
      <c r="I32" s="61" t="s">
        <v>167</v>
      </c>
      <c r="J32" s="61" t="s">
        <v>167</v>
      </c>
      <c r="K32" s="61" t="s">
        <v>167</v>
      </c>
      <c r="L32" s="61" t="s">
        <v>167</v>
      </c>
      <c r="M32" s="61" t="s">
        <v>167</v>
      </c>
      <c r="N32" s="61" t="s">
        <v>167</v>
      </c>
      <c r="O32" s="61" t="s">
        <v>167</v>
      </c>
      <c r="P32" s="61" t="s">
        <v>167</v>
      </c>
      <c r="Q32" s="61" t="s">
        <v>167</v>
      </c>
      <c r="R32" s="61" t="s">
        <v>167</v>
      </c>
      <c r="S32" s="61" t="s">
        <v>167</v>
      </c>
      <c r="T32" s="61" t="s">
        <v>167</v>
      </c>
      <c r="U32" s="61" t="s">
        <v>167</v>
      </c>
      <c r="V32" s="61" t="s">
        <v>167</v>
      </c>
      <c r="W32" s="61" t="s">
        <v>167</v>
      </c>
      <c r="X32" s="61" t="s">
        <v>167</v>
      </c>
      <c r="Y32" s="61" t="s">
        <v>167</v>
      </c>
      <c r="Z32" s="61" t="s">
        <v>167</v>
      </c>
      <c r="AA32" s="61" t="s">
        <v>167</v>
      </c>
      <c r="AB32" s="61" t="s">
        <v>167</v>
      </c>
      <c r="AC32" s="61" t="s">
        <v>167</v>
      </c>
      <c r="AD32" s="61" t="s">
        <v>167</v>
      </c>
      <c r="AE32" s="61" t="s">
        <v>167</v>
      </c>
      <c r="AF32" s="61" t="s">
        <v>167</v>
      </c>
      <c r="AG32" s="61" t="s">
        <v>167</v>
      </c>
      <c r="AH32" s="61" t="s">
        <v>167</v>
      </c>
      <c r="AI32" s="61" t="s">
        <v>167</v>
      </c>
      <c r="AJ32" s="61" t="s">
        <v>167</v>
      </c>
      <c r="AK32" s="61" t="s">
        <v>167</v>
      </c>
      <c r="AL32" s="61" t="s">
        <v>167</v>
      </c>
      <c r="AM32" s="61" t="s">
        <v>167</v>
      </c>
      <c r="AN32" s="61" t="s">
        <v>167</v>
      </c>
      <c r="AO32" s="61" t="s">
        <v>167</v>
      </c>
      <c r="AP32" s="61" t="s">
        <v>167</v>
      </c>
      <c r="AQ32" s="61" t="s">
        <v>167</v>
      </c>
      <c r="AR32" s="61" t="s">
        <v>167</v>
      </c>
      <c r="AS32" s="61" t="s">
        <v>167</v>
      </c>
      <c r="AT32" s="61" t="s">
        <v>167</v>
      </c>
      <c r="AU32" s="61" t="s">
        <v>167</v>
      </c>
      <c r="AV32" s="61" t="s">
        <v>167</v>
      </c>
      <c r="AW32" s="61" t="s">
        <v>167</v>
      </c>
      <c r="AX32" s="61" t="s">
        <v>167</v>
      </c>
      <c r="AY32" s="61" t="s">
        <v>167</v>
      </c>
      <c r="AZ32" s="61" t="s">
        <v>167</v>
      </c>
      <c r="BA32" s="61" t="s">
        <v>167</v>
      </c>
      <c r="BB32" s="61" t="s">
        <v>167</v>
      </c>
      <c r="BC32" s="61" t="s">
        <v>167</v>
      </c>
      <c r="BD32" s="61" t="s">
        <v>167</v>
      </c>
      <c r="BE32" s="61" t="s">
        <v>167</v>
      </c>
      <c r="BF32" s="61" t="s">
        <v>167</v>
      </c>
      <c r="BG32" s="61" t="s">
        <v>167</v>
      </c>
      <c r="BH32" s="61" t="s">
        <v>167</v>
      </c>
      <c r="BI32" s="61" t="s">
        <v>167</v>
      </c>
      <c r="BJ32" s="61" t="s">
        <v>167</v>
      </c>
      <c r="BK32" s="61" t="s">
        <v>167</v>
      </c>
      <c r="BL32" s="61" t="s">
        <v>167</v>
      </c>
      <c r="BM32" s="61" t="s">
        <v>167</v>
      </c>
      <c r="BN32" s="61" t="s">
        <v>167</v>
      </c>
      <c r="BO32" s="61" t="s">
        <v>167</v>
      </c>
      <c r="BP32" s="61" t="s">
        <v>167</v>
      </c>
      <c r="BQ32" s="61" t="s">
        <v>167</v>
      </c>
      <c r="BR32" s="61" t="s">
        <v>167</v>
      </c>
      <c r="BS32" s="61" t="s">
        <v>167</v>
      </c>
      <c r="BT32" s="61" t="s">
        <v>167</v>
      </c>
      <c r="BU32" s="61" t="s">
        <v>167</v>
      </c>
      <c r="BV32" s="61" t="s">
        <v>167</v>
      </c>
      <c r="BW32" s="61" t="s">
        <v>167</v>
      </c>
      <c r="BX32" s="61" t="s">
        <v>167</v>
      </c>
      <c r="BY32" s="61" t="s">
        <v>167</v>
      </c>
      <c r="BZ32" s="61" t="s">
        <v>167</v>
      </c>
      <c r="CA32" s="61" t="s">
        <v>167</v>
      </c>
      <c r="CB32" s="61" t="s">
        <v>167</v>
      </c>
      <c r="CC32" s="61" t="s">
        <v>167</v>
      </c>
      <c r="CD32" s="61" t="s">
        <v>167</v>
      </c>
      <c r="CE32" s="61" t="s">
        <v>167</v>
      </c>
      <c r="CF32" s="61" t="s">
        <v>167</v>
      </c>
      <c r="CG32" s="61" t="s">
        <v>167</v>
      </c>
      <c r="CH32" s="61" t="s">
        <v>167</v>
      </c>
      <c r="CI32" s="61" t="s">
        <v>167</v>
      </c>
      <c r="CJ32" s="61" t="s">
        <v>167</v>
      </c>
      <c r="CK32" s="61" t="s">
        <v>167</v>
      </c>
      <c r="CL32" s="61" t="s">
        <v>167</v>
      </c>
      <c r="CM32" s="61" t="s">
        <v>167</v>
      </c>
      <c r="CN32" s="61" t="s">
        <v>167</v>
      </c>
      <c r="CO32" s="61" t="s">
        <v>167</v>
      </c>
      <c r="CP32" s="61" t="s">
        <v>167</v>
      </c>
      <c r="CQ32" s="61" t="s">
        <v>167</v>
      </c>
      <c r="CR32" s="61" t="s">
        <v>167</v>
      </c>
      <c r="CS32" s="61" t="s">
        <v>167</v>
      </c>
      <c r="CT32" s="61" t="s">
        <v>167</v>
      </c>
      <c r="CU32" s="61" t="s">
        <v>167</v>
      </c>
      <c r="CV32" s="61" t="s">
        <v>167</v>
      </c>
      <c r="CW32" s="61" t="s">
        <v>167</v>
      </c>
      <c r="CX32" s="61" t="s">
        <v>167</v>
      </c>
      <c r="CY32" s="61" t="s">
        <v>167</v>
      </c>
      <c r="CZ32" s="61" t="s">
        <v>167</v>
      </c>
    </row>
    <row r="33" spans="1:104" x14ac:dyDescent="0.2">
      <c r="A33" s="16" t="s">
        <v>372</v>
      </c>
      <c r="B33" s="9" t="s">
        <v>373</v>
      </c>
      <c r="C33" s="15" t="s">
        <v>367</v>
      </c>
      <c r="D33" s="15" t="s">
        <v>58</v>
      </c>
      <c r="E33" s="84" t="s">
        <v>167</v>
      </c>
      <c r="F33" s="61" t="s">
        <v>167</v>
      </c>
      <c r="G33" s="61" t="s">
        <v>167</v>
      </c>
      <c r="H33" s="61" t="s">
        <v>167</v>
      </c>
      <c r="I33" s="61" t="s">
        <v>167</v>
      </c>
      <c r="J33" s="61" t="s">
        <v>167</v>
      </c>
      <c r="K33" s="61" t="s">
        <v>167</v>
      </c>
      <c r="L33" s="61" t="s">
        <v>167</v>
      </c>
      <c r="M33" s="61" t="s">
        <v>167</v>
      </c>
      <c r="N33" s="61" t="s">
        <v>167</v>
      </c>
      <c r="O33" s="61" t="s">
        <v>167</v>
      </c>
      <c r="P33" s="61" t="s">
        <v>167</v>
      </c>
      <c r="Q33" s="61" t="s">
        <v>167</v>
      </c>
      <c r="R33" s="61" t="s">
        <v>167</v>
      </c>
      <c r="S33" s="61" t="s">
        <v>167</v>
      </c>
      <c r="T33" s="61" t="s">
        <v>167</v>
      </c>
      <c r="U33" s="61" t="s">
        <v>167</v>
      </c>
      <c r="V33" s="61" t="s">
        <v>167</v>
      </c>
      <c r="W33" s="61" t="s">
        <v>167</v>
      </c>
      <c r="X33" s="61" t="s">
        <v>167</v>
      </c>
      <c r="Y33" s="61" t="s">
        <v>167</v>
      </c>
      <c r="Z33" s="61" t="s">
        <v>167</v>
      </c>
      <c r="AA33" s="61" t="s">
        <v>167</v>
      </c>
      <c r="AB33" s="61" t="s">
        <v>167</v>
      </c>
      <c r="AC33" s="61" t="s">
        <v>167</v>
      </c>
      <c r="AD33" s="61" t="s">
        <v>167</v>
      </c>
      <c r="AE33" s="61" t="s">
        <v>167</v>
      </c>
      <c r="AF33" s="61" t="s">
        <v>167</v>
      </c>
      <c r="AG33" s="61" t="s">
        <v>167</v>
      </c>
      <c r="AH33" s="61" t="s">
        <v>167</v>
      </c>
      <c r="AI33" s="61" t="s">
        <v>167</v>
      </c>
      <c r="AJ33" s="61" t="s">
        <v>167</v>
      </c>
      <c r="AK33" s="61" t="s">
        <v>167</v>
      </c>
      <c r="AL33" s="61" t="s">
        <v>167</v>
      </c>
      <c r="AM33" s="61" t="s">
        <v>167</v>
      </c>
      <c r="AN33" s="61" t="s">
        <v>167</v>
      </c>
      <c r="AO33" s="61" t="s">
        <v>167</v>
      </c>
      <c r="AP33" s="61" t="s">
        <v>167</v>
      </c>
      <c r="AQ33" s="61" t="s">
        <v>167</v>
      </c>
      <c r="AR33" s="61" t="s">
        <v>167</v>
      </c>
      <c r="AS33" s="61" t="s">
        <v>167</v>
      </c>
      <c r="AT33" s="61" t="s">
        <v>167</v>
      </c>
      <c r="AU33" s="61" t="s">
        <v>167</v>
      </c>
      <c r="AV33" s="61" t="s">
        <v>167</v>
      </c>
      <c r="AW33" s="61" t="s">
        <v>167</v>
      </c>
      <c r="AX33" s="61" t="s">
        <v>167</v>
      </c>
      <c r="AY33" s="61" t="s">
        <v>167</v>
      </c>
      <c r="AZ33" s="61" t="s">
        <v>167</v>
      </c>
      <c r="BA33" s="61" t="s">
        <v>167</v>
      </c>
      <c r="BB33" s="61" t="s">
        <v>167</v>
      </c>
      <c r="BC33" s="61" t="s">
        <v>167</v>
      </c>
      <c r="BD33" s="61" t="s">
        <v>167</v>
      </c>
      <c r="BE33" s="61" t="s">
        <v>167</v>
      </c>
      <c r="BF33" s="61" t="s">
        <v>167</v>
      </c>
      <c r="BG33" s="61" t="s">
        <v>167</v>
      </c>
      <c r="BH33" s="61" t="s">
        <v>167</v>
      </c>
      <c r="BI33" s="61" t="s">
        <v>167</v>
      </c>
      <c r="BJ33" s="61" t="s">
        <v>167</v>
      </c>
      <c r="BK33" s="61" t="s">
        <v>167</v>
      </c>
      <c r="BL33" s="61" t="s">
        <v>167</v>
      </c>
      <c r="BM33" s="61" t="s">
        <v>167</v>
      </c>
      <c r="BN33" s="61" t="s">
        <v>167</v>
      </c>
      <c r="BO33" s="61" t="s">
        <v>167</v>
      </c>
      <c r="BP33" s="61" t="s">
        <v>167</v>
      </c>
      <c r="BQ33" s="61" t="s">
        <v>167</v>
      </c>
      <c r="BR33" s="61" t="s">
        <v>167</v>
      </c>
      <c r="BS33" s="61" t="s">
        <v>167</v>
      </c>
      <c r="BT33" s="61" t="s">
        <v>167</v>
      </c>
      <c r="BU33" s="61" t="s">
        <v>167</v>
      </c>
      <c r="BV33" s="61" t="s">
        <v>167</v>
      </c>
      <c r="BW33" s="61" t="s">
        <v>167</v>
      </c>
      <c r="BX33" s="61" t="s">
        <v>167</v>
      </c>
      <c r="BY33" s="61" t="s">
        <v>167</v>
      </c>
      <c r="BZ33" s="61" t="s">
        <v>167</v>
      </c>
      <c r="CA33" s="61" t="s">
        <v>167</v>
      </c>
      <c r="CB33" s="61" t="s">
        <v>167</v>
      </c>
      <c r="CC33" s="61" t="s">
        <v>167</v>
      </c>
      <c r="CD33" s="61" t="s">
        <v>167</v>
      </c>
      <c r="CE33" s="61" t="s">
        <v>167</v>
      </c>
      <c r="CF33" s="61" t="s">
        <v>167</v>
      </c>
      <c r="CG33" s="61" t="s">
        <v>167</v>
      </c>
      <c r="CH33" s="61" t="s">
        <v>167</v>
      </c>
      <c r="CI33" s="61" t="s">
        <v>167</v>
      </c>
      <c r="CJ33" s="61" t="s">
        <v>167</v>
      </c>
      <c r="CK33" s="61" t="s">
        <v>167</v>
      </c>
      <c r="CL33" s="61" t="s">
        <v>167</v>
      </c>
      <c r="CM33" s="61" t="s">
        <v>167</v>
      </c>
      <c r="CN33" s="61" t="s">
        <v>167</v>
      </c>
      <c r="CO33" s="61" t="s">
        <v>167</v>
      </c>
      <c r="CP33" s="61" t="s">
        <v>167</v>
      </c>
      <c r="CQ33" s="61" t="s">
        <v>167</v>
      </c>
      <c r="CR33" s="61" t="s">
        <v>167</v>
      </c>
      <c r="CS33" s="61" t="s">
        <v>167</v>
      </c>
      <c r="CT33" s="61" t="s">
        <v>167</v>
      </c>
      <c r="CU33" s="61" t="s">
        <v>167</v>
      </c>
      <c r="CV33" s="61" t="s">
        <v>167</v>
      </c>
      <c r="CW33" s="61" t="s">
        <v>167</v>
      </c>
      <c r="CX33" s="61" t="s">
        <v>167</v>
      </c>
      <c r="CY33" s="61" t="s">
        <v>167</v>
      </c>
      <c r="CZ33" s="61" t="s">
        <v>167</v>
      </c>
    </row>
    <row r="34" spans="1:104" ht="28.5" x14ac:dyDescent="0.2">
      <c r="A34" s="16" t="s">
        <v>374</v>
      </c>
      <c r="B34" s="9" t="s">
        <v>375</v>
      </c>
      <c r="C34" s="15" t="s">
        <v>376</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x14ac:dyDescent="0.2">
      <c r="A35" s="16" t="s">
        <v>377</v>
      </c>
      <c r="B35" s="9" t="s">
        <v>378</v>
      </c>
      <c r="C35" s="15" t="s">
        <v>379</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x14ac:dyDescent="0.2">
      <c r="A36" s="16"/>
      <c r="B36" s="219" t="s">
        <v>380</v>
      </c>
      <c r="C36" s="15" t="s">
        <v>381</v>
      </c>
      <c r="D36" s="15" t="s">
        <v>161</v>
      </c>
      <c r="E36" s="207" t="s">
        <v>162</v>
      </c>
      <c r="F36" s="208" t="s">
        <v>162</v>
      </c>
      <c r="G36" s="208" t="s">
        <v>162</v>
      </c>
      <c r="H36" s="208" t="s">
        <v>162</v>
      </c>
      <c r="I36" s="208" t="s">
        <v>162</v>
      </c>
      <c r="J36" s="208" t="s">
        <v>162</v>
      </c>
      <c r="K36" s="208" t="s">
        <v>162</v>
      </c>
      <c r="L36" s="208" t="s">
        <v>162</v>
      </c>
      <c r="M36" s="208" t="s">
        <v>162</v>
      </c>
      <c r="N36" s="208" t="s">
        <v>162</v>
      </c>
      <c r="O36" s="208" t="s">
        <v>162</v>
      </c>
      <c r="P36" s="208" t="s">
        <v>162</v>
      </c>
      <c r="Q36" s="208" t="s">
        <v>162</v>
      </c>
      <c r="R36" s="208" t="s">
        <v>162</v>
      </c>
      <c r="S36" s="208" t="s">
        <v>162</v>
      </c>
      <c r="T36" s="208" t="s">
        <v>162</v>
      </c>
      <c r="U36" s="208" t="s">
        <v>162</v>
      </c>
      <c r="V36" s="208" t="s">
        <v>162</v>
      </c>
      <c r="W36" s="208" t="s">
        <v>162</v>
      </c>
      <c r="X36" s="208" t="s">
        <v>162</v>
      </c>
      <c r="Y36" s="208" t="s">
        <v>162</v>
      </c>
      <c r="Z36" s="208" t="s">
        <v>162</v>
      </c>
      <c r="AA36" s="208" t="s">
        <v>162</v>
      </c>
      <c r="AB36" s="208" t="s">
        <v>162</v>
      </c>
      <c r="AC36" s="208" t="s">
        <v>162</v>
      </c>
      <c r="AD36" s="208" t="s">
        <v>162</v>
      </c>
      <c r="AE36" s="208" t="s">
        <v>162</v>
      </c>
      <c r="AF36" s="208" t="s">
        <v>162</v>
      </c>
      <c r="AG36" s="208" t="s">
        <v>162</v>
      </c>
      <c r="AH36" s="208" t="s">
        <v>162</v>
      </c>
      <c r="AI36" s="208" t="s">
        <v>162</v>
      </c>
      <c r="AJ36" s="208" t="s">
        <v>162</v>
      </c>
      <c r="AK36" s="208" t="s">
        <v>162</v>
      </c>
      <c r="AL36" s="208" t="s">
        <v>162</v>
      </c>
      <c r="AM36" s="208" t="s">
        <v>162</v>
      </c>
      <c r="AN36" s="208" t="s">
        <v>162</v>
      </c>
      <c r="AO36" s="208" t="s">
        <v>162</v>
      </c>
      <c r="AP36" s="208" t="s">
        <v>162</v>
      </c>
      <c r="AQ36" s="208" t="s">
        <v>162</v>
      </c>
      <c r="AR36" s="208" t="s">
        <v>162</v>
      </c>
      <c r="AS36" s="208" t="s">
        <v>162</v>
      </c>
      <c r="AT36" s="208" t="s">
        <v>162</v>
      </c>
      <c r="AU36" s="208" t="s">
        <v>162</v>
      </c>
      <c r="AV36" s="208" t="s">
        <v>162</v>
      </c>
      <c r="AW36" s="208" t="s">
        <v>162</v>
      </c>
      <c r="AX36" s="208" t="s">
        <v>162</v>
      </c>
      <c r="AY36" s="208" t="s">
        <v>162</v>
      </c>
      <c r="AZ36" s="208" t="s">
        <v>162</v>
      </c>
      <c r="BA36" s="208" t="s">
        <v>162</v>
      </c>
      <c r="BB36" s="208" t="s">
        <v>162</v>
      </c>
      <c r="BC36" s="208" t="s">
        <v>162</v>
      </c>
      <c r="BD36" s="208" t="s">
        <v>162</v>
      </c>
      <c r="BE36" s="208" t="s">
        <v>162</v>
      </c>
      <c r="BF36" s="208" t="s">
        <v>162</v>
      </c>
      <c r="BG36" s="208" t="s">
        <v>162</v>
      </c>
      <c r="BH36" s="208" t="s">
        <v>162</v>
      </c>
      <c r="BI36" s="208" t="s">
        <v>162</v>
      </c>
      <c r="BJ36" s="208" t="s">
        <v>162</v>
      </c>
      <c r="BK36" s="208" t="s">
        <v>162</v>
      </c>
      <c r="BL36" s="208" t="s">
        <v>162</v>
      </c>
      <c r="BM36" s="208" t="s">
        <v>162</v>
      </c>
      <c r="BN36" s="208" t="s">
        <v>162</v>
      </c>
      <c r="BO36" s="208" t="s">
        <v>162</v>
      </c>
      <c r="BP36" s="208" t="s">
        <v>162</v>
      </c>
      <c r="BQ36" s="208" t="s">
        <v>162</v>
      </c>
      <c r="BR36" s="208" t="s">
        <v>162</v>
      </c>
      <c r="BS36" s="208" t="s">
        <v>162</v>
      </c>
      <c r="BT36" s="208" t="s">
        <v>162</v>
      </c>
      <c r="BU36" s="208" t="s">
        <v>162</v>
      </c>
      <c r="BV36" s="208" t="s">
        <v>162</v>
      </c>
      <c r="BW36" s="208" t="s">
        <v>162</v>
      </c>
      <c r="BX36" s="208" t="s">
        <v>162</v>
      </c>
      <c r="BY36" s="208" t="s">
        <v>162</v>
      </c>
      <c r="BZ36" s="208" t="s">
        <v>162</v>
      </c>
      <c r="CA36" s="208" t="s">
        <v>162</v>
      </c>
      <c r="CB36" s="208" t="s">
        <v>162</v>
      </c>
      <c r="CC36" s="208" t="s">
        <v>162</v>
      </c>
      <c r="CD36" s="208" t="s">
        <v>162</v>
      </c>
      <c r="CE36" s="208" t="s">
        <v>162</v>
      </c>
      <c r="CF36" s="208" t="s">
        <v>162</v>
      </c>
      <c r="CG36" s="208" t="s">
        <v>162</v>
      </c>
      <c r="CH36" s="208" t="s">
        <v>162</v>
      </c>
      <c r="CI36" s="208" t="s">
        <v>162</v>
      </c>
      <c r="CJ36" s="208" t="s">
        <v>162</v>
      </c>
      <c r="CK36" s="208" t="s">
        <v>162</v>
      </c>
      <c r="CL36" s="208" t="s">
        <v>162</v>
      </c>
      <c r="CM36" s="208" t="s">
        <v>162</v>
      </c>
      <c r="CN36" s="208" t="s">
        <v>162</v>
      </c>
      <c r="CO36" s="208" t="s">
        <v>162</v>
      </c>
      <c r="CP36" s="208" t="s">
        <v>162</v>
      </c>
      <c r="CQ36" s="208" t="s">
        <v>162</v>
      </c>
      <c r="CR36" s="208" t="s">
        <v>162</v>
      </c>
      <c r="CS36" s="208" t="s">
        <v>162</v>
      </c>
      <c r="CT36" s="208" t="s">
        <v>162</v>
      </c>
      <c r="CU36" s="208" t="s">
        <v>162</v>
      </c>
      <c r="CV36" s="208" t="s">
        <v>162</v>
      </c>
      <c r="CW36" s="208" t="s">
        <v>162</v>
      </c>
      <c r="CX36" s="208" t="s">
        <v>162</v>
      </c>
      <c r="CY36" s="208" t="s">
        <v>162</v>
      </c>
      <c r="CZ36" s="208" t="s">
        <v>162</v>
      </c>
    </row>
    <row r="37" spans="1:104" x14ac:dyDescent="0.2">
      <c r="A37" s="16" t="s">
        <v>382</v>
      </c>
      <c r="B37" s="9" t="s">
        <v>366</v>
      </c>
      <c r="C37" s="15" t="s">
        <v>367</v>
      </c>
      <c r="D37" s="15" t="s">
        <v>58</v>
      </c>
      <c r="E37" s="84" t="s">
        <v>167</v>
      </c>
      <c r="F37" s="61" t="s">
        <v>167</v>
      </c>
      <c r="G37" s="61" t="s">
        <v>167</v>
      </c>
      <c r="H37" s="61" t="s">
        <v>167</v>
      </c>
      <c r="I37" s="61" t="s">
        <v>167</v>
      </c>
      <c r="J37" s="61" t="s">
        <v>167</v>
      </c>
      <c r="K37" s="61" t="s">
        <v>167</v>
      </c>
      <c r="L37" s="61" t="s">
        <v>167</v>
      </c>
      <c r="M37" s="61" t="s">
        <v>167</v>
      </c>
      <c r="N37" s="61" t="s">
        <v>167</v>
      </c>
      <c r="O37" s="61" t="s">
        <v>167</v>
      </c>
      <c r="P37" s="61" t="s">
        <v>167</v>
      </c>
      <c r="Q37" s="61" t="s">
        <v>167</v>
      </c>
      <c r="R37" s="61" t="s">
        <v>167</v>
      </c>
      <c r="S37" s="61" t="s">
        <v>167</v>
      </c>
      <c r="T37" s="61" t="s">
        <v>167</v>
      </c>
      <c r="U37" s="61" t="s">
        <v>167</v>
      </c>
      <c r="V37" s="61" t="s">
        <v>167</v>
      </c>
      <c r="W37" s="61" t="s">
        <v>167</v>
      </c>
      <c r="X37" s="61" t="s">
        <v>167</v>
      </c>
      <c r="Y37" s="61" t="s">
        <v>167</v>
      </c>
      <c r="Z37" s="61" t="s">
        <v>167</v>
      </c>
      <c r="AA37" s="61" t="s">
        <v>167</v>
      </c>
      <c r="AB37" s="61" t="s">
        <v>167</v>
      </c>
      <c r="AC37" s="61" t="s">
        <v>167</v>
      </c>
      <c r="AD37" s="61" t="s">
        <v>167</v>
      </c>
      <c r="AE37" s="61" t="s">
        <v>167</v>
      </c>
      <c r="AF37" s="61" t="s">
        <v>167</v>
      </c>
      <c r="AG37" s="61" t="s">
        <v>167</v>
      </c>
      <c r="AH37" s="61" t="s">
        <v>167</v>
      </c>
      <c r="AI37" s="61" t="s">
        <v>167</v>
      </c>
      <c r="AJ37" s="61" t="s">
        <v>167</v>
      </c>
      <c r="AK37" s="61" t="s">
        <v>167</v>
      </c>
      <c r="AL37" s="61" t="s">
        <v>167</v>
      </c>
      <c r="AM37" s="61" t="s">
        <v>167</v>
      </c>
      <c r="AN37" s="61" t="s">
        <v>167</v>
      </c>
      <c r="AO37" s="61" t="s">
        <v>167</v>
      </c>
      <c r="AP37" s="61" t="s">
        <v>167</v>
      </c>
      <c r="AQ37" s="61" t="s">
        <v>167</v>
      </c>
      <c r="AR37" s="61" t="s">
        <v>167</v>
      </c>
      <c r="AS37" s="61" t="s">
        <v>167</v>
      </c>
      <c r="AT37" s="61" t="s">
        <v>167</v>
      </c>
      <c r="AU37" s="61" t="s">
        <v>167</v>
      </c>
      <c r="AV37" s="61" t="s">
        <v>167</v>
      </c>
      <c r="AW37" s="61" t="s">
        <v>167</v>
      </c>
      <c r="AX37" s="61" t="s">
        <v>167</v>
      </c>
      <c r="AY37" s="61" t="s">
        <v>167</v>
      </c>
      <c r="AZ37" s="61" t="s">
        <v>167</v>
      </c>
      <c r="BA37" s="61" t="s">
        <v>167</v>
      </c>
      <c r="BB37" s="61" t="s">
        <v>167</v>
      </c>
      <c r="BC37" s="61" t="s">
        <v>167</v>
      </c>
      <c r="BD37" s="61" t="s">
        <v>167</v>
      </c>
      <c r="BE37" s="61" t="s">
        <v>167</v>
      </c>
      <c r="BF37" s="61" t="s">
        <v>167</v>
      </c>
      <c r="BG37" s="61" t="s">
        <v>167</v>
      </c>
      <c r="BH37" s="61" t="s">
        <v>167</v>
      </c>
      <c r="BI37" s="61" t="s">
        <v>167</v>
      </c>
      <c r="BJ37" s="61" t="s">
        <v>167</v>
      </c>
      <c r="BK37" s="61" t="s">
        <v>167</v>
      </c>
      <c r="BL37" s="61" t="s">
        <v>167</v>
      </c>
      <c r="BM37" s="61" t="s">
        <v>167</v>
      </c>
      <c r="BN37" s="61" t="s">
        <v>167</v>
      </c>
      <c r="BO37" s="61" t="s">
        <v>167</v>
      </c>
      <c r="BP37" s="61" t="s">
        <v>167</v>
      </c>
      <c r="BQ37" s="61" t="s">
        <v>167</v>
      </c>
      <c r="BR37" s="61" t="s">
        <v>167</v>
      </c>
      <c r="BS37" s="61" t="s">
        <v>167</v>
      </c>
      <c r="BT37" s="61" t="s">
        <v>167</v>
      </c>
      <c r="BU37" s="61" t="s">
        <v>167</v>
      </c>
      <c r="BV37" s="61" t="s">
        <v>167</v>
      </c>
      <c r="BW37" s="61" t="s">
        <v>167</v>
      </c>
      <c r="BX37" s="61" t="s">
        <v>167</v>
      </c>
      <c r="BY37" s="61" t="s">
        <v>167</v>
      </c>
      <c r="BZ37" s="61" t="s">
        <v>167</v>
      </c>
      <c r="CA37" s="61" t="s">
        <v>167</v>
      </c>
      <c r="CB37" s="61" t="s">
        <v>167</v>
      </c>
      <c r="CC37" s="61" t="s">
        <v>167</v>
      </c>
      <c r="CD37" s="61" t="s">
        <v>167</v>
      </c>
      <c r="CE37" s="61" t="s">
        <v>167</v>
      </c>
      <c r="CF37" s="61" t="s">
        <v>167</v>
      </c>
      <c r="CG37" s="61" t="s">
        <v>167</v>
      </c>
      <c r="CH37" s="61" t="s">
        <v>167</v>
      </c>
      <c r="CI37" s="61" t="s">
        <v>167</v>
      </c>
      <c r="CJ37" s="61" t="s">
        <v>167</v>
      </c>
      <c r="CK37" s="61" t="s">
        <v>167</v>
      </c>
      <c r="CL37" s="61" t="s">
        <v>167</v>
      </c>
      <c r="CM37" s="61" t="s">
        <v>167</v>
      </c>
      <c r="CN37" s="61" t="s">
        <v>167</v>
      </c>
      <c r="CO37" s="61" t="s">
        <v>167</v>
      </c>
      <c r="CP37" s="61" t="s">
        <v>167</v>
      </c>
      <c r="CQ37" s="61" t="s">
        <v>167</v>
      </c>
      <c r="CR37" s="61" t="s">
        <v>167</v>
      </c>
      <c r="CS37" s="61" t="s">
        <v>167</v>
      </c>
      <c r="CT37" s="61" t="s">
        <v>167</v>
      </c>
      <c r="CU37" s="61" t="s">
        <v>167</v>
      </c>
      <c r="CV37" s="61" t="s">
        <v>167</v>
      </c>
      <c r="CW37" s="61" t="s">
        <v>167</v>
      </c>
      <c r="CX37" s="61" t="s">
        <v>167</v>
      </c>
      <c r="CY37" s="61" t="s">
        <v>167</v>
      </c>
      <c r="CZ37" s="61" t="s">
        <v>167</v>
      </c>
    </row>
    <row r="38" spans="1:104" x14ac:dyDescent="0.2">
      <c r="A38" s="16" t="s">
        <v>383</v>
      </c>
      <c r="B38" s="9" t="s">
        <v>369</v>
      </c>
      <c r="C38" s="15" t="s">
        <v>367</v>
      </c>
      <c r="D38" s="15" t="s">
        <v>58</v>
      </c>
      <c r="E38" s="84" t="s">
        <v>167</v>
      </c>
      <c r="F38" s="61" t="s">
        <v>167</v>
      </c>
      <c r="G38" s="61" t="s">
        <v>167</v>
      </c>
      <c r="H38" s="61" t="s">
        <v>167</v>
      </c>
      <c r="I38" s="61" t="s">
        <v>167</v>
      </c>
      <c r="J38" s="61" t="s">
        <v>167</v>
      </c>
      <c r="K38" s="61" t="s">
        <v>167</v>
      </c>
      <c r="L38" s="61" t="s">
        <v>167</v>
      </c>
      <c r="M38" s="61" t="s">
        <v>167</v>
      </c>
      <c r="N38" s="61" t="s">
        <v>167</v>
      </c>
      <c r="O38" s="61" t="s">
        <v>167</v>
      </c>
      <c r="P38" s="61" t="s">
        <v>167</v>
      </c>
      <c r="Q38" s="61" t="s">
        <v>167</v>
      </c>
      <c r="R38" s="61" t="s">
        <v>167</v>
      </c>
      <c r="S38" s="61" t="s">
        <v>167</v>
      </c>
      <c r="T38" s="61" t="s">
        <v>167</v>
      </c>
      <c r="U38" s="61" t="s">
        <v>167</v>
      </c>
      <c r="V38" s="61" t="s">
        <v>167</v>
      </c>
      <c r="W38" s="61" t="s">
        <v>167</v>
      </c>
      <c r="X38" s="61" t="s">
        <v>167</v>
      </c>
      <c r="Y38" s="61" t="s">
        <v>167</v>
      </c>
      <c r="Z38" s="61" t="s">
        <v>167</v>
      </c>
      <c r="AA38" s="61" t="s">
        <v>167</v>
      </c>
      <c r="AB38" s="61" t="s">
        <v>167</v>
      </c>
      <c r="AC38" s="61" t="s">
        <v>167</v>
      </c>
      <c r="AD38" s="61" t="s">
        <v>167</v>
      </c>
      <c r="AE38" s="61" t="s">
        <v>167</v>
      </c>
      <c r="AF38" s="61" t="s">
        <v>167</v>
      </c>
      <c r="AG38" s="61" t="s">
        <v>167</v>
      </c>
      <c r="AH38" s="61" t="s">
        <v>167</v>
      </c>
      <c r="AI38" s="61" t="s">
        <v>167</v>
      </c>
      <c r="AJ38" s="61" t="s">
        <v>167</v>
      </c>
      <c r="AK38" s="61" t="s">
        <v>167</v>
      </c>
      <c r="AL38" s="61" t="s">
        <v>167</v>
      </c>
      <c r="AM38" s="61" t="s">
        <v>167</v>
      </c>
      <c r="AN38" s="61" t="s">
        <v>167</v>
      </c>
      <c r="AO38" s="61" t="s">
        <v>167</v>
      </c>
      <c r="AP38" s="61" t="s">
        <v>167</v>
      </c>
      <c r="AQ38" s="61" t="s">
        <v>167</v>
      </c>
      <c r="AR38" s="61" t="s">
        <v>167</v>
      </c>
      <c r="AS38" s="61" t="s">
        <v>167</v>
      </c>
      <c r="AT38" s="61" t="s">
        <v>167</v>
      </c>
      <c r="AU38" s="61" t="s">
        <v>167</v>
      </c>
      <c r="AV38" s="61" t="s">
        <v>167</v>
      </c>
      <c r="AW38" s="61" t="s">
        <v>167</v>
      </c>
      <c r="AX38" s="61" t="s">
        <v>167</v>
      </c>
      <c r="AY38" s="61" t="s">
        <v>167</v>
      </c>
      <c r="AZ38" s="61" t="s">
        <v>167</v>
      </c>
      <c r="BA38" s="61" t="s">
        <v>167</v>
      </c>
      <c r="BB38" s="61" t="s">
        <v>167</v>
      </c>
      <c r="BC38" s="61" t="s">
        <v>167</v>
      </c>
      <c r="BD38" s="61" t="s">
        <v>167</v>
      </c>
      <c r="BE38" s="61" t="s">
        <v>167</v>
      </c>
      <c r="BF38" s="61" t="s">
        <v>167</v>
      </c>
      <c r="BG38" s="61" t="s">
        <v>167</v>
      </c>
      <c r="BH38" s="61" t="s">
        <v>167</v>
      </c>
      <c r="BI38" s="61" t="s">
        <v>167</v>
      </c>
      <c r="BJ38" s="61" t="s">
        <v>167</v>
      </c>
      <c r="BK38" s="61" t="s">
        <v>167</v>
      </c>
      <c r="BL38" s="61" t="s">
        <v>167</v>
      </c>
      <c r="BM38" s="61" t="s">
        <v>167</v>
      </c>
      <c r="BN38" s="61" t="s">
        <v>167</v>
      </c>
      <c r="BO38" s="61" t="s">
        <v>167</v>
      </c>
      <c r="BP38" s="61" t="s">
        <v>167</v>
      </c>
      <c r="BQ38" s="61" t="s">
        <v>167</v>
      </c>
      <c r="BR38" s="61" t="s">
        <v>167</v>
      </c>
      <c r="BS38" s="61" t="s">
        <v>167</v>
      </c>
      <c r="BT38" s="61" t="s">
        <v>167</v>
      </c>
      <c r="BU38" s="61" t="s">
        <v>167</v>
      </c>
      <c r="BV38" s="61" t="s">
        <v>167</v>
      </c>
      <c r="BW38" s="61" t="s">
        <v>167</v>
      </c>
      <c r="BX38" s="61" t="s">
        <v>167</v>
      </c>
      <c r="BY38" s="61" t="s">
        <v>167</v>
      </c>
      <c r="BZ38" s="61" t="s">
        <v>167</v>
      </c>
      <c r="CA38" s="61" t="s">
        <v>167</v>
      </c>
      <c r="CB38" s="61" t="s">
        <v>167</v>
      </c>
      <c r="CC38" s="61" t="s">
        <v>167</v>
      </c>
      <c r="CD38" s="61" t="s">
        <v>167</v>
      </c>
      <c r="CE38" s="61" t="s">
        <v>167</v>
      </c>
      <c r="CF38" s="61" t="s">
        <v>167</v>
      </c>
      <c r="CG38" s="61" t="s">
        <v>167</v>
      </c>
      <c r="CH38" s="61" t="s">
        <v>167</v>
      </c>
      <c r="CI38" s="61" t="s">
        <v>167</v>
      </c>
      <c r="CJ38" s="61" t="s">
        <v>167</v>
      </c>
      <c r="CK38" s="61" t="s">
        <v>167</v>
      </c>
      <c r="CL38" s="61" t="s">
        <v>167</v>
      </c>
      <c r="CM38" s="61" t="s">
        <v>167</v>
      </c>
      <c r="CN38" s="61" t="s">
        <v>167</v>
      </c>
      <c r="CO38" s="61" t="s">
        <v>167</v>
      </c>
      <c r="CP38" s="61" t="s">
        <v>167</v>
      </c>
      <c r="CQ38" s="61" t="s">
        <v>167</v>
      </c>
      <c r="CR38" s="61" t="s">
        <v>167</v>
      </c>
      <c r="CS38" s="61" t="s">
        <v>167</v>
      </c>
      <c r="CT38" s="61" t="s">
        <v>167</v>
      </c>
      <c r="CU38" s="61" t="s">
        <v>167</v>
      </c>
      <c r="CV38" s="61" t="s">
        <v>167</v>
      </c>
      <c r="CW38" s="61" t="s">
        <v>167</v>
      </c>
      <c r="CX38" s="61" t="s">
        <v>167</v>
      </c>
      <c r="CY38" s="61" t="s">
        <v>167</v>
      </c>
      <c r="CZ38" s="61" t="s">
        <v>167</v>
      </c>
    </row>
    <row r="39" spans="1:104" x14ac:dyDescent="0.2">
      <c r="A39" s="16" t="s">
        <v>384</v>
      </c>
      <c r="B39" s="9" t="s">
        <v>371</v>
      </c>
      <c r="C39" s="15" t="s">
        <v>367</v>
      </c>
      <c r="D39" s="15" t="s">
        <v>58</v>
      </c>
      <c r="E39" s="84" t="s">
        <v>167</v>
      </c>
      <c r="F39" s="61" t="s">
        <v>167</v>
      </c>
      <c r="G39" s="61" t="s">
        <v>167</v>
      </c>
      <c r="H39" s="61" t="s">
        <v>167</v>
      </c>
      <c r="I39" s="61" t="s">
        <v>167</v>
      </c>
      <c r="J39" s="61" t="s">
        <v>167</v>
      </c>
      <c r="K39" s="61" t="s">
        <v>167</v>
      </c>
      <c r="L39" s="61" t="s">
        <v>167</v>
      </c>
      <c r="M39" s="61" t="s">
        <v>167</v>
      </c>
      <c r="N39" s="61" t="s">
        <v>167</v>
      </c>
      <c r="O39" s="61" t="s">
        <v>167</v>
      </c>
      <c r="P39" s="61" t="s">
        <v>167</v>
      </c>
      <c r="Q39" s="61" t="s">
        <v>167</v>
      </c>
      <c r="R39" s="61" t="s">
        <v>167</v>
      </c>
      <c r="S39" s="61" t="s">
        <v>167</v>
      </c>
      <c r="T39" s="61" t="s">
        <v>167</v>
      </c>
      <c r="U39" s="61" t="s">
        <v>167</v>
      </c>
      <c r="V39" s="61" t="s">
        <v>167</v>
      </c>
      <c r="W39" s="61" t="s">
        <v>167</v>
      </c>
      <c r="X39" s="61" t="s">
        <v>167</v>
      </c>
      <c r="Y39" s="61" t="s">
        <v>167</v>
      </c>
      <c r="Z39" s="61" t="s">
        <v>167</v>
      </c>
      <c r="AA39" s="61" t="s">
        <v>167</v>
      </c>
      <c r="AB39" s="61" t="s">
        <v>167</v>
      </c>
      <c r="AC39" s="61" t="s">
        <v>167</v>
      </c>
      <c r="AD39" s="61" t="s">
        <v>167</v>
      </c>
      <c r="AE39" s="61" t="s">
        <v>167</v>
      </c>
      <c r="AF39" s="61" t="s">
        <v>167</v>
      </c>
      <c r="AG39" s="61" t="s">
        <v>167</v>
      </c>
      <c r="AH39" s="61" t="s">
        <v>167</v>
      </c>
      <c r="AI39" s="61" t="s">
        <v>167</v>
      </c>
      <c r="AJ39" s="61" t="s">
        <v>167</v>
      </c>
      <c r="AK39" s="61" t="s">
        <v>167</v>
      </c>
      <c r="AL39" s="61" t="s">
        <v>167</v>
      </c>
      <c r="AM39" s="61" t="s">
        <v>167</v>
      </c>
      <c r="AN39" s="61" t="s">
        <v>167</v>
      </c>
      <c r="AO39" s="61" t="s">
        <v>167</v>
      </c>
      <c r="AP39" s="61" t="s">
        <v>167</v>
      </c>
      <c r="AQ39" s="61" t="s">
        <v>167</v>
      </c>
      <c r="AR39" s="61" t="s">
        <v>167</v>
      </c>
      <c r="AS39" s="61" t="s">
        <v>167</v>
      </c>
      <c r="AT39" s="61" t="s">
        <v>167</v>
      </c>
      <c r="AU39" s="61" t="s">
        <v>167</v>
      </c>
      <c r="AV39" s="61" t="s">
        <v>167</v>
      </c>
      <c r="AW39" s="61" t="s">
        <v>167</v>
      </c>
      <c r="AX39" s="61" t="s">
        <v>167</v>
      </c>
      <c r="AY39" s="61" t="s">
        <v>167</v>
      </c>
      <c r="AZ39" s="61" t="s">
        <v>167</v>
      </c>
      <c r="BA39" s="61" t="s">
        <v>167</v>
      </c>
      <c r="BB39" s="61" t="s">
        <v>167</v>
      </c>
      <c r="BC39" s="61" t="s">
        <v>167</v>
      </c>
      <c r="BD39" s="61" t="s">
        <v>167</v>
      </c>
      <c r="BE39" s="61" t="s">
        <v>167</v>
      </c>
      <c r="BF39" s="61" t="s">
        <v>167</v>
      </c>
      <c r="BG39" s="61" t="s">
        <v>167</v>
      </c>
      <c r="BH39" s="61" t="s">
        <v>167</v>
      </c>
      <c r="BI39" s="61" t="s">
        <v>167</v>
      </c>
      <c r="BJ39" s="61" t="s">
        <v>167</v>
      </c>
      <c r="BK39" s="61" t="s">
        <v>167</v>
      </c>
      <c r="BL39" s="61" t="s">
        <v>167</v>
      </c>
      <c r="BM39" s="61" t="s">
        <v>167</v>
      </c>
      <c r="BN39" s="61" t="s">
        <v>167</v>
      </c>
      <c r="BO39" s="61" t="s">
        <v>167</v>
      </c>
      <c r="BP39" s="61" t="s">
        <v>167</v>
      </c>
      <c r="BQ39" s="61" t="s">
        <v>167</v>
      </c>
      <c r="BR39" s="61" t="s">
        <v>167</v>
      </c>
      <c r="BS39" s="61" t="s">
        <v>167</v>
      </c>
      <c r="BT39" s="61" t="s">
        <v>167</v>
      </c>
      <c r="BU39" s="61" t="s">
        <v>167</v>
      </c>
      <c r="BV39" s="61" t="s">
        <v>167</v>
      </c>
      <c r="BW39" s="61" t="s">
        <v>167</v>
      </c>
      <c r="BX39" s="61" t="s">
        <v>167</v>
      </c>
      <c r="BY39" s="61" t="s">
        <v>167</v>
      </c>
      <c r="BZ39" s="61" t="s">
        <v>167</v>
      </c>
      <c r="CA39" s="61" t="s">
        <v>167</v>
      </c>
      <c r="CB39" s="61" t="s">
        <v>167</v>
      </c>
      <c r="CC39" s="61" t="s">
        <v>167</v>
      </c>
      <c r="CD39" s="61" t="s">
        <v>167</v>
      </c>
      <c r="CE39" s="61" t="s">
        <v>167</v>
      </c>
      <c r="CF39" s="61" t="s">
        <v>167</v>
      </c>
      <c r="CG39" s="61" t="s">
        <v>167</v>
      </c>
      <c r="CH39" s="61" t="s">
        <v>167</v>
      </c>
      <c r="CI39" s="61" t="s">
        <v>167</v>
      </c>
      <c r="CJ39" s="61" t="s">
        <v>167</v>
      </c>
      <c r="CK39" s="61" t="s">
        <v>167</v>
      </c>
      <c r="CL39" s="61" t="s">
        <v>167</v>
      </c>
      <c r="CM39" s="61" t="s">
        <v>167</v>
      </c>
      <c r="CN39" s="61" t="s">
        <v>167</v>
      </c>
      <c r="CO39" s="61" t="s">
        <v>167</v>
      </c>
      <c r="CP39" s="61" t="s">
        <v>167</v>
      </c>
      <c r="CQ39" s="61" t="s">
        <v>167</v>
      </c>
      <c r="CR39" s="61" t="s">
        <v>167</v>
      </c>
      <c r="CS39" s="61" t="s">
        <v>167</v>
      </c>
      <c r="CT39" s="61" t="s">
        <v>167</v>
      </c>
      <c r="CU39" s="61" t="s">
        <v>167</v>
      </c>
      <c r="CV39" s="61" t="s">
        <v>167</v>
      </c>
      <c r="CW39" s="61" t="s">
        <v>167</v>
      </c>
      <c r="CX39" s="61" t="s">
        <v>167</v>
      </c>
      <c r="CY39" s="61" t="s">
        <v>167</v>
      </c>
      <c r="CZ39" s="61" t="s">
        <v>167</v>
      </c>
    </row>
    <row r="40" spans="1:104" x14ac:dyDescent="0.2">
      <c r="A40" s="16" t="s">
        <v>385</v>
      </c>
      <c r="B40" s="9" t="s">
        <v>373</v>
      </c>
      <c r="C40" s="15" t="s">
        <v>367</v>
      </c>
      <c r="D40" s="15" t="s">
        <v>58</v>
      </c>
      <c r="E40" s="84" t="s">
        <v>167</v>
      </c>
      <c r="F40" s="61" t="s">
        <v>167</v>
      </c>
      <c r="G40" s="61" t="s">
        <v>167</v>
      </c>
      <c r="H40" s="61" t="s">
        <v>167</v>
      </c>
      <c r="I40" s="61" t="s">
        <v>167</v>
      </c>
      <c r="J40" s="61" t="s">
        <v>167</v>
      </c>
      <c r="K40" s="61" t="s">
        <v>167</v>
      </c>
      <c r="L40" s="61" t="s">
        <v>167</v>
      </c>
      <c r="M40" s="61" t="s">
        <v>167</v>
      </c>
      <c r="N40" s="61" t="s">
        <v>167</v>
      </c>
      <c r="O40" s="61" t="s">
        <v>167</v>
      </c>
      <c r="P40" s="61" t="s">
        <v>167</v>
      </c>
      <c r="Q40" s="61" t="s">
        <v>167</v>
      </c>
      <c r="R40" s="61" t="s">
        <v>167</v>
      </c>
      <c r="S40" s="61" t="s">
        <v>167</v>
      </c>
      <c r="T40" s="61" t="s">
        <v>167</v>
      </c>
      <c r="U40" s="61" t="s">
        <v>167</v>
      </c>
      <c r="V40" s="61" t="s">
        <v>167</v>
      </c>
      <c r="W40" s="61" t="s">
        <v>167</v>
      </c>
      <c r="X40" s="61" t="s">
        <v>167</v>
      </c>
      <c r="Y40" s="61" t="s">
        <v>167</v>
      </c>
      <c r="Z40" s="61" t="s">
        <v>167</v>
      </c>
      <c r="AA40" s="61" t="s">
        <v>167</v>
      </c>
      <c r="AB40" s="61" t="s">
        <v>167</v>
      </c>
      <c r="AC40" s="61" t="s">
        <v>167</v>
      </c>
      <c r="AD40" s="61" t="s">
        <v>167</v>
      </c>
      <c r="AE40" s="61" t="s">
        <v>167</v>
      </c>
      <c r="AF40" s="61" t="s">
        <v>167</v>
      </c>
      <c r="AG40" s="61" t="s">
        <v>167</v>
      </c>
      <c r="AH40" s="61" t="s">
        <v>167</v>
      </c>
      <c r="AI40" s="61" t="s">
        <v>167</v>
      </c>
      <c r="AJ40" s="61" t="s">
        <v>167</v>
      </c>
      <c r="AK40" s="61" t="s">
        <v>167</v>
      </c>
      <c r="AL40" s="61" t="s">
        <v>167</v>
      </c>
      <c r="AM40" s="61" t="s">
        <v>167</v>
      </c>
      <c r="AN40" s="61" t="s">
        <v>167</v>
      </c>
      <c r="AO40" s="61" t="s">
        <v>167</v>
      </c>
      <c r="AP40" s="61" t="s">
        <v>167</v>
      </c>
      <c r="AQ40" s="61" t="s">
        <v>167</v>
      </c>
      <c r="AR40" s="61" t="s">
        <v>167</v>
      </c>
      <c r="AS40" s="61" t="s">
        <v>167</v>
      </c>
      <c r="AT40" s="61" t="s">
        <v>167</v>
      </c>
      <c r="AU40" s="61" t="s">
        <v>167</v>
      </c>
      <c r="AV40" s="61" t="s">
        <v>167</v>
      </c>
      <c r="AW40" s="61" t="s">
        <v>167</v>
      </c>
      <c r="AX40" s="61" t="s">
        <v>167</v>
      </c>
      <c r="AY40" s="61" t="s">
        <v>167</v>
      </c>
      <c r="AZ40" s="61" t="s">
        <v>167</v>
      </c>
      <c r="BA40" s="61" t="s">
        <v>167</v>
      </c>
      <c r="BB40" s="61" t="s">
        <v>167</v>
      </c>
      <c r="BC40" s="61" t="s">
        <v>167</v>
      </c>
      <c r="BD40" s="61" t="s">
        <v>167</v>
      </c>
      <c r="BE40" s="61" t="s">
        <v>167</v>
      </c>
      <c r="BF40" s="61" t="s">
        <v>167</v>
      </c>
      <c r="BG40" s="61" t="s">
        <v>167</v>
      </c>
      <c r="BH40" s="61" t="s">
        <v>167</v>
      </c>
      <c r="BI40" s="61" t="s">
        <v>167</v>
      </c>
      <c r="BJ40" s="61" t="s">
        <v>167</v>
      </c>
      <c r="BK40" s="61" t="s">
        <v>167</v>
      </c>
      <c r="BL40" s="61" t="s">
        <v>167</v>
      </c>
      <c r="BM40" s="61" t="s">
        <v>167</v>
      </c>
      <c r="BN40" s="61" t="s">
        <v>167</v>
      </c>
      <c r="BO40" s="61" t="s">
        <v>167</v>
      </c>
      <c r="BP40" s="61" t="s">
        <v>167</v>
      </c>
      <c r="BQ40" s="61" t="s">
        <v>167</v>
      </c>
      <c r="BR40" s="61" t="s">
        <v>167</v>
      </c>
      <c r="BS40" s="61" t="s">
        <v>167</v>
      </c>
      <c r="BT40" s="61" t="s">
        <v>167</v>
      </c>
      <c r="BU40" s="61" t="s">
        <v>167</v>
      </c>
      <c r="BV40" s="61" t="s">
        <v>167</v>
      </c>
      <c r="BW40" s="61" t="s">
        <v>167</v>
      </c>
      <c r="BX40" s="61" t="s">
        <v>167</v>
      </c>
      <c r="BY40" s="61" t="s">
        <v>167</v>
      </c>
      <c r="BZ40" s="61" t="s">
        <v>167</v>
      </c>
      <c r="CA40" s="61" t="s">
        <v>167</v>
      </c>
      <c r="CB40" s="61" t="s">
        <v>167</v>
      </c>
      <c r="CC40" s="61" t="s">
        <v>167</v>
      </c>
      <c r="CD40" s="61" t="s">
        <v>167</v>
      </c>
      <c r="CE40" s="61" t="s">
        <v>167</v>
      </c>
      <c r="CF40" s="61" t="s">
        <v>167</v>
      </c>
      <c r="CG40" s="61" t="s">
        <v>167</v>
      </c>
      <c r="CH40" s="61" t="s">
        <v>167</v>
      </c>
      <c r="CI40" s="61" t="s">
        <v>167</v>
      </c>
      <c r="CJ40" s="61" t="s">
        <v>167</v>
      </c>
      <c r="CK40" s="61" t="s">
        <v>167</v>
      </c>
      <c r="CL40" s="61" t="s">
        <v>167</v>
      </c>
      <c r="CM40" s="61" t="s">
        <v>167</v>
      </c>
      <c r="CN40" s="61" t="s">
        <v>167</v>
      </c>
      <c r="CO40" s="61" t="s">
        <v>167</v>
      </c>
      <c r="CP40" s="61" t="s">
        <v>167</v>
      </c>
      <c r="CQ40" s="61" t="s">
        <v>167</v>
      </c>
      <c r="CR40" s="61" t="s">
        <v>167</v>
      </c>
      <c r="CS40" s="61" t="s">
        <v>167</v>
      </c>
      <c r="CT40" s="61" t="s">
        <v>167</v>
      </c>
      <c r="CU40" s="61" t="s">
        <v>167</v>
      </c>
      <c r="CV40" s="61" t="s">
        <v>167</v>
      </c>
      <c r="CW40" s="61" t="s">
        <v>167</v>
      </c>
      <c r="CX40" s="61" t="s">
        <v>167</v>
      </c>
      <c r="CY40" s="61" t="s">
        <v>167</v>
      </c>
      <c r="CZ40" s="61" t="s">
        <v>167</v>
      </c>
    </row>
    <row r="41" spans="1:104" ht="28.5" x14ac:dyDescent="0.2">
      <c r="A41" s="16" t="s">
        <v>386</v>
      </c>
      <c r="B41" s="9" t="s">
        <v>375</v>
      </c>
      <c r="C41" s="15" t="s">
        <v>376</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x14ac:dyDescent="0.2">
      <c r="A42" s="16" t="s">
        <v>387</v>
      </c>
      <c r="B42" s="9" t="s">
        <v>378</v>
      </c>
      <c r="C42" s="15" t="s">
        <v>379</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x14ac:dyDescent="0.2">
      <c r="A43" s="16"/>
      <c r="B43" s="219" t="s">
        <v>388</v>
      </c>
      <c r="C43" s="15" t="s">
        <v>389</v>
      </c>
      <c r="D43" s="15" t="s">
        <v>161</v>
      </c>
      <c r="E43" s="207" t="s">
        <v>162</v>
      </c>
      <c r="F43" s="208" t="s">
        <v>162</v>
      </c>
      <c r="G43" s="208" t="s">
        <v>162</v>
      </c>
      <c r="H43" s="208" t="s">
        <v>162</v>
      </c>
      <c r="I43" s="208" t="s">
        <v>162</v>
      </c>
      <c r="J43" s="208" t="s">
        <v>162</v>
      </c>
      <c r="K43" s="208" t="s">
        <v>162</v>
      </c>
      <c r="L43" s="208" t="s">
        <v>162</v>
      </c>
      <c r="M43" s="208" t="s">
        <v>162</v>
      </c>
      <c r="N43" s="208" t="s">
        <v>162</v>
      </c>
      <c r="O43" s="208" t="s">
        <v>162</v>
      </c>
      <c r="P43" s="208" t="s">
        <v>162</v>
      </c>
      <c r="Q43" s="208" t="s">
        <v>162</v>
      </c>
      <c r="R43" s="208" t="s">
        <v>162</v>
      </c>
      <c r="S43" s="208" t="s">
        <v>162</v>
      </c>
      <c r="T43" s="208" t="s">
        <v>162</v>
      </c>
      <c r="U43" s="208" t="s">
        <v>162</v>
      </c>
      <c r="V43" s="208" t="s">
        <v>162</v>
      </c>
      <c r="W43" s="208" t="s">
        <v>162</v>
      </c>
      <c r="X43" s="208" t="s">
        <v>162</v>
      </c>
      <c r="Y43" s="208" t="s">
        <v>162</v>
      </c>
      <c r="Z43" s="208" t="s">
        <v>162</v>
      </c>
      <c r="AA43" s="208" t="s">
        <v>162</v>
      </c>
      <c r="AB43" s="208" t="s">
        <v>162</v>
      </c>
      <c r="AC43" s="208" t="s">
        <v>162</v>
      </c>
      <c r="AD43" s="208" t="s">
        <v>162</v>
      </c>
      <c r="AE43" s="208" t="s">
        <v>162</v>
      </c>
      <c r="AF43" s="208" t="s">
        <v>162</v>
      </c>
      <c r="AG43" s="208" t="s">
        <v>162</v>
      </c>
      <c r="AH43" s="208" t="s">
        <v>162</v>
      </c>
      <c r="AI43" s="208" t="s">
        <v>162</v>
      </c>
      <c r="AJ43" s="208" t="s">
        <v>162</v>
      </c>
      <c r="AK43" s="208" t="s">
        <v>162</v>
      </c>
      <c r="AL43" s="208" t="s">
        <v>162</v>
      </c>
      <c r="AM43" s="208" t="s">
        <v>162</v>
      </c>
      <c r="AN43" s="208" t="s">
        <v>162</v>
      </c>
      <c r="AO43" s="208" t="s">
        <v>162</v>
      </c>
      <c r="AP43" s="208" t="s">
        <v>162</v>
      </c>
      <c r="AQ43" s="208" t="s">
        <v>162</v>
      </c>
      <c r="AR43" s="208" t="s">
        <v>162</v>
      </c>
      <c r="AS43" s="208" t="s">
        <v>162</v>
      </c>
      <c r="AT43" s="208" t="s">
        <v>162</v>
      </c>
      <c r="AU43" s="208" t="s">
        <v>162</v>
      </c>
      <c r="AV43" s="208" t="s">
        <v>162</v>
      </c>
      <c r="AW43" s="208" t="s">
        <v>162</v>
      </c>
      <c r="AX43" s="208" t="s">
        <v>162</v>
      </c>
      <c r="AY43" s="208" t="s">
        <v>162</v>
      </c>
      <c r="AZ43" s="208" t="s">
        <v>162</v>
      </c>
      <c r="BA43" s="208" t="s">
        <v>162</v>
      </c>
      <c r="BB43" s="208" t="s">
        <v>162</v>
      </c>
      <c r="BC43" s="208" t="s">
        <v>162</v>
      </c>
      <c r="BD43" s="208" t="s">
        <v>162</v>
      </c>
      <c r="BE43" s="208" t="s">
        <v>162</v>
      </c>
      <c r="BF43" s="208" t="s">
        <v>162</v>
      </c>
      <c r="BG43" s="208" t="s">
        <v>162</v>
      </c>
      <c r="BH43" s="208" t="s">
        <v>162</v>
      </c>
      <c r="BI43" s="208" t="s">
        <v>162</v>
      </c>
      <c r="BJ43" s="208" t="s">
        <v>162</v>
      </c>
      <c r="BK43" s="208" t="s">
        <v>162</v>
      </c>
      <c r="BL43" s="208" t="s">
        <v>162</v>
      </c>
      <c r="BM43" s="208" t="s">
        <v>162</v>
      </c>
      <c r="BN43" s="208" t="s">
        <v>162</v>
      </c>
      <c r="BO43" s="208" t="s">
        <v>162</v>
      </c>
      <c r="BP43" s="208" t="s">
        <v>162</v>
      </c>
      <c r="BQ43" s="208" t="s">
        <v>162</v>
      </c>
      <c r="BR43" s="208" t="s">
        <v>162</v>
      </c>
      <c r="BS43" s="208" t="s">
        <v>162</v>
      </c>
      <c r="BT43" s="208" t="s">
        <v>162</v>
      </c>
      <c r="BU43" s="208" t="s">
        <v>162</v>
      </c>
      <c r="BV43" s="208" t="s">
        <v>162</v>
      </c>
      <c r="BW43" s="208" t="s">
        <v>162</v>
      </c>
      <c r="BX43" s="208" t="s">
        <v>162</v>
      </c>
      <c r="BY43" s="208" t="s">
        <v>162</v>
      </c>
      <c r="BZ43" s="208" t="s">
        <v>162</v>
      </c>
      <c r="CA43" s="208" t="s">
        <v>162</v>
      </c>
      <c r="CB43" s="208" t="s">
        <v>162</v>
      </c>
      <c r="CC43" s="208" t="s">
        <v>162</v>
      </c>
      <c r="CD43" s="208" t="s">
        <v>162</v>
      </c>
      <c r="CE43" s="208" t="s">
        <v>162</v>
      </c>
      <c r="CF43" s="208" t="s">
        <v>162</v>
      </c>
      <c r="CG43" s="208" t="s">
        <v>162</v>
      </c>
      <c r="CH43" s="208" t="s">
        <v>162</v>
      </c>
      <c r="CI43" s="208" t="s">
        <v>162</v>
      </c>
      <c r="CJ43" s="208" t="s">
        <v>162</v>
      </c>
      <c r="CK43" s="208" t="s">
        <v>162</v>
      </c>
      <c r="CL43" s="208" t="s">
        <v>162</v>
      </c>
      <c r="CM43" s="208" t="s">
        <v>162</v>
      </c>
      <c r="CN43" s="208" t="s">
        <v>162</v>
      </c>
      <c r="CO43" s="208" t="s">
        <v>162</v>
      </c>
      <c r="CP43" s="208" t="s">
        <v>162</v>
      </c>
      <c r="CQ43" s="208" t="s">
        <v>162</v>
      </c>
      <c r="CR43" s="208" t="s">
        <v>162</v>
      </c>
      <c r="CS43" s="208" t="s">
        <v>162</v>
      </c>
      <c r="CT43" s="208" t="s">
        <v>162</v>
      </c>
      <c r="CU43" s="208" t="s">
        <v>162</v>
      </c>
      <c r="CV43" s="208" t="s">
        <v>162</v>
      </c>
      <c r="CW43" s="208" t="s">
        <v>162</v>
      </c>
      <c r="CX43" s="208" t="s">
        <v>162</v>
      </c>
      <c r="CY43" s="208" t="s">
        <v>162</v>
      </c>
      <c r="CZ43" s="208" t="s">
        <v>162</v>
      </c>
    </row>
    <row r="44" spans="1:104" x14ac:dyDescent="0.2">
      <c r="A44" s="16" t="s">
        <v>390</v>
      </c>
      <c r="B44" s="9" t="s">
        <v>366</v>
      </c>
      <c r="C44" s="15" t="s">
        <v>367</v>
      </c>
      <c r="D44" s="15" t="s">
        <v>58</v>
      </c>
      <c r="E44" s="84" t="s">
        <v>167</v>
      </c>
      <c r="F44" s="61" t="s">
        <v>167</v>
      </c>
      <c r="G44" s="61" t="s">
        <v>167</v>
      </c>
      <c r="H44" s="61" t="s">
        <v>167</v>
      </c>
      <c r="I44" s="61" t="s">
        <v>167</v>
      </c>
      <c r="J44" s="61" t="s">
        <v>167</v>
      </c>
      <c r="K44" s="61" t="s">
        <v>167</v>
      </c>
      <c r="L44" s="61" t="s">
        <v>167</v>
      </c>
      <c r="M44" s="61" t="s">
        <v>167</v>
      </c>
      <c r="N44" s="61" t="s">
        <v>167</v>
      </c>
      <c r="O44" s="61" t="s">
        <v>167</v>
      </c>
      <c r="P44" s="61" t="s">
        <v>167</v>
      </c>
      <c r="Q44" s="61" t="s">
        <v>167</v>
      </c>
      <c r="R44" s="61" t="s">
        <v>167</v>
      </c>
      <c r="S44" s="61" t="s">
        <v>167</v>
      </c>
      <c r="T44" s="61" t="s">
        <v>167</v>
      </c>
      <c r="U44" s="61" t="s">
        <v>167</v>
      </c>
      <c r="V44" s="61" t="s">
        <v>167</v>
      </c>
      <c r="W44" s="61" t="s">
        <v>167</v>
      </c>
      <c r="X44" s="61" t="s">
        <v>167</v>
      </c>
      <c r="Y44" s="61" t="s">
        <v>167</v>
      </c>
      <c r="Z44" s="61" t="s">
        <v>167</v>
      </c>
      <c r="AA44" s="61" t="s">
        <v>167</v>
      </c>
      <c r="AB44" s="61" t="s">
        <v>167</v>
      </c>
      <c r="AC44" s="61" t="s">
        <v>167</v>
      </c>
      <c r="AD44" s="61" t="s">
        <v>167</v>
      </c>
      <c r="AE44" s="61" t="s">
        <v>167</v>
      </c>
      <c r="AF44" s="61" t="s">
        <v>167</v>
      </c>
      <c r="AG44" s="61" t="s">
        <v>167</v>
      </c>
      <c r="AH44" s="61" t="s">
        <v>167</v>
      </c>
      <c r="AI44" s="61" t="s">
        <v>167</v>
      </c>
      <c r="AJ44" s="61" t="s">
        <v>167</v>
      </c>
      <c r="AK44" s="61" t="s">
        <v>167</v>
      </c>
      <c r="AL44" s="61" t="s">
        <v>167</v>
      </c>
      <c r="AM44" s="61" t="s">
        <v>167</v>
      </c>
      <c r="AN44" s="61" t="s">
        <v>167</v>
      </c>
      <c r="AO44" s="61" t="s">
        <v>167</v>
      </c>
      <c r="AP44" s="61" t="s">
        <v>167</v>
      </c>
      <c r="AQ44" s="61" t="s">
        <v>167</v>
      </c>
      <c r="AR44" s="61" t="s">
        <v>167</v>
      </c>
      <c r="AS44" s="61" t="s">
        <v>167</v>
      </c>
      <c r="AT44" s="61" t="s">
        <v>167</v>
      </c>
      <c r="AU44" s="61" t="s">
        <v>167</v>
      </c>
      <c r="AV44" s="61" t="s">
        <v>167</v>
      </c>
      <c r="AW44" s="61" t="s">
        <v>167</v>
      </c>
      <c r="AX44" s="61" t="s">
        <v>167</v>
      </c>
      <c r="AY44" s="61" t="s">
        <v>167</v>
      </c>
      <c r="AZ44" s="61" t="s">
        <v>167</v>
      </c>
      <c r="BA44" s="61" t="s">
        <v>167</v>
      </c>
      <c r="BB44" s="61" t="s">
        <v>167</v>
      </c>
      <c r="BC44" s="61" t="s">
        <v>167</v>
      </c>
      <c r="BD44" s="61" t="s">
        <v>167</v>
      </c>
      <c r="BE44" s="61" t="s">
        <v>167</v>
      </c>
      <c r="BF44" s="61" t="s">
        <v>167</v>
      </c>
      <c r="BG44" s="61" t="s">
        <v>167</v>
      </c>
      <c r="BH44" s="61" t="s">
        <v>167</v>
      </c>
      <c r="BI44" s="61" t="s">
        <v>167</v>
      </c>
      <c r="BJ44" s="61" t="s">
        <v>167</v>
      </c>
      <c r="BK44" s="61" t="s">
        <v>167</v>
      </c>
      <c r="BL44" s="61" t="s">
        <v>167</v>
      </c>
      <c r="BM44" s="61" t="s">
        <v>167</v>
      </c>
      <c r="BN44" s="61" t="s">
        <v>167</v>
      </c>
      <c r="BO44" s="61" t="s">
        <v>167</v>
      </c>
      <c r="BP44" s="61" t="s">
        <v>167</v>
      </c>
      <c r="BQ44" s="61" t="s">
        <v>167</v>
      </c>
      <c r="BR44" s="61" t="s">
        <v>167</v>
      </c>
      <c r="BS44" s="61" t="s">
        <v>167</v>
      </c>
      <c r="BT44" s="61" t="s">
        <v>167</v>
      </c>
      <c r="BU44" s="61" t="s">
        <v>167</v>
      </c>
      <c r="BV44" s="61" t="s">
        <v>167</v>
      </c>
      <c r="BW44" s="61" t="s">
        <v>167</v>
      </c>
      <c r="BX44" s="61" t="s">
        <v>167</v>
      </c>
      <c r="BY44" s="61" t="s">
        <v>167</v>
      </c>
      <c r="BZ44" s="61" t="s">
        <v>167</v>
      </c>
      <c r="CA44" s="61" t="s">
        <v>167</v>
      </c>
      <c r="CB44" s="61" t="s">
        <v>167</v>
      </c>
      <c r="CC44" s="61" t="s">
        <v>167</v>
      </c>
      <c r="CD44" s="61" t="s">
        <v>167</v>
      </c>
      <c r="CE44" s="61" t="s">
        <v>167</v>
      </c>
      <c r="CF44" s="61" t="s">
        <v>167</v>
      </c>
      <c r="CG44" s="61" t="s">
        <v>167</v>
      </c>
      <c r="CH44" s="61" t="s">
        <v>167</v>
      </c>
      <c r="CI44" s="61" t="s">
        <v>167</v>
      </c>
      <c r="CJ44" s="61" t="s">
        <v>167</v>
      </c>
      <c r="CK44" s="61" t="s">
        <v>167</v>
      </c>
      <c r="CL44" s="61" t="s">
        <v>167</v>
      </c>
      <c r="CM44" s="61" t="s">
        <v>167</v>
      </c>
      <c r="CN44" s="61" t="s">
        <v>167</v>
      </c>
      <c r="CO44" s="61" t="s">
        <v>167</v>
      </c>
      <c r="CP44" s="61" t="s">
        <v>167</v>
      </c>
      <c r="CQ44" s="61" t="s">
        <v>167</v>
      </c>
      <c r="CR44" s="61" t="s">
        <v>167</v>
      </c>
      <c r="CS44" s="61" t="s">
        <v>167</v>
      </c>
      <c r="CT44" s="61" t="s">
        <v>167</v>
      </c>
      <c r="CU44" s="61" t="s">
        <v>167</v>
      </c>
      <c r="CV44" s="61" t="s">
        <v>167</v>
      </c>
      <c r="CW44" s="61" t="s">
        <v>167</v>
      </c>
      <c r="CX44" s="61" t="s">
        <v>167</v>
      </c>
      <c r="CY44" s="61" t="s">
        <v>167</v>
      </c>
      <c r="CZ44" s="61" t="s">
        <v>167</v>
      </c>
    </row>
    <row r="45" spans="1:104" x14ac:dyDescent="0.2">
      <c r="A45" s="16" t="s">
        <v>391</v>
      </c>
      <c r="B45" s="9" t="s">
        <v>369</v>
      </c>
      <c r="C45" s="15" t="s">
        <v>367</v>
      </c>
      <c r="D45" s="15" t="s">
        <v>58</v>
      </c>
      <c r="E45" s="84" t="s">
        <v>167</v>
      </c>
      <c r="F45" s="61" t="s">
        <v>167</v>
      </c>
      <c r="G45" s="61" t="s">
        <v>167</v>
      </c>
      <c r="H45" s="61" t="s">
        <v>167</v>
      </c>
      <c r="I45" s="61" t="s">
        <v>167</v>
      </c>
      <c r="J45" s="61" t="s">
        <v>167</v>
      </c>
      <c r="K45" s="61" t="s">
        <v>167</v>
      </c>
      <c r="L45" s="61" t="s">
        <v>167</v>
      </c>
      <c r="M45" s="61" t="s">
        <v>167</v>
      </c>
      <c r="N45" s="61" t="s">
        <v>167</v>
      </c>
      <c r="O45" s="61" t="s">
        <v>167</v>
      </c>
      <c r="P45" s="61" t="s">
        <v>167</v>
      </c>
      <c r="Q45" s="61" t="s">
        <v>167</v>
      </c>
      <c r="R45" s="61" t="s">
        <v>167</v>
      </c>
      <c r="S45" s="61" t="s">
        <v>167</v>
      </c>
      <c r="T45" s="61" t="s">
        <v>167</v>
      </c>
      <c r="U45" s="61" t="s">
        <v>167</v>
      </c>
      <c r="V45" s="61" t="s">
        <v>167</v>
      </c>
      <c r="W45" s="61" t="s">
        <v>167</v>
      </c>
      <c r="X45" s="61" t="s">
        <v>167</v>
      </c>
      <c r="Y45" s="61" t="s">
        <v>167</v>
      </c>
      <c r="Z45" s="61" t="s">
        <v>167</v>
      </c>
      <c r="AA45" s="61" t="s">
        <v>167</v>
      </c>
      <c r="AB45" s="61" t="s">
        <v>167</v>
      </c>
      <c r="AC45" s="61" t="s">
        <v>167</v>
      </c>
      <c r="AD45" s="61" t="s">
        <v>167</v>
      </c>
      <c r="AE45" s="61" t="s">
        <v>167</v>
      </c>
      <c r="AF45" s="61" t="s">
        <v>167</v>
      </c>
      <c r="AG45" s="61" t="s">
        <v>167</v>
      </c>
      <c r="AH45" s="61" t="s">
        <v>167</v>
      </c>
      <c r="AI45" s="61" t="s">
        <v>167</v>
      </c>
      <c r="AJ45" s="61" t="s">
        <v>167</v>
      </c>
      <c r="AK45" s="61" t="s">
        <v>167</v>
      </c>
      <c r="AL45" s="61" t="s">
        <v>167</v>
      </c>
      <c r="AM45" s="61" t="s">
        <v>167</v>
      </c>
      <c r="AN45" s="61" t="s">
        <v>167</v>
      </c>
      <c r="AO45" s="61" t="s">
        <v>167</v>
      </c>
      <c r="AP45" s="61" t="s">
        <v>167</v>
      </c>
      <c r="AQ45" s="61" t="s">
        <v>167</v>
      </c>
      <c r="AR45" s="61" t="s">
        <v>167</v>
      </c>
      <c r="AS45" s="61" t="s">
        <v>167</v>
      </c>
      <c r="AT45" s="61" t="s">
        <v>167</v>
      </c>
      <c r="AU45" s="61" t="s">
        <v>167</v>
      </c>
      <c r="AV45" s="61" t="s">
        <v>167</v>
      </c>
      <c r="AW45" s="61" t="s">
        <v>167</v>
      </c>
      <c r="AX45" s="61" t="s">
        <v>167</v>
      </c>
      <c r="AY45" s="61" t="s">
        <v>167</v>
      </c>
      <c r="AZ45" s="61" t="s">
        <v>167</v>
      </c>
      <c r="BA45" s="61" t="s">
        <v>167</v>
      </c>
      <c r="BB45" s="61" t="s">
        <v>167</v>
      </c>
      <c r="BC45" s="61" t="s">
        <v>167</v>
      </c>
      <c r="BD45" s="61" t="s">
        <v>167</v>
      </c>
      <c r="BE45" s="61" t="s">
        <v>167</v>
      </c>
      <c r="BF45" s="61" t="s">
        <v>167</v>
      </c>
      <c r="BG45" s="61" t="s">
        <v>167</v>
      </c>
      <c r="BH45" s="61" t="s">
        <v>167</v>
      </c>
      <c r="BI45" s="61" t="s">
        <v>167</v>
      </c>
      <c r="BJ45" s="61" t="s">
        <v>167</v>
      </c>
      <c r="BK45" s="61" t="s">
        <v>167</v>
      </c>
      <c r="BL45" s="61" t="s">
        <v>167</v>
      </c>
      <c r="BM45" s="61" t="s">
        <v>167</v>
      </c>
      <c r="BN45" s="61" t="s">
        <v>167</v>
      </c>
      <c r="BO45" s="61" t="s">
        <v>167</v>
      </c>
      <c r="BP45" s="61" t="s">
        <v>167</v>
      </c>
      <c r="BQ45" s="61" t="s">
        <v>167</v>
      </c>
      <c r="BR45" s="61" t="s">
        <v>167</v>
      </c>
      <c r="BS45" s="61" t="s">
        <v>167</v>
      </c>
      <c r="BT45" s="61" t="s">
        <v>167</v>
      </c>
      <c r="BU45" s="61" t="s">
        <v>167</v>
      </c>
      <c r="BV45" s="61" t="s">
        <v>167</v>
      </c>
      <c r="BW45" s="61" t="s">
        <v>167</v>
      </c>
      <c r="BX45" s="61" t="s">
        <v>167</v>
      </c>
      <c r="BY45" s="61" t="s">
        <v>167</v>
      </c>
      <c r="BZ45" s="61" t="s">
        <v>167</v>
      </c>
      <c r="CA45" s="61" t="s">
        <v>167</v>
      </c>
      <c r="CB45" s="61" t="s">
        <v>167</v>
      </c>
      <c r="CC45" s="61" t="s">
        <v>167</v>
      </c>
      <c r="CD45" s="61" t="s">
        <v>167</v>
      </c>
      <c r="CE45" s="61" t="s">
        <v>167</v>
      </c>
      <c r="CF45" s="61" t="s">
        <v>167</v>
      </c>
      <c r="CG45" s="61" t="s">
        <v>167</v>
      </c>
      <c r="CH45" s="61" t="s">
        <v>167</v>
      </c>
      <c r="CI45" s="61" t="s">
        <v>167</v>
      </c>
      <c r="CJ45" s="61" t="s">
        <v>167</v>
      </c>
      <c r="CK45" s="61" t="s">
        <v>167</v>
      </c>
      <c r="CL45" s="61" t="s">
        <v>167</v>
      </c>
      <c r="CM45" s="61" t="s">
        <v>167</v>
      </c>
      <c r="CN45" s="61" t="s">
        <v>167</v>
      </c>
      <c r="CO45" s="61" t="s">
        <v>167</v>
      </c>
      <c r="CP45" s="61" t="s">
        <v>167</v>
      </c>
      <c r="CQ45" s="61" t="s">
        <v>167</v>
      </c>
      <c r="CR45" s="61" t="s">
        <v>167</v>
      </c>
      <c r="CS45" s="61" t="s">
        <v>167</v>
      </c>
      <c r="CT45" s="61" t="s">
        <v>167</v>
      </c>
      <c r="CU45" s="61" t="s">
        <v>167</v>
      </c>
      <c r="CV45" s="61" t="s">
        <v>167</v>
      </c>
      <c r="CW45" s="61" t="s">
        <v>167</v>
      </c>
      <c r="CX45" s="61" t="s">
        <v>167</v>
      </c>
      <c r="CY45" s="61" t="s">
        <v>167</v>
      </c>
      <c r="CZ45" s="61" t="s">
        <v>167</v>
      </c>
    </row>
    <row r="46" spans="1:104" x14ac:dyDescent="0.2">
      <c r="A46" s="16" t="s">
        <v>392</v>
      </c>
      <c r="B46" s="9" t="s">
        <v>371</v>
      </c>
      <c r="C46" s="15" t="s">
        <v>367</v>
      </c>
      <c r="D46" s="15" t="s">
        <v>58</v>
      </c>
      <c r="E46" s="84" t="s">
        <v>167</v>
      </c>
      <c r="F46" s="61" t="s">
        <v>167</v>
      </c>
      <c r="G46" s="61" t="s">
        <v>167</v>
      </c>
      <c r="H46" s="61" t="s">
        <v>167</v>
      </c>
      <c r="I46" s="61" t="s">
        <v>167</v>
      </c>
      <c r="J46" s="61" t="s">
        <v>167</v>
      </c>
      <c r="K46" s="61" t="s">
        <v>167</v>
      </c>
      <c r="L46" s="61" t="s">
        <v>167</v>
      </c>
      <c r="M46" s="61" t="s">
        <v>167</v>
      </c>
      <c r="N46" s="61" t="s">
        <v>167</v>
      </c>
      <c r="O46" s="61" t="s">
        <v>167</v>
      </c>
      <c r="P46" s="61" t="s">
        <v>167</v>
      </c>
      <c r="Q46" s="61" t="s">
        <v>167</v>
      </c>
      <c r="R46" s="61" t="s">
        <v>167</v>
      </c>
      <c r="S46" s="61" t="s">
        <v>167</v>
      </c>
      <c r="T46" s="61" t="s">
        <v>167</v>
      </c>
      <c r="U46" s="61" t="s">
        <v>167</v>
      </c>
      <c r="V46" s="61" t="s">
        <v>167</v>
      </c>
      <c r="W46" s="61" t="s">
        <v>167</v>
      </c>
      <c r="X46" s="61" t="s">
        <v>167</v>
      </c>
      <c r="Y46" s="61" t="s">
        <v>167</v>
      </c>
      <c r="Z46" s="61" t="s">
        <v>167</v>
      </c>
      <c r="AA46" s="61" t="s">
        <v>167</v>
      </c>
      <c r="AB46" s="61" t="s">
        <v>167</v>
      </c>
      <c r="AC46" s="61" t="s">
        <v>167</v>
      </c>
      <c r="AD46" s="61" t="s">
        <v>167</v>
      </c>
      <c r="AE46" s="61" t="s">
        <v>167</v>
      </c>
      <c r="AF46" s="61" t="s">
        <v>167</v>
      </c>
      <c r="AG46" s="61" t="s">
        <v>167</v>
      </c>
      <c r="AH46" s="61" t="s">
        <v>167</v>
      </c>
      <c r="AI46" s="61" t="s">
        <v>167</v>
      </c>
      <c r="AJ46" s="61" t="s">
        <v>167</v>
      </c>
      <c r="AK46" s="61" t="s">
        <v>167</v>
      </c>
      <c r="AL46" s="61" t="s">
        <v>167</v>
      </c>
      <c r="AM46" s="61" t="s">
        <v>167</v>
      </c>
      <c r="AN46" s="61" t="s">
        <v>167</v>
      </c>
      <c r="AO46" s="61" t="s">
        <v>167</v>
      </c>
      <c r="AP46" s="61" t="s">
        <v>167</v>
      </c>
      <c r="AQ46" s="61" t="s">
        <v>167</v>
      </c>
      <c r="AR46" s="61" t="s">
        <v>167</v>
      </c>
      <c r="AS46" s="61" t="s">
        <v>167</v>
      </c>
      <c r="AT46" s="61" t="s">
        <v>167</v>
      </c>
      <c r="AU46" s="61" t="s">
        <v>167</v>
      </c>
      <c r="AV46" s="61" t="s">
        <v>167</v>
      </c>
      <c r="AW46" s="61" t="s">
        <v>167</v>
      </c>
      <c r="AX46" s="61" t="s">
        <v>167</v>
      </c>
      <c r="AY46" s="61" t="s">
        <v>167</v>
      </c>
      <c r="AZ46" s="61" t="s">
        <v>167</v>
      </c>
      <c r="BA46" s="61" t="s">
        <v>167</v>
      </c>
      <c r="BB46" s="61" t="s">
        <v>167</v>
      </c>
      <c r="BC46" s="61" t="s">
        <v>167</v>
      </c>
      <c r="BD46" s="61" t="s">
        <v>167</v>
      </c>
      <c r="BE46" s="61" t="s">
        <v>167</v>
      </c>
      <c r="BF46" s="61" t="s">
        <v>167</v>
      </c>
      <c r="BG46" s="61" t="s">
        <v>167</v>
      </c>
      <c r="BH46" s="61" t="s">
        <v>167</v>
      </c>
      <c r="BI46" s="61" t="s">
        <v>167</v>
      </c>
      <c r="BJ46" s="61" t="s">
        <v>167</v>
      </c>
      <c r="BK46" s="61" t="s">
        <v>167</v>
      </c>
      <c r="BL46" s="61" t="s">
        <v>167</v>
      </c>
      <c r="BM46" s="61" t="s">
        <v>167</v>
      </c>
      <c r="BN46" s="61" t="s">
        <v>167</v>
      </c>
      <c r="BO46" s="61" t="s">
        <v>167</v>
      </c>
      <c r="BP46" s="61" t="s">
        <v>167</v>
      </c>
      <c r="BQ46" s="61" t="s">
        <v>167</v>
      </c>
      <c r="BR46" s="61" t="s">
        <v>167</v>
      </c>
      <c r="BS46" s="61" t="s">
        <v>167</v>
      </c>
      <c r="BT46" s="61" t="s">
        <v>167</v>
      </c>
      <c r="BU46" s="61" t="s">
        <v>167</v>
      </c>
      <c r="BV46" s="61" t="s">
        <v>167</v>
      </c>
      <c r="BW46" s="61" t="s">
        <v>167</v>
      </c>
      <c r="BX46" s="61" t="s">
        <v>167</v>
      </c>
      <c r="BY46" s="61" t="s">
        <v>167</v>
      </c>
      <c r="BZ46" s="61" t="s">
        <v>167</v>
      </c>
      <c r="CA46" s="61" t="s">
        <v>167</v>
      </c>
      <c r="CB46" s="61" t="s">
        <v>167</v>
      </c>
      <c r="CC46" s="61" t="s">
        <v>167</v>
      </c>
      <c r="CD46" s="61" t="s">
        <v>167</v>
      </c>
      <c r="CE46" s="61" t="s">
        <v>167</v>
      </c>
      <c r="CF46" s="61" t="s">
        <v>167</v>
      </c>
      <c r="CG46" s="61" t="s">
        <v>167</v>
      </c>
      <c r="CH46" s="61" t="s">
        <v>167</v>
      </c>
      <c r="CI46" s="61" t="s">
        <v>167</v>
      </c>
      <c r="CJ46" s="61" t="s">
        <v>167</v>
      </c>
      <c r="CK46" s="61" t="s">
        <v>167</v>
      </c>
      <c r="CL46" s="61" t="s">
        <v>167</v>
      </c>
      <c r="CM46" s="61" t="s">
        <v>167</v>
      </c>
      <c r="CN46" s="61" t="s">
        <v>167</v>
      </c>
      <c r="CO46" s="61" t="s">
        <v>167</v>
      </c>
      <c r="CP46" s="61" t="s">
        <v>167</v>
      </c>
      <c r="CQ46" s="61" t="s">
        <v>167</v>
      </c>
      <c r="CR46" s="61" t="s">
        <v>167</v>
      </c>
      <c r="CS46" s="61" t="s">
        <v>167</v>
      </c>
      <c r="CT46" s="61" t="s">
        <v>167</v>
      </c>
      <c r="CU46" s="61" t="s">
        <v>167</v>
      </c>
      <c r="CV46" s="61" t="s">
        <v>167</v>
      </c>
      <c r="CW46" s="61" t="s">
        <v>167</v>
      </c>
      <c r="CX46" s="61" t="s">
        <v>167</v>
      </c>
      <c r="CY46" s="61" t="s">
        <v>167</v>
      </c>
      <c r="CZ46" s="61" t="s">
        <v>167</v>
      </c>
    </row>
    <row r="47" spans="1:104" x14ac:dyDescent="0.2">
      <c r="A47" s="16" t="s">
        <v>393</v>
      </c>
      <c r="B47" s="9" t="s">
        <v>373</v>
      </c>
      <c r="C47" s="15" t="s">
        <v>367</v>
      </c>
      <c r="D47" s="15" t="s">
        <v>58</v>
      </c>
      <c r="E47" s="84" t="s">
        <v>167</v>
      </c>
      <c r="F47" s="61" t="s">
        <v>167</v>
      </c>
      <c r="G47" s="61" t="s">
        <v>167</v>
      </c>
      <c r="H47" s="61" t="s">
        <v>167</v>
      </c>
      <c r="I47" s="61" t="s">
        <v>167</v>
      </c>
      <c r="J47" s="61" t="s">
        <v>167</v>
      </c>
      <c r="K47" s="61" t="s">
        <v>167</v>
      </c>
      <c r="L47" s="61" t="s">
        <v>167</v>
      </c>
      <c r="M47" s="61" t="s">
        <v>167</v>
      </c>
      <c r="N47" s="61" t="s">
        <v>167</v>
      </c>
      <c r="O47" s="61" t="s">
        <v>167</v>
      </c>
      <c r="P47" s="61" t="s">
        <v>167</v>
      </c>
      <c r="Q47" s="61" t="s">
        <v>167</v>
      </c>
      <c r="R47" s="61" t="s">
        <v>167</v>
      </c>
      <c r="S47" s="61" t="s">
        <v>167</v>
      </c>
      <c r="T47" s="61" t="s">
        <v>167</v>
      </c>
      <c r="U47" s="61" t="s">
        <v>167</v>
      </c>
      <c r="V47" s="61" t="s">
        <v>167</v>
      </c>
      <c r="W47" s="61" t="s">
        <v>167</v>
      </c>
      <c r="X47" s="61" t="s">
        <v>167</v>
      </c>
      <c r="Y47" s="61" t="s">
        <v>167</v>
      </c>
      <c r="Z47" s="61" t="s">
        <v>167</v>
      </c>
      <c r="AA47" s="61" t="s">
        <v>167</v>
      </c>
      <c r="AB47" s="61" t="s">
        <v>167</v>
      </c>
      <c r="AC47" s="61" t="s">
        <v>167</v>
      </c>
      <c r="AD47" s="61" t="s">
        <v>167</v>
      </c>
      <c r="AE47" s="61" t="s">
        <v>167</v>
      </c>
      <c r="AF47" s="61" t="s">
        <v>167</v>
      </c>
      <c r="AG47" s="61" t="s">
        <v>167</v>
      </c>
      <c r="AH47" s="61" t="s">
        <v>167</v>
      </c>
      <c r="AI47" s="61" t="s">
        <v>167</v>
      </c>
      <c r="AJ47" s="61" t="s">
        <v>167</v>
      </c>
      <c r="AK47" s="61" t="s">
        <v>167</v>
      </c>
      <c r="AL47" s="61" t="s">
        <v>167</v>
      </c>
      <c r="AM47" s="61" t="s">
        <v>167</v>
      </c>
      <c r="AN47" s="61" t="s">
        <v>167</v>
      </c>
      <c r="AO47" s="61" t="s">
        <v>167</v>
      </c>
      <c r="AP47" s="61" t="s">
        <v>167</v>
      </c>
      <c r="AQ47" s="61" t="s">
        <v>167</v>
      </c>
      <c r="AR47" s="61" t="s">
        <v>167</v>
      </c>
      <c r="AS47" s="61" t="s">
        <v>167</v>
      </c>
      <c r="AT47" s="61" t="s">
        <v>167</v>
      </c>
      <c r="AU47" s="61" t="s">
        <v>167</v>
      </c>
      <c r="AV47" s="61" t="s">
        <v>167</v>
      </c>
      <c r="AW47" s="61" t="s">
        <v>167</v>
      </c>
      <c r="AX47" s="61" t="s">
        <v>167</v>
      </c>
      <c r="AY47" s="61" t="s">
        <v>167</v>
      </c>
      <c r="AZ47" s="61" t="s">
        <v>167</v>
      </c>
      <c r="BA47" s="61" t="s">
        <v>167</v>
      </c>
      <c r="BB47" s="61" t="s">
        <v>167</v>
      </c>
      <c r="BC47" s="61" t="s">
        <v>167</v>
      </c>
      <c r="BD47" s="61" t="s">
        <v>167</v>
      </c>
      <c r="BE47" s="61" t="s">
        <v>167</v>
      </c>
      <c r="BF47" s="61" t="s">
        <v>167</v>
      </c>
      <c r="BG47" s="61" t="s">
        <v>167</v>
      </c>
      <c r="BH47" s="61" t="s">
        <v>167</v>
      </c>
      <c r="BI47" s="61" t="s">
        <v>167</v>
      </c>
      <c r="BJ47" s="61" t="s">
        <v>167</v>
      </c>
      <c r="BK47" s="61" t="s">
        <v>167</v>
      </c>
      <c r="BL47" s="61" t="s">
        <v>167</v>
      </c>
      <c r="BM47" s="61" t="s">
        <v>167</v>
      </c>
      <c r="BN47" s="61" t="s">
        <v>167</v>
      </c>
      <c r="BO47" s="61" t="s">
        <v>167</v>
      </c>
      <c r="BP47" s="61" t="s">
        <v>167</v>
      </c>
      <c r="BQ47" s="61" t="s">
        <v>167</v>
      </c>
      <c r="BR47" s="61" t="s">
        <v>167</v>
      </c>
      <c r="BS47" s="61" t="s">
        <v>167</v>
      </c>
      <c r="BT47" s="61" t="s">
        <v>167</v>
      </c>
      <c r="BU47" s="61" t="s">
        <v>167</v>
      </c>
      <c r="BV47" s="61" t="s">
        <v>167</v>
      </c>
      <c r="BW47" s="61" t="s">
        <v>167</v>
      </c>
      <c r="BX47" s="61" t="s">
        <v>167</v>
      </c>
      <c r="BY47" s="61" t="s">
        <v>167</v>
      </c>
      <c r="BZ47" s="61" t="s">
        <v>167</v>
      </c>
      <c r="CA47" s="61" t="s">
        <v>167</v>
      </c>
      <c r="CB47" s="61" t="s">
        <v>167</v>
      </c>
      <c r="CC47" s="61" t="s">
        <v>167</v>
      </c>
      <c r="CD47" s="61" t="s">
        <v>167</v>
      </c>
      <c r="CE47" s="61" t="s">
        <v>167</v>
      </c>
      <c r="CF47" s="61" t="s">
        <v>167</v>
      </c>
      <c r="CG47" s="61" t="s">
        <v>167</v>
      </c>
      <c r="CH47" s="61" t="s">
        <v>167</v>
      </c>
      <c r="CI47" s="61" t="s">
        <v>167</v>
      </c>
      <c r="CJ47" s="61" t="s">
        <v>167</v>
      </c>
      <c r="CK47" s="61" t="s">
        <v>167</v>
      </c>
      <c r="CL47" s="61" t="s">
        <v>167</v>
      </c>
      <c r="CM47" s="61" t="s">
        <v>167</v>
      </c>
      <c r="CN47" s="61" t="s">
        <v>167</v>
      </c>
      <c r="CO47" s="61" t="s">
        <v>167</v>
      </c>
      <c r="CP47" s="61" t="s">
        <v>167</v>
      </c>
      <c r="CQ47" s="61" t="s">
        <v>167</v>
      </c>
      <c r="CR47" s="61" t="s">
        <v>167</v>
      </c>
      <c r="CS47" s="61" t="s">
        <v>167</v>
      </c>
      <c r="CT47" s="61" t="s">
        <v>167</v>
      </c>
      <c r="CU47" s="61" t="s">
        <v>167</v>
      </c>
      <c r="CV47" s="61" t="s">
        <v>167</v>
      </c>
      <c r="CW47" s="61" t="s">
        <v>167</v>
      </c>
      <c r="CX47" s="61" t="s">
        <v>167</v>
      </c>
      <c r="CY47" s="61" t="s">
        <v>167</v>
      </c>
      <c r="CZ47" s="61" t="s">
        <v>167</v>
      </c>
    </row>
    <row r="48" spans="1:104" ht="28.5" x14ac:dyDescent="0.2">
      <c r="A48" s="16" t="s">
        <v>394</v>
      </c>
      <c r="B48" s="9" t="s">
        <v>375</v>
      </c>
      <c r="C48" s="15" t="s">
        <v>376</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x14ac:dyDescent="0.2">
      <c r="A49" s="16" t="s">
        <v>395</v>
      </c>
      <c r="B49" s="9" t="s">
        <v>378</v>
      </c>
      <c r="C49" s="15" t="s">
        <v>379</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x14ac:dyDescent="0.25">
      <c r="A50" s="26" t="s">
        <v>396</v>
      </c>
      <c r="B50" s="27" t="s">
        <v>397</v>
      </c>
      <c r="C50" s="27" t="s">
        <v>398</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x14ac:dyDescent="0.3">
      <c r="A51" s="64"/>
      <c r="B51" s="64" t="s">
        <v>149</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x14ac:dyDescent="0.2">
      <c r="A52" s="231"/>
      <c r="B52" s="219" t="s">
        <v>399</v>
      </c>
      <c r="C52" s="15" t="s">
        <v>400</v>
      </c>
      <c r="D52" s="15" t="s">
        <v>161</v>
      </c>
      <c r="E52" s="207" t="s">
        <v>162</v>
      </c>
      <c r="F52" s="208" t="s">
        <v>162</v>
      </c>
      <c r="G52" s="208" t="s">
        <v>162</v>
      </c>
      <c r="H52" s="208" t="s">
        <v>162</v>
      </c>
      <c r="I52" s="208" t="s">
        <v>162</v>
      </c>
      <c r="J52" s="208" t="s">
        <v>162</v>
      </c>
      <c r="K52" s="208" t="s">
        <v>162</v>
      </c>
      <c r="L52" s="208" t="s">
        <v>162</v>
      </c>
      <c r="M52" s="208" t="s">
        <v>162</v>
      </c>
      <c r="N52" s="208" t="s">
        <v>162</v>
      </c>
      <c r="O52" s="208" t="s">
        <v>162</v>
      </c>
      <c r="P52" s="208" t="s">
        <v>162</v>
      </c>
      <c r="Q52" s="208" t="s">
        <v>162</v>
      </c>
      <c r="R52" s="208" t="s">
        <v>162</v>
      </c>
      <c r="S52" s="208" t="s">
        <v>162</v>
      </c>
      <c r="T52" s="208" t="s">
        <v>162</v>
      </c>
      <c r="U52" s="208" t="s">
        <v>162</v>
      </c>
      <c r="V52" s="208" t="s">
        <v>162</v>
      </c>
      <c r="W52" s="208" t="s">
        <v>162</v>
      </c>
      <c r="X52" s="208" t="s">
        <v>162</v>
      </c>
      <c r="Y52" s="208" t="s">
        <v>162</v>
      </c>
      <c r="Z52" s="208" t="s">
        <v>162</v>
      </c>
      <c r="AA52" s="208" t="s">
        <v>162</v>
      </c>
      <c r="AB52" s="208" t="s">
        <v>162</v>
      </c>
      <c r="AC52" s="208" t="s">
        <v>162</v>
      </c>
      <c r="AD52" s="208" t="s">
        <v>162</v>
      </c>
      <c r="AE52" s="208" t="s">
        <v>162</v>
      </c>
      <c r="AF52" s="208" t="s">
        <v>162</v>
      </c>
      <c r="AG52" s="208" t="s">
        <v>162</v>
      </c>
      <c r="AH52" s="208" t="s">
        <v>162</v>
      </c>
      <c r="AI52" s="208" t="s">
        <v>162</v>
      </c>
      <c r="AJ52" s="208" t="s">
        <v>162</v>
      </c>
      <c r="AK52" s="208" t="s">
        <v>162</v>
      </c>
      <c r="AL52" s="208" t="s">
        <v>162</v>
      </c>
      <c r="AM52" s="208" t="s">
        <v>162</v>
      </c>
      <c r="AN52" s="208" t="s">
        <v>162</v>
      </c>
      <c r="AO52" s="208" t="s">
        <v>162</v>
      </c>
      <c r="AP52" s="208" t="s">
        <v>162</v>
      </c>
      <c r="AQ52" s="208" t="s">
        <v>162</v>
      </c>
      <c r="AR52" s="208" t="s">
        <v>162</v>
      </c>
      <c r="AS52" s="208" t="s">
        <v>162</v>
      </c>
      <c r="AT52" s="208" t="s">
        <v>162</v>
      </c>
      <c r="AU52" s="208" t="s">
        <v>162</v>
      </c>
      <c r="AV52" s="208" t="s">
        <v>162</v>
      </c>
      <c r="AW52" s="208" t="s">
        <v>162</v>
      </c>
      <c r="AX52" s="208" t="s">
        <v>162</v>
      </c>
      <c r="AY52" s="208" t="s">
        <v>162</v>
      </c>
      <c r="AZ52" s="208" t="s">
        <v>162</v>
      </c>
      <c r="BA52" s="208" t="s">
        <v>162</v>
      </c>
      <c r="BB52" s="208" t="s">
        <v>162</v>
      </c>
      <c r="BC52" s="208" t="s">
        <v>162</v>
      </c>
      <c r="BD52" s="208" t="s">
        <v>162</v>
      </c>
      <c r="BE52" s="208" t="s">
        <v>162</v>
      </c>
      <c r="BF52" s="208" t="s">
        <v>162</v>
      </c>
      <c r="BG52" s="208" t="s">
        <v>162</v>
      </c>
      <c r="BH52" s="208" t="s">
        <v>162</v>
      </c>
      <c r="BI52" s="208" t="s">
        <v>162</v>
      </c>
      <c r="BJ52" s="208" t="s">
        <v>162</v>
      </c>
      <c r="BK52" s="208" t="s">
        <v>162</v>
      </c>
      <c r="BL52" s="208" t="s">
        <v>162</v>
      </c>
      <c r="BM52" s="208" t="s">
        <v>162</v>
      </c>
      <c r="BN52" s="208" t="s">
        <v>162</v>
      </c>
      <c r="BO52" s="208" t="s">
        <v>162</v>
      </c>
      <c r="BP52" s="208" t="s">
        <v>162</v>
      </c>
      <c r="BQ52" s="208" t="s">
        <v>162</v>
      </c>
      <c r="BR52" s="208" t="s">
        <v>162</v>
      </c>
      <c r="BS52" s="208" t="s">
        <v>162</v>
      </c>
      <c r="BT52" s="208" t="s">
        <v>162</v>
      </c>
      <c r="BU52" s="208" t="s">
        <v>162</v>
      </c>
      <c r="BV52" s="208" t="s">
        <v>162</v>
      </c>
      <c r="BW52" s="208" t="s">
        <v>162</v>
      </c>
      <c r="BX52" s="208" t="s">
        <v>162</v>
      </c>
      <c r="BY52" s="208" t="s">
        <v>162</v>
      </c>
      <c r="BZ52" s="208" t="s">
        <v>162</v>
      </c>
      <c r="CA52" s="208" t="s">
        <v>162</v>
      </c>
      <c r="CB52" s="208" t="s">
        <v>162</v>
      </c>
      <c r="CC52" s="208" t="s">
        <v>162</v>
      </c>
      <c r="CD52" s="208" t="s">
        <v>162</v>
      </c>
      <c r="CE52" s="208" t="s">
        <v>162</v>
      </c>
      <c r="CF52" s="208" t="s">
        <v>162</v>
      </c>
      <c r="CG52" s="208" t="s">
        <v>162</v>
      </c>
      <c r="CH52" s="208" t="s">
        <v>162</v>
      </c>
      <c r="CI52" s="208" t="s">
        <v>162</v>
      </c>
      <c r="CJ52" s="208" t="s">
        <v>162</v>
      </c>
      <c r="CK52" s="208" t="s">
        <v>162</v>
      </c>
      <c r="CL52" s="208" t="s">
        <v>162</v>
      </c>
      <c r="CM52" s="208" t="s">
        <v>162</v>
      </c>
      <c r="CN52" s="208" t="s">
        <v>162</v>
      </c>
      <c r="CO52" s="208" t="s">
        <v>162</v>
      </c>
      <c r="CP52" s="208" t="s">
        <v>162</v>
      </c>
      <c r="CQ52" s="208" t="s">
        <v>162</v>
      </c>
      <c r="CR52" s="208" t="s">
        <v>162</v>
      </c>
      <c r="CS52" s="208" t="s">
        <v>162</v>
      </c>
      <c r="CT52" s="208" t="s">
        <v>162</v>
      </c>
      <c r="CU52" s="208" t="s">
        <v>162</v>
      </c>
      <c r="CV52" s="208" t="s">
        <v>162</v>
      </c>
      <c r="CW52" s="208" t="s">
        <v>162</v>
      </c>
      <c r="CX52" s="208" t="s">
        <v>162</v>
      </c>
      <c r="CY52" s="208" t="s">
        <v>162</v>
      </c>
      <c r="CZ52" s="208" t="s">
        <v>162</v>
      </c>
    </row>
    <row r="53" spans="1:104" x14ac:dyDescent="0.2">
      <c r="A53" s="16" t="s">
        <v>401</v>
      </c>
      <c r="B53" s="9" t="s">
        <v>366</v>
      </c>
      <c r="C53" s="15" t="s">
        <v>367</v>
      </c>
      <c r="D53" s="15" t="s">
        <v>58</v>
      </c>
      <c r="E53" s="84" t="s">
        <v>167</v>
      </c>
      <c r="F53" s="61" t="s">
        <v>167</v>
      </c>
      <c r="G53" s="61" t="s">
        <v>167</v>
      </c>
      <c r="H53" s="61" t="s">
        <v>167</v>
      </c>
      <c r="I53" s="61" t="s">
        <v>167</v>
      </c>
      <c r="J53" s="61" t="s">
        <v>167</v>
      </c>
      <c r="K53" s="61" t="s">
        <v>167</v>
      </c>
      <c r="L53" s="61" t="s">
        <v>167</v>
      </c>
      <c r="M53" s="61" t="s">
        <v>167</v>
      </c>
      <c r="N53" s="61" t="s">
        <v>167</v>
      </c>
      <c r="O53" s="61" t="s">
        <v>167</v>
      </c>
      <c r="P53" s="61" t="s">
        <v>167</v>
      </c>
      <c r="Q53" s="61" t="s">
        <v>167</v>
      </c>
      <c r="R53" s="61" t="s">
        <v>167</v>
      </c>
      <c r="S53" s="61" t="s">
        <v>167</v>
      </c>
      <c r="T53" s="61" t="s">
        <v>167</v>
      </c>
      <c r="U53" s="61" t="s">
        <v>167</v>
      </c>
      <c r="V53" s="61" t="s">
        <v>167</v>
      </c>
      <c r="W53" s="61" t="s">
        <v>167</v>
      </c>
      <c r="X53" s="61" t="s">
        <v>167</v>
      </c>
      <c r="Y53" s="61" t="s">
        <v>167</v>
      </c>
      <c r="Z53" s="61" t="s">
        <v>167</v>
      </c>
      <c r="AA53" s="61" t="s">
        <v>167</v>
      </c>
      <c r="AB53" s="61" t="s">
        <v>167</v>
      </c>
      <c r="AC53" s="61" t="s">
        <v>167</v>
      </c>
      <c r="AD53" s="61" t="s">
        <v>167</v>
      </c>
      <c r="AE53" s="61" t="s">
        <v>167</v>
      </c>
      <c r="AF53" s="61" t="s">
        <v>167</v>
      </c>
      <c r="AG53" s="61" t="s">
        <v>167</v>
      </c>
      <c r="AH53" s="61" t="s">
        <v>167</v>
      </c>
      <c r="AI53" s="61" t="s">
        <v>167</v>
      </c>
      <c r="AJ53" s="61" t="s">
        <v>167</v>
      </c>
      <c r="AK53" s="61" t="s">
        <v>167</v>
      </c>
      <c r="AL53" s="61" t="s">
        <v>167</v>
      </c>
      <c r="AM53" s="61" t="s">
        <v>167</v>
      </c>
      <c r="AN53" s="61" t="s">
        <v>167</v>
      </c>
      <c r="AO53" s="61" t="s">
        <v>167</v>
      </c>
      <c r="AP53" s="61" t="s">
        <v>167</v>
      </c>
      <c r="AQ53" s="61" t="s">
        <v>167</v>
      </c>
      <c r="AR53" s="61" t="s">
        <v>167</v>
      </c>
      <c r="AS53" s="61" t="s">
        <v>167</v>
      </c>
      <c r="AT53" s="61" t="s">
        <v>167</v>
      </c>
      <c r="AU53" s="61" t="s">
        <v>167</v>
      </c>
      <c r="AV53" s="61" t="s">
        <v>167</v>
      </c>
      <c r="AW53" s="61" t="s">
        <v>167</v>
      </c>
      <c r="AX53" s="61" t="s">
        <v>167</v>
      </c>
      <c r="AY53" s="61" t="s">
        <v>167</v>
      </c>
      <c r="AZ53" s="61" t="s">
        <v>167</v>
      </c>
      <c r="BA53" s="61" t="s">
        <v>167</v>
      </c>
      <c r="BB53" s="61" t="s">
        <v>167</v>
      </c>
      <c r="BC53" s="61" t="s">
        <v>167</v>
      </c>
      <c r="BD53" s="61" t="s">
        <v>167</v>
      </c>
      <c r="BE53" s="61" t="s">
        <v>167</v>
      </c>
      <c r="BF53" s="61" t="s">
        <v>167</v>
      </c>
      <c r="BG53" s="61" t="s">
        <v>167</v>
      </c>
      <c r="BH53" s="61" t="s">
        <v>167</v>
      </c>
      <c r="BI53" s="61" t="s">
        <v>167</v>
      </c>
      <c r="BJ53" s="61" t="s">
        <v>167</v>
      </c>
      <c r="BK53" s="61" t="s">
        <v>167</v>
      </c>
      <c r="BL53" s="61" t="s">
        <v>167</v>
      </c>
      <c r="BM53" s="61" t="s">
        <v>167</v>
      </c>
      <c r="BN53" s="61" t="s">
        <v>167</v>
      </c>
      <c r="BO53" s="61" t="s">
        <v>167</v>
      </c>
      <c r="BP53" s="61" t="s">
        <v>167</v>
      </c>
      <c r="BQ53" s="61" t="s">
        <v>167</v>
      </c>
      <c r="BR53" s="61" t="s">
        <v>167</v>
      </c>
      <c r="BS53" s="61" t="s">
        <v>167</v>
      </c>
      <c r="BT53" s="61" t="s">
        <v>167</v>
      </c>
      <c r="BU53" s="61" t="s">
        <v>167</v>
      </c>
      <c r="BV53" s="61" t="s">
        <v>167</v>
      </c>
      <c r="BW53" s="61" t="s">
        <v>167</v>
      </c>
      <c r="BX53" s="61" t="s">
        <v>167</v>
      </c>
      <c r="BY53" s="61" t="s">
        <v>167</v>
      </c>
      <c r="BZ53" s="61" t="s">
        <v>167</v>
      </c>
      <c r="CA53" s="61" t="s">
        <v>167</v>
      </c>
      <c r="CB53" s="61" t="s">
        <v>167</v>
      </c>
      <c r="CC53" s="61" t="s">
        <v>167</v>
      </c>
      <c r="CD53" s="61" t="s">
        <v>167</v>
      </c>
      <c r="CE53" s="61" t="s">
        <v>167</v>
      </c>
      <c r="CF53" s="61" t="s">
        <v>167</v>
      </c>
      <c r="CG53" s="61" t="s">
        <v>167</v>
      </c>
      <c r="CH53" s="61" t="s">
        <v>167</v>
      </c>
      <c r="CI53" s="61" t="s">
        <v>167</v>
      </c>
      <c r="CJ53" s="61" t="s">
        <v>167</v>
      </c>
      <c r="CK53" s="61" t="s">
        <v>167</v>
      </c>
      <c r="CL53" s="61" t="s">
        <v>167</v>
      </c>
      <c r="CM53" s="61" t="s">
        <v>167</v>
      </c>
      <c r="CN53" s="61" t="s">
        <v>167</v>
      </c>
      <c r="CO53" s="61" t="s">
        <v>167</v>
      </c>
      <c r="CP53" s="61" t="s">
        <v>167</v>
      </c>
      <c r="CQ53" s="61" t="s">
        <v>167</v>
      </c>
      <c r="CR53" s="61" t="s">
        <v>167</v>
      </c>
      <c r="CS53" s="61" t="s">
        <v>167</v>
      </c>
      <c r="CT53" s="61" t="s">
        <v>167</v>
      </c>
      <c r="CU53" s="61" t="s">
        <v>167</v>
      </c>
      <c r="CV53" s="61" t="s">
        <v>167</v>
      </c>
      <c r="CW53" s="61" t="s">
        <v>167</v>
      </c>
      <c r="CX53" s="61" t="s">
        <v>167</v>
      </c>
      <c r="CY53" s="61" t="s">
        <v>167</v>
      </c>
      <c r="CZ53" s="61" t="s">
        <v>167</v>
      </c>
    </row>
    <row r="54" spans="1:104" x14ac:dyDescent="0.2">
      <c r="A54" s="16" t="s">
        <v>402</v>
      </c>
      <c r="B54" s="9" t="s">
        <v>369</v>
      </c>
      <c r="C54" s="15" t="s">
        <v>367</v>
      </c>
      <c r="D54" s="15" t="s">
        <v>58</v>
      </c>
      <c r="E54" s="84" t="s">
        <v>167</v>
      </c>
      <c r="F54" s="61" t="s">
        <v>167</v>
      </c>
      <c r="G54" s="61" t="s">
        <v>167</v>
      </c>
      <c r="H54" s="61" t="s">
        <v>167</v>
      </c>
      <c r="I54" s="61" t="s">
        <v>167</v>
      </c>
      <c r="J54" s="61" t="s">
        <v>167</v>
      </c>
      <c r="K54" s="61" t="s">
        <v>167</v>
      </c>
      <c r="L54" s="61" t="s">
        <v>167</v>
      </c>
      <c r="M54" s="61" t="s">
        <v>167</v>
      </c>
      <c r="N54" s="61" t="s">
        <v>167</v>
      </c>
      <c r="O54" s="61" t="s">
        <v>167</v>
      </c>
      <c r="P54" s="61" t="s">
        <v>167</v>
      </c>
      <c r="Q54" s="61" t="s">
        <v>167</v>
      </c>
      <c r="R54" s="61" t="s">
        <v>167</v>
      </c>
      <c r="S54" s="61" t="s">
        <v>167</v>
      </c>
      <c r="T54" s="61" t="s">
        <v>167</v>
      </c>
      <c r="U54" s="61" t="s">
        <v>167</v>
      </c>
      <c r="V54" s="61" t="s">
        <v>167</v>
      </c>
      <c r="W54" s="61" t="s">
        <v>167</v>
      </c>
      <c r="X54" s="61" t="s">
        <v>167</v>
      </c>
      <c r="Y54" s="61" t="s">
        <v>167</v>
      </c>
      <c r="Z54" s="61" t="s">
        <v>167</v>
      </c>
      <c r="AA54" s="61" t="s">
        <v>167</v>
      </c>
      <c r="AB54" s="61" t="s">
        <v>167</v>
      </c>
      <c r="AC54" s="61" t="s">
        <v>167</v>
      </c>
      <c r="AD54" s="61" t="s">
        <v>167</v>
      </c>
      <c r="AE54" s="61" t="s">
        <v>167</v>
      </c>
      <c r="AF54" s="61" t="s">
        <v>167</v>
      </c>
      <c r="AG54" s="61" t="s">
        <v>167</v>
      </c>
      <c r="AH54" s="61" t="s">
        <v>167</v>
      </c>
      <c r="AI54" s="61" t="s">
        <v>167</v>
      </c>
      <c r="AJ54" s="61" t="s">
        <v>167</v>
      </c>
      <c r="AK54" s="61" t="s">
        <v>167</v>
      </c>
      <c r="AL54" s="61" t="s">
        <v>167</v>
      </c>
      <c r="AM54" s="61" t="s">
        <v>167</v>
      </c>
      <c r="AN54" s="61" t="s">
        <v>167</v>
      </c>
      <c r="AO54" s="61" t="s">
        <v>167</v>
      </c>
      <c r="AP54" s="61" t="s">
        <v>167</v>
      </c>
      <c r="AQ54" s="61" t="s">
        <v>167</v>
      </c>
      <c r="AR54" s="61" t="s">
        <v>167</v>
      </c>
      <c r="AS54" s="61" t="s">
        <v>167</v>
      </c>
      <c r="AT54" s="61" t="s">
        <v>167</v>
      </c>
      <c r="AU54" s="61" t="s">
        <v>167</v>
      </c>
      <c r="AV54" s="61" t="s">
        <v>167</v>
      </c>
      <c r="AW54" s="61" t="s">
        <v>167</v>
      </c>
      <c r="AX54" s="61" t="s">
        <v>167</v>
      </c>
      <c r="AY54" s="61" t="s">
        <v>167</v>
      </c>
      <c r="AZ54" s="61" t="s">
        <v>167</v>
      </c>
      <c r="BA54" s="61" t="s">
        <v>167</v>
      </c>
      <c r="BB54" s="61" t="s">
        <v>167</v>
      </c>
      <c r="BC54" s="61" t="s">
        <v>167</v>
      </c>
      <c r="BD54" s="61" t="s">
        <v>167</v>
      </c>
      <c r="BE54" s="61" t="s">
        <v>167</v>
      </c>
      <c r="BF54" s="61" t="s">
        <v>167</v>
      </c>
      <c r="BG54" s="61" t="s">
        <v>167</v>
      </c>
      <c r="BH54" s="61" t="s">
        <v>167</v>
      </c>
      <c r="BI54" s="61" t="s">
        <v>167</v>
      </c>
      <c r="BJ54" s="61" t="s">
        <v>167</v>
      </c>
      <c r="BK54" s="61" t="s">
        <v>167</v>
      </c>
      <c r="BL54" s="61" t="s">
        <v>167</v>
      </c>
      <c r="BM54" s="61" t="s">
        <v>167</v>
      </c>
      <c r="BN54" s="61" t="s">
        <v>167</v>
      </c>
      <c r="BO54" s="61" t="s">
        <v>167</v>
      </c>
      <c r="BP54" s="61" t="s">
        <v>167</v>
      </c>
      <c r="BQ54" s="61" t="s">
        <v>167</v>
      </c>
      <c r="BR54" s="61" t="s">
        <v>167</v>
      </c>
      <c r="BS54" s="61" t="s">
        <v>167</v>
      </c>
      <c r="BT54" s="61" t="s">
        <v>167</v>
      </c>
      <c r="BU54" s="61" t="s">
        <v>167</v>
      </c>
      <c r="BV54" s="61" t="s">
        <v>167</v>
      </c>
      <c r="BW54" s="61" t="s">
        <v>167</v>
      </c>
      <c r="BX54" s="61" t="s">
        <v>167</v>
      </c>
      <c r="BY54" s="61" t="s">
        <v>167</v>
      </c>
      <c r="BZ54" s="61" t="s">
        <v>167</v>
      </c>
      <c r="CA54" s="61" t="s">
        <v>167</v>
      </c>
      <c r="CB54" s="61" t="s">
        <v>167</v>
      </c>
      <c r="CC54" s="61" t="s">
        <v>167</v>
      </c>
      <c r="CD54" s="61" t="s">
        <v>167</v>
      </c>
      <c r="CE54" s="61" t="s">
        <v>167</v>
      </c>
      <c r="CF54" s="61" t="s">
        <v>167</v>
      </c>
      <c r="CG54" s="61" t="s">
        <v>167</v>
      </c>
      <c r="CH54" s="61" t="s">
        <v>167</v>
      </c>
      <c r="CI54" s="61" t="s">
        <v>167</v>
      </c>
      <c r="CJ54" s="61" t="s">
        <v>167</v>
      </c>
      <c r="CK54" s="61" t="s">
        <v>167</v>
      </c>
      <c r="CL54" s="61" t="s">
        <v>167</v>
      </c>
      <c r="CM54" s="61" t="s">
        <v>167</v>
      </c>
      <c r="CN54" s="61" t="s">
        <v>167</v>
      </c>
      <c r="CO54" s="61" t="s">
        <v>167</v>
      </c>
      <c r="CP54" s="61" t="s">
        <v>167</v>
      </c>
      <c r="CQ54" s="61" t="s">
        <v>167</v>
      </c>
      <c r="CR54" s="61" t="s">
        <v>167</v>
      </c>
      <c r="CS54" s="61" t="s">
        <v>167</v>
      </c>
      <c r="CT54" s="61" t="s">
        <v>167</v>
      </c>
      <c r="CU54" s="61" t="s">
        <v>167</v>
      </c>
      <c r="CV54" s="61" t="s">
        <v>167</v>
      </c>
      <c r="CW54" s="61" t="s">
        <v>167</v>
      </c>
      <c r="CX54" s="61" t="s">
        <v>167</v>
      </c>
      <c r="CY54" s="61" t="s">
        <v>167</v>
      </c>
      <c r="CZ54" s="61" t="s">
        <v>167</v>
      </c>
    </row>
    <row r="55" spans="1:104" x14ac:dyDescent="0.2">
      <c r="A55" s="16" t="s">
        <v>403</v>
      </c>
      <c r="B55" s="9" t="s">
        <v>371</v>
      </c>
      <c r="C55" s="15" t="s">
        <v>367</v>
      </c>
      <c r="D55" s="15" t="s">
        <v>58</v>
      </c>
      <c r="E55" s="84" t="s">
        <v>167</v>
      </c>
      <c r="F55" s="61" t="s">
        <v>167</v>
      </c>
      <c r="G55" s="61" t="s">
        <v>167</v>
      </c>
      <c r="H55" s="61" t="s">
        <v>167</v>
      </c>
      <c r="I55" s="61" t="s">
        <v>167</v>
      </c>
      <c r="J55" s="61" t="s">
        <v>167</v>
      </c>
      <c r="K55" s="61" t="s">
        <v>167</v>
      </c>
      <c r="L55" s="61" t="s">
        <v>167</v>
      </c>
      <c r="M55" s="61" t="s">
        <v>167</v>
      </c>
      <c r="N55" s="61" t="s">
        <v>167</v>
      </c>
      <c r="O55" s="61" t="s">
        <v>167</v>
      </c>
      <c r="P55" s="61" t="s">
        <v>167</v>
      </c>
      <c r="Q55" s="61" t="s">
        <v>167</v>
      </c>
      <c r="R55" s="61" t="s">
        <v>167</v>
      </c>
      <c r="S55" s="61" t="s">
        <v>167</v>
      </c>
      <c r="T55" s="61" t="s">
        <v>167</v>
      </c>
      <c r="U55" s="61" t="s">
        <v>167</v>
      </c>
      <c r="V55" s="61" t="s">
        <v>167</v>
      </c>
      <c r="W55" s="61" t="s">
        <v>167</v>
      </c>
      <c r="X55" s="61" t="s">
        <v>167</v>
      </c>
      <c r="Y55" s="61" t="s">
        <v>167</v>
      </c>
      <c r="Z55" s="61" t="s">
        <v>167</v>
      </c>
      <c r="AA55" s="61" t="s">
        <v>167</v>
      </c>
      <c r="AB55" s="61" t="s">
        <v>167</v>
      </c>
      <c r="AC55" s="61" t="s">
        <v>167</v>
      </c>
      <c r="AD55" s="61" t="s">
        <v>167</v>
      </c>
      <c r="AE55" s="61" t="s">
        <v>167</v>
      </c>
      <c r="AF55" s="61" t="s">
        <v>167</v>
      </c>
      <c r="AG55" s="61" t="s">
        <v>167</v>
      </c>
      <c r="AH55" s="61" t="s">
        <v>167</v>
      </c>
      <c r="AI55" s="61" t="s">
        <v>167</v>
      </c>
      <c r="AJ55" s="61" t="s">
        <v>167</v>
      </c>
      <c r="AK55" s="61" t="s">
        <v>167</v>
      </c>
      <c r="AL55" s="61" t="s">
        <v>167</v>
      </c>
      <c r="AM55" s="61" t="s">
        <v>167</v>
      </c>
      <c r="AN55" s="61" t="s">
        <v>167</v>
      </c>
      <c r="AO55" s="61" t="s">
        <v>167</v>
      </c>
      <c r="AP55" s="61" t="s">
        <v>167</v>
      </c>
      <c r="AQ55" s="61" t="s">
        <v>167</v>
      </c>
      <c r="AR55" s="61" t="s">
        <v>167</v>
      </c>
      <c r="AS55" s="61" t="s">
        <v>167</v>
      </c>
      <c r="AT55" s="61" t="s">
        <v>167</v>
      </c>
      <c r="AU55" s="61" t="s">
        <v>167</v>
      </c>
      <c r="AV55" s="61" t="s">
        <v>167</v>
      </c>
      <c r="AW55" s="61" t="s">
        <v>167</v>
      </c>
      <c r="AX55" s="61" t="s">
        <v>167</v>
      </c>
      <c r="AY55" s="61" t="s">
        <v>167</v>
      </c>
      <c r="AZ55" s="61" t="s">
        <v>167</v>
      </c>
      <c r="BA55" s="61" t="s">
        <v>167</v>
      </c>
      <c r="BB55" s="61" t="s">
        <v>167</v>
      </c>
      <c r="BC55" s="61" t="s">
        <v>167</v>
      </c>
      <c r="BD55" s="61" t="s">
        <v>167</v>
      </c>
      <c r="BE55" s="61" t="s">
        <v>167</v>
      </c>
      <c r="BF55" s="61" t="s">
        <v>167</v>
      </c>
      <c r="BG55" s="61" t="s">
        <v>167</v>
      </c>
      <c r="BH55" s="61" t="s">
        <v>167</v>
      </c>
      <c r="BI55" s="61" t="s">
        <v>167</v>
      </c>
      <c r="BJ55" s="61" t="s">
        <v>167</v>
      </c>
      <c r="BK55" s="61" t="s">
        <v>167</v>
      </c>
      <c r="BL55" s="61" t="s">
        <v>167</v>
      </c>
      <c r="BM55" s="61" t="s">
        <v>167</v>
      </c>
      <c r="BN55" s="61" t="s">
        <v>167</v>
      </c>
      <c r="BO55" s="61" t="s">
        <v>167</v>
      </c>
      <c r="BP55" s="61" t="s">
        <v>167</v>
      </c>
      <c r="BQ55" s="61" t="s">
        <v>167</v>
      </c>
      <c r="BR55" s="61" t="s">
        <v>167</v>
      </c>
      <c r="BS55" s="61" t="s">
        <v>167</v>
      </c>
      <c r="BT55" s="61" t="s">
        <v>167</v>
      </c>
      <c r="BU55" s="61" t="s">
        <v>167</v>
      </c>
      <c r="BV55" s="61" t="s">
        <v>167</v>
      </c>
      <c r="BW55" s="61" t="s">
        <v>167</v>
      </c>
      <c r="BX55" s="61" t="s">
        <v>167</v>
      </c>
      <c r="BY55" s="61" t="s">
        <v>167</v>
      </c>
      <c r="BZ55" s="61" t="s">
        <v>167</v>
      </c>
      <c r="CA55" s="61" t="s">
        <v>167</v>
      </c>
      <c r="CB55" s="61" t="s">
        <v>167</v>
      </c>
      <c r="CC55" s="61" t="s">
        <v>167</v>
      </c>
      <c r="CD55" s="61" t="s">
        <v>167</v>
      </c>
      <c r="CE55" s="61" t="s">
        <v>167</v>
      </c>
      <c r="CF55" s="61" t="s">
        <v>167</v>
      </c>
      <c r="CG55" s="61" t="s">
        <v>167</v>
      </c>
      <c r="CH55" s="61" t="s">
        <v>167</v>
      </c>
      <c r="CI55" s="61" t="s">
        <v>167</v>
      </c>
      <c r="CJ55" s="61" t="s">
        <v>167</v>
      </c>
      <c r="CK55" s="61" t="s">
        <v>167</v>
      </c>
      <c r="CL55" s="61" t="s">
        <v>167</v>
      </c>
      <c r="CM55" s="61" t="s">
        <v>167</v>
      </c>
      <c r="CN55" s="61" t="s">
        <v>167</v>
      </c>
      <c r="CO55" s="61" t="s">
        <v>167</v>
      </c>
      <c r="CP55" s="61" t="s">
        <v>167</v>
      </c>
      <c r="CQ55" s="61" t="s">
        <v>167</v>
      </c>
      <c r="CR55" s="61" t="s">
        <v>167</v>
      </c>
      <c r="CS55" s="61" t="s">
        <v>167</v>
      </c>
      <c r="CT55" s="61" t="s">
        <v>167</v>
      </c>
      <c r="CU55" s="61" t="s">
        <v>167</v>
      </c>
      <c r="CV55" s="61" t="s">
        <v>167</v>
      </c>
      <c r="CW55" s="61" t="s">
        <v>167</v>
      </c>
      <c r="CX55" s="61" t="s">
        <v>167</v>
      </c>
      <c r="CY55" s="61" t="s">
        <v>167</v>
      </c>
      <c r="CZ55" s="61" t="s">
        <v>167</v>
      </c>
    </row>
    <row r="56" spans="1:104" x14ac:dyDescent="0.2">
      <c r="A56" s="16" t="s">
        <v>404</v>
      </c>
      <c r="B56" s="9" t="s">
        <v>373</v>
      </c>
      <c r="C56" s="15" t="s">
        <v>367</v>
      </c>
      <c r="D56" s="15" t="s">
        <v>58</v>
      </c>
      <c r="E56" s="84" t="s">
        <v>167</v>
      </c>
      <c r="F56" s="61" t="s">
        <v>167</v>
      </c>
      <c r="G56" s="61" t="s">
        <v>167</v>
      </c>
      <c r="H56" s="61" t="s">
        <v>167</v>
      </c>
      <c r="I56" s="61" t="s">
        <v>167</v>
      </c>
      <c r="J56" s="61" t="s">
        <v>167</v>
      </c>
      <c r="K56" s="61" t="s">
        <v>167</v>
      </c>
      <c r="L56" s="61" t="s">
        <v>167</v>
      </c>
      <c r="M56" s="61" t="s">
        <v>167</v>
      </c>
      <c r="N56" s="61" t="s">
        <v>167</v>
      </c>
      <c r="O56" s="61" t="s">
        <v>167</v>
      </c>
      <c r="P56" s="61" t="s">
        <v>167</v>
      </c>
      <c r="Q56" s="61" t="s">
        <v>167</v>
      </c>
      <c r="R56" s="61" t="s">
        <v>167</v>
      </c>
      <c r="S56" s="61" t="s">
        <v>167</v>
      </c>
      <c r="T56" s="61" t="s">
        <v>167</v>
      </c>
      <c r="U56" s="61" t="s">
        <v>167</v>
      </c>
      <c r="V56" s="61" t="s">
        <v>167</v>
      </c>
      <c r="W56" s="61" t="s">
        <v>167</v>
      </c>
      <c r="X56" s="61" t="s">
        <v>167</v>
      </c>
      <c r="Y56" s="61" t="s">
        <v>167</v>
      </c>
      <c r="Z56" s="61" t="s">
        <v>167</v>
      </c>
      <c r="AA56" s="61" t="s">
        <v>167</v>
      </c>
      <c r="AB56" s="61" t="s">
        <v>167</v>
      </c>
      <c r="AC56" s="61" t="s">
        <v>167</v>
      </c>
      <c r="AD56" s="61" t="s">
        <v>167</v>
      </c>
      <c r="AE56" s="61" t="s">
        <v>167</v>
      </c>
      <c r="AF56" s="61" t="s">
        <v>167</v>
      </c>
      <c r="AG56" s="61" t="s">
        <v>167</v>
      </c>
      <c r="AH56" s="61" t="s">
        <v>167</v>
      </c>
      <c r="AI56" s="61" t="s">
        <v>167</v>
      </c>
      <c r="AJ56" s="61" t="s">
        <v>167</v>
      </c>
      <c r="AK56" s="61" t="s">
        <v>167</v>
      </c>
      <c r="AL56" s="61" t="s">
        <v>167</v>
      </c>
      <c r="AM56" s="61" t="s">
        <v>167</v>
      </c>
      <c r="AN56" s="61" t="s">
        <v>167</v>
      </c>
      <c r="AO56" s="61" t="s">
        <v>167</v>
      </c>
      <c r="AP56" s="61" t="s">
        <v>167</v>
      </c>
      <c r="AQ56" s="61" t="s">
        <v>167</v>
      </c>
      <c r="AR56" s="61" t="s">
        <v>167</v>
      </c>
      <c r="AS56" s="61" t="s">
        <v>167</v>
      </c>
      <c r="AT56" s="61" t="s">
        <v>167</v>
      </c>
      <c r="AU56" s="61" t="s">
        <v>167</v>
      </c>
      <c r="AV56" s="61" t="s">
        <v>167</v>
      </c>
      <c r="AW56" s="61" t="s">
        <v>167</v>
      </c>
      <c r="AX56" s="61" t="s">
        <v>167</v>
      </c>
      <c r="AY56" s="61" t="s">
        <v>167</v>
      </c>
      <c r="AZ56" s="61" t="s">
        <v>167</v>
      </c>
      <c r="BA56" s="61" t="s">
        <v>167</v>
      </c>
      <c r="BB56" s="61" t="s">
        <v>167</v>
      </c>
      <c r="BC56" s="61" t="s">
        <v>167</v>
      </c>
      <c r="BD56" s="61" t="s">
        <v>167</v>
      </c>
      <c r="BE56" s="61" t="s">
        <v>167</v>
      </c>
      <c r="BF56" s="61" t="s">
        <v>167</v>
      </c>
      <c r="BG56" s="61" t="s">
        <v>167</v>
      </c>
      <c r="BH56" s="61" t="s">
        <v>167</v>
      </c>
      <c r="BI56" s="61" t="s">
        <v>167</v>
      </c>
      <c r="BJ56" s="61" t="s">
        <v>167</v>
      </c>
      <c r="BK56" s="61" t="s">
        <v>167</v>
      </c>
      <c r="BL56" s="61" t="s">
        <v>167</v>
      </c>
      <c r="BM56" s="61" t="s">
        <v>167</v>
      </c>
      <c r="BN56" s="61" t="s">
        <v>167</v>
      </c>
      <c r="BO56" s="61" t="s">
        <v>167</v>
      </c>
      <c r="BP56" s="61" t="s">
        <v>167</v>
      </c>
      <c r="BQ56" s="61" t="s">
        <v>167</v>
      </c>
      <c r="BR56" s="61" t="s">
        <v>167</v>
      </c>
      <c r="BS56" s="61" t="s">
        <v>167</v>
      </c>
      <c r="BT56" s="61" t="s">
        <v>167</v>
      </c>
      <c r="BU56" s="61" t="s">
        <v>167</v>
      </c>
      <c r="BV56" s="61" t="s">
        <v>167</v>
      </c>
      <c r="BW56" s="61" t="s">
        <v>167</v>
      </c>
      <c r="BX56" s="61" t="s">
        <v>167</v>
      </c>
      <c r="BY56" s="61" t="s">
        <v>167</v>
      </c>
      <c r="BZ56" s="61" t="s">
        <v>167</v>
      </c>
      <c r="CA56" s="61" t="s">
        <v>167</v>
      </c>
      <c r="CB56" s="61" t="s">
        <v>167</v>
      </c>
      <c r="CC56" s="61" t="s">
        <v>167</v>
      </c>
      <c r="CD56" s="61" t="s">
        <v>167</v>
      </c>
      <c r="CE56" s="61" t="s">
        <v>167</v>
      </c>
      <c r="CF56" s="61" t="s">
        <v>167</v>
      </c>
      <c r="CG56" s="61" t="s">
        <v>167</v>
      </c>
      <c r="CH56" s="61" t="s">
        <v>167</v>
      </c>
      <c r="CI56" s="61" t="s">
        <v>167</v>
      </c>
      <c r="CJ56" s="61" t="s">
        <v>167</v>
      </c>
      <c r="CK56" s="61" t="s">
        <v>167</v>
      </c>
      <c r="CL56" s="61" t="s">
        <v>167</v>
      </c>
      <c r="CM56" s="61" t="s">
        <v>167</v>
      </c>
      <c r="CN56" s="61" t="s">
        <v>167</v>
      </c>
      <c r="CO56" s="61" t="s">
        <v>167</v>
      </c>
      <c r="CP56" s="61" t="s">
        <v>167</v>
      </c>
      <c r="CQ56" s="61" t="s">
        <v>167</v>
      </c>
      <c r="CR56" s="61" t="s">
        <v>167</v>
      </c>
      <c r="CS56" s="61" t="s">
        <v>167</v>
      </c>
      <c r="CT56" s="61" t="s">
        <v>167</v>
      </c>
      <c r="CU56" s="61" t="s">
        <v>167</v>
      </c>
      <c r="CV56" s="61" t="s">
        <v>167</v>
      </c>
      <c r="CW56" s="61" t="s">
        <v>167</v>
      </c>
      <c r="CX56" s="61" t="s">
        <v>167</v>
      </c>
      <c r="CY56" s="61" t="s">
        <v>167</v>
      </c>
      <c r="CZ56" s="61" t="s">
        <v>167</v>
      </c>
    </row>
    <row r="57" spans="1:104" ht="28.5" x14ac:dyDescent="0.2">
      <c r="A57" s="16" t="s">
        <v>405</v>
      </c>
      <c r="B57" s="9" t="s">
        <v>375</v>
      </c>
      <c r="C57" s="15" t="s">
        <v>376</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x14ac:dyDescent="0.2">
      <c r="A58" s="16" t="s">
        <v>406</v>
      </c>
      <c r="B58" s="9" t="s">
        <v>378</v>
      </c>
      <c r="C58" s="15" t="s">
        <v>379</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x14ac:dyDescent="0.2">
      <c r="A59" s="219"/>
      <c r="B59" s="219" t="s">
        <v>407</v>
      </c>
      <c r="C59" s="15" t="s">
        <v>408</v>
      </c>
      <c r="D59" s="15" t="s">
        <v>161</v>
      </c>
      <c r="E59" s="207" t="s">
        <v>162</v>
      </c>
      <c r="F59" s="208" t="s">
        <v>162</v>
      </c>
      <c r="G59" s="208" t="s">
        <v>162</v>
      </c>
      <c r="H59" s="208" t="s">
        <v>162</v>
      </c>
      <c r="I59" s="208" t="s">
        <v>162</v>
      </c>
      <c r="J59" s="208" t="s">
        <v>162</v>
      </c>
      <c r="K59" s="208" t="s">
        <v>162</v>
      </c>
      <c r="L59" s="208" t="s">
        <v>162</v>
      </c>
      <c r="M59" s="208" t="s">
        <v>162</v>
      </c>
      <c r="N59" s="208" t="s">
        <v>162</v>
      </c>
      <c r="O59" s="208" t="s">
        <v>162</v>
      </c>
      <c r="P59" s="208" t="s">
        <v>162</v>
      </c>
      <c r="Q59" s="208" t="s">
        <v>162</v>
      </c>
      <c r="R59" s="208" t="s">
        <v>162</v>
      </c>
      <c r="S59" s="208" t="s">
        <v>162</v>
      </c>
      <c r="T59" s="208" t="s">
        <v>162</v>
      </c>
      <c r="U59" s="208" t="s">
        <v>162</v>
      </c>
      <c r="V59" s="208" t="s">
        <v>162</v>
      </c>
      <c r="W59" s="208" t="s">
        <v>162</v>
      </c>
      <c r="X59" s="208" t="s">
        <v>162</v>
      </c>
      <c r="Y59" s="208" t="s">
        <v>162</v>
      </c>
      <c r="Z59" s="208" t="s">
        <v>162</v>
      </c>
      <c r="AA59" s="208" t="s">
        <v>162</v>
      </c>
      <c r="AB59" s="208" t="s">
        <v>162</v>
      </c>
      <c r="AC59" s="208" t="s">
        <v>162</v>
      </c>
      <c r="AD59" s="208" t="s">
        <v>162</v>
      </c>
      <c r="AE59" s="208" t="s">
        <v>162</v>
      </c>
      <c r="AF59" s="208" t="s">
        <v>162</v>
      </c>
      <c r="AG59" s="208" t="s">
        <v>162</v>
      </c>
      <c r="AH59" s="208" t="s">
        <v>162</v>
      </c>
      <c r="AI59" s="208" t="s">
        <v>162</v>
      </c>
      <c r="AJ59" s="208" t="s">
        <v>162</v>
      </c>
      <c r="AK59" s="208" t="s">
        <v>162</v>
      </c>
      <c r="AL59" s="208" t="s">
        <v>162</v>
      </c>
      <c r="AM59" s="208" t="s">
        <v>162</v>
      </c>
      <c r="AN59" s="208" t="s">
        <v>162</v>
      </c>
      <c r="AO59" s="208" t="s">
        <v>162</v>
      </c>
      <c r="AP59" s="208" t="s">
        <v>162</v>
      </c>
      <c r="AQ59" s="208" t="s">
        <v>162</v>
      </c>
      <c r="AR59" s="208" t="s">
        <v>162</v>
      </c>
      <c r="AS59" s="208" t="s">
        <v>162</v>
      </c>
      <c r="AT59" s="208" t="s">
        <v>162</v>
      </c>
      <c r="AU59" s="208" t="s">
        <v>162</v>
      </c>
      <c r="AV59" s="208" t="s">
        <v>162</v>
      </c>
      <c r="AW59" s="208" t="s">
        <v>162</v>
      </c>
      <c r="AX59" s="208" t="s">
        <v>162</v>
      </c>
      <c r="AY59" s="208" t="s">
        <v>162</v>
      </c>
      <c r="AZ59" s="208" t="s">
        <v>162</v>
      </c>
      <c r="BA59" s="208" t="s">
        <v>162</v>
      </c>
      <c r="BB59" s="208" t="s">
        <v>162</v>
      </c>
      <c r="BC59" s="208" t="s">
        <v>162</v>
      </c>
      <c r="BD59" s="208" t="s">
        <v>162</v>
      </c>
      <c r="BE59" s="208" t="s">
        <v>162</v>
      </c>
      <c r="BF59" s="208" t="s">
        <v>162</v>
      </c>
      <c r="BG59" s="208" t="s">
        <v>162</v>
      </c>
      <c r="BH59" s="208" t="s">
        <v>162</v>
      </c>
      <c r="BI59" s="208" t="s">
        <v>162</v>
      </c>
      <c r="BJ59" s="208" t="s">
        <v>162</v>
      </c>
      <c r="BK59" s="208" t="s">
        <v>162</v>
      </c>
      <c r="BL59" s="208" t="s">
        <v>162</v>
      </c>
      <c r="BM59" s="208" t="s">
        <v>162</v>
      </c>
      <c r="BN59" s="208" t="s">
        <v>162</v>
      </c>
      <c r="BO59" s="208" t="s">
        <v>162</v>
      </c>
      <c r="BP59" s="208" t="s">
        <v>162</v>
      </c>
      <c r="BQ59" s="208" t="s">
        <v>162</v>
      </c>
      <c r="BR59" s="208" t="s">
        <v>162</v>
      </c>
      <c r="BS59" s="208" t="s">
        <v>162</v>
      </c>
      <c r="BT59" s="208" t="s">
        <v>162</v>
      </c>
      <c r="BU59" s="208" t="s">
        <v>162</v>
      </c>
      <c r="BV59" s="208" t="s">
        <v>162</v>
      </c>
      <c r="BW59" s="208" t="s">
        <v>162</v>
      </c>
      <c r="BX59" s="208" t="s">
        <v>162</v>
      </c>
      <c r="BY59" s="208" t="s">
        <v>162</v>
      </c>
      <c r="BZ59" s="208" t="s">
        <v>162</v>
      </c>
      <c r="CA59" s="208" t="s">
        <v>162</v>
      </c>
      <c r="CB59" s="208" t="s">
        <v>162</v>
      </c>
      <c r="CC59" s="208" t="s">
        <v>162</v>
      </c>
      <c r="CD59" s="208" t="s">
        <v>162</v>
      </c>
      <c r="CE59" s="208" t="s">
        <v>162</v>
      </c>
      <c r="CF59" s="208" t="s">
        <v>162</v>
      </c>
      <c r="CG59" s="208" t="s">
        <v>162</v>
      </c>
      <c r="CH59" s="208" t="s">
        <v>162</v>
      </c>
      <c r="CI59" s="208" t="s">
        <v>162</v>
      </c>
      <c r="CJ59" s="208" t="s">
        <v>162</v>
      </c>
      <c r="CK59" s="208" t="s">
        <v>162</v>
      </c>
      <c r="CL59" s="208" t="s">
        <v>162</v>
      </c>
      <c r="CM59" s="208" t="s">
        <v>162</v>
      </c>
      <c r="CN59" s="208" t="s">
        <v>162</v>
      </c>
      <c r="CO59" s="208" t="s">
        <v>162</v>
      </c>
      <c r="CP59" s="208" t="s">
        <v>162</v>
      </c>
      <c r="CQ59" s="208" t="s">
        <v>162</v>
      </c>
      <c r="CR59" s="208" t="s">
        <v>162</v>
      </c>
      <c r="CS59" s="208" t="s">
        <v>162</v>
      </c>
      <c r="CT59" s="208" t="s">
        <v>162</v>
      </c>
      <c r="CU59" s="208" t="s">
        <v>162</v>
      </c>
      <c r="CV59" s="208" t="s">
        <v>162</v>
      </c>
      <c r="CW59" s="208" t="s">
        <v>162</v>
      </c>
      <c r="CX59" s="208" t="s">
        <v>162</v>
      </c>
      <c r="CY59" s="208" t="s">
        <v>162</v>
      </c>
      <c r="CZ59" s="208" t="s">
        <v>162</v>
      </c>
    </row>
    <row r="60" spans="1:104" x14ac:dyDescent="0.2">
      <c r="A60" s="16" t="s">
        <v>409</v>
      </c>
      <c r="B60" s="9" t="s">
        <v>366</v>
      </c>
      <c r="C60" s="15" t="s">
        <v>367</v>
      </c>
      <c r="D60" s="15" t="s">
        <v>58</v>
      </c>
      <c r="E60" s="84" t="s">
        <v>167</v>
      </c>
      <c r="F60" s="61" t="s">
        <v>167</v>
      </c>
      <c r="G60" s="61" t="s">
        <v>167</v>
      </c>
      <c r="H60" s="61" t="s">
        <v>167</v>
      </c>
      <c r="I60" s="61" t="s">
        <v>167</v>
      </c>
      <c r="J60" s="61" t="s">
        <v>167</v>
      </c>
      <c r="K60" s="61" t="s">
        <v>167</v>
      </c>
      <c r="L60" s="61" t="s">
        <v>167</v>
      </c>
      <c r="M60" s="61" t="s">
        <v>167</v>
      </c>
      <c r="N60" s="61" t="s">
        <v>167</v>
      </c>
      <c r="O60" s="61" t="s">
        <v>167</v>
      </c>
      <c r="P60" s="61" t="s">
        <v>167</v>
      </c>
      <c r="Q60" s="61" t="s">
        <v>167</v>
      </c>
      <c r="R60" s="61" t="s">
        <v>167</v>
      </c>
      <c r="S60" s="61" t="s">
        <v>167</v>
      </c>
      <c r="T60" s="61" t="s">
        <v>167</v>
      </c>
      <c r="U60" s="61" t="s">
        <v>167</v>
      </c>
      <c r="V60" s="61" t="s">
        <v>167</v>
      </c>
      <c r="W60" s="61" t="s">
        <v>167</v>
      </c>
      <c r="X60" s="61" t="s">
        <v>167</v>
      </c>
      <c r="Y60" s="61" t="s">
        <v>167</v>
      </c>
      <c r="Z60" s="61" t="s">
        <v>167</v>
      </c>
      <c r="AA60" s="61" t="s">
        <v>167</v>
      </c>
      <c r="AB60" s="61" t="s">
        <v>167</v>
      </c>
      <c r="AC60" s="61" t="s">
        <v>167</v>
      </c>
      <c r="AD60" s="61" t="s">
        <v>167</v>
      </c>
      <c r="AE60" s="61" t="s">
        <v>167</v>
      </c>
      <c r="AF60" s="61" t="s">
        <v>167</v>
      </c>
      <c r="AG60" s="61" t="s">
        <v>167</v>
      </c>
      <c r="AH60" s="61" t="s">
        <v>167</v>
      </c>
      <c r="AI60" s="61" t="s">
        <v>167</v>
      </c>
      <c r="AJ60" s="61" t="s">
        <v>167</v>
      </c>
      <c r="AK60" s="61" t="s">
        <v>167</v>
      </c>
      <c r="AL60" s="61" t="s">
        <v>167</v>
      </c>
      <c r="AM60" s="61" t="s">
        <v>167</v>
      </c>
      <c r="AN60" s="61" t="s">
        <v>167</v>
      </c>
      <c r="AO60" s="61" t="s">
        <v>167</v>
      </c>
      <c r="AP60" s="61" t="s">
        <v>167</v>
      </c>
      <c r="AQ60" s="61" t="s">
        <v>167</v>
      </c>
      <c r="AR60" s="61" t="s">
        <v>167</v>
      </c>
      <c r="AS60" s="61" t="s">
        <v>167</v>
      </c>
      <c r="AT60" s="61" t="s">
        <v>167</v>
      </c>
      <c r="AU60" s="61" t="s">
        <v>167</v>
      </c>
      <c r="AV60" s="61" t="s">
        <v>167</v>
      </c>
      <c r="AW60" s="61" t="s">
        <v>167</v>
      </c>
      <c r="AX60" s="61" t="s">
        <v>167</v>
      </c>
      <c r="AY60" s="61" t="s">
        <v>167</v>
      </c>
      <c r="AZ60" s="61" t="s">
        <v>167</v>
      </c>
      <c r="BA60" s="61" t="s">
        <v>167</v>
      </c>
      <c r="BB60" s="61" t="s">
        <v>167</v>
      </c>
      <c r="BC60" s="61" t="s">
        <v>167</v>
      </c>
      <c r="BD60" s="61" t="s">
        <v>167</v>
      </c>
      <c r="BE60" s="61" t="s">
        <v>167</v>
      </c>
      <c r="BF60" s="61" t="s">
        <v>167</v>
      </c>
      <c r="BG60" s="61" t="s">
        <v>167</v>
      </c>
      <c r="BH60" s="61" t="s">
        <v>167</v>
      </c>
      <c r="BI60" s="61" t="s">
        <v>167</v>
      </c>
      <c r="BJ60" s="61" t="s">
        <v>167</v>
      </c>
      <c r="BK60" s="61" t="s">
        <v>167</v>
      </c>
      <c r="BL60" s="61" t="s">
        <v>167</v>
      </c>
      <c r="BM60" s="61" t="s">
        <v>167</v>
      </c>
      <c r="BN60" s="61" t="s">
        <v>167</v>
      </c>
      <c r="BO60" s="61" t="s">
        <v>167</v>
      </c>
      <c r="BP60" s="61" t="s">
        <v>167</v>
      </c>
      <c r="BQ60" s="61" t="s">
        <v>167</v>
      </c>
      <c r="BR60" s="61" t="s">
        <v>167</v>
      </c>
      <c r="BS60" s="61" t="s">
        <v>167</v>
      </c>
      <c r="BT60" s="61" t="s">
        <v>167</v>
      </c>
      <c r="BU60" s="61" t="s">
        <v>167</v>
      </c>
      <c r="BV60" s="61" t="s">
        <v>167</v>
      </c>
      <c r="BW60" s="61" t="s">
        <v>167</v>
      </c>
      <c r="BX60" s="61" t="s">
        <v>167</v>
      </c>
      <c r="BY60" s="61" t="s">
        <v>167</v>
      </c>
      <c r="BZ60" s="61" t="s">
        <v>167</v>
      </c>
      <c r="CA60" s="61" t="s">
        <v>167</v>
      </c>
      <c r="CB60" s="61" t="s">
        <v>167</v>
      </c>
      <c r="CC60" s="61" t="s">
        <v>167</v>
      </c>
      <c r="CD60" s="61" t="s">
        <v>167</v>
      </c>
      <c r="CE60" s="61" t="s">
        <v>167</v>
      </c>
      <c r="CF60" s="61" t="s">
        <v>167</v>
      </c>
      <c r="CG60" s="61" t="s">
        <v>167</v>
      </c>
      <c r="CH60" s="61" t="s">
        <v>167</v>
      </c>
      <c r="CI60" s="61" t="s">
        <v>167</v>
      </c>
      <c r="CJ60" s="61" t="s">
        <v>167</v>
      </c>
      <c r="CK60" s="61" t="s">
        <v>167</v>
      </c>
      <c r="CL60" s="61" t="s">
        <v>167</v>
      </c>
      <c r="CM60" s="61" t="s">
        <v>167</v>
      </c>
      <c r="CN60" s="61" t="s">
        <v>167</v>
      </c>
      <c r="CO60" s="61" t="s">
        <v>167</v>
      </c>
      <c r="CP60" s="61" t="s">
        <v>167</v>
      </c>
      <c r="CQ60" s="61" t="s">
        <v>167</v>
      </c>
      <c r="CR60" s="61" t="s">
        <v>167</v>
      </c>
      <c r="CS60" s="61" t="s">
        <v>167</v>
      </c>
      <c r="CT60" s="61" t="s">
        <v>167</v>
      </c>
      <c r="CU60" s="61" t="s">
        <v>167</v>
      </c>
      <c r="CV60" s="61" t="s">
        <v>167</v>
      </c>
      <c r="CW60" s="61" t="s">
        <v>167</v>
      </c>
      <c r="CX60" s="61" t="s">
        <v>167</v>
      </c>
      <c r="CY60" s="61" t="s">
        <v>167</v>
      </c>
      <c r="CZ60" s="61" t="s">
        <v>167</v>
      </c>
    </row>
    <row r="61" spans="1:104" x14ac:dyDescent="0.2">
      <c r="A61" s="16" t="s">
        <v>410</v>
      </c>
      <c r="B61" s="9" t="s">
        <v>369</v>
      </c>
      <c r="C61" s="15" t="s">
        <v>367</v>
      </c>
      <c r="D61" s="15" t="s">
        <v>58</v>
      </c>
      <c r="E61" s="84" t="s">
        <v>167</v>
      </c>
      <c r="F61" s="61" t="s">
        <v>167</v>
      </c>
      <c r="G61" s="61" t="s">
        <v>167</v>
      </c>
      <c r="H61" s="61" t="s">
        <v>167</v>
      </c>
      <c r="I61" s="61" t="s">
        <v>167</v>
      </c>
      <c r="J61" s="61" t="s">
        <v>167</v>
      </c>
      <c r="K61" s="61" t="s">
        <v>167</v>
      </c>
      <c r="L61" s="61" t="s">
        <v>167</v>
      </c>
      <c r="M61" s="61" t="s">
        <v>167</v>
      </c>
      <c r="N61" s="61" t="s">
        <v>167</v>
      </c>
      <c r="O61" s="61" t="s">
        <v>167</v>
      </c>
      <c r="P61" s="61" t="s">
        <v>167</v>
      </c>
      <c r="Q61" s="61" t="s">
        <v>167</v>
      </c>
      <c r="R61" s="61" t="s">
        <v>167</v>
      </c>
      <c r="S61" s="61" t="s">
        <v>167</v>
      </c>
      <c r="T61" s="61" t="s">
        <v>167</v>
      </c>
      <c r="U61" s="61" t="s">
        <v>167</v>
      </c>
      <c r="V61" s="61" t="s">
        <v>167</v>
      </c>
      <c r="W61" s="61" t="s">
        <v>167</v>
      </c>
      <c r="X61" s="61" t="s">
        <v>167</v>
      </c>
      <c r="Y61" s="61" t="s">
        <v>167</v>
      </c>
      <c r="Z61" s="61" t="s">
        <v>167</v>
      </c>
      <c r="AA61" s="61" t="s">
        <v>167</v>
      </c>
      <c r="AB61" s="61" t="s">
        <v>167</v>
      </c>
      <c r="AC61" s="61" t="s">
        <v>167</v>
      </c>
      <c r="AD61" s="61" t="s">
        <v>167</v>
      </c>
      <c r="AE61" s="61" t="s">
        <v>167</v>
      </c>
      <c r="AF61" s="61" t="s">
        <v>167</v>
      </c>
      <c r="AG61" s="61" t="s">
        <v>167</v>
      </c>
      <c r="AH61" s="61" t="s">
        <v>167</v>
      </c>
      <c r="AI61" s="61" t="s">
        <v>167</v>
      </c>
      <c r="AJ61" s="61" t="s">
        <v>167</v>
      </c>
      <c r="AK61" s="61" t="s">
        <v>167</v>
      </c>
      <c r="AL61" s="61" t="s">
        <v>167</v>
      </c>
      <c r="AM61" s="61" t="s">
        <v>167</v>
      </c>
      <c r="AN61" s="61" t="s">
        <v>167</v>
      </c>
      <c r="AO61" s="61" t="s">
        <v>167</v>
      </c>
      <c r="AP61" s="61" t="s">
        <v>167</v>
      </c>
      <c r="AQ61" s="61" t="s">
        <v>167</v>
      </c>
      <c r="AR61" s="61" t="s">
        <v>167</v>
      </c>
      <c r="AS61" s="61" t="s">
        <v>167</v>
      </c>
      <c r="AT61" s="61" t="s">
        <v>167</v>
      </c>
      <c r="AU61" s="61" t="s">
        <v>167</v>
      </c>
      <c r="AV61" s="61" t="s">
        <v>167</v>
      </c>
      <c r="AW61" s="61" t="s">
        <v>167</v>
      </c>
      <c r="AX61" s="61" t="s">
        <v>167</v>
      </c>
      <c r="AY61" s="61" t="s">
        <v>167</v>
      </c>
      <c r="AZ61" s="61" t="s">
        <v>167</v>
      </c>
      <c r="BA61" s="61" t="s">
        <v>167</v>
      </c>
      <c r="BB61" s="61" t="s">
        <v>167</v>
      </c>
      <c r="BC61" s="61" t="s">
        <v>167</v>
      </c>
      <c r="BD61" s="61" t="s">
        <v>167</v>
      </c>
      <c r="BE61" s="61" t="s">
        <v>167</v>
      </c>
      <c r="BF61" s="61" t="s">
        <v>167</v>
      </c>
      <c r="BG61" s="61" t="s">
        <v>167</v>
      </c>
      <c r="BH61" s="61" t="s">
        <v>167</v>
      </c>
      <c r="BI61" s="61" t="s">
        <v>167</v>
      </c>
      <c r="BJ61" s="61" t="s">
        <v>167</v>
      </c>
      <c r="BK61" s="61" t="s">
        <v>167</v>
      </c>
      <c r="BL61" s="61" t="s">
        <v>167</v>
      </c>
      <c r="BM61" s="61" t="s">
        <v>167</v>
      </c>
      <c r="BN61" s="61" t="s">
        <v>167</v>
      </c>
      <c r="BO61" s="61" t="s">
        <v>167</v>
      </c>
      <c r="BP61" s="61" t="s">
        <v>167</v>
      </c>
      <c r="BQ61" s="61" t="s">
        <v>167</v>
      </c>
      <c r="BR61" s="61" t="s">
        <v>167</v>
      </c>
      <c r="BS61" s="61" t="s">
        <v>167</v>
      </c>
      <c r="BT61" s="61" t="s">
        <v>167</v>
      </c>
      <c r="BU61" s="61" t="s">
        <v>167</v>
      </c>
      <c r="BV61" s="61" t="s">
        <v>167</v>
      </c>
      <c r="BW61" s="61" t="s">
        <v>167</v>
      </c>
      <c r="BX61" s="61" t="s">
        <v>167</v>
      </c>
      <c r="BY61" s="61" t="s">
        <v>167</v>
      </c>
      <c r="BZ61" s="61" t="s">
        <v>167</v>
      </c>
      <c r="CA61" s="61" t="s">
        <v>167</v>
      </c>
      <c r="CB61" s="61" t="s">
        <v>167</v>
      </c>
      <c r="CC61" s="61" t="s">
        <v>167</v>
      </c>
      <c r="CD61" s="61" t="s">
        <v>167</v>
      </c>
      <c r="CE61" s="61" t="s">
        <v>167</v>
      </c>
      <c r="CF61" s="61" t="s">
        <v>167</v>
      </c>
      <c r="CG61" s="61" t="s">
        <v>167</v>
      </c>
      <c r="CH61" s="61" t="s">
        <v>167</v>
      </c>
      <c r="CI61" s="61" t="s">
        <v>167</v>
      </c>
      <c r="CJ61" s="61" t="s">
        <v>167</v>
      </c>
      <c r="CK61" s="61" t="s">
        <v>167</v>
      </c>
      <c r="CL61" s="61" t="s">
        <v>167</v>
      </c>
      <c r="CM61" s="61" t="s">
        <v>167</v>
      </c>
      <c r="CN61" s="61" t="s">
        <v>167</v>
      </c>
      <c r="CO61" s="61" t="s">
        <v>167</v>
      </c>
      <c r="CP61" s="61" t="s">
        <v>167</v>
      </c>
      <c r="CQ61" s="61" t="s">
        <v>167</v>
      </c>
      <c r="CR61" s="61" t="s">
        <v>167</v>
      </c>
      <c r="CS61" s="61" t="s">
        <v>167</v>
      </c>
      <c r="CT61" s="61" t="s">
        <v>167</v>
      </c>
      <c r="CU61" s="61" t="s">
        <v>167</v>
      </c>
      <c r="CV61" s="61" t="s">
        <v>167</v>
      </c>
      <c r="CW61" s="61" t="s">
        <v>167</v>
      </c>
      <c r="CX61" s="61" t="s">
        <v>167</v>
      </c>
      <c r="CY61" s="61" t="s">
        <v>167</v>
      </c>
      <c r="CZ61" s="61" t="s">
        <v>167</v>
      </c>
    </row>
    <row r="62" spans="1:104" x14ac:dyDescent="0.2">
      <c r="A62" s="16" t="s">
        <v>411</v>
      </c>
      <c r="B62" s="9" t="s">
        <v>371</v>
      </c>
      <c r="C62" s="15" t="s">
        <v>367</v>
      </c>
      <c r="D62" s="15" t="s">
        <v>58</v>
      </c>
      <c r="E62" s="84" t="s">
        <v>167</v>
      </c>
      <c r="F62" s="61" t="s">
        <v>167</v>
      </c>
      <c r="G62" s="61" t="s">
        <v>167</v>
      </c>
      <c r="H62" s="61" t="s">
        <v>167</v>
      </c>
      <c r="I62" s="61" t="s">
        <v>167</v>
      </c>
      <c r="J62" s="61" t="s">
        <v>167</v>
      </c>
      <c r="K62" s="61" t="s">
        <v>167</v>
      </c>
      <c r="L62" s="61" t="s">
        <v>167</v>
      </c>
      <c r="M62" s="61" t="s">
        <v>167</v>
      </c>
      <c r="N62" s="61" t="s">
        <v>167</v>
      </c>
      <c r="O62" s="61" t="s">
        <v>167</v>
      </c>
      <c r="P62" s="61" t="s">
        <v>167</v>
      </c>
      <c r="Q62" s="61" t="s">
        <v>167</v>
      </c>
      <c r="R62" s="61" t="s">
        <v>167</v>
      </c>
      <c r="S62" s="61" t="s">
        <v>167</v>
      </c>
      <c r="T62" s="61" t="s">
        <v>167</v>
      </c>
      <c r="U62" s="61" t="s">
        <v>167</v>
      </c>
      <c r="V62" s="61" t="s">
        <v>167</v>
      </c>
      <c r="W62" s="61" t="s">
        <v>167</v>
      </c>
      <c r="X62" s="61" t="s">
        <v>167</v>
      </c>
      <c r="Y62" s="61" t="s">
        <v>167</v>
      </c>
      <c r="Z62" s="61" t="s">
        <v>167</v>
      </c>
      <c r="AA62" s="61" t="s">
        <v>167</v>
      </c>
      <c r="AB62" s="61" t="s">
        <v>167</v>
      </c>
      <c r="AC62" s="61" t="s">
        <v>167</v>
      </c>
      <c r="AD62" s="61" t="s">
        <v>167</v>
      </c>
      <c r="AE62" s="61" t="s">
        <v>167</v>
      </c>
      <c r="AF62" s="61" t="s">
        <v>167</v>
      </c>
      <c r="AG62" s="61" t="s">
        <v>167</v>
      </c>
      <c r="AH62" s="61" t="s">
        <v>167</v>
      </c>
      <c r="AI62" s="61" t="s">
        <v>167</v>
      </c>
      <c r="AJ62" s="61" t="s">
        <v>167</v>
      </c>
      <c r="AK62" s="61" t="s">
        <v>167</v>
      </c>
      <c r="AL62" s="61" t="s">
        <v>167</v>
      </c>
      <c r="AM62" s="61" t="s">
        <v>167</v>
      </c>
      <c r="AN62" s="61" t="s">
        <v>167</v>
      </c>
      <c r="AO62" s="61" t="s">
        <v>167</v>
      </c>
      <c r="AP62" s="61" t="s">
        <v>167</v>
      </c>
      <c r="AQ62" s="61" t="s">
        <v>167</v>
      </c>
      <c r="AR62" s="61" t="s">
        <v>167</v>
      </c>
      <c r="AS62" s="61" t="s">
        <v>167</v>
      </c>
      <c r="AT62" s="61" t="s">
        <v>167</v>
      </c>
      <c r="AU62" s="61" t="s">
        <v>167</v>
      </c>
      <c r="AV62" s="61" t="s">
        <v>167</v>
      </c>
      <c r="AW62" s="61" t="s">
        <v>167</v>
      </c>
      <c r="AX62" s="61" t="s">
        <v>167</v>
      </c>
      <c r="AY62" s="61" t="s">
        <v>167</v>
      </c>
      <c r="AZ62" s="61" t="s">
        <v>167</v>
      </c>
      <c r="BA62" s="61" t="s">
        <v>167</v>
      </c>
      <c r="BB62" s="61" t="s">
        <v>167</v>
      </c>
      <c r="BC62" s="61" t="s">
        <v>167</v>
      </c>
      <c r="BD62" s="61" t="s">
        <v>167</v>
      </c>
      <c r="BE62" s="61" t="s">
        <v>167</v>
      </c>
      <c r="BF62" s="61" t="s">
        <v>167</v>
      </c>
      <c r="BG62" s="61" t="s">
        <v>167</v>
      </c>
      <c r="BH62" s="61" t="s">
        <v>167</v>
      </c>
      <c r="BI62" s="61" t="s">
        <v>167</v>
      </c>
      <c r="BJ62" s="61" t="s">
        <v>167</v>
      </c>
      <c r="BK62" s="61" t="s">
        <v>167</v>
      </c>
      <c r="BL62" s="61" t="s">
        <v>167</v>
      </c>
      <c r="BM62" s="61" t="s">
        <v>167</v>
      </c>
      <c r="BN62" s="61" t="s">
        <v>167</v>
      </c>
      <c r="BO62" s="61" t="s">
        <v>167</v>
      </c>
      <c r="BP62" s="61" t="s">
        <v>167</v>
      </c>
      <c r="BQ62" s="61" t="s">
        <v>167</v>
      </c>
      <c r="BR62" s="61" t="s">
        <v>167</v>
      </c>
      <c r="BS62" s="61" t="s">
        <v>167</v>
      </c>
      <c r="BT62" s="61" t="s">
        <v>167</v>
      </c>
      <c r="BU62" s="61" t="s">
        <v>167</v>
      </c>
      <c r="BV62" s="61" t="s">
        <v>167</v>
      </c>
      <c r="BW62" s="61" t="s">
        <v>167</v>
      </c>
      <c r="BX62" s="61" t="s">
        <v>167</v>
      </c>
      <c r="BY62" s="61" t="s">
        <v>167</v>
      </c>
      <c r="BZ62" s="61" t="s">
        <v>167</v>
      </c>
      <c r="CA62" s="61" t="s">
        <v>167</v>
      </c>
      <c r="CB62" s="61" t="s">
        <v>167</v>
      </c>
      <c r="CC62" s="61" t="s">
        <v>167</v>
      </c>
      <c r="CD62" s="61" t="s">
        <v>167</v>
      </c>
      <c r="CE62" s="61" t="s">
        <v>167</v>
      </c>
      <c r="CF62" s="61" t="s">
        <v>167</v>
      </c>
      <c r="CG62" s="61" t="s">
        <v>167</v>
      </c>
      <c r="CH62" s="61" t="s">
        <v>167</v>
      </c>
      <c r="CI62" s="61" t="s">
        <v>167</v>
      </c>
      <c r="CJ62" s="61" t="s">
        <v>167</v>
      </c>
      <c r="CK62" s="61" t="s">
        <v>167</v>
      </c>
      <c r="CL62" s="61" t="s">
        <v>167</v>
      </c>
      <c r="CM62" s="61" t="s">
        <v>167</v>
      </c>
      <c r="CN62" s="61" t="s">
        <v>167</v>
      </c>
      <c r="CO62" s="61" t="s">
        <v>167</v>
      </c>
      <c r="CP62" s="61" t="s">
        <v>167</v>
      </c>
      <c r="CQ62" s="61" t="s">
        <v>167</v>
      </c>
      <c r="CR62" s="61" t="s">
        <v>167</v>
      </c>
      <c r="CS62" s="61" t="s">
        <v>167</v>
      </c>
      <c r="CT62" s="61" t="s">
        <v>167</v>
      </c>
      <c r="CU62" s="61" t="s">
        <v>167</v>
      </c>
      <c r="CV62" s="61" t="s">
        <v>167</v>
      </c>
      <c r="CW62" s="61" t="s">
        <v>167</v>
      </c>
      <c r="CX62" s="61" t="s">
        <v>167</v>
      </c>
      <c r="CY62" s="61" t="s">
        <v>167</v>
      </c>
      <c r="CZ62" s="61" t="s">
        <v>167</v>
      </c>
    </row>
    <row r="63" spans="1:104" x14ac:dyDescent="0.2">
      <c r="A63" s="16" t="s">
        <v>412</v>
      </c>
      <c r="B63" s="9" t="s">
        <v>373</v>
      </c>
      <c r="C63" s="15" t="s">
        <v>367</v>
      </c>
      <c r="D63" s="15" t="s">
        <v>58</v>
      </c>
      <c r="E63" s="84" t="s">
        <v>167</v>
      </c>
      <c r="F63" s="61" t="s">
        <v>167</v>
      </c>
      <c r="G63" s="61" t="s">
        <v>167</v>
      </c>
      <c r="H63" s="61" t="s">
        <v>167</v>
      </c>
      <c r="I63" s="61" t="s">
        <v>167</v>
      </c>
      <c r="J63" s="61" t="s">
        <v>167</v>
      </c>
      <c r="K63" s="61" t="s">
        <v>167</v>
      </c>
      <c r="L63" s="61" t="s">
        <v>167</v>
      </c>
      <c r="M63" s="61" t="s">
        <v>167</v>
      </c>
      <c r="N63" s="61" t="s">
        <v>167</v>
      </c>
      <c r="O63" s="61" t="s">
        <v>167</v>
      </c>
      <c r="P63" s="61" t="s">
        <v>167</v>
      </c>
      <c r="Q63" s="61" t="s">
        <v>167</v>
      </c>
      <c r="R63" s="61" t="s">
        <v>167</v>
      </c>
      <c r="S63" s="61" t="s">
        <v>167</v>
      </c>
      <c r="T63" s="61" t="s">
        <v>167</v>
      </c>
      <c r="U63" s="61" t="s">
        <v>167</v>
      </c>
      <c r="V63" s="61" t="s">
        <v>167</v>
      </c>
      <c r="W63" s="61" t="s">
        <v>167</v>
      </c>
      <c r="X63" s="61" t="s">
        <v>167</v>
      </c>
      <c r="Y63" s="61" t="s">
        <v>167</v>
      </c>
      <c r="Z63" s="61" t="s">
        <v>167</v>
      </c>
      <c r="AA63" s="61" t="s">
        <v>167</v>
      </c>
      <c r="AB63" s="61" t="s">
        <v>167</v>
      </c>
      <c r="AC63" s="61" t="s">
        <v>167</v>
      </c>
      <c r="AD63" s="61" t="s">
        <v>167</v>
      </c>
      <c r="AE63" s="61" t="s">
        <v>167</v>
      </c>
      <c r="AF63" s="61" t="s">
        <v>167</v>
      </c>
      <c r="AG63" s="61" t="s">
        <v>167</v>
      </c>
      <c r="AH63" s="61" t="s">
        <v>167</v>
      </c>
      <c r="AI63" s="61" t="s">
        <v>167</v>
      </c>
      <c r="AJ63" s="61" t="s">
        <v>167</v>
      </c>
      <c r="AK63" s="61" t="s">
        <v>167</v>
      </c>
      <c r="AL63" s="61" t="s">
        <v>167</v>
      </c>
      <c r="AM63" s="61" t="s">
        <v>167</v>
      </c>
      <c r="AN63" s="61" t="s">
        <v>167</v>
      </c>
      <c r="AO63" s="61" t="s">
        <v>167</v>
      </c>
      <c r="AP63" s="61" t="s">
        <v>167</v>
      </c>
      <c r="AQ63" s="61" t="s">
        <v>167</v>
      </c>
      <c r="AR63" s="61" t="s">
        <v>167</v>
      </c>
      <c r="AS63" s="61" t="s">
        <v>167</v>
      </c>
      <c r="AT63" s="61" t="s">
        <v>167</v>
      </c>
      <c r="AU63" s="61" t="s">
        <v>167</v>
      </c>
      <c r="AV63" s="61" t="s">
        <v>167</v>
      </c>
      <c r="AW63" s="61" t="s">
        <v>167</v>
      </c>
      <c r="AX63" s="61" t="s">
        <v>167</v>
      </c>
      <c r="AY63" s="61" t="s">
        <v>167</v>
      </c>
      <c r="AZ63" s="61" t="s">
        <v>167</v>
      </c>
      <c r="BA63" s="61" t="s">
        <v>167</v>
      </c>
      <c r="BB63" s="61" t="s">
        <v>167</v>
      </c>
      <c r="BC63" s="61" t="s">
        <v>167</v>
      </c>
      <c r="BD63" s="61" t="s">
        <v>167</v>
      </c>
      <c r="BE63" s="61" t="s">
        <v>167</v>
      </c>
      <c r="BF63" s="61" t="s">
        <v>167</v>
      </c>
      <c r="BG63" s="61" t="s">
        <v>167</v>
      </c>
      <c r="BH63" s="61" t="s">
        <v>167</v>
      </c>
      <c r="BI63" s="61" t="s">
        <v>167</v>
      </c>
      <c r="BJ63" s="61" t="s">
        <v>167</v>
      </c>
      <c r="BK63" s="61" t="s">
        <v>167</v>
      </c>
      <c r="BL63" s="61" t="s">
        <v>167</v>
      </c>
      <c r="BM63" s="61" t="s">
        <v>167</v>
      </c>
      <c r="BN63" s="61" t="s">
        <v>167</v>
      </c>
      <c r="BO63" s="61" t="s">
        <v>167</v>
      </c>
      <c r="BP63" s="61" t="s">
        <v>167</v>
      </c>
      <c r="BQ63" s="61" t="s">
        <v>167</v>
      </c>
      <c r="BR63" s="61" t="s">
        <v>167</v>
      </c>
      <c r="BS63" s="61" t="s">
        <v>167</v>
      </c>
      <c r="BT63" s="61" t="s">
        <v>167</v>
      </c>
      <c r="BU63" s="61" t="s">
        <v>167</v>
      </c>
      <c r="BV63" s="61" t="s">
        <v>167</v>
      </c>
      <c r="BW63" s="61" t="s">
        <v>167</v>
      </c>
      <c r="BX63" s="61" t="s">
        <v>167</v>
      </c>
      <c r="BY63" s="61" t="s">
        <v>167</v>
      </c>
      <c r="BZ63" s="61" t="s">
        <v>167</v>
      </c>
      <c r="CA63" s="61" t="s">
        <v>167</v>
      </c>
      <c r="CB63" s="61" t="s">
        <v>167</v>
      </c>
      <c r="CC63" s="61" t="s">
        <v>167</v>
      </c>
      <c r="CD63" s="61" t="s">
        <v>167</v>
      </c>
      <c r="CE63" s="61" t="s">
        <v>167</v>
      </c>
      <c r="CF63" s="61" t="s">
        <v>167</v>
      </c>
      <c r="CG63" s="61" t="s">
        <v>167</v>
      </c>
      <c r="CH63" s="61" t="s">
        <v>167</v>
      </c>
      <c r="CI63" s="61" t="s">
        <v>167</v>
      </c>
      <c r="CJ63" s="61" t="s">
        <v>167</v>
      </c>
      <c r="CK63" s="61" t="s">
        <v>167</v>
      </c>
      <c r="CL63" s="61" t="s">
        <v>167</v>
      </c>
      <c r="CM63" s="61" t="s">
        <v>167</v>
      </c>
      <c r="CN63" s="61" t="s">
        <v>167</v>
      </c>
      <c r="CO63" s="61" t="s">
        <v>167</v>
      </c>
      <c r="CP63" s="61" t="s">
        <v>167</v>
      </c>
      <c r="CQ63" s="61" t="s">
        <v>167</v>
      </c>
      <c r="CR63" s="61" t="s">
        <v>167</v>
      </c>
      <c r="CS63" s="61" t="s">
        <v>167</v>
      </c>
      <c r="CT63" s="61" t="s">
        <v>167</v>
      </c>
      <c r="CU63" s="61" t="s">
        <v>167</v>
      </c>
      <c r="CV63" s="61" t="s">
        <v>167</v>
      </c>
      <c r="CW63" s="61" t="s">
        <v>167</v>
      </c>
      <c r="CX63" s="61" t="s">
        <v>167</v>
      </c>
      <c r="CY63" s="61" t="s">
        <v>167</v>
      </c>
      <c r="CZ63" s="61" t="s">
        <v>167</v>
      </c>
    </row>
    <row r="64" spans="1:104" ht="28.5" x14ac:dyDescent="0.2">
      <c r="A64" s="16" t="s">
        <v>413</v>
      </c>
      <c r="B64" s="9" t="s">
        <v>375</v>
      </c>
      <c r="C64" s="15" t="s">
        <v>414</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x14ac:dyDescent="0.2">
      <c r="A65" s="16" t="s">
        <v>415</v>
      </c>
      <c r="B65" s="9" t="s">
        <v>378</v>
      </c>
      <c r="C65" s="15" t="s">
        <v>379</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x14ac:dyDescent="0.3">
      <c r="A66" s="64"/>
      <c r="B66" s="64" t="s">
        <v>153</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x14ac:dyDescent="0.2">
      <c r="A67" s="219"/>
      <c r="B67" s="219" t="s">
        <v>416</v>
      </c>
      <c r="C67" s="15" t="s">
        <v>417</v>
      </c>
      <c r="D67" s="15" t="s">
        <v>161</v>
      </c>
      <c r="E67" s="207" t="s">
        <v>162</v>
      </c>
      <c r="F67" s="208" t="s">
        <v>162</v>
      </c>
      <c r="G67" s="208" t="s">
        <v>162</v>
      </c>
      <c r="H67" s="208" t="s">
        <v>162</v>
      </c>
      <c r="I67" s="208" t="s">
        <v>162</v>
      </c>
      <c r="J67" s="208" t="s">
        <v>162</v>
      </c>
      <c r="K67" s="208" t="s">
        <v>162</v>
      </c>
      <c r="L67" s="208" t="s">
        <v>162</v>
      </c>
      <c r="M67" s="208" t="s">
        <v>162</v>
      </c>
      <c r="N67" s="208" t="s">
        <v>162</v>
      </c>
      <c r="O67" s="208" t="s">
        <v>162</v>
      </c>
      <c r="P67" s="208" t="s">
        <v>162</v>
      </c>
      <c r="Q67" s="208" t="s">
        <v>162</v>
      </c>
      <c r="R67" s="208" t="s">
        <v>162</v>
      </c>
      <c r="S67" s="208" t="s">
        <v>162</v>
      </c>
      <c r="T67" s="208" t="s">
        <v>162</v>
      </c>
      <c r="U67" s="208" t="s">
        <v>162</v>
      </c>
      <c r="V67" s="208" t="s">
        <v>162</v>
      </c>
      <c r="W67" s="208" t="s">
        <v>162</v>
      </c>
      <c r="X67" s="208" t="s">
        <v>162</v>
      </c>
      <c r="Y67" s="208" t="s">
        <v>162</v>
      </c>
      <c r="Z67" s="208" t="s">
        <v>162</v>
      </c>
      <c r="AA67" s="208" t="s">
        <v>162</v>
      </c>
      <c r="AB67" s="208" t="s">
        <v>162</v>
      </c>
      <c r="AC67" s="208" t="s">
        <v>162</v>
      </c>
      <c r="AD67" s="208" t="s">
        <v>162</v>
      </c>
      <c r="AE67" s="208" t="s">
        <v>162</v>
      </c>
      <c r="AF67" s="208" t="s">
        <v>162</v>
      </c>
      <c r="AG67" s="208" t="s">
        <v>162</v>
      </c>
      <c r="AH67" s="208" t="s">
        <v>162</v>
      </c>
      <c r="AI67" s="208" t="s">
        <v>162</v>
      </c>
      <c r="AJ67" s="208" t="s">
        <v>162</v>
      </c>
      <c r="AK67" s="208" t="s">
        <v>162</v>
      </c>
      <c r="AL67" s="208" t="s">
        <v>162</v>
      </c>
      <c r="AM67" s="208" t="s">
        <v>162</v>
      </c>
      <c r="AN67" s="208" t="s">
        <v>162</v>
      </c>
      <c r="AO67" s="208" t="s">
        <v>162</v>
      </c>
      <c r="AP67" s="208" t="s">
        <v>162</v>
      </c>
      <c r="AQ67" s="208" t="s">
        <v>162</v>
      </c>
      <c r="AR67" s="208" t="s">
        <v>162</v>
      </c>
      <c r="AS67" s="208" t="s">
        <v>162</v>
      </c>
      <c r="AT67" s="208" t="s">
        <v>162</v>
      </c>
      <c r="AU67" s="208" t="s">
        <v>162</v>
      </c>
      <c r="AV67" s="208" t="s">
        <v>162</v>
      </c>
      <c r="AW67" s="208" t="s">
        <v>162</v>
      </c>
      <c r="AX67" s="208" t="s">
        <v>162</v>
      </c>
      <c r="AY67" s="208" t="s">
        <v>162</v>
      </c>
      <c r="AZ67" s="208" t="s">
        <v>162</v>
      </c>
      <c r="BA67" s="208" t="s">
        <v>162</v>
      </c>
      <c r="BB67" s="208" t="s">
        <v>162</v>
      </c>
      <c r="BC67" s="208" t="s">
        <v>162</v>
      </c>
      <c r="BD67" s="208" t="s">
        <v>162</v>
      </c>
      <c r="BE67" s="208" t="s">
        <v>162</v>
      </c>
      <c r="BF67" s="208" t="s">
        <v>162</v>
      </c>
      <c r="BG67" s="208" t="s">
        <v>162</v>
      </c>
      <c r="BH67" s="208" t="s">
        <v>162</v>
      </c>
      <c r="BI67" s="208" t="s">
        <v>162</v>
      </c>
      <c r="BJ67" s="208" t="s">
        <v>162</v>
      </c>
      <c r="BK67" s="208" t="s">
        <v>162</v>
      </c>
      <c r="BL67" s="208" t="s">
        <v>162</v>
      </c>
      <c r="BM67" s="208" t="s">
        <v>162</v>
      </c>
      <c r="BN67" s="208" t="s">
        <v>162</v>
      </c>
      <c r="BO67" s="208" t="s">
        <v>162</v>
      </c>
      <c r="BP67" s="208" t="s">
        <v>162</v>
      </c>
      <c r="BQ67" s="208" t="s">
        <v>162</v>
      </c>
      <c r="BR67" s="208" t="s">
        <v>162</v>
      </c>
      <c r="BS67" s="208" t="s">
        <v>162</v>
      </c>
      <c r="BT67" s="208" t="s">
        <v>162</v>
      </c>
      <c r="BU67" s="208" t="s">
        <v>162</v>
      </c>
      <c r="BV67" s="208" t="s">
        <v>162</v>
      </c>
      <c r="BW67" s="208" t="s">
        <v>162</v>
      </c>
      <c r="BX67" s="208" t="s">
        <v>162</v>
      </c>
      <c r="BY67" s="208" t="s">
        <v>162</v>
      </c>
      <c r="BZ67" s="208" t="s">
        <v>162</v>
      </c>
      <c r="CA67" s="208" t="s">
        <v>162</v>
      </c>
      <c r="CB67" s="208" t="s">
        <v>162</v>
      </c>
      <c r="CC67" s="208" t="s">
        <v>162</v>
      </c>
      <c r="CD67" s="208" t="s">
        <v>162</v>
      </c>
      <c r="CE67" s="208" t="s">
        <v>162</v>
      </c>
      <c r="CF67" s="208" t="s">
        <v>162</v>
      </c>
      <c r="CG67" s="208" t="s">
        <v>162</v>
      </c>
      <c r="CH67" s="208" t="s">
        <v>162</v>
      </c>
      <c r="CI67" s="208" t="s">
        <v>162</v>
      </c>
      <c r="CJ67" s="208" t="s">
        <v>162</v>
      </c>
      <c r="CK67" s="208" t="s">
        <v>162</v>
      </c>
      <c r="CL67" s="208" t="s">
        <v>162</v>
      </c>
      <c r="CM67" s="208" t="s">
        <v>162</v>
      </c>
      <c r="CN67" s="208" t="s">
        <v>162</v>
      </c>
      <c r="CO67" s="208" t="s">
        <v>162</v>
      </c>
      <c r="CP67" s="208" t="s">
        <v>162</v>
      </c>
      <c r="CQ67" s="208" t="s">
        <v>162</v>
      </c>
      <c r="CR67" s="208" t="s">
        <v>162</v>
      </c>
      <c r="CS67" s="208" t="s">
        <v>162</v>
      </c>
      <c r="CT67" s="208" t="s">
        <v>162</v>
      </c>
      <c r="CU67" s="208" t="s">
        <v>162</v>
      </c>
      <c r="CV67" s="208" t="s">
        <v>162</v>
      </c>
      <c r="CW67" s="208" t="s">
        <v>162</v>
      </c>
      <c r="CX67" s="208" t="s">
        <v>162</v>
      </c>
      <c r="CY67" s="208" t="s">
        <v>162</v>
      </c>
      <c r="CZ67" s="208" t="s">
        <v>162</v>
      </c>
    </row>
    <row r="68" spans="1:104" x14ac:dyDescent="0.2">
      <c r="A68" s="16" t="s">
        <v>418</v>
      </c>
      <c r="B68" s="9" t="s">
        <v>366</v>
      </c>
      <c r="C68" s="15" t="s">
        <v>367</v>
      </c>
      <c r="D68" s="15" t="s">
        <v>58</v>
      </c>
      <c r="E68" s="84" t="s">
        <v>167</v>
      </c>
      <c r="F68" s="61" t="s">
        <v>167</v>
      </c>
      <c r="G68" s="61" t="s">
        <v>167</v>
      </c>
      <c r="H68" s="61" t="s">
        <v>167</v>
      </c>
      <c r="I68" s="61" t="s">
        <v>167</v>
      </c>
      <c r="J68" s="61" t="s">
        <v>167</v>
      </c>
      <c r="K68" s="61" t="s">
        <v>167</v>
      </c>
      <c r="L68" s="61" t="s">
        <v>167</v>
      </c>
      <c r="M68" s="61" t="s">
        <v>167</v>
      </c>
      <c r="N68" s="61" t="s">
        <v>167</v>
      </c>
      <c r="O68" s="61" t="s">
        <v>167</v>
      </c>
      <c r="P68" s="61" t="s">
        <v>167</v>
      </c>
      <c r="Q68" s="61" t="s">
        <v>167</v>
      </c>
      <c r="R68" s="61" t="s">
        <v>167</v>
      </c>
      <c r="S68" s="61" t="s">
        <v>167</v>
      </c>
      <c r="T68" s="61" t="s">
        <v>167</v>
      </c>
      <c r="U68" s="61" t="s">
        <v>167</v>
      </c>
      <c r="V68" s="61" t="s">
        <v>167</v>
      </c>
      <c r="W68" s="61" t="s">
        <v>167</v>
      </c>
      <c r="X68" s="61" t="s">
        <v>167</v>
      </c>
      <c r="Y68" s="61" t="s">
        <v>167</v>
      </c>
      <c r="Z68" s="61" t="s">
        <v>167</v>
      </c>
      <c r="AA68" s="61" t="s">
        <v>167</v>
      </c>
      <c r="AB68" s="61" t="s">
        <v>167</v>
      </c>
      <c r="AC68" s="61" t="s">
        <v>167</v>
      </c>
      <c r="AD68" s="61" t="s">
        <v>167</v>
      </c>
      <c r="AE68" s="61" t="s">
        <v>167</v>
      </c>
      <c r="AF68" s="61" t="s">
        <v>167</v>
      </c>
      <c r="AG68" s="61" t="s">
        <v>167</v>
      </c>
      <c r="AH68" s="61" t="s">
        <v>167</v>
      </c>
      <c r="AI68" s="61" t="s">
        <v>167</v>
      </c>
      <c r="AJ68" s="61" t="s">
        <v>167</v>
      </c>
      <c r="AK68" s="61" t="s">
        <v>167</v>
      </c>
      <c r="AL68" s="61" t="s">
        <v>167</v>
      </c>
      <c r="AM68" s="61" t="s">
        <v>167</v>
      </c>
      <c r="AN68" s="61" t="s">
        <v>167</v>
      </c>
      <c r="AO68" s="61" t="s">
        <v>167</v>
      </c>
      <c r="AP68" s="61" t="s">
        <v>167</v>
      </c>
      <c r="AQ68" s="61" t="s">
        <v>167</v>
      </c>
      <c r="AR68" s="61" t="s">
        <v>167</v>
      </c>
      <c r="AS68" s="61" t="s">
        <v>167</v>
      </c>
      <c r="AT68" s="61" t="s">
        <v>167</v>
      </c>
      <c r="AU68" s="61" t="s">
        <v>167</v>
      </c>
      <c r="AV68" s="61" t="s">
        <v>167</v>
      </c>
      <c r="AW68" s="61" t="s">
        <v>167</v>
      </c>
      <c r="AX68" s="61" t="s">
        <v>167</v>
      </c>
      <c r="AY68" s="61" t="s">
        <v>167</v>
      </c>
      <c r="AZ68" s="61" t="s">
        <v>167</v>
      </c>
      <c r="BA68" s="61" t="s">
        <v>167</v>
      </c>
      <c r="BB68" s="61" t="s">
        <v>167</v>
      </c>
      <c r="BC68" s="61" t="s">
        <v>167</v>
      </c>
      <c r="BD68" s="61" t="s">
        <v>167</v>
      </c>
      <c r="BE68" s="61" t="s">
        <v>167</v>
      </c>
      <c r="BF68" s="61" t="s">
        <v>167</v>
      </c>
      <c r="BG68" s="61" t="s">
        <v>167</v>
      </c>
      <c r="BH68" s="61" t="s">
        <v>167</v>
      </c>
      <c r="BI68" s="61" t="s">
        <v>167</v>
      </c>
      <c r="BJ68" s="61" t="s">
        <v>167</v>
      </c>
      <c r="BK68" s="61" t="s">
        <v>167</v>
      </c>
      <c r="BL68" s="61" t="s">
        <v>167</v>
      </c>
      <c r="BM68" s="61" t="s">
        <v>167</v>
      </c>
      <c r="BN68" s="61" t="s">
        <v>167</v>
      </c>
      <c r="BO68" s="61" t="s">
        <v>167</v>
      </c>
      <c r="BP68" s="61" t="s">
        <v>167</v>
      </c>
      <c r="BQ68" s="61" t="s">
        <v>167</v>
      </c>
      <c r="BR68" s="61" t="s">
        <v>167</v>
      </c>
      <c r="BS68" s="61" t="s">
        <v>167</v>
      </c>
      <c r="BT68" s="61" t="s">
        <v>167</v>
      </c>
      <c r="BU68" s="61" t="s">
        <v>167</v>
      </c>
      <c r="BV68" s="61" t="s">
        <v>167</v>
      </c>
      <c r="BW68" s="61" t="s">
        <v>167</v>
      </c>
      <c r="BX68" s="61" t="s">
        <v>167</v>
      </c>
      <c r="BY68" s="61" t="s">
        <v>167</v>
      </c>
      <c r="BZ68" s="61" t="s">
        <v>167</v>
      </c>
      <c r="CA68" s="61" t="s">
        <v>167</v>
      </c>
      <c r="CB68" s="61" t="s">
        <v>167</v>
      </c>
      <c r="CC68" s="61" t="s">
        <v>167</v>
      </c>
      <c r="CD68" s="61" t="s">
        <v>167</v>
      </c>
      <c r="CE68" s="61" t="s">
        <v>167</v>
      </c>
      <c r="CF68" s="61" t="s">
        <v>167</v>
      </c>
      <c r="CG68" s="61" t="s">
        <v>167</v>
      </c>
      <c r="CH68" s="61" t="s">
        <v>167</v>
      </c>
      <c r="CI68" s="61" t="s">
        <v>167</v>
      </c>
      <c r="CJ68" s="61" t="s">
        <v>167</v>
      </c>
      <c r="CK68" s="61" t="s">
        <v>167</v>
      </c>
      <c r="CL68" s="61" t="s">
        <v>167</v>
      </c>
      <c r="CM68" s="61" t="s">
        <v>167</v>
      </c>
      <c r="CN68" s="61" t="s">
        <v>167</v>
      </c>
      <c r="CO68" s="61" t="s">
        <v>167</v>
      </c>
      <c r="CP68" s="61" t="s">
        <v>167</v>
      </c>
      <c r="CQ68" s="61" t="s">
        <v>167</v>
      </c>
      <c r="CR68" s="61" t="s">
        <v>167</v>
      </c>
      <c r="CS68" s="61" t="s">
        <v>167</v>
      </c>
      <c r="CT68" s="61" t="s">
        <v>167</v>
      </c>
      <c r="CU68" s="61" t="s">
        <v>167</v>
      </c>
      <c r="CV68" s="61" t="s">
        <v>167</v>
      </c>
      <c r="CW68" s="61" t="s">
        <v>167</v>
      </c>
      <c r="CX68" s="61" t="s">
        <v>167</v>
      </c>
      <c r="CY68" s="61" t="s">
        <v>167</v>
      </c>
      <c r="CZ68" s="61" t="s">
        <v>167</v>
      </c>
    </row>
    <row r="69" spans="1:104" x14ac:dyDescent="0.2">
      <c r="A69" s="16" t="s">
        <v>419</v>
      </c>
      <c r="B69" s="9" t="s">
        <v>369</v>
      </c>
      <c r="C69" s="15" t="s">
        <v>367</v>
      </c>
      <c r="D69" s="15" t="s">
        <v>58</v>
      </c>
      <c r="E69" s="84" t="s">
        <v>167</v>
      </c>
      <c r="F69" s="61" t="s">
        <v>167</v>
      </c>
      <c r="G69" s="61" t="s">
        <v>167</v>
      </c>
      <c r="H69" s="61" t="s">
        <v>167</v>
      </c>
      <c r="I69" s="61" t="s">
        <v>167</v>
      </c>
      <c r="J69" s="61" t="s">
        <v>167</v>
      </c>
      <c r="K69" s="61" t="s">
        <v>167</v>
      </c>
      <c r="L69" s="61" t="s">
        <v>167</v>
      </c>
      <c r="M69" s="61" t="s">
        <v>167</v>
      </c>
      <c r="N69" s="61" t="s">
        <v>167</v>
      </c>
      <c r="O69" s="61" t="s">
        <v>167</v>
      </c>
      <c r="P69" s="61" t="s">
        <v>167</v>
      </c>
      <c r="Q69" s="61" t="s">
        <v>167</v>
      </c>
      <c r="R69" s="61" t="s">
        <v>167</v>
      </c>
      <c r="S69" s="61" t="s">
        <v>167</v>
      </c>
      <c r="T69" s="61" t="s">
        <v>167</v>
      </c>
      <c r="U69" s="61" t="s">
        <v>167</v>
      </c>
      <c r="V69" s="61" t="s">
        <v>167</v>
      </c>
      <c r="W69" s="61" t="s">
        <v>167</v>
      </c>
      <c r="X69" s="61" t="s">
        <v>167</v>
      </c>
      <c r="Y69" s="61" t="s">
        <v>167</v>
      </c>
      <c r="Z69" s="61" t="s">
        <v>167</v>
      </c>
      <c r="AA69" s="61" t="s">
        <v>167</v>
      </c>
      <c r="AB69" s="61" t="s">
        <v>167</v>
      </c>
      <c r="AC69" s="61" t="s">
        <v>167</v>
      </c>
      <c r="AD69" s="61" t="s">
        <v>167</v>
      </c>
      <c r="AE69" s="61" t="s">
        <v>167</v>
      </c>
      <c r="AF69" s="61" t="s">
        <v>167</v>
      </c>
      <c r="AG69" s="61" t="s">
        <v>167</v>
      </c>
      <c r="AH69" s="61" t="s">
        <v>167</v>
      </c>
      <c r="AI69" s="61" t="s">
        <v>167</v>
      </c>
      <c r="AJ69" s="61" t="s">
        <v>167</v>
      </c>
      <c r="AK69" s="61" t="s">
        <v>167</v>
      </c>
      <c r="AL69" s="61" t="s">
        <v>167</v>
      </c>
      <c r="AM69" s="61" t="s">
        <v>167</v>
      </c>
      <c r="AN69" s="61" t="s">
        <v>167</v>
      </c>
      <c r="AO69" s="61" t="s">
        <v>167</v>
      </c>
      <c r="AP69" s="61" t="s">
        <v>167</v>
      </c>
      <c r="AQ69" s="61" t="s">
        <v>167</v>
      </c>
      <c r="AR69" s="61" t="s">
        <v>167</v>
      </c>
      <c r="AS69" s="61" t="s">
        <v>167</v>
      </c>
      <c r="AT69" s="61" t="s">
        <v>167</v>
      </c>
      <c r="AU69" s="61" t="s">
        <v>167</v>
      </c>
      <c r="AV69" s="61" t="s">
        <v>167</v>
      </c>
      <c r="AW69" s="61" t="s">
        <v>167</v>
      </c>
      <c r="AX69" s="61" t="s">
        <v>167</v>
      </c>
      <c r="AY69" s="61" t="s">
        <v>167</v>
      </c>
      <c r="AZ69" s="61" t="s">
        <v>167</v>
      </c>
      <c r="BA69" s="61" t="s">
        <v>167</v>
      </c>
      <c r="BB69" s="61" t="s">
        <v>167</v>
      </c>
      <c r="BC69" s="61" t="s">
        <v>167</v>
      </c>
      <c r="BD69" s="61" t="s">
        <v>167</v>
      </c>
      <c r="BE69" s="61" t="s">
        <v>167</v>
      </c>
      <c r="BF69" s="61" t="s">
        <v>167</v>
      </c>
      <c r="BG69" s="61" t="s">
        <v>167</v>
      </c>
      <c r="BH69" s="61" t="s">
        <v>167</v>
      </c>
      <c r="BI69" s="61" t="s">
        <v>167</v>
      </c>
      <c r="BJ69" s="61" t="s">
        <v>167</v>
      </c>
      <c r="BK69" s="61" t="s">
        <v>167</v>
      </c>
      <c r="BL69" s="61" t="s">
        <v>167</v>
      </c>
      <c r="BM69" s="61" t="s">
        <v>167</v>
      </c>
      <c r="BN69" s="61" t="s">
        <v>167</v>
      </c>
      <c r="BO69" s="61" t="s">
        <v>167</v>
      </c>
      <c r="BP69" s="61" t="s">
        <v>167</v>
      </c>
      <c r="BQ69" s="61" t="s">
        <v>167</v>
      </c>
      <c r="BR69" s="61" t="s">
        <v>167</v>
      </c>
      <c r="BS69" s="61" t="s">
        <v>167</v>
      </c>
      <c r="BT69" s="61" t="s">
        <v>167</v>
      </c>
      <c r="BU69" s="61" t="s">
        <v>167</v>
      </c>
      <c r="BV69" s="61" t="s">
        <v>167</v>
      </c>
      <c r="BW69" s="61" t="s">
        <v>167</v>
      </c>
      <c r="BX69" s="61" t="s">
        <v>167</v>
      </c>
      <c r="BY69" s="61" t="s">
        <v>167</v>
      </c>
      <c r="BZ69" s="61" t="s">
        <v>167</v>
      </c>
      <c r="CA69" s="61" t="s">
        <v>167</v>
      </c>
      <c r="CB69" s="61" t="s">
        <v>167</v>
      </c>
      <c r="CC69" s="61" t="s">
        <v>167</v>
      </c>
      <c r="CD69" s="61" t="s">
        <v>167</v>
      </c>
      <c r="CE69" s="61" t="s">
        <v>167</v>
      </c>
      <c r="CF69" s="61" t="s">
        <v>167</v>
      </c>
      <c r="CG69" s="61" t="s">
        <v>167</v>
      </c>
      <c r="CH69" s="61" t="s">
        <v>167</v>
      </c>
      <c r="CI69" s="61" t="s">
        <v>167</v>
      </c>
      <c r="CJ69" s="61" t="s">
        <v>167</v>
      </c>
      <c r="CK69" s="61" t="s">
        <v>167</v>
      </c>
      <c r="CL69" s="61" t="s">
        <v>167</v>
      </c>
      <c r="CM69" s="61" t="s">
        <v>167</v>
      </c>
      <c r="CN69" s="61" t="s">
        <v>167</v>
      </c>
      <c r="CO69" s="61" t="s">
        <v>167</v>
      </c>
      <c r="CP69" s="61" t="s">
        <v>167</v>
      </c>
      <c r="CQ69" s="61" t="s">
        <v>167</v>
      </c>
      <c r="CR69" s="61" t="s">
        <v>167</v>
      </c>
      <c r="CS69" s="61" t="s">
        <v>167</v>
      </c>
      <c r="CT69" s="61" t="s">
        <v>167</v>
      </c>
      <c r="CU69" s="61" t="s">
        <v>167</v>
      </c>
      <c r="CV69" s="61" t="s">
        <v>167</v>
      </c>
      <c r="CW69" s="61" t="s">
        <v>167</v>
      </c>
      <c r="CX69" s="61" t="s">
        <v>167</v>
      </c>
      <c r="CY69" s="61" t="s">
        <v>167</v>
      </c>
      <c r="CZ69" s="61" t="s">
        <v>167</v>
      </c>
    </row>
    <row r="70" spans="1:104" x14ac:dyDescent="0.2">
      <c r="A70" s="16" t="s">
        <v>420</v>
      </c>
      <c r="B70" s="9" t="s">
        <v>371</v>
      </c>
      <c r="C70" s="15" t="s">
        <v>367</v>
      </c>
      <c r="D70" s="15" t="s">
        <v>58</v>
      </c>
      <c r="E70" s="84" t="s">
        <v>167</v>
      </c>
      <c r="F70" s="61" t="s">
        <v>167</v>
      </c>
      <c r="G70" s="61" t="s">
        <v>167</v>
      </c>
      <c r="H70" s="61" t="s">
        <v>167</v>
      </c>
      <c r="I70" s="61" t="s">
        <v>167</v>
      </c>
      <c r="J70" s="61" t="s">
        <v>167</v>
      </c>
      <c r="K70" s="61" t="s">
        <v>167</v>
      </c>
      <c r="L70" s="61" t="s">
        <v>167</v>
      </c>
      <c r="M70" s="61" t="s">
        <v>167</v>
      </c>
      <c r="N70" s="61" t="s">
        <v>167</v>
      </c>
      <c r="O70" s="61" t="s">
        <v>167</v>
      </c>
      <c r="P70" s="61" t="s">
        <v>167</v>
      </c>
      <c r="Q70" s="61" t="s">
        <v>167</v>
      </c>
      <c r="R70" s="61" t="s">
        <v>167</v>
      </c>
      <c r="S70" s="61" t="s">
        <v>167</v>
      </c>
      <c r="T70" s="61" t="s">
        <v>167</v>
      </c>
      <c r="U70" s="61" t="s">
        <v>167</v>
      </c>
      <c r="V70" s="61" t="s">
        <v>167</v>
      </c>
      <c r="W70" s="61" t="s">
        <v>167</v>
      </c>
      <c r="X70" s="61" t="s">
        <v>167</v>
      </c>
      <c r="Y70" s="61" t="s">
        <v>167</v>
      </c>
      <c r="Z70" s="61" t="s">
        <v>167</v>
      </c>
      <c r="AA70" s="61" t="s">
        <v>167</v>
      </c>
      <c r="AB70" s="61" t="s">
        <v>167</v>
      </c>
      <c r="AC70" s="61" t="s">
        <v>167</v>
      </c>
      <c r="AD70" s="61" t="s">
        <v>167</v>
      </c>
      <c r="AE70" s="61" t="s">
        <v>167</v>
      </c>
      <c r="AF70" s="61" t="s">
        <v>167</v>
      </c>
      <c r="AG70" s="61" t="s">
        <v>167</v>
      </c>
      <c r="AH70" s="61" t="s">
        <v>167</v>
      </c>
      <c r="AI70" s="61" t="s">
        <v>167</v>
      </c>
      <c r="AJ70" s="61" t="s">
        <v>167</v>
      </c>
      <c r="AK70" s="61" t="s">
        <v>167</v>
      </c>
      <c r="AL70" s="61" t="s">
        <v>167</v>
      </c>
      <c r="AM70" s="61" t="s">
        <v>167</v>
      </c>
      <c r="AN70" s="61" t="s">
        <v>167</v>
      </c>
      <c r="AO70" s="61" t="s">
        <v>167</v>
      </c>
      <c r="AP70" s="61" t="s">
        <v>167</v>
      </c>
      <c r="AQ70" s="61" t="s">
        <v>167</v>
      </c>
      <c r="AR70" s="61" t="s">
        <v>167</v>
      </c>
      <c r="AS70" s="61" t="s">
        <v>167</v>
      </c>
      <c r="AT70" s="61" t="s">
        <v>167</v>
      </c>
      <c r="AU70" s="61" t="s">
        <v>167</v>
      </c>
      <c r="AV70" s="61" t="s">
        <v>167</v>
      </c>
      <c r="AW70" s="61" t="s">
        <v>167</v>
      </c>
      <c r="AX70" s="61" t="s">
        <v>167</v>
      </c>
      <c r="AY70" s="61" t="s">
        <v>167</v>
      </c>
      <c r="AZ70" s="61" t="s">
        <v>167</v>
      </c>
      <c r="BA70" s="61" t="s">
        <v>167</v>
      </c>
      <c r="BB70" s="61" t="s">
        <v>167</v>
      </c>
      <c r="BC70" s="61" t="s">
        <v>167</v>
      </c>
      <c r="BD70" s="61" t="s">
        <v>167</v>
      </c>
      <c r="BE70" s="61" t="s">
        <v>167</v>
      </c>
      <c r="BF70" s="61" t="s">
        <v>167</v>
      </c>
      <c r="BG70" s="61" t="s">
        <v>167</v>
      </c>
      <c r="BH70" s="61" t="s">
        <v>167</v>
      </c>
      <c r="BI70" s="61" t="s">
        <v>167</v>
      </c>
      <c r="BJ70" s="61" t="s">
        <v>167</v>
      </c>
      <c r="BK70" s="61" t="s">
        <v>167</v>
      </c>
      <c r="BL70" s="61" t="s">
        <v>167</v>
      </c>
      <c r="BM70" s="61" t="s">
        <v>167</v>
      </c>
      <c r="BN70" s="61" t="s">
        <v>167</v>
      </c>
      <c r="BO70" s="61" t="s">
        <v>167</v>
      </c>
      <c r="BP70" s="61" t="s">
        <v>167</v>
      </c>
      <c r="BQ70" s="61" t="s">
        <v>167</v>
      </c>
      <c r="BR70" s="61" t="s">
        <v>167</v>
      </c>
      <c r="BS70" s="61" t="s">
        <v>167</v>
      </c>
      <c r="BT70" s="61" t="s">
        <v>167</v>
      </c>
      <c r="BU70" s="61" t="s">
        <v>167</v>
      </c>
      <c r="BV70" s="61" t="s">
        <v>167</v>
      </c>
      <c r="BW70" s="61" t="s">
        <v>167</v>
      </c>
      <c r="BX70" s="61" t="s">
        <v>167</v>
      </c>
      <c r="BY70" s="61" t="s">
        <v>167</v>
      </c>
      <c r="BZ70" s="61" t="s">
        <v>167</v>
      </c>
      <c r="CA70" s="61" t="s">
        <v>167</v>
      </c>
      <c r="CB70" s="61" t="s">
        <v>167</v>
      </c>
      <c r="CC70" s="61" t="s">
        <v>167</v>
      </c>
      <c r="CD70" s="61" t="s">
        <v>167</v>
      </c>
      <c r="CE70" s="61" t="s">
        <v>167</v>
      </c>
      <c r="CF70" s="61" t="s">
        <v>167</v>
      </c>
      <c r="CG70" s="61" t="s">
        <v>167</v>
      </c>
      <c r="CH70" s="61" t="s">
        <v>167</v>
      </c>
      <c r="CI70" s="61" t="s">
        <v>167</v>
      </c>
      <c r="CJ70" s="61" t="s">
        <v>167</v>
      </c>
      <c r="CK70" s="61" t="s">
        <v>167</v>
      </c>
      <c r="CL70" s="61" t="s">
        <v>167</v>
      </c>
      <c r="CM70" s="61" t="s">
        <v>167</v>
      </c>
      <c r="CN70" s="61" t="s">
        <v>167</v>
      </c>
      <c r="CO70" s="61" t="s">
        <v>167</v>
      </c>
      <c r="CP70" s="61" t="s">
        <v>167</v>
      </c>
      <c r="CQ70" s="61" t="s">
        <v>167</v>
      </c>
      <c r="CR70" s="61" t="s">
        <v>167</v>
      </c>
      <c r="CS70" s="61" t="s">
        <v>167</v>
      </c>
      <c r="CT70" s="61" t="s">
        <v>167</v>
      </c>
      <c r="CU70" s="61" t="s">
        <v>167</v>
      </c>
      <c r="CV70" s="61" t="s">
        <v>167</v>
      </c>
      <c r="CW70" s="61" t="s">
        <v>167</v>
      </c>
      <c r="CX70" s="61" t="s">
        <v>167</v>
      </c>
      <c r="CY70" s="61" t="s">
        <v>167</v>
      </c>
      <c r="CZ70" s="61" t="s">
        <v>167</v>
      </c>
    </row>
    <row r="71" spans="1:104" x14ac:dyDescent="0.2">
      <c r="A71" s="16" t="s">
        <v>421</v>
      </c>
      <c r="B71" s="9" t="s">
        <v>373</v>
      </c>
      <c r="C71" s="15" t="s">
        <v>367</v>
      </c>
      <c r="D71" s="15" t="s">
        <v>58</v>
      </c>
      <c r="E71" s="84" t="s">
        <v>167</v>
      </c>
      <c r="F71" s="61" t="s">
        <v>167</v>
      </c>
      <c r="G71" s="61" t="s">
        <v>167</v>
      </c>
      <c r="H71" s="61" t="s">
        <v>167</v>
      </c>
      <c r="I71" s="61" t="s">
        <v>167</v>
      </c>
      <c r="J71" s="61" t="s">
        <v>167</v>
      </c>
      <c r="K71" s="61" t="s">
        <v>167</v>
      </c>
      <c r="L71" s="61" t="s">
        <v>167</v>
      </c>
      <c r="M71" s="61" t="s">
        <v>167</v>
      </c>
      <c r="N71" s="61" t="s">
        <v>167</v>
      </c>
      <c r="O71" s="61" t="s">
        <v>167</v>
      </c>
      <c r="P71" s="61" t="s">
        <v>167</v>
      </c>
      <c r="Q71" s="61" t="s">
        <v>167</v>
      </c>
      <c r="R71" s="61" t="s">
        <v>167</v>
      </c>
      <c r="S71" s="61" t="s">
        <v>167</v>
      </c>
      <c r="T71" s="61" t="s">
        <v>167</v>
      </c>
      <c r="U71" s="61" t="s">
        <v>167</v>
      </c>
      <c r="V71" s="61" t="s">
        <v>167</v>
      </c>
      <c r="W71" s="61" t="s">
        <v>167</v>
      </c>
      <c r="X71" s="61" t="s">
        <v>167</v>
      </c>
      <c r="Y71" s="61" t="s">
        <v>167</v>
      </c>
      <c r="Z71" s="61" t="s">
        <v>167</v>
      </c>
      <c r="AA71" s="61" t="s">
        <v>167</v>
      </c>
      <c r="AB71" s="61" t="s">
        <v>167</v>
      </c>
      <c r="AC71" s="61" t="s">
        <v>167</v>
      </c>
      <c r="AD71" s="61" t="s">
        <v>167</v>
      </c>
      <c r="AE71" s="61" t="s">
        <v>167</v>
      </c>
      <c r="AF71" s="61" t="s">
        <v>167</v>
      </c>
      <c r="AG71" s="61" t="s">
        <v>167</v>
      </c>
      <c r="AH71" s="61" t="s">
        <v>167</v>
      </c>
      <c r="AI71" s="61" t="s">
        <v>167</v>
      </c>
      <c r="AJ71" s="61" t="s">
        <v>167</v>
      </c>
      <c r="AK71" s="61" t="s">
        <v>167</v>
      </c>
      <c r="AL71" s="61" t="s">
        <v>167</v>
      </c>
      <c r="AM71" s="61" t="s">
        <v>167</v>
      </c>
      <c r="AN71" s="61" t="s">
        <v>167</v>
      </c>
      <c r="AO71" s="61" t="s">
        <v>167</v>
      </c>
      <c r="AP71" s="61" t="s">
        <v>167</v>
      </c>
      <c r="AQ71" s="61" t="s">
        <v>167</v>
      </c>
      <c r="AR71" s="61" t="s">
        <v>167</v>
      </c>
      <c r="AS71" s="61" t="s">
        <v>167</v>
      </c>
      <c r="AT71" s="61" t="s">
        <v>167</v>
      </c>
      <c r="AU71" s="61" t="s">
        <v>167</v>
      </c>
      <c r="AV71" s="61" t="s">
        <v>167</v>
      </c>
      <c r="AW71" s="61" t="s">
        <v>167</v>
      </c>
      <c r="AX71" s="61" t="s">
        <v>167</v>
      </c>
      <c r="AY71" s="61" t="s">
        <v>167</v>
      </c>
      <c r="AZ71" s="61" t="s">
        <v>167</v>
      </c>
      <c r="BA71" s="61" t="s">
        <v>167</v>
      </c>
      <c r="BB71" s="61" t="s">
        <v>167</v>
      </c>
      <c r="BC71" s="61" t="s">
        <v>167</v>
      </c>
      <c r="BD71" s="61" t="s">
        <v>167</v>
      </c>
      <c r="BE71" s="61" t="s">
        <v>167</v>
      </c>
      <c r="BF71" s="61" t="s">
        <v>167</v>
      </c>
      <c r="BG71" s="61" t="s">
        <v>167</v>
      </c>
      <c r="BH71" s="61" t="s">
        <v>167</v>
      </c>
      <c r="BI71" s="61" t="s">
        <v>167</v>
      </c>
      <c r="BJ71" s="61" t="s">
        <v>167</v>
      </c>
      <c r="BK71" s="61" t="s">
        <v>167</v>
      </c>
      <c r="BL71" s="61" t="s">
        <v>167</v>
      </c>
      <c r="BM71" s="61" t="s">
        <v>167</v>
      </c>
      <c r="BN71" s="61" t="s">
        <v>167</v>
      </c>
      <c r="BO71" s="61" t="s">
        <v>167</v>
      </c>
      <c r="BP71" s="61" t="s">
        <v>167</v>
      </c>
      <c r="BQ71" s="61" t="s">
        <v>167</v>
      </c>
      <c r="BR71" s="61" t="s">
        <v>167</v>
      </c>
      <c r="BS71" s="61" t="s">
        <v>167</v>
      </c>
      <c r="BT71" s="61" t="s">
        <v>167</v>
      </c>
      <c r="BU71" s="61" t="s">
        <v>167</v>
      </c>
      <c r="BV71" s="61" t="s">
        <v>167</v>
      </c>
      <c r="BW71" s="61" t="s">
        <v>167</v>
      </c>
      <c r="BX71" s="61" t="s">
        <v>167</v>
      </c>
      <c r="BY71" s="61" t="s">
        <v>167</v>
      </c>
      <c r="BZ71" s="61" t="s">
        <v>167</v>
      </c>
      <c r="CA71" s="61" t="s">
        <v>167</v>
      </c>
      <c r="CB71" s="61" t="s">
        <v>167</v>
      </c>
      <c r="CC71" s="61" t="s">
        <v>167</v>
      </c>
      <c r="CD71" s="61" t="s">
        <v>167</v>
      </c>
      <c r="CE71" s="61" t="s">
        <v>167</v>
      </c>
      <c r="CF71" s="61" t="s">
        <v>167</v>
      </c>
      <c r="CG71" s="61" t="s">
        <v>167</v>
      </c>
      <c r="CH71" s="61" t="s">
        <v>167</v>
      </c>
      <c r="CI71" s="61" t="s">
        <v>167</v>
      </c>
      <c r="CJ71" s="61" t="s">
        <v>167</v>
      </c>
      <c r="CK71" s="61" t="s">
        <v>167</v>
      </c>
      <c r="CL71" s="61" t="s">
        <v>167</v>
      </c>
      <c r="CM71" s="61" t="s">
        <v>167</v>
      </c>
      <c r="CN71" s="61" t="s">
        <v>167</v>
      </c>
      <c r="CO71" s="61" t="s">
        <v>167</v>
      </c>
      <c r="CP71" s="61" t="s">
        <v>167</v>
      </c>
      <c r="CQ71" s="61" t="s">
        <v>167</v>
      </c>
      <c r="CR71" s="61" t="s">
        <v>167</v>
      </c>
      <c r="CS71" s="61" t="s">
        <v>167</v>
      </c>
      <c r="CT71" s="61" t="s">
        <v>167</v>
      </c>
      <c r="CU71" s="61" t="s">
        <v>167</v>
      </c>
      <c r="CV71" s="61" t="s">
        <v>167</v>
      </c>
      <c r="CW71" s="61" t="s">
        <v>167</v>
      </c>
      <c r="CX71" s="61" t="s">
        <v>167</v>
      </c>
      <c r="CY71" s="61" t="s">
        <v>167</v>
      </c>
      <c r="CZ71" s="61" t="s">
        <v>167</v>
      </c>
    </row>
    <row r="72" spans="1:104" ht="28.5" x14ac:dyDescent="0.2">
      <c r="A72" s="16" t="s">
        <v>422</v>
      </c>
      <c r="B72" s="9" t="s">
        <v>375</v>
      </c>
      <c r="C72" s="15" t="s">
        <v>376</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x14ac:dyDescent="0.2">
      <c r="A73" s="16" t="s">
        <v>423</v>
      </c>
      <c r="B73" s="9" t="s">
        <v>378</v>
      </c>
      <c r="C73" s="15" t="s">
        <v>424</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x14ac:dyDescent="0.3">
      <c r="A75" s="70"/>
      <c r="C75" s="72"/>
      <c r="D75" s="72"/>
    </row>
    <row r="76" spans="1:104" ht="14.25" customHeight="1" x14ac:dyDescent="0.2"/>
    <row r="77" spans="1:104" ht="14.25" customHeight="1" x14ac:dyDescent="0.2"/>
    <row r="78" spans="1:104" ht="14.25" customHeight="1" x14ac:dyDescent="0.2"/>
    <row r="79" spans="1:104" ht="14.25" customHeight="1" x14ac:dyDescent="0.2"/>
    <row r="80" spans="1:104"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sheetData>
  <sheetProtection algorithmName="SHA-512" hashValue="R1PvrtNQZVBfuNf3fwwTXqDE4MXnMajmazsYgZvB1tYEYRsxU0AaU6J6NUpxRKB9h/nofXI8UicgQ1LQTfxBsA==" saltValue="fgRTYbx/z1iGPxhaxzn22A==" spinCount="100000" sheet="1" objects="1" scenarios="1"/>
  <mergeCells count="5">
    <mergeCell ref="A3:C3"/>
    <mergeCell ref="A10:C10"/>
    <mergeCell ref="A24:D24"/>
    <mergeCell ref="B14:C14"/>
    <mergeCell ref="B13:C13"/>
  </mergeCells>
  <phoneticPr fontId="8" type="noConversion"/>
  <conditionalFormatting sqref="B9:D9 E9:CZ24 A9:A67 D10 B11:D23 A68:CZ73">
    <cfRule type="expression" dxfId="65" priority="4">
      <formula>$D$5="Yes, the plan complies based on all analyses"</formula>
    </cfRule>
  </conditionalFormatting>
  <conditionalFormatting sqref="B25:CZ67">
    <cfRule type="expression" dxfId="64" priority="1">
      <formula>$D$5="Yes, the plan complies based on all analyses"</formula>
    </cfRule>
  </conditionalFormatting>
  <dataValidations count="2">
    <dataValidation allowBlank="1" prompt="To enter free text, select cell and type - do not click into cell" sqref="E37:CZ42 E44:CZ49 E68:CZ73 E60:CZ65 E53:CZ58" xr:uid="{FE3ECBE3-C252-480F-A0E4-A776552847F1}"/>
    <dataValidation allowBlank="1" sqref="E30:CZ35" xr:uid="{C642E9E2-E115-4CAB-BDE4-7A0FE14974AE}"/>
  </dataValidations>
  <hyperlinks>
    <hyperlink ref="A26" location="SectionE_AnalysisMethods" display="Click to return to the Analysis Methods section in the &quot;State and Program Information&quot; tab to change whether a method is used." xr:uid="{7AD3C123-3A3F-47F0-A906-B14F2E2BC437}"/>
    <hyperlink ref="B14" location="SectionE_AnalysisMethods" display="Return to the Analysis Methods section in the &quot;State and program information&quot; tab to change whether a method is used." xr:uid="{C6F6417F-0A72-41EF-ADD4-F405D681DBCD}"/>
    <hyperlink ref="A8" location="'III_Plan comp 438.206 All plans'!A1" display="Click to go to section B: Assurance of plan compliance for 42 C.F.R. § 438.206" xr:uid="{F9AE7A90-033F-4529-B2D1-222E5E4CFD57}"/>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21" id="{229AEED1-E8EE-4BA0-8E3F-C37FFD8DE704}">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220" id="{86B3ADFE-3F52-4EE1-BB87-D236AC27B38B}">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219" id="{A3B8303E-8715-4C25-B5BA-B529723FA637}">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CCBCC313-6082-4A39-8F4E-94211DFB4CC2}">
          <x14:formula1>
            <xm:f>'Set Values'!$AB$3:$AB$4</xm:f>
          </x14:formula1>
          <xm:sqref>E20:CZ20</xm:sqref>
        </x14:dataValidation>
        <x14:dataValidation type="list" allowBlank="1" showInputMessage="1" showErrorMessage="1" xr:uid="{285743FA-8CA3-438B-920A-AC4FC66C8CDB}">
          <x14:formula1>
            <xm:f>'Set Values'!$Z$3:$Z$4</xm:f>
          </x14:formula1>
          <xm:sqref>D5</xm:sqref>
        </x14:dataValidation>
        <x14:dataValidation type="list" allowBlank="1" showInputMessage="1" showErrorMessage="1" xr:uid="{AA69D58A-5E3A-4DB8-A508-C9344E0F66C0}">
          <x14:formula1>
            <xm:f>'Set Values'!$BM$16:$BM$25</xm:f>
          </x14:formula1>
          <xm:sqref>F15</xm:sqref>
        </x14:dataValidation>
        <x14:dataValidation type="list" allowBlank="1" showInputMessage="1" showErrorMessage="1" xr:uid="{5DD71BFD-78FF-4C90-917B-C2F444AA59F8}">
          <x14:formula1>
            <xm:f>'Set Values'!$BL$16:$BL$25</xm:f>
          </x14:formula1>
          <xm:sqref>E15</xm:sqref>
        </x14:dataValidation>
        <x14:dataValidation type="list" allowBlank="1" showInputMessage="1" showErrorMessage="1" xr:uid="{4CE97FB2-3CCE-48D2-856A-EA9B5E119295}">
          <x14:formula1>
            <xm:f>'Set Values'!$BN$16:$BN$25</xm:f>
          </x14:formula1>
          <xm:sqref>G15</xm:sqref>
        </x14:dataValidation>
        <x14:dataValidation type="list" allowBlank="1" showInputMessage="1" showErrorMessage="1" xr:uid="{C7B517C5-37C8-4839-A540-C8D6256BC269}">
          <x14:formula1>
            <xm:f>'Set Values'!$BO$16:$BO$25</xm:f>
          </x14:formula1>
          <xm:sqref>H15</xm:sqref>
        </x14:dataValidation>
        <x14:dataValidation type="list" allowBlank="1" showInputMessage="1" showErrorMessage="1" xr:uid="{79FBCB2B-E77F-42B5-B34A-94A79DBFDBF3}">
          <x14:formula1>
            <xm:f>'Set Values'!$BP$16:$BP$25</xm:f>
          </x14:formula1>
          <xm:sqref>I15</xm:sqref>
        </x14:dataValidation>
        <x14:dataValidation type="list" allowBlank="1" showInputMessage="1" showErrorMessage="1" xr:uid="{F65FFD1B-9B68-47B9-86DA-F6BB0BCABA9F}">
          <x14:formula1>
            <xm:f>'Set Values'!$BQ$16:$BQ$25</xm:f>
          </x14:formula1>
          <xm:sqref>J15</xm:sqref>
        </x14:dataValidation>
        <x14:dataValidation type="list" allowBlank="1" showInputMessage="1" showErrorMessage="1" xr:uid="{DC2CDE8D-7E78-464D-BA92-BF64059719D4}">
          <x14:formula1>
            <xm:f>'Set Values'!$BR$16:$BR$25</xm:f>
          </x14:formula1>
          <xm:sqref>K15</xm:sqref>
        </x14:dataValidation>
        <x14:dataValidation type="list" allowBlank="1" showInputMessage="1" showErrorMessage="1" xr:uid="{40ABD92B-CB7D-4458-907A-06348D69975F}">
          <x14:formula1>
            <xm:f>'Set Values'!$BS$16:$BS$25</xm:f>
          </x14:formula1>
          <xm:sqref>L15</xm:sqref>
        </x14:dataValidation>
        <x14:dataValidation type="list" allowBlank="1" showInputMessage="1" showErrorMessage="1" xr:uid="{E7D46205-B393-4821-8F59-5E89BCABAEE9}">
          <x14:formula1>
            <xm:f>'Set Values'!$BT$16:$BT$25</xm:f>
          </x14:formula1>
          <xm:sqref>M15</xm:sqref>
        </x14:dataValidation>
        <x14:dataValidation type="list" allowBlank="1" showInputMessage="1" showErrorMessage="1" xr:uid="{96FD2D45-6336-4832-A713-DC9319733C6A}">
          <x14:formula1>
            <xm:f>'Set Values'!$BU$16:$BU$25</xm:f>
          </x14:formula1>
          <xm:sqref>N15</xm:sqref>
        </x14:dataValidation>
        <x14:dataValidation type="list" allowBlank="1" showInputMessage="1" showErrorMessage="1" xr:uid="{3991EDD0-4E83-4D21-ABA3-E54267BD8391}">
          <x14:formula1>
            <xm:f>'Set Values'!$BV$16:$BV$25</xm:f>
          </x14:formula1>
          <xm:sqref>O15</xm:sqref>
        </x14:dataValidation>
        <x14:dataValidation type="list" allowBlank="1" showInputMessage="1" showErrorMessage="1" xr:uid="{17A92FA2-6A93-42F2-9410-C236F83E2DD5}">
          <x14:formula1>
            <xm:f>'Set Values'!$BW$16:$BW$25</xm:f>
          </x14:formula1>
          <xm:sqref>P15</xm:sqref>
        </x14:dataValidation>
        <x14:dataValidation type="list" allowBlank="1" showInputMessage="1" showErrorMessage="1" xr:uid="{F5AE3845-85B1-4976-8919-26CE4557A5B9}">
          <x14:formula1>
            <xm:f>'Set Values'!$BX$16:$BX$25</xm:f>
          </x14:formula1>
          <xm:sqref>Q15</xm:sqref>
        </x14:dataValidation>
        <x14:dataValidation type="list" allowBlank="1" showInputMessage="1" showErrorMessage="1" xr:uid="{47EBB11E-2D08-4044-86A9-229E1152DA89}">
          <x14:formula1>
            <xm:f>'Set Values'!$BY$16:$BY$25</xm:f>
          </x14:formula1>
          <xm:sqref>R15</xm:sqref>
        </x14:dataValidation>
        <x14:dataValidation type="list" allowBlank="1" showInputMessage="1" showErrorMessage="1" xr:uid="{D982BC22-2E44-49F0-9D5C-5888D4EBBE16}">
          <x14:formula1>
            <xm:f>'Set Values'!$BZ$16:$BZ$25</xm:f>
          </x14:formula1>
          <xm:sqref>S15</xm:sqref>
        </x14:dataValidation>
        <x14:dataValidation type="list" allowBlank="1" showInputMessage="1" showErrorMessage="1" xr:uid="{CEAC02A4-4E56-42E3-9D3D-7F8FB51FC007}">
          <x14:formula1>
            <xm:f>'Set Values'!$CA$16:$CA$25</xm:f>
          </x14:formula1>
          <xm:sqref>T15</xm:sqref>
        </x14:dataValidation>
        <x14:dataValidation type="list" allowBlank="1" showInputMessage="1" showErrorMessage="1" xr:uid="{A5E2A0AC-5930-4215-AD61-90E4DD6782E9}">
          <x14:formula1>
            <xm:f>'Set Values'!$CB$16:$CB$25</xm:f>
          </x14:formula1>
          <xm:sqref>U15</xm:sqref>
        </x14:dataValidation>
        <x14:dataValidation type="list" allowBlank="1" showInputMessage="1" showErrorMessage="1" xr:uid="{DB01DBF7-B5F4-4465-9D07-75CCA9DEF217}">
          <x14:formula1>
            <xm:f>'Set Values'!$CC$16:$CC$25</xm:f>
          </x14:formula1>
          <xm:sqref>V15</xm:sqref>
        </x14:dataValidation>
        <x14:dataValidation type="list" allowBlank="1" showInputMessage="1" showErrorMessage="1" xr:uid="{36568E87-881F-42A9-A0C1-46303E20FCFC}">
          <x14:formula1>
            <xm:f>'Set Values'!$CD$16:$CD$25</xm:f>
          </x14:formula1>
          <xm:sqref>W15</xm:sqref>
        </x14:dataValidation>
        <x14:dataValidation type="list" allowBlank="1" showInputMessage="1" showErrorMessage="1" xr:uid="{6066FF88-3CFC-4EDD-AEB2-E19F64B38083}">
          <x14:formula1>
            <xm:f>'Set Values'!$AA$3</xm:f>
          </x14:formula1>
          <xm:sqref>E12:CZ12</xm:sqref>
        </x14:dataValidation>
        <x14:dataValidation type="list" allowBlank="1" showInputMessage="1" showErrorMessage="1" xr:uid="{47594F4C-FB7B-49E2-A7BE-EF8D1AF641EC}">
          <x14:formula1>
            <xm:f>'Set Values'!$CE$16:$CE$25</xm:f>
          </x14:formula1>
          <xm:sqref>X15</xm:sqref>
        </x14:dataValidation>
        <x14:dataValidation type="list" allowBlank="1" showInputMessage="1" showErrorMessage="1" xr:uid="{A9820D02-FE81-42A1-AFA4-844A3EBF3B51}">
          <x14:formula1>
            <xm:f>'Set Values'!$CF$16:$CF$25</xm:f>
          </x14:formula1>
          <xm:sqref>Y15</xm:sqref>
        </x14:dataValidation>
        <x14:dataValidation type="list" allowBlank="1" showInputMessage="1" showErrorMessage="1" xr:uid="{183CCA9C-97C1-4C75-8F12-332004806A7C}">
          <x14:formula1>
            <xm:f>'Set Values'!$CG$16:$CG$25</xm:f>
          </x14:formula1>
          <xm:sqref>Z15</xm:sqref>
        </x14:dataValidation>
        <x14:dataValidation type="list" allowBlank="1" showInputMessage="1" showErrorMessage="1" xr:uid="{748815F8-A9E9-4972-94D7-844EED19948B}">
          <x14:formula1>
            <xm:f>'Set Values'!$CH$16:$CH$25</xm:f>
          </x14:formula1>
          <xm:sqref>AA15</xm:sqref>
        </x14:dataValidation>
        <x14:dataValidation type="list" allowBlank="1" showInputMessage="1" showErrorMessage="1" xr:uid="{6E1089D0-6B6B-4FA7-A410-17F2026B06C6}">
          <x14:formula1>
            <xm:f>'Set Values'!$CI$16:$CI$25</xm:f>
          </x14:formula1>
          <xm:sqref>AB15</xm:sqref>
        </x14:dataValidation>
        <x14:dataValidation type="list" allowBlank="1" showInputMessage="1" showErrorMessage="1" xr:uid="{AE5AB873-D685-4EA2-B4A3-ACF4A6531966}">
          <x14:formula1>
            <xm:f>'Set Values'!$CJ$16:$CJ$25</xm:f>
          </x14:formula1>
          <xm:sqref>AC15</xm:sqref>
        </x14:dataValidation>
        <x14:dataValidation type="list" allowBlank="1" showInputMessage="1" showErrorMessage="1" xr:uid="{89D509A3-50C2-49B8-AFE5-F3F9125045EB}">
          <x14:formula1>
            <xm:f>'Set Values'!$CK$16:$CK$25</xm:f>
          </x14:formula1>
          <xm:sqref>AD15</xm:sqref>
        </x14:dataValidation>
        <x14:dataValidation type="list" allowBlank="1" showInputMessage="1" showErrorMessage="1" xr:uid="{D0F140AD-0C18-4110-A6A4-FB2EAD313E2B}">
          <x14:formula1>
            <xm:f>'Set Values'!$CL$16:$CL$25</xm:f>
          </x14:formula1>
          <xm:sqref>AE15</xm:sqref>
        </x14:dataValidation>
        <x14:dataValidation type="list" allowBlank="1" showInputMessage="1" showErrorMessage="1" xr:uid="{450E8653-D0A5-4B9E-B2FD-B31F85277831}">
          <x14:formula1>
            <xm:f>'Set Values'!$CM$16:$CM$25</xm:f>
          </x14:formula1>
          <xm:sqref>AF15</xm:sqref>
        </x14:dataValidation>
        <x14:dataValidation type="list" allowBlank="1" showInputMessage="1" showErrorMessage="1" xr:uid="{9EB11C14-9EE6-42B1-BC23-9DD2E4922727}">
          <x14:formula1>
            <xm:f>'Set Values'!$CN$16:$CN$25</xm:f>
          </x14:formula1>
          <xm:sqref>AG15</xm:sqref>
        </x14:dataValidation>
        <x14:dataValidation type="list" allowBlank="1" showInputMessage="1" showErrorMessage="1" xr:uid="{AFDA87FB-6DD3-494A-A5E6-05B381B64669}">
          <x14:formula1>
            <xm:f>'Set Values'!$CO$16:$CO$25</xm:f>
          </x14:formula1>
          <xm:sqref>AH15</xm:sqref>
        </x14:dataValidation>
        <x14:dataValidation type="list" allowBlank="1" showInputMessage="1" showErrorMessage="1" xr:uid="{03ACC947-A4C5-473B-9BC6-ED9F8B48E8B7}">
          <x14:formula1>
            <xm:f>'Set Values'!$CP$16:$CP$25</xm:f>
          </x14:formula1>
          <xm:sqref>AI15</xm:sqref>
        </x14:dataValidation>
        <x14:dataValidation type="list" allowBlank="1" showInputMessage="1" showErrorMessage="1" xr:uid="{48C912C9-B918-4E27-B744-4F644DED595C}">
          <x14:formula1>
            <xm:f>'Set Values'!$CQ$16:$CQ$25</xm:f>
          </x14:formula1>
          <xm:sqref>AJ15</xm:sqref>
        </x14:dataValidation>
        <x14:dataValidation type="list" allowBlank="1" showInputMessage="1" showErrorMessage="1" xr:uid="{068FA15F-3B51-499B-99C1-B60B3ECC0E21}">
          <x14:formula1>
            <xm:f>'Set Values'!$CR$16:$CR$25</xm:f>
          </x14:formula1>
          <xm:sqref>AK15</xm:sqref>
        </x14:dataValidation>
        <x14:dataValidation type="list" allowBlank="1" showInputMessage="1" showErrorMessage="1" xr:uid="{910358BB-BB2B-49EE-A1A7-D6C4C4BF24CD}">
          <x14:formula1>
            <xm:f>'Set Values'!$CS$16:$CS$25</xm:f>
          </x14:formula1>
          <xm:sqref>AL15</xm:sqref>
        </x14:dataValidation>
        <x14:dataValidation type="list" allowBlank="1" showInputMessage="1" showErrorMessage="1" xr:uid="{B34DD977-9422-4C32-8F07-2E9D27633531}">
          <x14:formula1>
            <xm:f>'Set Values'!$CT$16:$CT$25</xm:f>
          </x14:formula1>
          <xm:sqref>AM15</xm:sqref>
        </x14:dataValidation>
        <x14:dataValidation type="list" allowBlank="1" showInputMessage="1" showErrorMessage="1" xr:uid="{7DE99155-44EB-43CF-9412-82252470AD8C}">
          <x14:formula1>
            <xm:f>'Set Values'!$CU$16:$CU$25</xm:f>
          </x14:formula1>
          <xm:sqref>AN15</xm:sqref>
        </x14:dataValidation>
        <x14:dataValidation type="list" allowBlank="1" showInputMessage="1" showErrorMessage="1" xr:uid="{B4815CE8-C832-4F29-9174-BAC1C018E780}">
          <x14:formula1>
            <xm:f>'Set Values'!$CV$16:$CV$25</xm:f>
          </x14:formula1>
          <xm:sqref>AO15</xm:sqref>
        </x14:dataValidation>
        <x14:dataValidation type="list" allowBlank="1" showInputMessage="1" showErrorMessage="1" xr:uid="{6B17B410-556A-4D07-A356-CE978545C87A}">
          <x14:formula1>
            <xm:f>'Set Values'!$CW$16:$CW$25</xm:f>
          </x14:formula1>
          <xm:sqref>AP15</xm:sqref>
        </x14:dataValidation>
        <x14:dataValidation type="list" allowBlank="1" showInputMessage="1" showErrorMessage="1" xr:uid="{BBE2A84C-8542-432D-A004-B809E5BCF734}">
          <x14:formula1>
            <xm:f>'Set Values'!$CX$16:$CX$25</xm:f>
          </x14:formula1>
          <xm:sqref>AQ15</xm:sqref>
        </x14:dataValidation>
        <x14:dataValidation type="list" allowBlank="1" showInputMessage="1" showErrorMessage="1" xr:uid="{5DC5761D-FD94-4419-90EC-DE1FEBC71949}">
          <x14:formula1>
            <xm:f>'Set Values'!$CY$16:$CY$25</xm:f>
          </x14:formula1>
          <xm:sqref>AR15</xm:sqref>
        </x14:dataValidation>
        <x14:dataValidation type="list" allowBlank="1" showInputMessage="1" showErrorMessage="1" xr:uid="{AD3F2144-B6E2-4A64-AA39-DFB0D37C67F1}">
          <x14:formula1>
            <xm:f>'Set Values'!$CZ$16:$CZ$25</xm:f>
          </x14:formula1>
          <xm:sqref>AS15</xm:sqref>
        </x14:dataValidation>
        <x14:dataValidation type="list" allowBlank="1" showInputMessage="1" showErrorMessage="1" xr:uid="{73B6FF6D-A67A-40E0-86EB-77E145FD328A}">
          <x14:formula1>
            <xm:f>'Set Values'!$DA$16:$DA$25</xm:f>
          </x14:formula1>
          <xm:sqref>AT15</xm:sqref>
        </x14:dataValidation>
        <x14:dataValidation type="list" allowBlank="1" showInputMessage="1" showErrorMessage="1" xr:uid="{570CA66C-AC68-4118-9B5C-70B536DE04CA}">
          <x14:formula1>
            <xm:f>'Set Values'!$DB$16:$DB$25</xm:f>
          </x14:formula1>
          <xm:sqref>AU15</xm:sqref>
        </x14:dataValidation>
        <x14:dataValidation type="list" allowBlank="1" showInputMessage="1" showErrorMessage="1" xr:uid="{FCD3EB77-DC63-4B0C-8F1F-28A09E3C7485}">
          <x14:formula1>
            <xm:f>'Set Values'!$DC$16:$DC$25</xm:f>
          </x14:formula1>
          <xm:sqref>AV15</xm:sqref>
        </x14:dataValidation>
        <x14:dataValidation type="list" allowBlank="1" showInputMessage="1" showErrorMessage="1" xr:uid="{64D402C0-6A1C-41BA-B421-AC66B9CA13B4}">
          <x14:formula1>
            <xm:f>'Set Values'!$DD$16:$DD$25</xm:f>
          </x14:formula1>
          <xm:sqref>AW15</xm:sqref>
        </x14:dataValidation>
        <x14:dataValidation type="list" allowBlank="1" showInputMessage="1" showErrorMessage="1" xr:uid="{E31414AC-57E0-440C-A2D7-35189AD15722}">
          <x14:formula1>
            <xm:f>'Set Values'!$DE$16:$DE$25</xm:f>
          </x14:formula1>
          <xm:sqref>AX15</xm:sqref>
        </x14:dataValidation>
        <x14:dataValidation type="list" allowBlank="1" showInputMessage="1" showErrorMessage="1" xr:uid="{57F94F67-D2E3-4C5F-9E47-66B002813EA3}">
          <x14:formula1>
            <xm:f>'Set Values'!$DF$16:$DF$25</xm:f>
          </x14:formula1>
          <xm:sqref>AY15</xm:sqref>
        </x14:dataValidation>
        <x14:dataValidation type="list" allowBlank="1" showInputMessage="1" showErrorMessage="1" xr:uid="{870A8AEB-A935-421B-8D09-21656563B96D}">
          <x14:formula1>
            <xm:f>'Set Values'!$DG$16:$DG$25</xm:f>
          </x14:formula1>
          <xm:sqref>AZ15</xm:sqref>
        </x14:dataValidation>
        <x14:dataValidation type="list" allowBlank="1" showInputMessage="1" showErrorMessage="1" xr:uid="{89CC3BFA-BCB3-454D-93B9-A9D75B316A43}">
          <x14:formula1>
            <xm:f>'Set Values'!$DH$16:$DH$25</xm:f>
          </x14:formula1>
          <xm:sqref>BA15</xm:sqref>
        </x14:dataValidation>
        <x14:dataValidation type="list" allowBlank="1" showInputMessage="1" showErrorMessage="1" xr:uid="{64FD3A38-F39F-4AB2-9CC3-483A8DC9F10D}">
          <x14:formula1>
            <xm:f>'Set Values'!$DI$16:$DI$25</xm:f>
          </x14:formula1>
          <xm:sqref>BB15</xm:sqref>
        </x14:dataValidation>
        <x14:dataValidation type="list" allowBlank="1" showInputMessage="1" showErrorMessage="1" xr:uid="{9F3E822A-A802-4BA3-AC0A-203A95C98B46}">
          <x14:formula1>
            <xm:f>'Set Values'!$DJ$16:$DJ$25</xm:f>
          </x14:formula1>
          <xm:sqref>BC15</xm:sqref>
        </x14:dataValidation>
        <x14:dataValidation type="list" allowBlank="1" showInputMessage="1" showErrorMessage="1" xr:uid="{4DF37093-46E4-46C4-894F-E5004DF528E7}">
          <x14:formula1>
            <xm:f>'Set Values'!$DK$16:$DK$25</xm:f>
          </x14:formula1>
          <xm:sqref>BD15</xm:sqref>
        </x14:dataValidation>
        <x14:dataValidation type="list" allowBlank="1" showInputMessage="1" showErrorMessage="1" xr:uid="{7DB07553-F85F-494F-B55D-7D97F4A862B4}">
          <x14:formula1>
            <xm:f>'Set Values'!$DL$16:$DL$25</xm:f>
          </x14:formula1>
          <xm:sqref>BE15</xm:sqref>
        </x14:dataValidation>
        <x14:dataValidation type="list" allowBlank="1" showInputMessage="1" showErrorMessage="1" xr:uid="{1CDFE6A9-D550-4CDB-B439-59F52531C067}">
          <x14:formula1>
            <xm:f>'Set Values'!$DM$16:$DM$25</xm:f>
          </x14:formula1>
          <xm:sqref>BF15</xm:sqref>
        </x14:dataValidation>
        <x14:dataValidation type="list" allowBlank="1" showInputMessage="1" showErrorMessage="1" xr:uid="{51234C5C-5180-49DE-864E-EECC191F526C}">
          <x14:formula1>
            <xm:f>'Set Values'!$DN$16:$DN$25</xm:f>
          </x14:formula1>
          <xm:sqref>BG15</xm:sqref>
        </x14:dataValidation>
        <x14:dataValidation type="list" allowBlank="1" showInputMessage="1" showErrorMessage="1" xr:uid="{CE6E02D1-3A07-4669-8EF4-60BABF5FAF00}">
          <x14:formula1>
            <xm:f>'Set Values'!$DO$16:$DO$25</xm:f>
          </x14:formula1>
          <xm:sqref>BH15</xm:sqref>
        </x14:dataValidation>
        <x14:dataValidation type="list" allowBlank="1" showInputMessage="1" showErrorMessage="1" xr:uid="{6F6D1960-A138-4FE5-AFE2-62407C2346D2}">
          <x14:formula1>
            <xm:f>'Set Values'!$DP$16:$DP$25</xm:f>
          </x14:formula1>
          <xm:sqref>BI15</xm:sqref>
        </x14:dataValidation>
        <x14:dataValidation type="list" allowBlank="1" showInputMessage="1" showErrorMessage="1" xr:uid="{0A9189CD-1D45-4D45-9040-B03A64545E20}">
          <x14:formula1>
            <xm:f>'Set Values'!$DQ$16:$DQ$25</xm:f>
          </x14:formula1>
          <xm:sqref>BJ15</xm:sqref>
        </x14:dataValidation>
        <x14:dataValidation type="list" allowBlank="1" showInputMessage="1" showErrorMessage="1" xr:uid="{0BBFC8AB-DF46-4791-B702-BEE86B90B9D4}">
          <x14:formula1>
            <xm:f>'Set Values'!$DR$16:$DR$25</xm:f>
          </x14:formula1>
          <xm:sqref>BK15</xm:sqref>
        </x14:dataValidation>
        <x14:dataValidation type="list" allowBlank="1" showInputMessage="1" showErrorMessage="1" xr:uid="{679D7C62-D2DC-4238-8E9D-A6F154FCA7B2}">
          <x14:formula1>
            <xm:f>'Set Values'!$DS$16:$DS$25</xm:f>
          </x14:formula1>
          <xm:sqref>BL15</xm:sqref>
        </x14:dataValidation>
        <x14:dataValidation type="list" allowBlank="1" showInputMessage="1" showErrorMessage="1" xr:uid="{1F967950-07C7-4C3B-B024-05A6D371D51B}">
          <x14:formula1>
            <xm:f>'Set Values'!$DT$16:$DT$25</xm:f>
          </x14:formula1>
          <xm:sqref>BM15</xm:sqref>
        </x14:dataValidation>
        <x14:dataValidation type="list" allowBlank="1" showInputMessage="1" showErrorMessage="1" xr:uid="{53C719FE-3066-4C83-9D8E-4BEDEAD67955}">
          <x14:formula1>
            <xm:f>'Set Values'!$DU$16:$DU$25</xm:f>
          </x14:formula1>
          <xm:sqref>BN15</xm:sqref>
        </x14:dataValidation>
        <x14:dataValidation type="list" allowBlank="1" showInputMessage="1" showErrorMessage="1" xr:uid="{823A7447-BB18-4719-AD33-8CC7793A7BB7}">
          <x14:formula1>
            <xm:f>'Set Values'!$DV$16:$DV$25</xm:f>
          </x14:formula1>
          <xm:sqref>BO15</xm:sqref>
        </x14:dataValidation>
        <x14:dataValidation type="list" allowBlank="1" showInputMessage="1" showErrorMessage="1" xr:uid="{1A5506CF-85D7-4717-88A2-A2E5AFB649EA}">
          <x14:formula1>
            <xm:f>'Set Values'!$DW$16:$DW$25</xm:f>
          </x14:formula1>
          <xm:sqref>BP15</xm:sqref>
        </x14:dataValidation>
        <x14:dataValidation type="list" allowBlank="1" showInputMessage="1" showErrorMessage="1" xr:uid="{2ABD8118-B45E-4305-BC30-11C5CB48AA4C}">
          <x14:formula1>
            <xm:f>'Set Values'!$DX$16:$DX$25</xm:f>
          </x14:formula1>
          <xm:sqref>BQ15</xm:sqref>
        </x14:dataValidation>
        <x14:dataValidation type="list" allowBlank="1" showInputMessage="1" showErrorMessage="1" xr:uid="{8B0F21C2-B4C4-4F91-B9B9-F0B9D371053C}">
          <x14:formula1>
            <xm:f>'Set Values'!$DY$16:$DY$25</xm:f>
          </x14:formula1>
          <xm:sqref>BR15</xm:sqref>
        </x14:dataValidation>
        <x14:dataValidation type="list" allowBlank="1" showInputMessage="1" showErrorMessage="1" xr:uid="{E6FA1A3A-C1FA-46F3-A0F7-C69F77F77FF0}">
          <x14:formula1>
            <xm:f>'Set Values'!$DZ$16:$DZ$25</xm:f>
          </x14:formula1>
          <xm:sqref>BS15</xm:sqref>
        </x14:dataValidation>
        <x14:dataValidation type="list" allowBlank="1" showInputMessage="1" showErrorMessage="1" xr:uid="{45EF3F5D-1720-4DF8-9DFE-143EE5FCF48E}">
          <x14:formula1>
            <xm:f>'Set Values'!$EA$16:$EA$25</xm:f>
          </x14:formula1>
          <xm:sqref>BT15</xm:sqref>
        </x14:dataValidation>
        <x14:dataValidation type="list" allowBlank="1" showInputMessage="1" showErrorMessage="1" xr:uid="{5D82B0E7-0C99-43E6-AA92-DEABB1CE6522}">
          <x14:formula1>
            <xm:f>'Set Values'!$EB$16:$EB$25</xm:f>
          </x14:formula1>
          <xm:sqref>BU15</xm:sqref>
        </x14:dataValidation>
        <x14:dataValidation type="list" allowBlank="1" showInputMessage="1" showErrorMessage="1" xr:uid="{D0AF77B0-84A8-4133-94A2-91884EB1E8D1}">
          <x14:formula1>
            <xm:f>'Set Values'!$EC$16:$EC$25</xm:f>
          </x14:formula1>
          <xm:sqref>BV15</xm:sqref>
        </x14:dataValidation>
        <x14:dataValidation type="list" allowBlank="1" showInputMessage="1" showErrorMessage="1" xr:uid="{A9ACD677-4008-4827-BE32-713CE6200E18}">
          <x14:formula1>
            <xm:f>'Set Values'!$ED$16:$ED$25</xm:f>
          </x14:formula1>
          <xm:sqref>BW15</xm:sqref>
        </x14:dataValidation>
        <x14:dataValidation type="list" allowBlank="1" showInputMessage="1" showErrorMessage="1" xr:uid="{C2CD9CE4-535C-4957-B0AC-086BFEE8DBE4}">
          <x14:formula1>
            <xm:f>'Set Values'!$EE$16:$EE$25</xm:f>
          </x14:formula1>
          <xm:sqref>BX15</xm:sqref>
        </x14:dataValidation>
        <x14:dataValidation type="list" allowBlank="1" showInputMessage="1" showErrorMessage="1" xr:uid="{3478D998-DF12-46CD-8563-A9C9E0C1BFB7}">
          <x14:formula1>
            <xm:f>'Set Values'!$EF$16:$EF$25</xm:f>
          </x14:formula1>
          <xm:sqref>BY15</xm:sqref>
        </x14:dataValidation>
        <x14:dataValidation type="list" allowBlank="1" showInputMessage="1" showErrorMessage="1" xr:uid="{9E194B38-B3F9-42FB-BD75-D7A250DB86EC}">
          <x14:formula1>
            <xm:f>'Set Values'!$EG$16:$EG$25</xm:f>
          </x14:formula1>
          <xm:sqref>BZ15</xm:sqref>
        </x14:dataValidation>
        <x14:dataValidation type="list" allowBlank="1" showInputMessage="1" showErrorMessage="1" xr:uid="{A33BD8B7-9578-49C5-99E9-8E391CF9DE77}">
          <x14:formula1>
            <xm:f>'Set Values'!$EH$16:$EH$25</xm:f>
          </x14:formula1>
          <xm:sqref>CA15</xm:sqref>
        </x14:dataValidation>
        <x14:dataValidation type="list" allowBlank="1" showInputMessage="1" showErrorMessage="1" xr:uid="{510BBEB6-49B8-4D11-9F0E-774201A1062A}">
          <x14:formula1>
            <xm:f>'Set Values'!$EI$16:$EI$25</xm:f>
          </x14:formula1>
          <xm:sqref>CB15</xm:sqref>
        </x14:dataValidation>
        <x14:dataValidation type="list" allowBlank="1" showInputMessage="1" showErrorMessage="1" xr:uid="{8776D398-7B52-47FA-A57B-9B6DE5D82025}">
          <x14:formula1>
            <xm:f>'Set Values'!$EJ$16:$EJ$25</xm:f>
          </x14:formula1>
          <xm:sqref>CC15</xm:sqref>
        </x14:dataValidation>
        <x14:dataValidation type="list" allowBlank="1" showInputMessage="1" showErrorMessage="1" xr:uid="{3423684B-B1B8-435B-AA2D-F29AD83EAB33}">
          <x14:formula1>
            <xm:f>'Set Values'!$EK$16:$EK$25</xm:f>
          </x14:formula1>
          <xm:sqref>CD15</xm:sqref>
        </x14:dataValidation>
        <x14:dataValidation type="list" allowBlank="1" showInputMessage="1" showErrorMessage="1" xr:uid="{DA311F79-E178-4C7B-8718-15A34D7724A4}">
          <x14:formula1>
            <xm:f>'Set Values'!$EL$16:$EL$25</xm:f>
          </x14:formula1>
          <xm:sqref>CE15</xm:sqref>
        </x14:dataValidation>
        <x14:dataValidation type="list" allowBlank="1" showInputMessage="1" showErrorMessage="1" xr:uid="{3DEA255D-20A2-402B-99D4-574BC322F435}">
          <x14:formula1>
            <xm:f>'Set Values'!$EM$16:$EM$25</xm:f>
          </x14:formula1>
          <xm:sqref>CF15</xm:sqref>
        </x14:dataValidation>
        <x14:dataValidation type="list" allowBlank="1" showInputMessage="1" showErrorMessage="1" xr:uid="{43931E61-9713-4659-8D42-964359738ED0}">
          <x14:formula1>
            <xm:f>'Set Values'!$EN$16:$EN$25</xm:f>
          </x14:formula1>
          <xm:sqref>CG15</xm:sqref>
        </x14:dataValidation>
        <x14:dataValidation type="list" allowBlank="1" showInputMessage="1" showErrorMessage="1" xr:uid="{39490532-5BB9-4865-A9DC-5AF8B76F8C90}">
          <x14:formula1>
            <xm:f>'Set Values'!$EO$16:$EO$25</xm:f>
          </x14:formula1>
          <xm:sqref>CH15</xm:sqref>
        </x14:dataValidation>
        <x14:dataValidation type="list" allowBlank="1" showInputMessage="1" showErrorMessage="1" xr:uid="{673B9721-ED5F-461C-9063-2AEC59BE96FD}">
          <x14:formula1>
            <xm:f>'Set Values'!$EP$16:$EP$25</xm:f>
          </x14:formula1>
          <xm:sqref>CI15</xm:sqref>
        </x14:dataValidation>
        <x14:dataValidation type="list" allowBlank="1" showInputMessage="1" showErrorMessage="1" xr:uid="{D687C0D7-CFC4-45F0-934E-9E3858295F44}">
          <x14:formula1>
            <xm:f>'Set Values'!$EQ$16:$EQ$25</xm:f>
          </x14:formula1>
          <xm:sqref>CJ15</xm:sqref>
        </x14:dataValidation>
        <x14:dataValidation type="list" allowBlank="1" showInputMessage="1" showErrorMessage="1" xr:uid="{AA592C21-7B97-47E2-8A84-384687F7EAF3}">
          <x14:formula1>
            <xm:f>'Set Values'!$ER$16:$ER$25</xm:f>
          </x14:formula1>
          <xm:sqref>CK15</xm:sqref>
        </x14:dataValidation>
        <x14:dataValidation type="list" allowBlank="1" showInputMessage="1" showErrorMessage="1" xr:uid="{6729A07A-8B57-425C-A9F8-2BDB358F6102}">
          <x14:formula1>
            <xm:f>'Set Values'!$ES$16:$ES$25</xm:f>
          </x14:formula1>
          <xm:sqref>CL15</xm:sqref>
        </x14:dataValidation>
        <x14:dataValidation type="list" allowBlank="1" showInputMessage="1" showErrorMessage="1" xr:uid="{677F678E-38BB-4719-B955-8B1DF849EEED}">
          <x14:formula1>
            <xm:f>'Set Values'!$ET$16:$ET$25</xm:f>
          </x14:formula1>
          <xm:sqref>CM15</xm:sqref>
        </x14:dataValidation>
        <x14:dataValidation type="list" allowBlank="1" showInputMessage="1" showErrorMessage="1" xr:uid="{24199379-9DDD-4F68-8B20-79061AE0DC99}">
          <x14:formula1>
            <xm:f>'Set Values'!$EU$16:$EU$25</xm:f>
          </x14:formula1>
          <xm:sqref>CN15</xm:sqref>
        </x14:dataValidation>
        <x14:dataValidation type="list" allowBlank="1" showInputMessage="1" showErrorMessage="1" xr:uid="{CA31DCFF-22FC-41E9-8741-7816C38A028E}">
          <x14:formula1>
            <xm:f>'Set Values'!$EV$16:$EV$25</xm:f>
          </x14:formula1>
          <xm:sqref>CO15</xm:sqref>
        </x14:dataValidation>
        <x14:dataValidation type="list" allowBlank="1" showInputMessage="1" showErrorMessage="1" xr:uid="{7F1E893C-6E23-41E2-A647-F9557F92B200}">
          <x14:formula1>
            <xm:f>'Set Values'!$EW$16:$EW$25</xm:f>
          </x14:formula1>
          <xm:sqref>CP15</xm:sqref>
        </x14:dataValidation>
        <x14:dataValidation type="list" allowBlank="1" showInputMessage="1" showErrorMessage="1" xr:uid="{D4EBBC45-94EC-4404-A06C-345F9E8E8014}">
          <x14:formula1>
            <xm:f>'Set Values'!$EX$16:$EX$25</xm:f>
          </x14:formula1>
          <xm:sqref>CQ15</xm:sqref>
        </x14:dataValidation>
        <x14:dataValidation type="list" allowBlank="1" showInputMessage="1" showErrorMessage="1" xr:uid="{5E70A212-CE34-4E78-BF66-712ACF574A77}">
          <x14:formula1>
            <xm:f>'Set Values'!$EY$16:$EY$25</xm:f>
          </x14:formula1>
          <xm:sqref>CR15</xm:sqref>
        </x14:dataValidation>
        <x14:dataValidation type="list" allowBlank="1" showInputMessage="1" showErrorMessage="1" xr:uid="{6BB40776-E109-43A9-8132-1E499D222560}">
          <x14:formula1>
            <xm:f>'Set Values'!$EZ$16:$EZ$25</xm:f>
          </x14:formula1>
          <xm:sqref>CS15</xm:sqref>
        </x14:dataValidation>
        <x14:dataValidation type="list" allowBlank="1" showInputMessage="1" showErrorMessage="1" xr:uid="{94A08B32-0BC6-486E-A512-00C4715AB1C4}">
          <x14:formula1>
            <xm:f>'Set Values'!$FA$16:$FA$25</xm:f>
          </x14:formula1>
          <xm:sqref>CT15</xm:sqref>
        </x14:dataValidation>
        <x14:dataValidation type="list" allowBlank="1" showInputMessage="1" showErrorMessage="1" xr:uid="{014FF618-3AF2-4FAA-B636-31FE4550ED5B}">
          <x14:formula1>
            <xm:f>'Set Values'!$FB$16:$FB$25</xm:f>
          </x14:formula1>
          <xm:sqref>CU15</xm:sqref>
        </x14:dataValidation>
        <x14:dataValidation type="list" allowBlank="1" showInputMessage="1" showErrorMessage="1" xr:uid="{60D728B8-C3F4-4925-937F-F925FB297AFE}">
          <x14:formula1>
            <xm:f>'Set Values'!$FC$16:$FC$25</xm:f>
          </x14:formula1>
          <xm:sqref>CV15</xm:sqref>
        </x14:dataValidation>
        <x14:dataValidation type="list" allowBlank="1" showInputMessage="1" showErrorMessage="1" xr:uid="{25E0095A-B0BA-422A-8CA5-80CC4EE4A3C6}">
          <x14:formula1>
            <xm:f>'Set Values'!$FD$16:$FD$25</xm:f>
          </x14:formula1>
          <xm:sqref>CW15</xm:sqref>
        </x14:dataValidation>
        <x14:dataValidation type="list" allowBlank="1" showInputMessage="1" showErrorMessage="1" xr:uid="{4A997840-2F7C-4F5D-A5A6-3624020722C4}">
          <x14:formula1>
            <xm:f>'Set Values'!$FE$16:$FE$25</xm:f>
          </x14:formula1>
          <xm:sqref>CX15</xm:sqref>
        </x14:dataValidation>
        <x14:dataValidation type="list" allowBlank="1" showInputMessage="1" showErrorMessage="1" xr:uid="{CD2BD5F0-172D-4D88-A2D1-2960621E79A3}">
          <x14:formula1>
            <xm:f>'Set Values'!$FF$16:$FF$25</xm:f>
          </x14:formula1>
          <xm:sqref>CY15</xm:sqref>
        </x14:dataValidation>
        <x14:dataValidation type="list" allowBlank="1" showInputMessage="1" showErrorMessage="1" xr:uid="{C18DE99A-0925-4DD3-A8AC-6A0B09629665}">
          <x14:formula1>
            <xm:f>'Set Values'!$FG$16:$FG$25</xm:f>
          </x14:formula1>
          <xm:sqref>CZ15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9FDAE-AA06-4A59-BF85-608DD3B5FB39}">
  <dimension ref="A1:CZ108"/>
  <sheetViews>
    <sheetView showGridLines="0" zoomScale="70" zoomScaleNormal="70" workbookViewId="0">
      <pane xSplit="4" ySplit="11" topLeftCell="E12" activePane="bottomRight" state="frozen"/>
      <selection pane="topRight" activeCell="D20" sqref="D20"/>
      <selection pane="bottomLeft" activeCell="D20" sqref="D20"/>
      <selection pane="bottomRight" activeCell="D5" sqref="D5"/>
    </sheetView>
  </sheetViews>
  <sheetFormatPr defaultColWidth="9.28515625" defaultRowHeight="14.25" x14ac:dyDescent="0.2"/>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x14ac:dyDescent="0.3">
      <c r="A1" s="73" t="s">
        <v>319</v>
      </c>
      <c r="B1" s="73"/>
      <c r="C1" s="74"/>
      <c r="D1" s="75"/>
      <c r="E1" s="73" t="s">
        <v>169</v>
      </c>
      <c r="F1" s="73" t="s">
        <v>170</v>
      </c>
      <c r="G1" s="73" t="s">
        <v>171</v>
      </c>
      <c r="H1" s="73" t="s">
        <v>172</v>
      </c>
      <c r="I1" s="73" t="s">
        <v>173</v>
      </c>
      <c r="J1" s="73" t="s">
        <v>174</v>
      </c>
      <c r="K1" s="73" t="s">
        <v>175</v>
      </c>
      <c r="L1" s="73" t="s">
        <v>176</v>
      </c>
      <c r="M1" s="73" t="s">
        <v>177</v>
      </c>
      <c r="N1" s="73" t="s">
        <v>178</v>
      </c>
      <c r="O1" s="73" t="s">
        <v>179</v>
      </c>
      <c r="P1" s="73" t="s">
        <v>180</v>
      </c>
      <c r="Q1" s="73" t="s">
        <v>181</v>
      </c>
      <c r="R1" s="73" t="s">
        <v>182</v>
      </c>
      <c r="S1" s="73" t="s">
        <v>183</v>
      </c>
      <c r="T1" s="73" t="s">
        <v>184</v>
      </c>
      <c r="U1" s="73" t="s">
        <v>185</v>
      </c>
      <c r="V1" s="73" t="s">
        <v>186</v>
      </c>
      <c r="W1" s="73" t="s">
        <v>187</v>
      </c>
      <c r="X1" s="73" t="s">
        <v>188</v>
      </c>
      <c r="Y1" s="73" t="s">
        <v>189</v>
      </c>
      <c r="Z1" s="73" t="s">
        <v>190</v>
      </c>
      <c r="AA1" s="73" t="s">
        <v>191</v>
      </c>
      <c r="AB1" s="73" t="s">
        <v>192</v>
      </c>
      <c r="AC1" s="73" t="s">
        <v>193</v>
      </c>
      <c r="AD1" s="73" t="s">
        <v>194</v>
      </c>
      <c r="AE1" s="73" t="s">
        <v>195</v>
      </c>
      <c r="AF1" s="73" t="s">
        <v>196</v>
      </c>
      <c r="AG1" s="73" t="s">
        <v>197</v>
      </c>
      <c r="AH1" s="73" t="s">
        <v>198</v>
      </c>
      <c r="AI1" s="73" t="s">
        <v>199</v>
      </c>
      <c r="AJ1" s="73" t="s">
        <v>200</v>
      </c>
      <c r="AK1" s="73" t="s">
        <v>201</v>
      </c>
      <c r="AL1" s="73" t="s">
        <v>202</v>
      </c>
      <c r="AM1" s="73" t="s">
        <v>203</v>
      </c>
      <c r="AN1" s="73" t="s">
        <v>204</v>
      </c>
      <c r="AO1" s="73" t="s">
        <v>205</v>
      </c>
      <c r="AP1" s="73" t="s">
        <v>206</v>
      </c>
      <c r="AQ1" s="73" t="s">
        <v>207</v>
      </c>
      <c r="AR1" s="73" t="s">
        <v>208</v>
      </c>
      <c r="AS1" s="73" t="s">
        <v>209</v>
      </c>
      <c r="AT1" s="73" t="s">
        <v>210</v>
      </c>
      <c r="AU1" s="73" t="s">
        <v>211</v>
      </c>
      <c r="AV1" s="73" t="s">
        <v>212</v>
      </c>
      <c r="AW1" s="73" t="s">
        <v>213</v>
      </c>
      <c r="AX1" s="73" t="s">
        <v>214</v>
      </c>
      <c r="AY1" s="73" t="s">
        <v>215</v>
      </c>
      <c r="AZ1" s="73" t="s">
        <v>216</v>
      </c>
      <c r="BA1" s="73" t="s">
        <v>217</v>
      </c>
      <c r="BB1" s="73" t="s">
        <v>218</v>
      </c>
      <c r="BC1" s="73" t="s">
        <v>219</v>
      </c>
      <c r="BD1" s="73" t="s">
        <v>220</v>
      </c>
      <c r="BE1" s="73" t="s">
        <v>221</v>
      </c>
      <c r="BF1" s="73" t="s">
        <v>222</v>
      </c>
      <c r="BG1" s="73" t="s">
        <v>223</v>
      </c>
      <c r="BH1" s="73" t="s">
        <v>224</v>
      </c>
      <c r="BI1" s="73" t="s">
        <v>225</v>
      </c>
      <c r="BJ1" s="73" t="s">
        <v>226</v>
      </c>
      <c r="BK1" s="73" t="s">
        <v>227</v>
      </c>
      <c r="BL1" s="73" t="s">
        <v>228</v>
      </c>
      <c r="BM1" s="73" t="s">
        <v>229</v>
      </c>
      <c r="BN1" s="73" t="s">
        <v>230</v>
      </c>
      <c r="BO1" s="73" t="s">
        <v>231</v>
      </c>
      <c r="BP1" s="73" t="s">
        <v>232</v>
      </c>
      <c r="BQ1" s="73" t="s">
        <v>233</v>
      </c>
      <c r="BR1" s="73" t="s">
        <v>234</v>
      </c>
      <c r="BS1" s="73" t="s">
        <v>235</v>
      </c>
      <c r="BT1" s="73" t="s">
        <v>236</v>
      </c>
      <c r="BU1" s="73" t="s">
        <v>237</v>
      </c>
      <c r="BV1" s="73" t="s">
        <v>238</v>
      </c>
      <c r="BW1" s="73" t="s">
        <v>239</v>
      </c>
      <c r="BX1" s="73" t="s">
        <v>240</v>
      </c>
      <c r="BY1" s="73" t="s">
        <v>241</v>
      </c>
      <c r="BZ1" s="73" t="s">
        <v>242</v>
      </c>
      <c r="CA1" s="73" t="s">
        <v>243</v>
      </c>
      <c r="CB1" s="73" t="s">
        <v>244</v>
      </c>
      <c r="CC1" s="73" t="s">
        <v>245</v>
      </c>
      <c r="CD1" s="73" t="s">
        <v>246</v>
      </c>
      <c r="CE1" s="73" t="s">
        <v>247</v>
      </c>
      <c r="CF1" s="73" t="s">
        <v>248</v>
      </c>
      <c r="CG1" s="73" t="s">
        <v>249</v>
      </c>
      <c r="CH1" s="73" t="s">
        <v>250</v>
      </c>
      <c r="CI1" s="73" t="s">
        <v>251</v>
      </c>
      <c r="CJ1" s="73" t="s">
        <v>252</v>
      </c>
      <c r="CK1" s="73" t="s">
        <v>253</v>
      </c>
      <c r="CL1" s="73" t="s">
        <v>254</v>
      </c>
      <c r="CM1" s="73" t="s">
        <v>255</v>
      </c>
      <c r="CN1" s="73" t="s">
        <v>256</v>
      </c>
      <c r="CO1" s="73" t="s">
        <v>257</v>
      </c>
      <c r="CP1" s="73" t="s">
        <v>258</v>
      </c>
      <c r="CQ1" s="73" t="s">
        <v>259</v>
      </c>
      <c r="CR1" s="73" t="s">
        <v>260</v>
      </c>
      <c r="CS1" s="73" t="s">
        <v>261</v>
      </c>
      <c r="CT1" s="73" t="s">
        <v>262</v>
      </c>
      <c r="CU1" s="73" t="s">
        <v>263</v>
      </c>
      <c r="CV1" s="73" t="s">
        <v>264</v>
      </c>
      <c r="CW1" s="73" t="s">
        <v>265</v>
      </c>
      <c r="CX1" s="73" t="s">
        <v>266</v>
      </c>
      <c r="CY1" s="73" t="s">
        <v>267</v>
      </c>
      <c r="CZ1" s="73" t="s">
        <v>268</v>
      </c>
    </row>
    <row r="2" spans="1:104" ht="28.5" customHeight="1" x14ac:dyDescent="0.3">
      <c r="A2" s="24" t="s">
        <v>320</v>
      </c>
      <c r="C2" s="24"/>
      <c r="D2" s="1"/>
    </row>
    <row r="3" spans="1:104" ht="31.15" customHeight="1" x14ac:dyDescent="0.2">
      <c r="A3" s="301" t="s">
        <v>321</v>
      </c>
      <c r="B3" s="302"/>
      <c r="C3" s="302"/>
      <c r="D3" s="57"/>
    </row>
    <row r="4" spans="1:104" ht="15" x14ac:dyDescent="0.2">
      <c r="A4" s="54" t="s">
        <v>51</v>
      </c>
      <c r="B4" s="55" t="s">
        <v>52</v>
      </c>
      <c r="C4" s="55" t="s">
        <v>53</v>
      </c>
      <c r="D4" s="87" t="str">
        <f>IF('I_State and program information'!E26="","[Plan 2]",'I_State and program information'!E26)</f>
        <v xml:space="preserve">Health Net of California, Inc. </v>
      </c>
    </row>
    <row r="5" spans="1:104" ht="57" x14ac:dyDescent="0.2">
      <c r="A5" s="16" t="s">
        <v>322</v>
      </c>
      <c r="B5" s="82" t="s">
        <v>323</v>
      </c>
      <c r="C5" s="15" t="s">
        <v>324</v>
      </c>
      <c r="D5" s="56" t="s">
        <v>325</v>
      </c>
    </row>
    <row r="6" spans="1:104" ht="15" customHeight="1" x14ac:dyDescent="0.2">
      <c r="A6" s="278"/>
      <c r="B6" s="278"/>
      <c r="C6" s="278"/>
      <c r="D6" s="278"/>
    </row>
    <row r="7" spans="1:104" ht="15" customHeight="1" x14ac:dyDescent="0.2">
      <c r="A7" s="260" t="s">
        <v>326</v>
      </c>
      <c r="B7" s="278"/>
      <c r="C7" s="278"/>
      <c r="D7" s="278"/>
    </row>
    <row r="8" spans="1:104" ht="15" customHeight="1" x14ac:dyDescent="0.2">
      <c r="A8" s="256" t="s">
        <v>327</v>
      </c>
      <c r="B8" s="278"/>
      <c r="C8" s="278"/>
      <c r="D8" s="278"/>
    </row>
    <row r="9" spans="1:104" ht="35.450000000000003" customHeight="1" x14ac:dyDescent="0.3">
      <c r="A9" s="24" t="s">
        <v>328</v>
      </c>
      <c r="B9" s="24"/>
      <c r="D9" s="2"/>
    </row>
    <row r="10" spans="1:104" ht="39.6" customHeight="1" x14ac:dyDescent="0.2">
      <c r="A10" s="282" t="s">
        <v>329</v>
      </c>
      <c r="B10" s="283"/>
      <c r="C10" s="283"/>
      <c r="D10" s="227"/>
    </row>
    <row r="11" spans="1:104" ht="90" x14ac:dyDescent="0.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Dental; 
Provider to enrollee ratios; 
Adult and Pediatric; 
Large metro</v>
      </c>
      <c r="F11" s="85" t="str">
        <f>"Standard #2:"&amp;CHAR(10)&amp;CHAR(10)&amp;IF('II_Program-level standards'!F7="","",'II_Program-level standards'!F7&amp;"; "&amp;CHAR(10)&amp;'II_Program-level standards'!F9&amp;"; "&amp;CHAR(10)&amp;'II_Program-level standards'!F14&amp;"; "&amp;CHAR(10)&amp;'II_Program-level standards'!F15)</f>
        <v>Standard #2:
Dental; 
Provider to enrollee ratios; 
Adult and Pediatric; 
Large metro</v>
      </c>
      <c r="G11" s="85" t="str">
        <f>"Standard #3:"&amp;CHAR(10)&amp;CHAR(10)&amp;IF('II_Program-level standards'!G7="","",'II_Program-level standards'!G7&amp;"; "&amp;CHAR(10)&amp;'II_Program-level standards'!G9&amp;"; "&amp;CHAR(10)&amp;'II_Program-level standards'!G14&amp;"; "&amp;CHAR(10)&amp;'II_Program-level standards'!G15)</f>
        <v>Standard #3:
Dental; 
Maximum time to travel; 
Adult and Pediatric; 
Large metro</v>
      </c>
      <c r="H11" s="85" t="str">
        <f>"Standard #4:"&amp;CHAR(10)&amp;CHAR(10)&amp;IF('II_Program-level standards'!H7="","",'II_Program-level standards'!H7&amp;"; "&amp;CHAR(10)&amp;'II_Program-level standards'!H9&amp;"; "&amp;CHAR(10)&amp;'II_Program-level standards'!H14&amp;"; "&amp;CHAR(10)&amp;'II_Program-level standards'!H15)</f>
        <v>Standard #4:
Dental; 
Maximum distance to travel; 
Adult and Pediatric; 
Large metro</v>
      </c>
      <c r="I11" s="85" t="str">
        <f>"Standard #5:"&amp;CHAR(10)&amp;CHAR(10)&amp;IF('II_Program-level standards'!I7="","",'II_Program-level standards'!I7&amp;"; "&amp;CHAR(10)&amp;'II_Program-level standards'!I9&amp;"; "&amp;CHAR(10)&amp;'II_Program-level standards'!I14&amp;"; "&amp;CHAR(10)&amp;'II_Program-level standards'!I15)</f>
        <v>Standard #5:
Dental; 
Appointment wait time; 
Adult and Pediatric; 
Large metro</v>
      </c>
      <c r="J11" s="85" t="str">
        <f>"Standard #6:"&amp;CHAR(10)&amp;CHAR(10)&amp;IF('II_Program-level standards'!J7="","",'II_Program-level standards'!J7&amp;"; "&amp;CHAR(10)&amp;'II_Program-level standards'!J9&amp;"; "&amp;CHAR(10)&amp;'II_Program-level standards'!J14&amp;"; "&amp;CHAR(10)&amp;'II_Program-level standards'!J15)</f>
        <v>Standard #6:
Dental; 
Appointment wait time; 
Adult; 
Large metro</v>
      </c>
      <c r="K11" s="85" t="str">
        <f>"Standard #7:"&amp;CHAR(10)&amp;CHAR(10)&amp;IF('II_Program-level standards'!K7="","",'II_Program-level standards'!K7&amp;"; "&amp;CHAR(10)&amp;'II_Program-level standards'!K9&amp;"; "&amp;CHAR(10)&amp;'II_Program-level standards'!K14&amp;"; "&amp;CHAR(10)&amp;'II_Program-level standards'!K15)</f>
        <v>Standard #7:
Dental; 
Appointment wait time; 
Pediatric; 
Large metro</v>
      </c>
      <c r="L11" s="85" t="str">
        <f>"Standard #8:"&amp;CHAR(10)&amp;CHAR(10)&amp;IF('II_Program-level standards'!L7="","",'II_Program-level standards'!L7&amp;"; "&amp;CHAR(10)&amp;'II_Program-level standards'!L9&amp;"; "&amp;CHAR(10)&amp;'II_Program-level standards'!L14&amp;"; "&amp;CHAR(10)&amp;'II_Program-level standards'!L15)</f>
        <v>Standard #8:
Dental; 
Appointment wait time; 
Adult and Pediatric; 
Large metro</v>
      </c>
      <c r="M11" s="85" t="str">
        <f>"Standard #9:"&amp;CHAR(10)&amp;CHAR(10)&amp;IF('II_Program-level standards'!M7="","",'II_Program-level standards'!M7&amp;"; "&amp;CHAR(10)&amp;'II_Program-level standards'!M9&amp;"; "&amp;CHAR(10)&amp;'II_Program-level standards'!M14&amp;"; "&amp;CHAR(10)&amp;'II_Program-level standards'!M15)</f>
        <v xml:space="preserve">Standard #9:
</v>
      </c>
      <c r="N11" s="85" t="str">
        <f>"Standard #10:"&amp;CHAR(10)&amp;CHAR(10)&amp;IF('II_Program-level standards'!N7="","",'II_Program-level standards'!N7&amp;"; "&amp;CHAR(10)&amp;'II_Program-level standards'!N9&amp;"; "&amp;CHAR(10)&amp;'II_Program-level standards'!N14&amp;"; "&amp;CHAR(10)&amp;'II_Program-level standards'!N15)</f>
        <v xml:space="preserve">Standard #10:
</v>
      </c>
      <c r="O11" s="85" t="str">
        <f>"Standard #11:"&amp;CHAR(10)&amp;CHAR(10)&amp;IF('II_Program-level standards'!O7="","",'II_Program-level standards'!O7&amp;"; "&amp;CHAR(10)&amp;'II_Program-level standards'!O9&amp;"; "&amp;CHAR(10)&amp;'II_Program-level standards'!O14&amp;"; "&amp;CHAR(10)&amp;'II_Program-level standards'!O15)</f>
        <v xml:space="preserve">Standard #11:
</v>
      </c>
      <c r="P11" s="85" t="str">
        <f>"Standard #12:"&amp;CHAR(10)&amp;CHAR(10)&amp;IF('II_Program-level standards'!P7="","",'II_Program-level standards'!P7&amp;"; "&amp;CHAR(10)&amp;'II_Program-level standards'!P9&amp;"; "&amp;CHAR(10)&amp;'II_Program-level standards'!P14&amp;"; "&amp;CHAR(10)&amp;'II_Program-level standards'!P15)</f>
        <v xml:space="preserve">Standard #12:
</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x14ac:dyDescent="0.2">
      <c r="A12" s="16" t="s">
        <v>330</v>
      </c>
      <c r="B12" s="9" t="s">
        <v>331</v>
      </c>
      <c r="C12" s="15" t="s">
        <v>332</v>
      </c>
      <c r="D12" s="132" t="s">
        <v>82</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x14ac:dyDescent="0.2">
      <c r="A13" s="222"/>
      <c r="B13" s="304" t="s">
        <v>333</v>
      </c>
      <c r="C13" s="305"/>
      <c r="D13" s="243" t="s">
        <v>162</v>
      </c>
      <c r="E13" s="244" t="s">
        <v>162</v>
      </c>
      <c r="F13" s="244" t="s">
        <v>162</v>
      </c>
      <c r="G13" s="244" t="s">
        <v>162</v>
      </c>
      <c r="H13" s="244" t="s">
        <v>162</v>
      </c>
      <c r="I13" s="244" t="s">
        <v>162</v>
      </c>
      <c r="J13" s="244" t="s">
        <v>162</v>
      </c>
      <c r="K13" s="244" t="s">
        <v>162</v>
      </c>
      <c r="L13" s="244" t="s">
        <v>162</v>
      </c>
      <c r="M13" s="244" t="s">
        <v>162</v>
      </c>
      <c r="N13" s="244" t="s">
        <v>162</v>
      </c>
      <c r="O13" s="244" t="s">
        <v>162</v>
      </c>
      <c r="P13" s="244" t="s">
        <v>162</v>
      </c>
      <c r="Q13" s="244" t="s">
        <v>162</v>
      </c>
      <c r="R13" s="244" t="s">
        <v>162</v>
      </c>
      <c r="S13" s="244" t="s">
        <v>162</v>
      </c>
      <c r="T13" s="244" t="s">
        <v>162</v>
      </c>
      <c r="U13" s="244" t="s">
        <v>162</v>
      </c>
      <c r="V13" s="244" t="s">
        <v>162</v>
      </c>
      <c r="W13" s="244" t="s">
        <v>162</v>
      </c>
      <c r="X13" s="244" t="s">
        <v>162</v>
      </c>
      <c r="Y13" s="244" t="s">
        <v>162</v>
      </c>
      <c r="Z13" s="244" t="s">
        <v>162</v>
      </c>
      <c r="AA13" s="244" t="s">
        <v>162</v>
      </c>
      <c r="AB13" s="244" t="s">
        <v>162</v>
      </c>
      <c r="AC13" s="244" t="s">
        <v>162</v>
      </c>
      <c r="AD13" s="244" t="s">
        <v>162</v>
      </c>
      <c r="AE13" s="244" t="s">
        <v>162</v>
      </c>
      <c r="AF13" s="244" t="s">
        <v>162</v>
      </c>
      <c r="AG13" s="244" t="s">
        <v>162</v>
      </c>
      <c r="AH13" s="244" t="s">
        <v>162</v>
      </c>
      <c r="AI13" s="244" t="s">
        <v>162</v>
      </c>
      <c r="AJ13" s="244" t="s">
        <v>162</v>
      </c>
      <c r="AK13" s="244" t="s">
        <v>162</v>
      </c>
      <c r="AL13" s="244" t="s">
        <v>162</v>
      </c>
      <c r="AM13" s="244" t="s">
        <v>162</v>
      </c>
      <c r="AN13" s="244" t="s">
        <v>162</v>
      </c>
      <c r="AO13" s="244" t="s">
        <v>162</v>
      </c>
      <c r="AP13" s="244" t="s">
        <v>162</v>
      </c>
      <c r="AQ13" s="244" t="s">
        <v>162</v>
      </c>
      <c r="AR13" s="244" t="s">
        <v>162</v>
      </c>
      <c r="AS13" s="244" t="s">
        <v>162</v>
      </c>
      <c r="AT13" s="244" t="s">
        <v>162</v>
      </c>
      <c r="AU13" s="244" t="s">
        <v>162</v>
      </c>
      <c r="AV13" s="244" t="s">
        <v>162</v>
      </c>
      <c r="AW13" s="244" t="s">
        <v>162</v>
      </c>
      <c r="AX13" s="244" t="s">
        <v>162</v>
      </c>
      <c r="AY13" s="244" t="s">
        <v>162</v>
      </c>
      <c r="AZ13" s="244" t="s">
        <v>162</v>
      </c>
      <c r="BA13" s="244" t="s">
        <v>162</v>
      </c>
      <c r="BB13" s="244" t="s">
        <v>162</v>
      </c>
      <c r="BC13" s="244" t="s">
        <v>162</v>
      </c>
      <c r="BD13" s="244" t="s">
        <v>162</v>
      </c>
      <c r="BE13" s="244" t="s">
        <v>162</v>
      </c>
      <c r="BF13" s="244" t="s">
        <v>162</v>
      </c>
      <c r="BG13" s="244" t="s">
        <v>162</v>
      </c>
      <c r="BH13" s="244" t="s">
        <v>162</v>
      </c>
      <c r="BI13" s="244" t="s">
        <v>162</v>
      </c>
      <c r="BJ13" s="244" t="s">
        <v>162</v>
      </c>
      <c r="BK13" s="244" t="s">
        <v>162</v>
      </c>
      <c r="BL13" s="244" t="s">
        <v>162</v>
      </c>
      <c r="BM13" s="244" t="s">
        <v>162</v>
      </c>
      <c r="BN13" s="244" t="s">
        <v>162</v>
      </c>
      <c r="BO13" s="244" t="s">
        <v>162</v>
      </c>
      <c r="BP13" s="244" t="s">
        <v>162</v>
      </c>
      <c r="BQ13" s="244" t="s">
        <v>162</v>
      </c>
      <c r="BR13" s="244" t="s">
        <v>162</v>
      </c>
      <c r="BS13" s="244" t="s">
        <v>162</v>
      </c>
      <c r="BT13" s="244" t="s">
        <v>162</v>
      </c>
      <c r="BU13" s="244" t="s">
        <v>162</v>
      </c>
      <c r="BV13" s="244" t="s">
        <v>162</v>
      </c>
      <c r="BW13" s="244" t="s">
        <v>162</v>
      </c>
      <c r="BX13" s="244" t="s">
        <v>162</v>
      </c>
      <c r="BY13" s="244" t="s">
        <v>162</v>
      </c>
      <c r="BZ13" s="244" t="s">
        <v>162</v>
      </c>
      <c r="CA13" s="244" t="s">
        <v>162</v>
      </c>
      <c r="CB13" s="244" t="s">
        <v>162</v>
      </c>
      <c r="CC13" s="244" t="s">
        <v>162</v>
      </c>
      <c r="CD13" s="244" t="s">
        <v>162</v>
      </c>
      <c r="CE13" s="244" t="s">
        <v>162</v>
      </c>
      <c r="CF13" s="244" t="s">
        <v>162</v>
      </c>
      <c r="CG13" s="244" t="s">
        <v>162</v>
      </c>
      <c r="CH13" s="244" t="s">
        <v>162</v>
      </c>
      <c r="CI13" s="244" t="s">
        <v>162</v>
      </c>
      <c r="CJ13" s="244" t="s">
        <v>162</v>
      </c>
      <c r="CK13" s="244" t="s">
        <v>162</v>
      </c>
      <c r="CL13" s="244" t="s">
        <v>162</v>
      </c>
      <c r="CM13" s="244" t="s">
        <v>162</v>
      </c>
      <c r="CN13" s="244" t="s">
        <v>162</v>
      </c>
      <c r="CO13" s="244" t="s">
        <v>162</v>
      </c>
      <c r="CP13" s="244" t="s">
        <v>162</v>
      </c>
      <c r="CQ13" s="244" t="s">
        <v>162</v>
      </c>
      <c r="CR13" s="244" t="s">
        <v>162</v>
      </c>
      <c r="CS13" s="244" t="s">
        <v>162</v>
      </c>
      <c r="CT13" s="244" t="s">
        <v>162</v>
      </c>
      <c r="CU13" s="244" t="s">
        <v>162</v>
      </c>
      <c r="CV13" s="244" t="s">
        <v>162</v>
      </c>
      <c r="CW13" s="244" t="s">
        <v>162</v>
      </c>
      <c r="CX13" s="244" t="s">
        <v>162</v>
      </c>
      <c r="CY13" s="244" t="s">
        <v>162</v>
      </c>
      <c r="CZ13" s="245" t="s">
        <v>162</v>
      </c>
    </row>
    <row r="14" spans="1:104" ht="29.45" customHeight="1" x14ac:dyDescent="0.2">
      <c r="A14" s="47"/>
      <c r="B14" s="295" t="s">
        <v>301</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x14ac:dyDescent="0.2">
      <c r="A15" s="16" t="s">
        <v>334</v>
      </c>
      <c r="B15" s="9" t="s">
        <v>335</v>
      </c>
      <c r="C15" s="211" t="s">
        <v>336</v>
      </c>
      <c r="D15" s="132" t="s">
        <v>82</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75" x14ac:dyDescent="0.2">
      <c r="A16" s="16" t="s">
        <v>337</v>
      </c>
      <c r="B16" s="9" t="s">
        <v>338</v>
      </c>
      <c r="C16" s="276" t="s">
        <v>339</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8.5" x14ac:dyDescent="0.2">
      <c r="A17" s="16" t="s">
        <v>340</v>
      </c>
      <c r="B17" s="9" t="s">
        <v>341</v>
      </c>
      <c r="C17" s="15" t="s">
        <v>342</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x14ac:dyDescent="0.2">
      <c r="A18" s="16" t="s">
        <v>343</v>
      </c>
      <c r="B18" s="9" t="s">
        <v>344</v>
      </c>
      <c r="C18" s="9" t="s">
        <v>345</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x14ac:dyDescent="0.2">
      <c r="A19" s="16" t="s">
        <v>346</v>
      </c>
      <c r="B19" s="9" t="s">
        <v>347</v>
      </c>
      <c r="C19" s="9" t="s">
        <v>348</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x14ac:dyDescent="0.2">
      <c r="A20" s="16" t="s">
        <v>349</v>
      </c>
      <c r="B20" s="9" t="s">
        <v>350</v>
      </c>
      <c r="C20" s="9" t="s">
        <v>351</v>
      </c>
      <c r="D20" s="132" t="s">
        <v>82</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x14ac:dyDescent="0.2">
      <c r="A21" s="16" t="s">
        <v>352</v>
      </c>
      <c r="B21" s="9" t="s">
        <v>353</v>
      </c>
      <c r="C21" s="9" t="s">
        <v>354</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x14ac:dyDescent="0.2">
      <c r="A22" s="16" t="s">
        <v>355</v>
      </c>
      <c r="B22" s="9" t="s">
        <v>356</v>
      </c>
      <c r="C22" s="9" t="s">
        <v>357</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x14ac:dyDescent="0.3">
      <c r="A23" s="24" t="s">
        <v>358</v>
      </c>
      <c r="B23" s="24"/>
      <c r="D23" s="63"/>
    </row>
    <row r="24" spans="1:104" s="66" customFormat="1" ht="61.9" customHeight="1" x14ac:dyDescent="0.25">
      <c r="A24" s="303" t="s">
        <v>359</v>
      </c>
      <c r="B24" s="303"/>
      <c r="C24" s="303"/>
      <c r="D24" s="303"/>
    </row>
    <row r="25" spans="1:104" s="66" customFormat="1" ht="26.45" customHeight="1" x14ac:dyDescent="0.25">
      <c r="A25" s="86" t="s">
        <v>360</v>
      </c>
      <c r="B25" s="86"/>
      <c r="C25" s="278"/>
      <c r="D25" s="206"/>
    </row>
    <row r="26" spans="1:104" s="66" customFormat="1" ht="15" customHeight="1" x14ac:dyDescent="0.25">
      <c r="A26" s="264" t="s">
        <v>361</v>
      </c>
      <c r="B26" s="86"/>
      <c r="C26" s="278"/>
      <c r="D26" s="206"/>
    </row>
    <row r="27" spans="1:104" ht="23.45" customHeight="1" x14ac:dyDescent="0.2">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x14ac:dyDescent="0.3">
      <c r="A28" s="229"/>
      <c r="B28" s="230" t="s">
        <v>362</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x14ac:dyDescent="0.2">
      <c r="A29" s="47"/>
      <c r="B29" s="219" t="s">
        <v>363</v>
      </c>
      <c r="C29" s="15" t="s">
        <v>364</v>
      </c>
      <c r="D29" s="15" t="s">
        <v>161</v>
      </c>
      <c r="E29" s="207" t="s">
        <v>162</v>
      </c>
      <c r="F29" s="208" t="s">
        <v>162</v>
      </c>
      <c r="G29" s="208" t="s">
        <v>162</v>
      </c>
      <c r="H29" s="208" t="s">
        <v>162</v>
      </c>
      <c r="I29" s="208" t="s">
        <v>162</v>
      </c>
      <c r="J29" s="208" t="s">
        <v>162</v>
      </c>
      <c r="K29" s="208" t="s">
        <v>162</v>
      </c>
      <c r="L29" s="208" t="s">
        <v>162</v>
      </c>
      <c r="M29" s="208" t="s">
        <v>162</v>
      </c>
      <c r="N29" s="208" t="s">
        <v>162</v>
      </c>
      <c r="O29" s="208" t="s">
        <v>162</v>
      </c>
      <c r="P29" s="208" t="s">
        <v>162</v>
      </c>
      <c r="Q29" s="208" t="s">
        <v>162</v>
      </c>
      <c r="R29" s="208" t="s">
        <v>162</v>
      </c>
      <c r="S29" s="208" t="s">
        <v>162</v>
      </c>
      <c r="T29" s="208" t="s">
        <v>162</v>
      </c>
      <c r="U29" s="208" t="s">
        <v>162</v>
      </c>
      <c r="V29" s="208" t="s">
        <v>162</v>
      </c>
      <c r="W29" s="208" t="s">
        <v>162</v>
      </c>
      <c r="X29" s="208" t="s">
        <v>162</v>
      </c>
      <c r="Y29" s="208" t="s">
        <v>162</v>
      </c>
      <c r="Z29" s="208" t="s">
        <v>162</v>
      </c>
      <c r="AA29" s="208" t="s">
        <v>162</v>
      </c>
      <c r="AB29" s="208" t="s">
        <v>162</v>
      </c>
      <c r="AC29" s="208" t="s">
        <v>162</v>
      </c>
      <c r="AD29" s="208" t="s">
        <v>162</v>
      </c>
      <c r="AE29" s="208" t="s">
        <v>162</v>
      </c>
      <c r="AF29" s="208" t="s">
        <v>162</v>
      </c>
      <c r="AG29" s="208" t="s">
        <v>162</v>
      </c>
      <c r="AH29" s="208" t="s">
        <v>162</v>
      </c>
      <c r="AI29" s="208" t="s">
        <v>162</v>
      </c>
      <c r="AJ29" s="208" t="s">
        <v>162</v>
      </c>
      <c r="AK29" s="208" t="s">
        <v>162</v>
      </c>
      <c r="AL29" s="208" t="s">
        <v>162</v>
      </c>
      <c r="AM29" s="208" t="s">
        <v>162</v>
      </c>
      <c r="AN29" s="208" t="s">
        <v>162</v>
      </c>
      <c r="AO29" s="208" t="s">
        <v>162</v>
      </c>
      <c r="AP29" s="208" t="s">
        <v>162</v>
      </c>
      <c r="AQ29" s="208" t="s">
        <v>162</v>
      </c>
      <c r="AR29" s="208" t="s">
        <v>162</v>
      </c>
      <c r="AS29" s="208" t="s">
        <v>162</v>
      </c>
      <c r="AT29" s="208" t="s">
        <v>162</v>
      </c>
      <c r="AU29" s="208" t="s">
        <v>162</v>
      </c>
      <c r="AV29" s="208" t="s">
        <v>162</v>
      </c>
      <c r="AW29" s="208" t="s">
        <v>162</v>
      </c>
      <c r="AX29" s="208" t="s">
        <v>162</v>
      </c>
      <c r="AY29" s="208" t="s">
        <v>162</v>
      </c>
      <c r="AZ29" s="208" t="s">
        <v>162</v>
      </c>
      <c r="BA29" s="208" t="s">
        <v>162</v>
      </c>
      <c r="BB29" s="208" t="s">
        <v>162</v>
      </c>
      <c r="BC29" s="208" t="s">
        <v>162</v>
      </c>
      <c r="BD29" s="208" t="s">
        <v>162</v>
      </c>
      <c r="BE29" s="208" t="s">
        <v>162</v>
      </c>
      <c r="BF29" s="208" t="s">
        <v>162</v>
      </c>
      <c r="BG29" s="208" t="s">
        <v>162</v>
      </c>
      <c r="BH29" s="208" t="s">
        <v>162</v>
      </c>
      <c r="BI29" s="208" t="s">
        <v>162</v>
      </c>
      <c r="BJ29" s="208" t="s">
        <v>162</v>
      </c>
      <c r="BK29" s="208" t="s">
        <v>162</v>
      </c>
      <c r="BL29" s="208" t="s">
        <v>162</v>
      </c>
      <c r="BM29" s="208" t="s">
        <v>162</v>
      </c>
      <c r="BN29" s="208" t="s">
        <v>162</v>
      </c>
      <c r="BO29" s="208" t="s">
        <v>162</v>
      </c>
      <c r="BP29" s="208" t="s">
        <v>162</v>
      </c>
      <c r="BQ29" s="208" t="s">
        <v>162</v>
      </c>
      <c r="BR29" s="208" t="s">
        <v>162</v>
      </c>
      <c r="BS29" s="208" t="s">
        <v>162</v>
      </c>
      <c r="BT29" s="208" t="s">
        <v>162</v>
      </c>
      <c r="BU29" s="208" t="s">
        <v>162</v>
      </c>
      <c r="BV29" s="208" t="s">
        <v>162</v>
      </c>
      <c r="BW29" s="208" t="s">
        <v>162</v>
      </c>
      <c r="BX29" s="208" t="s">
        <v>162</v>
      </c>
      <c r="BY29" s="208" t="s">
        <v>162</v>
      </c>
      <c r="BZ29" s="208" t="s">
        <v>162</v>
      </c>
      <c r="CA29" s="208" t="s">
        <v>162</v>
      </c>
      <c r="CB29" s="208" t="s">
        <v>162</v>
      </c>
      <c r="CC29" s="208" t="s">
        <v>162</v>
      </c>
      <c r="CD29" s="208" t="s">
        <v>162</v>
      </c>
      <c r="CE29" s="208" t="s">
        <v>162</v>
      </c>
      <c r="CF29" s="208" t="s">
        <v>162</v>
      </c>
      <c r="CG29" s="208" t="s">
        <v>162</v>
      </c>
      <c r="CH29" s="208" t="s">
        <v>162</v>
      </c>
      <c r="CI29" s="208" t="s">
        <v>162</v>
      </c>
      <c r="CJ29" s="208" t="s">
        <v>162</v>
      </c>
      <c r="CK29" s="208" t="s">
        <v>162</v>
      </c>
      <c r="CL29" s="208" t="s">
        <v>162</v>
      </c>
      <c r="CM29" s="208" t="s">
        <v>162</v>
      </c>
      <c r="CN29" s="208" t="s">
        <v>162</v>
      </c>
      <c r="CO29" s="208" t="s">
        <v>162</v>
      </c>
      <c r="CP29" s="208" t="s">
        <v>162</v>
      </c>
      <c r="CQ29" s="208" t="s">
        <v>162</v>
      </c>
      <c r="CR29" s="208" t="s">
        <v>162</v>
      </c>
      <c r="CS29" s="208" t="s">
        <v>162</v>
      </c>
      <c r="CT29" s="208" t="s">
        <v>162</v>
      </c>
      <c r="CU29" s="208" t="s">
        <v>162</v>
      </c>
      <c r="CV29" s="208" t="s">
        <v>162</v>
      </c>
      <c r="CW29" s="208" t="s">
        <v>162</v>
      </c>
      <c r="CX29" s="208" t="s">
        <v>162</v>
      </c>
      <c r="CY29" s="208" t="s">
        <v>162</v>
      </c>
      <c r="CZ29" s="208" t="s">
        <v>162</v>
      </c>
    </row>
    <row r="30" spans="1:104" x14ac:dyDescent="0.2">
      <c r="A30" s="16" t="s">
        <v>365</v>
      </c>
      <c r="B30" s="9" t="s">
        <v>366</v>
      </c>
      <c r="C30" s="15" t="s">
        <v>367</v>
      </c>
      <c r="D30" s="15" t="s">
        <v>58</v>
      </c>
      <c r="E30" s="84" t="s">
        <v>167</v>
      </c>
      <c r="F30" s="61" t="s">
        <v>167</v>
      </c>
      <c r="G30" s="61" t="s">
        <v>167</v>
      </c>
      <c r="H30" s="61" t="s">
        <v>167</v>
      </c>
      <c r="I30" s="61" t="s">
        <v>167</v>
      </c>
      <c r="J30" s="61" t="s">
        <v>167</v>
      </c>
      <c r="K30" s="61" t="s">
        <v>167</v>
      </c>
      <c r="L30" s="61" t="s">
        <v>167</v>
      </c>
      <c r="M30" s="61" t="s">
        <v>167</v>
      </c>
      <c r="N30" s="61" t="s">
        <v>167</v>
      </c>
      <c r="O30" s="61" t="s">
        <v>167</v>
      </c>
      <c r="P30" s="61" t="s">
        <v>167</v>
      </c>
      <c r="Q30" s="61" t="s">
        <v>167</v>
      </c>
      <c r="R30" s="61" t="s">
        <v>167</v>
      </c>
      <c r="S30" s="61" t="s">
        <v>167</v>
      </c>
      <c r="T30" s="61" t="s">
        <v>167</v>
      </c>
      <c r="U30" s="61" t="s">
        <v>167</v>
      </c>
      <c r="V30" s="61" t="s">
        <v>167</v>
      </c>
      <c r="W30" s="61" t="s">
        <v>167</v>
      </c>
      <c r="X30" s="61" t="s">
        <v>167</v>
      </c>
      <c r="Y30" s="61" t="s">
        <v>167</v>
      </c>
      <c r="Z30" s="61" t="s">
        <v>167</v>
      </c>
      <c r="AA30" s="61" t="s">
        <v>167</v>
      </c>
      <c r="AB30" s="61" t="s">
        <v>167</v>
      </c>
      <c r="AC30" s="61" t="s">
        <v>167</v>
      </c>
      <c r="AD30" s="61" t="s">
        <v>167</v>
      </c>
      <c r="AE30" s="61" t="s">
        <v>167</v>
      </c>
      <c r="AF30" s="61" t="s">
        <v>167</v>
      </c>
      <c r="AG30" s="61" t="s">
        <v>167</v>
      </c>
      <c r="AH30" s="61" t="s">
        <v>167</v>
      </c>
      <c r="AI30" s="61" t="s">
        <v>167</v>
      </c>
      <c r="AJ30" s="61" t="s">
        <v>167</v>
      </c>
      <c r="AK30" s="61" t="s">
        <v>167</v>
      </c>
      <c r="AL30" s="61" t="s">
        <v>167</v>
      </c>
      <c r="AM30" s="61" t="s">
        <v>167</v>
      </c>
      <c r="AN30" s="61" t="s">
        <v>167</v>
      </c>
      <c r="AO30" s="61" t="s">
        <v>167</v>
      </c>
      <c r="AP30" s="61" t="s">
        <v>167</v>
      </c>
      <c r="AQ30" s="61" t="s">
        <v>167</v>
      </c>
      <c r="AR30" s="61" t="s">
        <v>167</v>
      </c>
      <c r="AS30" s="61" t="s">
        <v>167</v>
      </c>
      <c r="AT30" s="61" t="s">
        <v>167</v>
      </c>
      <c r="AU30" s="61" t="s">
        <v>167</v>
      </c>
      <c r="AV30" s="61" t="s">
        <v>167</v>
      </c>
      <c r="AW30" s="61" t="s">
        <v>167</v>
      </c>
      <c r="AX30" s="61" t="s">
        <v>167</v>
      </c>
      <c r="AY30" s="61" t="s">
        <v>167</v>
      </c>
      <c r="AZ30" s="61" t="s">
        <v>167</v>
      </c>
      <c r="BA30" s="61" t="s">
        <v>167</v>
      </c>
      <c r="BB30" s="61" t="s">
        <v>167</v>
      </c>
      <c r="BC30" s="61" t="s">
        <v>167</v>
      </c>
      <c r="BD30" s="61" t="s">
        <v>167</v>
      </c>
      <c r="BE30" s="61" t="s">
        <v>167</v>
      </c>
      <c r="BF30" s="61" t="s">
        <v>167</v>
      </c>
      <c r="BG30" s="61" t="s">
        <v>167</v>
      </c>
      <c r="BH30" s="61" t="s">
        <v>167</v>
      </c>
      <c r="BI30" s="61" t="s">
        <v>167</v>
      </c>
      <c r="BJ30" s="61" t="s">
        <v>167</v>
      </c>
      <c r="BK30" s="61" t="s">
        <v>167</v>
      </c>
      <c r="BL30" s="61" t="s">
        <v>167</v>
      </c>
      <c r="BM30" s="61" t="s">
        <v>167</v>
      </c>
      <c r="BN30" s="61" t="s">
        <v>167</v>
      </c>
      <c r="BO30" s="61" t="s">
        <v>167</v>
      </c>
      <c r="BP30" s="61" t="s">
        <v>167</v>
      </c>
      <c r="BQ30" s="61" t="s">
        <v>167</v>
      </c>
      <c r="BR30" s="61" t="s">
        <v>167</v>
      </c>
      <c r="BS30" s="61" t="s">
        <v>167</v>
      </c>
      <c r="BT30" s="61" t="s">
        <v>167</v>
      </c>
      <c r="BU30" s="61" t="s">
        <v>167</v>
      </c>
      <c r="BV30" s="61" t="s">
        <v>167</v>
      </c>
      <c r="BW30" s="61" t="s">
        <v>167</v>
      </c>
      <c r="BX30" s="61" t="s">
        <v>167</v>
      </c>
      <c r="BY30" s="61" t="s">
        <v>167</v>
      </c>
      <c r="BZ30" s="61" t="s">
        <v>167</v>
      </c>
      <c r="CA30" s="61" t="s">
        <v>167</v>
      </c>
      <c r="CB30" s="61" t="s">
        <v>167</v>
      </c>
      <c r="CC30" s="61" t="s">
        <v>167</v>
      </c>
      <c r="CD30" s="61" t="s">
        <v>167</v>
      </c>
      <c r="CE30" s="61" t="s">
        <v>167</v>
      </c>
      <c r="CF30" s="61" t="s">
        <v>167</v>
      </c>
      <c r="CG30" s="61" t="s">
        <v>167</v>
      </c>
      <c r="CH30" s="61" t="s">
        <v>167</v>
      </c>
      <c r="CI30" s="61" t="s">
        <v>167</v>
      </c>
      <c r="CJ30" s="61" t="s">
        <v>167</v>
      </c>
      <c r="CK30" s="61" t="s">
        <v>167</v>
      </c>
      <c r="CL30" s="61" t="s">
        <v>167</v>
      </c>
      <c r="CM30" s="61" t="s">
        <v>167</v>
      </c>
      <c r="CN30" s="61" t="s">
        <v>167</v>
      </c>
      <c r="CO30" s="61" t="s">
        <v>167</v>
      </c>
      <c r="CP30" s="61" t="s">
        <v>167</v>
      </c>
      <c r="CQ30" s="61" t="s">
        <v>167</v>
      </c>
      <c r="CR30" s="61" t="s">
        <v>167</v>
      </c>
      <c r="CS30" s="61" t="s">
        <v>167</v>
      </c>
      <c r="CT30" s="61" t="s">
        <v>167</v>
      </c>
      <c r="CU30" s="61" t="s">
        <v>167</v>
      </c>
      <c r="CV30" s="61" t="s">
        <v>167</v>
      </c>
      <c r="CW30" s="61" t="s">
        <v>167</v>
      </c>
      <c r="CX30" s="61" t="s">
        <v>167</v>
      </c>
      <c r="CY30" s="61" t="s">
        <v>167</v>
      </c>
      <c r="CZ30" s="61" t="s">
        <v>167</v>
      </c>
    </row>
    <row r="31" spans="1:104" x14ac:dyDescent="0.2">
      <c r="A31" s="16" t="s">
        <v>368</v>
      </c>
      <c r="B31" s="9" t="s">
        <v>369</v>
      </c>
      <c r="C31" s="15" t="s">
        <v>367</v>
      </c>
      <c r="D31" s="15" t="s">
        <v>58</v>
      </c>
      <c r="E31" s="84" t="s">
        <v>167</v>
      </c>
      <c r="F31" s="61" t="s">
        <v>167</v>
      </c>
      <c r="G31" s="61" t="s">
        <v>167</v>
      </c>
      <c r="H31" s="61" t="s">
        <v>167</v>
      </c>
      <c r="I31" s="61" t="s">
        <v>167</v>
      </c>
      <c r="J31" s="61" t="s">
        <v>167</v>
      </c>
      <c r="K31" s="61" t="s">
        <v>167</v>
      </c>
      <c r="L31" s="61" t="s">
        <v>167</v>
      </c>
      <c r="M31" s="61" t="s">
        <v>167</v>
      </c>
      <c r="N31" s="61" t="s">
        <v>167</v>
      </c>
      <c r="O31" s="61" t="s">
        <v>167</v>
      </c>
      <c r="P31" s="61" t="s">
        <v>167</v>
      </c>
      <c r="Q31" s="61" t="s">
        <v>167</v>
      </c>
      <c r="R31" s="61" t="s">
        <v>167</v>
      </c>
      <c r="S31" s="61" t="s">
        <v>167</v>
      </c>
      <c r="T31" s="61" t="s">
        <v>167</v>
      </c>
      <c r="U31" s="61" t="s">
        <v>167</v>
      </c>
      <c r="V31" s="61" t="s">
        <v>167</v>
      </c>
      <c r="W31" s="61" t="s">
        <v>167</v>
      </c>
      <c r="X31" s="61" t="s">
        <v>167</v>
      </c>
      <c r="Y31" s="61" t="s">
        <v>167</v>
      </c>
      <c r="Z31" s="61" t="s">
        <v>167</v>
      </c>
      <c r="AA31" s="61" t="s">
        <v>167</v>
      </c>
      <c r="AB31" s="61" t="s">
        <v>167</v>
      </c>
      <c r="AC31" s="61" t="s">
        <v>167</v>
      </c>
      <c r="AD31" s="61" t="s">
        <v>167</v>
      </c>
      <c r="AE31" s="61" t="s">
        <v>167</v>
      </c>
      <c r="AF31" s="61" t="s">
        <v>167</v>
      </c>
      <c r="AG31" s="61" t="s">
        <v>167</v>
      </c>
      <c r="AH31" s="61" t="s">
        <v>167</v>
      </c>
      <c r="AI31" s="61" t="s">
        <v>167</v>
      </c>
      <c r="AJ31" s="61" t="s">
        <v>167</v>
      </c>
      <c r="AK31" s="61" t="s">
        <v>167</v>
      </c>
      <c r="AL31" s="61" t="s">
        <v>167</v>
      </c>
      <c r="AM31" s="61" t="s">
        <v>167</v>
      </c>
      <c r="AN31" s="61" t="s">
        <v>167</v>
      </c>
      <c r="AO31" s="61" t="s">
        <v>167</v>
      </c>
      <c r="AP31" s="61" t="s">
        <v>167</v>
      </c>
      <c r="AQ31" s="61" t="s">
        <v>167</v>
      </c>
      <c r="AR31" s="61" t="s">
        <v>167</v>
      </c>
      <c r="AS31" s="61" t="s">
        <v>167</v>
      </c>
      <c r="AT31" s="61" t="s">
        <v>167</v>
      </c>
      <c r="AU31" s="61" t="s">
        <v>167</v>
      </c>
      <c r="AV31" s="61" t="s">
        <v>167</v>
      </c>
      <c r="AW31" s="61" t="s">
        <v>167</v>
      </c>
      <c r="AX31" s="61" t="s">
        <v>167</v>
      </c>
      <c r="AY31" s="61" t="s">
        <v>167</v>
      </c>
      <c r="AZ31" s="61" t="s">
        <v>167</v>
      </c>
      <c r="BA31" s="61" t="s">
        <v>167</v>
      </c>
      <c r="BB31" s="61" t="s">
        <v>167</v>
      </c>
      <c r="BC31" s="61" t="s">
        <v>167</v>
      </c>
      <c r="BD31" s="61" t="s">
        <v>167</v>
      </c>
      <c r="BE31" s="61" t="s">
        <v>167</v>
      </c>
      <c r="BF31" s="61" t="s">
        <v>167</v>
      </c>
      <c r="BG31" s="61" t="s">
        <v>167</v>
      </c>
      <c r="BH31" s="61" t="s">
        <v>167</v>
      </c>
      <c r="BI31" s="61" t="s">
        <v>167</v>
      </c>
      <c r="BJ31" s="61" t="s">
        <v>167</v>
      </c>
      <c r="BK31" s="61" t="s">
        <v>167</v>
      </c>
      <c r="BL31" s="61" t="s">
        <v>167</v>
      </c>
      <c r="BM31" s="61" t="s">
        <v>167</v>
      </c>
      <c r="BN31" s="61" t="s">
        <v>167</v>
      </c>
      <c r="BO31" s="61" t="s">
        <v>167</v>
      </c>
      <c r="BP31" s="61" t="s">
        <v>167</v>
      </c>
      <c r="BQ31" s="61" t="s">
        <v>167</v>
      </c>
      <c r="BR31" s="61" t="s">
        <v>167</v>
      </c>
      <c r="BS31" s="61" t="s">
        <v>167</v>
      </c>
      <c r="BT31" s="61" t="s">
        <v>167</v>
      </c>
      <c r="BU31" s="61" t="s">
        <v>167</v>
      </c>
      <c r="BV31" s="61" t="s">
        <v>167</v>
      </c>
      <c r="BW31" s="61" t="s">
        <v>167</v>
      </c>
      <c r="BX31" s="61" t="s">
        <v>167</v>
      </c>
      <c r="BY31" s="61" t="s">
        <v>167</v>
      </c>
      <c r="BZ31" s="61" t="s">
        <v>167</v>
      </c>
      <c r="CA31" s="61" t="s">
        <v>167</v>
      </c>
      <c r="CB31" s="61" t="s">
        <v>167</v>
      </c>
      <c r="CC31" s="61" t="s">
        <v>167</v>
      </c>
      <c r="CD31" s="61" t="s">
        <v>167</v>
      </c>
      <c r="CE31" s="61" t="s">
        <v>167</v>
      </c>
      <c r="CF31" s="61" t="s">
        <v>167</v>
      </c>
      <c r="CG31" s="61" t="s">
        <v>167</v>
      </c>
      <c r="CH31" s="61" t="s">
        <v>167</v>
      </c>
      <c r="CI31" s="61" t="s">
        <v>167</v>
      </c>
      <c r="CJ31" s="61" t="s">
        <v>167</v>
      </c>
      <c r="CK31" s="61" t="s">
        <v>167</v>
      </c>
      <c r="CL31" s="61" t="s">
        <v>167</v>
      </c>
      <c r="CM31" s="61" t="s">
        <v>167</v>
      </c>
      <c r="CN31" s="61" t="s">
        <v>167</v>
      </c>
      <c r="CO31" s="61" t="s">
        <v>167</v>
      </c>
      <c r="CP31" s="61" t="s">
        <v>167</v>
      </c>
      <c r="CQ31" s="61" t="s">
        <v>167</v>
      </c>
      <c r="CR31" s="61" t="s">
        <v>167</v>
      </c>
      <c r="CS31" s="61" t="s">
        <v>167</v>
      </c>
      <c r="CT31" s="61" t="s">
        <v>167</v>
      </c>
      <c r="CU31" s="61" t="s">
        <v>167</v>
      </c>
      <c r="CV31" s="61" t="s">
        <v>167</v>
      </c>
      <c r="CW31" s="61" t="s">
        <v>167</v>
      </c>
      <c r="CX31" s="61" t="s">
        <v>167</v>
      </c>
      <c r="CY31" s="61" t="s">
        <v>167</v>
      </c>
      <c r="CZ31" s="61" t="s">
        <v>167</v>
      </c>
    </row>
    <row r="32" spans="1:104" x14ac:dyDescent="0.2">
      <c r="A32" s="16" t="s">
        <v>370</v>
      </c>
      <c r="B32" s="9" t="s">
        <v>371</v>
      </c>
      <c r="C32" s="15" t="s">
        <v>367</v>
      </c>
      <c r="D32" s="15" t="s">
        <v>58</v>
      </c>
      <c r="E32" s="84" t="s">
        <v>167</v>
      </c>
      <c r="F32" s="61" t="s">
        <v>167</v>
      </c>
      <c r="G32" s="61" t="s">
        <v>167</v>
      </c>
      <c r="H32" s="61" t="s">
        <v>167</v>
      </c>
      <c r="I32" s="61" t="s">
        <v>167</v>
      </c>
      <c r="J32" s="61" t="s">
        <v>167</v>
      </c>
      <c r="K32" s="61" t="s">
        <v>167</v>
      </c>
      <c r="L32" s="61" t="s">
        <v>167</v>
      </c>
      <c r="M32" s="61" t="s">
        <v>167</v>
      </c>
      <c r="N32" s="61" t="s">
        <v>167</v>
      </c>
      <c r="O32" s="61" t="s">
        <v>167</v>
      </c>
      <c r="P32" s="61" t="s">
        <v>167</v>
      </c>
      <c r="Q32" s="61" t="s">
        <v>167</v>
      </c>
      <c r="R32" s="61" t="s">
        <v>167</v>
      </c>
      <c r="S32" s="61" t="s">
        <v>167</v>
      </c>
      <c r="T32" s="61" t="s">
        <v>167</v>
      </c>
      <c r="U32" s="61" t="s">
        <v>167</v>
      </c>
      <c r="V32" s="61" t="s">
        <v>167</v>
      </c>
      <c r="W32" s="61" t="s">
        <v>167</v>
      </c>
      <c r="X32" s="61" t="s">
        <v>167</v>
      </c>
      <c r="Y32" s="61" t="s">
        <v>167</v>
      </c>
      <c r="Z32" s="61" t="s">
        <v>167</v>
      </c>
      <c r="AA32" s="61" t="s">
        <v>167</v>
      </c>
      <c r="AB32" s="61" t="s">
        <v>167</v>
      </c>
      <c r="AC32" s="61" t="s">
        <v>167</v>
      </c>
      <c r="AD32" s="61" t="s">
        <v>167</v>
      </c>
      <c r="AE32" s="61" t="s">
        <v>167</v>
      </c>
      <c r="AF32" s="61" t="s">
        <v>167</v>
      </c>
      <c r="AG32" s="61" t="s">
        <v>167</v>
      </c>
      <c r="AH32" s="61" t="s">
        <v>167</v>
      </c>
      <c r="AI32" s="61" t="s">
        <v>167</v>
      </c>
      <c r="AJ32" s="61" t="s">
        <v>167</v>
      </c>
      <c r="AK32" s="61" t="s">
        <v>167</v>
      </c>
      <c r="AL32" s="61" t="s">
        <v>167</v>
      </c>
      <c r="AM32" s="61" t="s">
        <v>167</v>
      </c>
      <c r="AN32" s="61" t="s">
        <v>167</v>
      </c>
      <c r="AO32" s="61" t="s">
        <v>167</v>
      </c>
      <c r="AP32" s="61" t="s">
        <v>167</v>
      </c>
      <c r="AQ32" s="61" t="s">
        <v>167</v>
      </c>
      <c r="AR32" s="61" t="s">
        <v>167</v>
      </c>
      <c r="AS32" s="61" t="s">
        <v>167</v>
      </c>
      <c r="AT32" s="61" t="s">
        <v>167</v>
      </c>
      <c r="AU32" s="61" t="s">
        <v>167</v>
      </c>
      <c r="AV32" s="61" t="s">
        <v>167</v>
      </c>
      <c r="AW32" s="61" t="s">
        <v>167</v>
      </c>
      <c r="AX32" s="61" t="s">
        <v>167</v>
      </c>
      <c r="AY32" s="61" t="s">
        <v>167</v>
      </c>
      <c r="AZ32" s="61" t="s">
        <v>167</v>
      </c>
      <c r="BA32" s="61" t="s">
        <v>167</v>
      </c>
      <c r="BB32" s="61" t="s">
        <v>167</v>
      </c>
      <c r="BC32" s="61" t="s">
        <v>167</v>
      </c>
      <c r="BD32" s="61" t="s">
        <v>167</v>
      </c>
      <c r="BE32" s="61" t="s">
        <v>167</v>
      </c>
      <c r="BF32" s="61" t="s">
        <v>167</v>
      </c>
      <c r="BG32" s="61" t="s">
        <v>167</v>
      </c>
      <c r="BH32" s="61" t="s">
        <v>167</v>
      </c>
      <c r="BI32" s="61" t="s">
        <v>167</v>
      </c>
      <c r="BJ32" s="61" t="s">
        <v>167</v>
      </c>
      <c r="BK32" s="61" t="s">
        <v>167</v>
      </c>
      <c r="BL32" s="61" t="s">
        <v>167</v>
      </c>
      <c r="BM32" s="61" t="s">
        <v>167</v>
      </c>
      <c r="BN32" s="61" t="s">
        <v>167</v>
      </c>
      <c r="BO32" s="61" t="s">
        <v>167</v>
      </c>
      <c r="BP32" s="61" t="s">
        <v>167</v>
      </c>
      <c r="BQ32" s="61" t="s">
        <v>167</v>
      </c>
      <c r="BR32" s="61" t="s">
        <v>167</v>
      </c>
      <c r="BS32" s="61" t="s">
        <v>167</v>
      </c>
      <c r="BT32" s="61" t="s">
        <v>167</v>
      </c>
      <c r="BU32" s="61" t="s">
        <v>167</v>
      </c>
      <c r="BV32" s="61" t="s">
        <v>167</v>
      </c>
      <c r="BW32" s="61" t="s">
        <v>167</v>
      </c>
      <c r="BX32" s="61" t="s">
        <v>167</v>
      </c>
      <c r="BY32" s="61" t="s">
        <v>167</v>
      </c>
      <c r="BZ32" s="61" t="s">
        <v>167</v>
      </c>
      <c r="CA32" s="61" t="s">
        <v>167</v>
      </c>
      <c r="CB32" s="61" t="s">
        <v>167</v>
      </c>
      <c r="CC32" s="61" t="s">
        <v>167</v>
      </c>
      <c r="CD32" s="61" t="s">
        <v>167</v>
      </c>
      <c r="CE32" s="61" t="s">
        <v>167</v>
      </c>
      <c r="CF32" s="61" t="s">
        <v>167</v>
      </c>
      <c r="CG32" s="61" t="s">
        <v>167</v>
      </c>
      <c r="CH32" s="61" t="s">
        <v>167</v>
      </c>
      <c r="CI32" s="61" t="s">
        <v>167</v>
      </c>
      <c r="CJ32" s="61" t="s">
        <v>167</v>
      </c>
      <c r="CK32" s="61" t="s">
        <v>167</v>
      </c>
      <c r="CL32" s="61" t="s">
        <v>167</v>
      </c>
      <c r="CM32" s="61" t="s">
        <v>167</v>
      </c>
      <c r="CN32" s="61" t="s">
        <v>167</v>
      </c>
      <c r="CO32" s="61" t="s">
        <v>167</v>
      </c>
      <c r="CP32" s="61" t="s">
        <v>167</v>
      </c>
      <c r="CQ32" s="61" t="s">
        <v>167</v>
      </c>
      <c r="CR32" s="61" t="s">
        <v>167</v>
      </c>
      <c r="CS32" s="61" t="s">
        <v>167</v>
      </c>
      <c r="CT32" s="61" t="s">
        <v>167</v>
      </c>
      <c r="CU32" s="61" t="s">
        <v>167</v>
      </c>
      <c r="CV32" s="61" t="s">
        <v>167</v>
      </c>
      <c r="CW32" s="61" t="s">
        <v>167</v>
      </c>
      <c r="CX32" s="61" t="s">
        <v>167</v>
      </c>
      <c r="CY32" s="61" t="s">
        <v>167</v>
      </c>
      <c r="CZ32" s="61" t="s">
        <v>167</v>
      </c>
    </row>
    <row r="33" spans="1:104" x14ac:dyDescent="0.2">
      <c r="A33" s="16" t="s">
        <v>372</v>
      </c>
      <c r="B33" s="9" t="s">
        <v>373</v>
      </c>
      <c r="C33" s="15" t="s">
        <v>367</v>
      </c>
      <c r="D33" s="15" t="s">
        <v>58</v>
      </c>
      <c r="E33" s="84" t="s">
        <v>167</v>
      </c>
      <c r="F33" s="61" t="s">
        <v>167</v>
      </c>
      <c r="G33" s="61" t="s">
        <v>167</v>
      </c>
      <c r="H33" s="61" t="s">
        <v>167</v>
      </c>
      <c r="I33" s="61" t="s">
        <v>167</v>
      </c>
      <c r="J33" s="61" t="s">
        <v>167</v>
      </c>
      <c r="K33" s="61" t="s">
        <v>167</v>
      </c>
      <c r="L33" s="61" t="s">
        <v>167</v>
      </c>
      <c r="M33" s="61" t="s">
        <v>167</v>
      </c>
      <c r="N33" s="61" t="s">
        <v>167</v>
      </c>
      <c r="O33" s="61" t="s">
        <v>167</v>
      </c>
      <c r="P33" s="61" t="s">
        <v>167</v>
      </c>
      <c r="Q33" s="61" t="s">
        <v>167</v>
      </c>
      <c r="R33" s="61" t="s">
        <v>167</v>
      </c>
      <c r="S33" s="61" t="s">
        <v>167</v>
      </c>
      <c r="T33" s="61" t="s">
        <v>167</v>
      </c>
      <c r="U33" s="61" t="s">
        <v>167</v>
      </c>
      <c r="V33" s="61" t="s">
        <v>167</v>
      </c>
      <c r="W33" s="61" t="s">
        <v>167</v>
      </c>
      <c r="X33" s="61" t="s">
        <v>167</v>
      </c>
      <c r="Y33" s="61" t="s">
        <v>167</v>
      </c>
      <c r="Z33" s="61" t="s">
        <v>167</v>
      </c>
      <c r="AA33" s="61" t="s">
        <v>167</v>
      </c>
      <c r="AB33" s="61" t="s">
        <v>167</v>
      </c>
      <c r="AC33" s="61" t="s">
        <v>167</v>
      </c>
      <c r="AD33" s="61" t="s">
        <v>167</v>
      </c>
      <c r="AE33" s="61" t="s">
        <v>167</v>
      </c>
      <c r="AF33" s="61" t="s">
        <v>167</v>
      </c>
      <c r="AG33" s="61" t="s">
        <v>167</v>
      </c>
      <c r="AH33" s="61" t="s">
        <v>167</v>
      </c>
      <c r="AI33" s="61" t="s">
        <v>167</v>
      </c>
      <c r="AJ33" s="61" t="s">
        <v>167</v>
      </c>
      <c r="AK33" s="61" t="s">
        <v>167</v>
      </c>
      <c r="AL33" s="61" t="s">
        <v>167</v>
      </c>
      <c r="AM33" s="61" t="s">
        <v>167</v>
      </c>
      <c r="AN33" s="61" t="s">
        <v>167</v>
      </c>
      <c r="AO33" s="61" t="s">
        <v>167</v>
      </c>
      <c r="AP33" s="61" t="s">
        <v>167</v>
      </c>
      <c r="AQ33" s="61" t="s">
        <v>167</v>
      </c>
      <c r="AR33" s="61" t="s">
        <v>167</v>
      </c>
      <c r="AS33" s="61" t="s">
        <v>167</v>
      </c>
      <c r="AT33" s="61" t="s">
        <v>167</v>
      </c>
      <c r="AU33" s="61" t="s">
        <v>167</v>
      </c>
      <c r="AV33" s="61" t="s">
        <v>167</v>
      </c>
      <c r="AW33" s="61" t="s">
        <v>167</v>
      </c>
      <c r="AX33" s="61" t="s">
        <v>167</v>
      </c>
      <c r="AY33" s="61" t="s">
        <v>167</v>
      </c>
      <c r="AZ33" s="61" t="s">
        <v>167</v>
      </c>
      <c r="BA33" s="61" t="s">
        <v>167</v>
      </c>
      <c r="BB33" s="61" t="s">
        <v>167</v>
      </c>
      <c r="BC33" s="61" t="s">
        <v>167</v>
      </c>
      <c r="BD33" s="61" t="s">
        <v>167</v>
      </c>
      <c r="BE33" s="61" t="s">
        <v>167</v>
      </c>
      <c r="BF33" s="61" t="s">
        <v>167</v>
      </c>
      <c r="BG33" s="61" t="s">
        <v>167</v>
      </c>
      <c r="BH33" s="61" t="s">
        <v>167</v>
      </c>
      <c r="BI33" s="61" t="s">
        <v>167</v>
      </c>
      <c r="BJ33" s="61" t="s">
        <v>167</v>
      </c>
      <c r="BK33" s="61" t="s">
        <v>167</v>
      </c>
      <c r="BL33" s="61" t="s">
        <v>167</v>
      </c>
      <c r="BM33" s="61" t="s">
        <v>167</v>
      </c>
      <c r="BN33" s="61" t="s">
        <v>167</v>
      </c>
      <c r="BO33" s="61" t="s">
        <v>167</v>
      </c>
      <c r="BP33" s="61" t="s">
        <v>167</v>
      </c>
      <c r="BQ33" s="61" t="s">
        <v>167</v>
      </c>
      <c r="BR33" s="61" t="s">
        <v>167</v>
      </c>
      <c r="BS33" s="61" t="s">
        <v>167</v>
      </c>
      <c r="BT33" s="61" t="s">
        <v>167</v>
      </c>
      <c r="BU33" s="61" t="s">
        <v>167</v>
      </c>
      <c r="BV33" s="61" t="s">
        <v>167</v>
      </c>
      <c r="BW33" s="61" t="s">
        <v>167</v>
      </c>
      <c r="BX33" s="61" t="s">
        <v>167</v>
      </c>
      <c r="BY33" s="61" t="s">
        <v>167</v>
      </c>
      <c r="BZ33" s="61" t="s">
        <v>167</v>
      </c>
      <c r="CA33" s="61" t="s">
        <v>167</v>
      </c>
      <c r="CB33" s="61" t="s">
        <v>167</v>
      </c>
      <c r="CC33" s="61" t="s">
        <v>167</v>
      </c>
      <c r="CD33" s="61" t="s">
        <v>167</v>
      </c>
      <c r="CE33" s="61" t="s">
        <v>167</v>
      </c>
      <c r="CF33" s="61" t="s">
        <v>167</v>
      </c>
      <c r="CG33" s="61" t="s">
        <v>167</v>
      </c>
      <c r="CH33" s="61" t="s">
        <v>167</v>
      </c>
      <c r="CI33" s="61" t="s">
        <v>167</v>
      </c>
      <c r="CJ33" s="61" t="s">
        <v>167</v>
      </c>
      <c r="CK33" s="61" t="s">
        <v>167</v>
      </c>
      <c r="CL33" s="61" t="s">
        <v>167</v>
      </c>
      <c r="CM33" s="61" t="s">
        <v>167</v>
      </c>
      <c r="CN33" s="61" t="s">
        <v>167</v>
      </c>
      <c r="CO33" s="61" t="s">
        <v>167</v>
      </c>
      <c r="CP33" s="61" t="s">
        <v>167</v>
      </c>
      <c r="CQ33" s="61" t="s">
        <v>167</v>
      </c>
      <c r="CR33" s="61" t="s">
        <v>167</v>
      </c>
      <c r="CS33" s="61" t="s">
        <v>167</v>
      </c>
      <c r="CT33" s="61" t="s">
        <v>167</v>
      </c>
      <c r="CU33" s="61" t="s">
        <v>167</v>
      </c>
      <c r="CV33" s="61" t="s">
        <v>167</v>
      </c>
      <c r="CW33" s="61" t="s">
        <v>167</v>
      </c>
      <c r="CX33" s="61" t="s">
        <v>167</v>
      </c>
      <c r="CY33" s="61" t="s">
        <v>167</v>
      </c>
      <c r="CZ33" s="61" t="s">
        <v>167</v>
      </c>
    </row>
    <row r="34" spans="1:104" ht="28.5" x14ac:dyDescent="0.2">
      <c r="A34" s="16" t="s">
        <v>374</v>
      </c>
      <c r="B34" s="9" t="s">
        <v>375</v>
      </c>
      <c r="C34" s="15" t="s">
        <v>376</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x14ac:dyDescent="0.2">
      <c r="A35" s="16" t="s">
        <v>377</v>
      </c>
      <c r="B35" s="9" t="s">
        <v>378</v>
      </c>
      <c r="C35" s="15" t="s">
        <v>379</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x14ac:dyDescent="0.2">
      <c r="A36" s="16"/>
      <c r="B36" s="219" t="s">
        <v>380</v>
      </c>
      <c r="C36" s="15" t="s">
        <v>381</v>
      </c>
      <c r="D36" s="15" t="s">
        <v>161</v>
      </c>
      <c r="E36" s="207" t="s">
        <v>162</v>
      </c>
      <c r="F36" s="208" t="s">
        <v>162</v>
      </c>
      <c r="G36" s="208" t="s">
        <v>162</v>
      </c>
      <c r="H36" s="208" t="s">
        <v>162</v>
      </c>
      <c r="I36" s="208" t="s">
        <v>162</v>
      </c>
      <c r="J36" s="208" t="s">
        <v>162</v>
      </c>
      <c r="K36" s="208" t="s">
        <v>162</v>
      </c>
      <c r="L36" s="208" t="s">
        <v>162</v>
      </c>
      <c r="M36" s="208" t="s">
        <v>162</v>
      </c>
      <c r="N36" s="208" t="s">
        <v>162</v>
      </c>
      <c r="O36" s="208" t="s">
        <v>162</v>
      </c>
      <c r="P36" s="208" t="s">
        <v>162</v>
      </c>
      <c r="Q36" s="208" t="s">
        <v>162</v>
      </c>
      <c r="R36" s="208" t="s">
        <v>162</v>
      </c>
      <c r="S36" s="208" t="s">
        <v>162</v>
      </c>
      <c r="T36" s="208" t="s">
        <v>162</v>
      </c>
      <c r="U36" s="208" t="s">
        <v>162</v>
      </c>
      <c r="V36" s="208" t="s">
        <v>162</v>
      </c>
      <c r="W36" s="208" t="s">
        <v>162</v>
      </c>
      <c r="X36" s="208" t="s">
        <v>162</v>
      </c>
      <c r="Y36" s="208" t="s">
        <v>162</v>
      </c>
      <c r="Z36" s="208" t="s">
        <v>162</v>
      </c>
      <c r="AA36" s="208" t="s">
        <v>162</v>
      </c>
      <c r="AB36" s="208" t="s">
        <v>162</v>
      </c>
      <c r="AC36" s="208" t="s">
        <v>162</v>
      </c>
      <c r="AD36" s="208" t="s">
        <v>162</v>
      </c>
      <c r="AE36" s="208" t="s">
        <v>162</v>
      </c>
      <c r="AF36" s="208" t="s">
        <v>162</v>
      </c>
      <c r="AG36" s="208" t="s">
        <v>162</v>
      </c>
      <c r="AH36" s="208" t="s">
        <v>162</v>
      </c>
      <c r="AI36" s="208" t="s">
        <v>162</v>
      </c>
      <c r="AJ36" s="208" t="s">
        <v>162</v>
      </c>
      <c r="AK36" s="208" t="s">
        <v>162</v>
      </c>
      <c r="AL36" s="208" t="s">
        <v>162</v>
      </c>
      <c r="AM36" s="208" t="s">
        <v>162</v>
      </c>
      <c r="AN36" s="208" t="s">
        <v>162</v>
      </c>
      <c r="AO36" s="208" t="s">
        <v>162</v>
      </c>
      <c r="AP36" s="208" t="s">
        <v>162</v>
      </c>
      <c r="AQ36" s="208" t="s">
        <v>162</v>
      </c>
      <c r="AR36" s="208" t="s">
        <v>162</v>
      </c>
      <c r="AS36" s="208" t="s">
        <v>162</v>
      </c>
      <c r="AT36" s="208" t="s">
        <v>162</v>
      </c>
      <c r="AU36" s="208" t="s">
        <v>162</v>
      </c>
      <c r="AV36" s="208" t="s">
        <v>162</v>
      </c>
      <c r="AW36" s="208" t="s">
        <v>162</v>
      </c>
      <c r="AX36" s="208" t="s">
        <v>162</v>
      </c>
      <c r="AY36" s="208" t="s">
        <v>162</v>
      </c>
      <c r="AZ36" s="208" t="s">
        <v>162</v>
      </c>
      <c r="BA36" s="208" t="s">
        <v>162</v>
      </c>
      <c r="BB36" s="208" t="s">
        <v>162</v>
      </c>
      <c r="BC36" s="208" t="s">
        <v>162</v>
      </c>
      <c r="BD36" s="208" t="s">
        <v>162</v>
      </c>
      <c r="BE36" s="208" t="s">
        <v>162</v>
      </c>
      <c r="BF36" s="208" t="s">
        <v>162</v>
      </c>
      <c r="BG36" s="208" t="s">
        <v>162</v>
      </c>
      <c r="BH36" s="208" t="s">
        <v>162</v>
      </c>
      <c r="BI36" s="208" t="s">
        <v>162</v>
      </c>
      <c r="BJ36" s="208" t="s">
        <v>162</v>
      </c>
      <c r="BK36" s="208" t="s">
        <v>162</v>
      </c>
      <c r="BL36" s="208" t="s">
        <v>162</v>
      </c>
      <c r="BM36" s="208" t="s">
        <v>162</v>
      </c>
      <c r="BN36" s="208" t="s">
        <v>162</v>
      </c>
      <c r="BO36" s="208" t="s">
        <v>162</v>
      </c>
      <c r="BP36" s="208" t="s">
        <v>162</v>
      </c>
      <c r="BQ36" s="208" t="s">
        <v>162</v>
      </c>
      <c r="BR36" s="208" t="s">
        <v>162</v>
      </c>
      <c r="BS36" s="208" t="s">
        <v>162</v>
      </c>
      <c r="BT36" s="208" t="s">
        <v>162</v>
      </c>
      <c r="BU36" s="208" t="s">
        <v>162</v>
      </c>
      <c r="BV36" s="208" t="s">
        <v>162</v>
      </c>
      <c r="BW36" s="208" t="s">
        <v>162</v>
      </c>
      <c r="BX36" s="208" t="s">
        <v>162</v>
      </c>
      <c r="BY36" s="208" t="s">
        <v>162</v>
      </c>
      <c r="BZ36" s="208" t="s">
        <v>162</v>
      </c>
      <c r="CA36" s="208" t="s">
        <v>162</v>
      </c>
      <c r="CB36" s="208" t="s">
        <v>162</v>
      </c>
      <c r="CC36" s="208" t="s">
        <v>162</v>
      </c>
      <c r="CD36" s="208" t="s">
        <v>162</v>
      </c>
      <c r="CE36" s="208" t="s">
        <v>162</v>
      </c>
      <c r="CF36" s="208" t="s">
        <v>162</v>
      </c>
      <c r="CG36" s="208" t="s">
        <v>162</v>
      </c>
      <c r="CH36" s="208" t="s">
        <v>162</v>
      </c>
      <c r="CI36" s="208" t="s">
        <v>162</v>
      </c>
      <c r="CJ36" s="208" t="s">
        <v>162</v>
      </c>
      <c r="CK36" s="208" t="s">
        <v>162</v>
      </c>
      <c r="CL36" s="208" t="s">
        <v>162</v>
      </c>
      <c r="CM36" s="208" t="s">
        <v>162</v>
      </c>
      <c r="CN36" s="208" t="s">
        <v>162</v>
      </c>
      <c r="CO36" s="208" t="s">
        <v>162</v>
      </c>
      <c r="CP36" s="208" t="s">
        <v>162</v>
      </c>
      <c r="CQ36" s="208" t="s">
        <v>162</v>
      </c>
      <c r="CR36" s="208" t="s">
        <v>162</v>
      </c>
      <c r="CS36" s="208" t="s">
        <v>162</v>
      </c>
      <c r="CT36" s="208" t="s">
        <v>162</v>
      </c>
      <c r="CU36" s="208" t="s">
        <v>162</v>
      </c>
      <c r="CV36" s="208" t="s">
        <v>162</v>
      </c>
      <c r="CW36" s="208" t="s">
        <v>162</v>
      </c>
      <c r="CX36" s="208" t="s">
        <v>162</v>
      </c>
      <c r="CY36" s="208" t="s">
        <v>162</v>
      </c>
      <c r="CZ36" s="208" t="s">
        <v>162</v>
      </c>
    </row>
    <row r="37" spans="1:104" x14ac:dyDescent="0.2">
      <c r="A37" s="16" t="s">
        <v>382</v>
      </c>
      <c r="B37" s="9" t="s">
        <v>366</v>
      </c>
      <c r="C37" s="15" t="s">
        <v>367</v>
      </c>
      <c r="D37" s="15" t="s">
        <v>58</v>
      </c>
      <c r="E37" s="84" t="s">
        <v>167</v>
      </c>
      <c r="F37" s="61" t="s">
        <v>167</v>
      </c>
      <c r="G37" s="61" t="s">
        <v>167</v>
      </c>
      <c r="H37" s="61" t="s">
        <v>167</v>
      </c>
      <c r="I37" s="61" t="s">
        <v>167</v>
      </c>
      <c r="J37" s="61" t="s">
        <v>167</v>
      </c>
      <c r="K37" s="61" t="s">
        <v>167</v>
      </c>
      <c r="L37" s="61" t="s">
        <v>167</v>
      </c>
      <c r="M37" s="61" t="s">
        <v>167</v>
      </c>
      <c r="N37" s="61" t="s">
        <v>167</v>
      </c>
      <c r="O37" s="61" t="s">
        <v>167</v>
      </c>
      <c r="P37" s="61" t="s">
        <v>167</v>
      </c>
      <c r="Q37" s="61" t="s">
        <v>167</v>
      </c>
      <c r="R37" s="61" t="s">
        <v>167</v>
      </c>
      <c r="S37" s="61" t="s">
        <v>167</v>
      </c>
      <c r="T37" s="61" t="s">
        <v>167</v>
      </c>
      <c r="U37" s="61" t="s">
        <v>167</v>
      </c>
      <c r="V37" s="61" t="s">
        <v>167</v>
      </c>
      <c r="W37" s="61" t="s">
        <v>167</v>
      </c>
      <c r="X37" s="61" t="s">
        <v>167</v>
      </c>
      <c r="Y37" s="61" t="s">
        <v>167</v>
      </c>
      <c r="Z37" s="61" t="s">
        <v>167</v>
      </c>
      <c r="AA37" s="61" t="s">
        <v>167</v>
      </c>
      <c r="AB37" s="61" t="s">
        <v>167</v>
      </c>
      <c r="AC37" s="61" t="s">
        <v>167</v>
      </c>
      <c r="AD37" s="61" t="s">
        <v>167</v>
      </c>
      <c r="AE37" s="61" t="s">
        <v>167</v>
      </c>
      <c r="AF37" s="61" t="s">
        <v>167</v>
      </c>
      <c r="AG37" s="61" t="s">
        <v>167</v>
      </c>
      <c r="AH37" s="61" t="s">
        <v>167</v>
      </c>
      <c r="AI37" s="61" t="s">
        <v>167</v>
      </c>
      <c r="AJ37" s="61" t="s">
        <v>167</v>
      </c>
      <c r="AK37" s="61" t="s">
        <v>167</v>
      </c>
      <c r="AL37" s="61" t="s">
        <v>167</v>
      </c>
      <c r="AM37" s="61" t="s">
        <v>167</v>
      </c>
      <c r="AN37" s="61" t="s">
        <v>167</v>
      </c>
      <c r="AO37" s="61" t="s">
        <v>167</v>
      </c>
      <c r="AP37" s="61" t="s">
        <v>167</v>
      </c>
      <c r="AQ37" s="61" t="s">
        <v>167</v>
      </c>
      <c r="AR37" s="61" t="s">
        <v>167</v>
      </c>
      <c r="AS37" s="61" t="s">
        <v>167</v>
      </c>
      <c r="AT37" s="61" t="s">
        <v>167</v>
      </c>
      <c r="AU37" s="61" t="s">
        <v>167</v>
      </c>
      <c r="AV37" s="61" t="s">
        <v>167</v>
      </c>
      <c r="AW37" s="61" t="s">
        <v>167</v>
      </c>
      <c r="AX37" s="61" t="s">
        <v>167</v>
      </c>
      <c r="AY37" s="61" t="s">
        <v>167</v>
      </c>
      <c r="AZ37" s="61" t="s">
        <v>167</v>
      </c>
      <c r="BA37" s="61" t="s">
        <v>167</v>
      </c>
      <c r="BB37" s="61" t="s">
        <v>167</v>
      </c>
      <c r="BC37" s="61" t="s">
        <v>167</v>
      </c>
      <c r="BD37" s="61" t="s">
        <v>167</v>
      </c>
      <c r="BE37" s="61" t="s">
        <v>167</v>
      </c>
      <c r="BF37" s="61" t="s">
        <v>167</v>
      </c>
      <c r="BG37" s="61" t="s">
        <v>167</v>
      </c>
      <c r="BH37" s="61" t="s">
        <v>167</v>
      </c>
      <c r="BI37" s="61" t="s">
        <v>167</v>
      </c>
      <c r="BJ37" s="61" t="s">
        <v>167</v>
      </c>
      <c r="BK37" s="61" t="s">
        <v>167</v>
      </c>
      <c r="BL37" s="61" t="s">
        <v>167</v>
      </c>
      <c r="BM37" s="61" t="s">
        <v>167</v>
      </c>
      <c r="BN37" s="61" t="s">
        <v>167</v>
      </c>
      <c r="BO37" s="61" t="s">
        <v>167</v>
      </c>
      <c r="BP37" s="61" t="s">
        <v>167</v>
      </c>
      <c r="BQ37" s="61" t="s">
        <v>167</v>
      </c>
      <c r="BR37" s="61" t="s">
        <v>167</v>
      </c>
      <c r="BS37" s="61" t="s">
        <v>167</v>
      </c>
      <c r="BT37" s="61" t="s">
        <v>167</v>
      </c>
      <c r="BU37" s="61" t="s">
        <v>167</v>
      </c>
      <c r="BV37" s="61" t="s">
        <v>167</v>
      </c>
      <c r="BW37" s="61" t="s">
        <v>167</v>
      </c>
      <c r="BX37" s="61" t="s">
        <v>167</v>
      </c>
      <c r="BY37" s="61" t="s">
        <v>167</v>
      </c>
      <c r="BZ37" s="61" t="s">
        <v>167</v>
      </c>
      <c r="CA37" s="61" t="s">
        <v>167</v>
      </c>
      <c r="CB37" s="61" t="s">
        <v>167</v>
      </c>
      <c r="CC37" s="61" t="s">
        <v>167</v>
      </c>
      <c r="CD37" s="61" t="s">
        <v>167</v>
      </c>
      <c r="CE37" s="61" t="s">
        <v>167</v>
      </c>
      <c r="CF37" s="61" t="s">
        <v>167</v>
      </c>
      <c r="CG37" s="61" t="s">
        <v>167</v>
      </c>
      <c r="CH37" s="61" t="s">
        <v>167</v>
      </c>
      <c r="CI37" s="61" t="s">
        <v>167</v>
      </c>
      <c r="CJ37" s="61" t="s">
        <v>167</v>
      </c>
      <c r="CK37" s="61" t="s">
        <v>167</v>
      </c>
      <c r="CL37" s="61" t="s">
        <v>167</v>
      </c>
      <c r="CM37" s="61" t="s">
        <v>167</v>
      </c>
      <c r="CN37" s="61" t="s">
        <v>167</v>
      </c>
      <c r="CO37" s="61" t="s">
        <v>167</v>
      </c>
      <c r="CP37" s="61" t="s">
        <v>167</v>
      </c>
      <c r="CQ37" s="61" t="s">
        <v>167</v>
      </c>
      <c r="CR37" s="61" t="s">
        <v>167</v>
      </c>
      <c r="CS37" s="61" t="s">
        <v>167</v>
      </c>
      <c r="CT37" s="61" t="s">
        <v>167</v>
      </c>
      <c r="CU37" s="61" t="s">
        <v>167</v>
      </c>
      <c r="CV37" s="61" t="s">
        <v>167</v>
      </c>
      <c r="CW37" s="61" t="s">
        <v>167</v>
      </c>
      <c r="CX37" s="61" t="s">
        <v>167</v>
      </c>
      <c r="CY37" s="61" t="s">
        <v>167</v>
      </c>
      <c r="CZ37" s="61" t="s">
        <v>167</v>
      </c>
    </row>
    <row r="38" spans="1:104" x14ac:dyDescent="0.2">
      <c r="A38" s="16" t="s">
        <v>383</v>
      </c>
      <c r="B38" s="9" t="s">
        <v>369</v>
      </c>
      <c r="C38" s="15" t="s">
        <v>367</v>
      </c>
      <c r="D38" s="15" t="s">
        <v>58</v>
      </c>
      <c r="E38" s="84" t="s">
        <v>167</v>
      </c>
      <c r="F38" s="61" t="s">
        <v>167</v>
      </c>
      <c r="G38" s="61" t="s">
        <v>167</v>
      </c>
      <c r="H38" s="61" t="s">
        <v>167</v>
      </c>
      <c r="I38" s="61" t="s">
        <v>167</v>
      </c>
      <c r="J38" s="61" t="s">
        <v>167</v>
      </c>
      <c r="K38" s="61" t="s">
        <v>167</v>
      </c>
      <c r="L38" s="61" t="s">
        <v>167</v>
      </c>
      <c r="M38" s="61" t="s">
        <v>167</v>
      </c>
      <c r="N38" s="61" t="s">
        <v>167</v>
      </c>
      <c r="O38" s="61" t="s">
        <v>167</v>
      </c>
      <c r="P38" s="61" t="s">
        <v>167</v>
      </c>
      <c r="Q38" s="61" t="s">
        <v>167</v>
      </c>
      <c r="R38" s="61" t="s">
        <v>167</v>
      </c>
      <c r="S38" s="61" t="s">
        <v>167</v>
      </c>
      <c r="T38" s="61" t="s">
        <v>167</v>
      </c>
      <c r="U38" s="61" t="s">
        <v>167</v>
      </c>
      <c r="V38" s="61" t="s">
        <v>167</v>
      </c>
      <c r="W38" s="61" t="s">
        <v>167</v>
      </c>
      <c r="X38" s="61" t="s">
        <v>167</v>
      </c>
      <c r="Y38" s="61" t="s">
        <v>167</v>
      </c>
      <c r="Z38" s="61" t="s">
        <v>167</v>
      </c>
      <c r="AA38" s="61" t="s">
        <v>167</v>
      </c>
      <c r="AB38" s="61" t="s">
        <v>167</v>
      </c>
      <c r="AC38" s="61" t="s">
        <v>167</v>
      </c>
      <c r="AD38" s="61" t="s">
        <v>167</v>
      </c>
      <c r="AE38" s="61" t="s">
        <v>167</v>
      </c>
      <c r="AF38" s="61" t="s">
        <v>167</v>
      </c>
      <c r="AG38" s="61" t="s">
        <v>167</v>
      </c>
      <c r="AH38" s="61" t="s">
        <v>167</v>
      </c>
      <c r="AI38" s="61" t="s">
        <v>167</v>
      </c>
      <c r="AJ38" s="61" t="s">
        <v>167</v>
      </c>
      <c r="AK38" s="61" t="s">
        <v>167</v>
      </c>
      <c r="AL38" s="61" t="s">
        <v>167</v>
      </c>
      <c r="AM38" s="61" t="s">
        <v>167</v>
      </c>
      <c r="AN38" s="61" t="s">
        <v>167</v>
      </c>
      <c r="AO38" s="61" t="s">
        <v>167</v>
      </c>
      <c r="AP38" s="61" t="s">
        <v>167</v>
      </c>
      <c r="AQ38" s="61" t="s">
        <v>167</v>
      </c>
      <c r="AR38" s="61" t="s">
        <v>167</v>
      </c>
      <c r="AS38" s="61" t="s">
        <v>167</v>
      </c>
      <c r="AT38" s="61" t="s">
        <v>167</v>
      </c>
      <c r="AU38" s="61" t="s">
        <v>167</v>
      </c>
      <c r="AV38" s="61" t="s">
        <v>167</v>
      </c>
      <c r="AW38" s="61" t="s">
        <v>167</v>
      </c>
      <c r="AX38" s="61" t="s">
        <v>167</v>
      </c>
      <c r="AY38" s="61" t="s">
        <v>167</v>
      </c>
      <c r="AZ38" s="61" t="s">
        <v>167</v>
      </c>
      <c r="BA38" s="61" t="s">
        <v>167</v>
      </c>
      <c r="BB38" s="61" t="s">
        <v>167</v>
      </c>
      <c r="BC38" s="61" t="s">
        <v>167</v>
      </c>
      <c r="BD38" s="61" t="s">
        <v>167</v>
      </c>
      <c r="BE38" s="61" t="s">
        <v>167</v>
      </c>
      <c r="BF38" s="61" t="s">
        <v>167</v>
      </c>
      <c r="BG38" s="61" t="s">
        <v>167</v>
      </c>
      <c r="BH38" s="61" t="s">
        <v>167</v>
      </c>
      <c r="BI38" s="61" t="s">
        <v>167</v>
      </c>
      <c r="BJ38" s="61" t="s">
        <v>167</v>
      </c>
      <c r="BK38" s="61" t="s">
        <v>167</v>
      </c>
      <c r="BL38" s="61" t="s">
        <v>167</v>
      </c>
      <c r="BM38" s="61" t="s">
        <v>167</v>
      </c>
      <c r="BN38" s="61" t="s">
        <v>167</v>
      </c>
      <c r="BO38" s="61" t="s">
        <v>167</v>
      </c>
      <c r="BP38" s="61" t="s">
        <v>167</v>
      </c>
      <c r="BQ38" s="61" t="s">
        <v>167</v>
      </c>
      <c r="BR38" s="61" t="s">
        <v>167</v>
      </c>
      <c r="BS38" s="61" t="s">
        <v>167</v>
      </c>
      <c r="BT38" s="61" t="s">
        <v>167</v>
      </c>
      <c r="BU38" s="61" t="s">
        <v>167</v>
      </c>
      <c r="BV38" s="61" t="s">
        <v>167</v>
      </c>
      <c r="BW38" s="61" t="s">
        <v>167</v>
      </c>
      <c r="BX38" s="61" t="s">
        <v>167</v>
      </c>
      <c r="BY38" s="61" t="s">
        <v>167</v>
      </c>
      <c r="BZ38" s="61" t="s">
        <v>167</v>
      </c>
      <c r="CA38" s="61" t="s">
        <v>167</v>
      </c>
      <c r="CB38" s="61" t="s">
        <v>167</v>
      </c>
      <c r="CC38" s="61" t="s">
        <v>167</v>
      </c>
      <c r="CD38" s="61" t="s">
        <v>167</v>
      </c>
      <c r="CE38" s="61" t="s">
        <v>167</v>
      </c>
      <c r="CF38" s="61" t="s">
        <v>167</v>
      </c>
      <c r="CG38" s="61" t="s">
        <v>167</v>
      </c>
      <c r="CH38" s="61" t="s">
        <v>167</v>
      </c>
      <c r="CI38" s="61" t="s">
        <v>167</v>
      </c>
      <c r="CJ38" s="61" t="s">
        <v>167</v>
      </c>
      <c r="CK38" s="61" t="s">
        <v>167</v>
      </c>
      <c r="CL38" s="61" t="s">
        <v>167</v>
      </c>
      <c r="CM38" s="61" t="s">
        <v>167</v>
      </c>
      <c r="CN38" s="61" t="s">
        <v>167</v>
      </c>
      <c r="CO38" s="61" t="s">
        <v>167</v>
      </c>
      <c r="CP38" s="61" t="s">
        <v>167</v>
      </c>
      <c r="CQ38" s="61" t="s">
        <v>167</v>
      </c>
      <c r="CR38" s="61" t="s">
        <v>167</v>
      </c>
      <c r="CS38" s="61" t="s">
        <v>167</v>
      </c>
      <c r="CT38" s="61" t="s">
        <v>167</v>
      </c>
      <c r="CU38" s="61" t="s">
        <v>167</v>
      </c>
      <c r="CV38" s="61" t="s">
        <v>167</v>
      </c>
      <c r="CW38" s="61" t="s">
        <v>167</v>
      </c>
      <c r="CX38" s="61" t="s">
        <v>167</v>
      </c>
      <c r="CY38" s="61" t="s">
        <v>167</v>
      </c>
      <c r="CZ38" s="61" t="s">
        <v>167</v>
      </c>
    </row>
    <row r="39" spans="1:104" x14ac:dyDescent="0.2">
      <c r="A39" s="16" t="s">
        <v>384</v>
      </c>
      <c r="B39" s="9" t="s">
        <v>371</v>
      </c>
      <c r="C39" s="15" t="s">
        <v>367</v>
      </c>
      <c r="D39" s="15" t="s">
        <v>58</v>
      </c>
      <c r="E39" s="84" t="s">
        <v>167</v>
      </c>
      <c r="F39" s="61" t="s">
        <v>167</v>
      </c>
      <c r="G39" s="61" t="s">
        <v>167</v>
      </c>
      <c r="H39" s="61" t="s">
        <v>167</v>
      </c>
      <c r="I39" s="61" t="s">
        <v>167</v>
      </c>
      <c r="J39" s="61" t="s">
        <v>167</v>
      </c>
      <c r="K39" s="61" t="s">
        <v>167</v>
      </c>
      <c r="L39" s="61" t="s">
        <v>167</v>
      </c>
      <c r="M39" s="61" t="s">
        <v>167</v>
      </c>
      <c r="N39" s="61" t="s">
        <v>167</v>
      </c>
      <c r="O39" s="61" t="s">
        <v>167</v>
      </c>
      <c r="P39" s="61" t="s">
        <v>167</v>
      </c>
      <c r="Q39" s="61" t="s">
        <v>167</v>
      </c>
      <c r="R39" s="61" t="s">
        <v>167</v>
      </c>
      <c r="S39" s="61" t="s">
        <v>167</v>
      </c>
      <c r="T39" s="61" t="s">
        <v>167</v>
      </c>
      <c r="U39" s="61" t="s">
        <v>167</v>
      </c>
      <c r="V39" s="61" t="s">
        <v>167</v>
      </c>
      <c r="W39" s="61" t="s">
        <v>167</v>
      </c>
      <c r="X39" s="61" t="s">
        <v>167</v>
      </c>
      <c r="Y39" s="61" t="s">
        <v>167</v>
      </c>
      <c r="Z39" s="61" t="s">
        <v>167</v>
      </c>
      <c r="AA39" s="61" t="s">
        <v>167</v>
      </c>
      <c r="AB39" s="61" t="s">
        <v>167</v>
      </c>
      <c r="AC39" s="61" t="s">
        <v>167</v>
      </c>
      <c r="AD39" s="61" t="s">
        <v>167</v>
      </c>
      <c r="AE39" s="61" t="s">
        <v>167</v>
      </c>
      <c r="AF39" s="61" t="s">
        <v>167</v>
      </c>
      <c r="AG39" s="61" t="s">
        <v>167</v>
      </c>
      <c r="AH39" s="61" t="s">
        <v>167</v>
      </c>
      <c r="AI39" s="61" t="s">
        <v>167</v>
      </c>
      <c r="AJ39" s="61" t="s">
        <v>167</v>
      </c>
      <c r="AK39" s="61" t="s">
        <v>167</v>
      </c>
      <c r="AL39" s="61" t="s">
        <v>167</v>
      </c>
      <c r="AM39" s="61" t="s">
        <v>167</v>
      </c>
      <c r="AN39" s="61" t="s">
        <v>167</v>
      </c>
      <c r="AO39" s="61" t="s">
        <v>167</v>
      </c>
      <c r="AP39" s="61" t="s">
        <v>167</v>
      </c>
      <c r="AQ39" s="61" t="s">
        <v>167</v>
      </c>
      <c r="AR39" s="61" t="s">
        <v>167</v>
      </c>
      <c r="AS39" s="61" t="s">
        <v>167</v>
      </c>
      <c r="AT39" s="61" t="s">
        <v>167</v>
      </c>
      <c r="AU39" s="61" t="s">
        <v>167</v>
      </c>
      <c r="AV39" s="61" t="s">
        <v>167</v>
      </c>
      <c r="AW39" s="61" t="s">
        <v>167</v>
      </c>
      <c r="AX39" s="61" t="s">
        <v>167</v>
      </c>
      <c r="AY39" s="61" t="s">
        <v>167</v>
      </c>
      <c r="AZ39" s="61" t="s">
        <v>167</v>
      </c>
      <c r="BA39" s="61" t="s">
        <v>167</v>
      </c>
      <c r="BB39" s="61" t="s">
        <v>167</v>
      </c>
      <c r="BC39" s="61" t="s">
        <v>167</v>
      </c>
      <c r="BD39" s="61" t="s">
        <v>167</v>
      </c>
      <c r="BE39" s="61" t="s">
        <v>167</v>
      </c>
      <c r="BF39" s="61" t="s">
        <v>167</v>
      </c>
      <c r="BG39" s="61" t="s">
        <v>167</v>
      </c>
      <c r="BH39" s="61" t="s">
        <v>167</v>
      </c>
      <c r="BI39" s="61" t="s">
        <v>167</v>
      </c>
      <c r="BJ39" s="61" t="s">
        <v>167</v>
      </c>
      <c r="BK39" s="61" t="s">
        <v>167</v>
      </c>
      <c r="BL39" s="61" t="s">
        <v>167</v>
      </c>
      <c r="BM39" s="61" t="s">
        <v>167</v>
      </c>
      <c r="BN39" s="61" t="s">
        <v>167</v>
      </c>
      <c r="BO39" s="61" t="s">
        <v>167</v>
      </c>
      <c r="BP39" s="61" t="s">
        <v>167</v>
      </c>
      <c r="BQ39" s="61" t="s">
        <v>167</v>
      </c>
      <c r="BR39" s="61" t="s">
        <v>167</v>
      </c>
      <c r="BS39" s="61" t="s">
        <v>167</v>
      </c>
      <c r="BT39" s="61" t="s">
        <v>167</v>
      </c>
      <c r="BU39" s="61" t="s">
        <v>167</v>
      </c>
      <c r="BV39" s="61" t="s">
        <v>167</v>
      </c>
      <c r="BW39" s="61" t="s">
        <v>167</v>
      </c>
      <c r="BX39" s="61" t="s">
        <v>167</v>
      </c>
      <c r="BY39" s="61" t="s">
        <v>167</v>
      </c>
      <c r="BZ39" s="61" t="s">
        <v>167</v>
      </c>
      <c r="CA39" s="61" t="s">
        <v>167</v>
      </c>
      <c r="CB39" s="61" t="s">
        <v>167</v>
      </c>
      <c r="CC39" s="61" t="s">
        <v>167</v>
      </c>
      <c r="CD39" s="61" t="s">
        <v>167</v>
      </c>
      <c r="CE39" s="61" t="s">
        <v>167</v>
      </c>
      <c r="CF39" s="61" t="s">
        <v>167</v>
      </c>
      <c r="CG39" s="61" t="s">
        <v>167</v>
      </c>
      <c r="CH39" s="61" t="s">
        <v>167</v>
      </c>
      <c r="CI39" s="61" t="s">
        <v>167</v>
      </c>
      <c r="CJ39" s="61" t="s">
        <v>167</v>
      </c>
      <c r="CK39" s="61" t="s">
        <v>167</v>
      </c>
      <c r="CL39" s="61" t="s">
        <v>167</v>
      </c>
      <c r="CM39" s="61" t="s">
        <v>167</v>
      </c>
      <c r="CN39" s="61" t="s">
        <v>167</v>
      </c>
      <c r="CO39" s="61" t="s">
        <v>167</v>
      </c>
      <c r="CP39" s="61" t="s">
        <v>167</v>
      </c>
      <c r="CQ39" s="61" t="s">
        <v>167</v>
      </c>
      <c r="CR39" s="61" t="s">
        <v>167</v>
      </c>
      <c r="CS39" s="61" t="s">
        <v>167</v>
      </c>
      <c r="CT39" s="61" t="s">
        <v>167</v>
      </c>
      <c r="CU39" s="61" t="s">
        <v>167</v>
      </c>
      <c r="CV39" s="61" t="s">
        <v>167</v>
      </c>
      <c r="CW39" s="61" t="s">
        <v>167</v>
      </c>
      <c r="CX39" s="61" t="s">
        <v>167</v>
      </c>
      <c r="CY39" s="61" t="s">
        <v>167</v>
      </c>
      <c r="CZ39" s="61" t="s">
        <v>167</v>
      </c>
    </row>
    <row r="40" spans="1:104" x14ac:dyDescent="0.2">
      <c r="A40" s="16" t="s">
        <v>385</v>
      </c>
      <c r="B40" s="9" t="s">
        <v>373</v>
      </c>
      <c r="C40" s="15" t="s">
        <v>367</v>
      </c>
      <c r="D40" s="15" t="s">
        <v>58</v>
      </c>
      <c r="E40" s="84" t="s">
        <v>167</v>
      </c>
      <c r="F40" s="61" t="s">
        <v>167</v>
      </c>
      <c r="G40" s="61" t="s">
        <v>167</v>
      </c>
      <c r="H40" s="61" t="s">
        <v>167</v>
      </c>
      <c r="I40" s="61" t="s">
        <v>167</v>
      </c>
      <c r="J40" s="61" t="s">
        <v>167</v>
      </c>
      <c r="K40" s="61" t="s">
        <v>167</v>
      </c>
      <c r="L40" s="61" t="s">
        <v>167</v>
      </c>
      <c r="M40" s="61" t="s">
        <v>167</v>
      </c>
      <c r="N40" s="61" t="s">
        <v>167</v>
      </c>
      <c r="O40" s="61" t="s">
        <v>167</v>
      </c>
      <c r="P40" s="61" t="s">
        <v>167</v>
      </c>
      <c r="Q40" s="61" t="s">
        <v>167</v>
      </c>
      <c r="R40" s="61" t="s">
        <v>167</v>
      </c>
      <c r="S40" s="61" t="s">
        <v>167</v>
      </c>
      <c r="T40" s="61" t="s">
        <v>167</v>
      </c>
      <c r="U40" s="61" t="s">
        <v>167</v>
      </c>
      <c r="V40" s="61" t="s">
        <v>167</v>
      </c>
      <c r="W40" s="61" t="s">
        <v>167</v>
      </c>
      <c r="X40" s="61" t="s">
        <v>167</v>
      </c>
      <c r="Y40" s="61" t="s">
        <v>167</v>
      </c>
      <c r="Z40" s="61" t="s">
        <v>167</v>
      </c>
      <c r="AA40" s="61" t="s">
        <v>167</v>
      </c>
      <c r="AB40" s="61" t="s">
        <v>167</v>
      </c>
      <c r="AC40" s="61" t="s">
        <v>167</v>
      </c>
      <c r="AD40" s="61" t="s">
        <v>167</v>
      </c>
      <c r="AE40" s="61" t="s">
        <v>167</v>
      </c>
      <c r="AF40" s="61" t="s">
        <v>167</v>
      </c>
      <c r="AG40" s="61" t="s">
        <v>167</v>
      </c>
      <c r="AH40" s="61" t="s">
        <v>167</v>
      </c>
      <c r="AI40" s="61" t="s">
        <v>167</v>
      </c>
      <c r="AJ40" s="61" t="s">
        <v>167</v>
      </c>
      <c r="AK40" s="61" t="s">
        <v>167</v>
      </c>
      <c r="AL40" s="61" t="s">
        <v>167</v>
      </c>
      <c r="AM40" s="61" t="s">
        <v>167</v>
      </c>
      <c r="AN40" s="61" t="s">
        <v>167</v>
      </c>
      <c r="AO40" s="61" t="s">
        <v>167</v>
      </c>
      <c r="AP40" s="61" t="s">
        <v>167</v>
      </c>
      <c r="AQ40" s="61" t="s">
        <v>167</v>
      </c>
      <c r="AR40" s="61" t="s">
        <v>167</v>
      </c>
      <c r="AS40" s="61" t="s">
        <v>167</v>
      </c>
      <c r="AT40" s="61" t="s">
        <v>167</v>
      </c>
      <c r="AU40" s="61" t="s">
        <v>167</v>
      </c>
      <c r="AV40" s="61" t="s">
        <v>167</v>
      </c>
      <c r="AW40" s="61" t="s">
        <v>167</v>
      </c>
      <c r="AX40" s="61" t="s">
        <v>167</v>
      </c>
      <c r="AY40" s="61" t="s">
        <v>167</v>
      </c>
      <c r="AZ40" s="61" t="s">
        <v>167</v>
      </c>
      <c r="BA40" s="61" t="s">
        <v>167</v>
      </c>
      <c r="BB40" s="61" t="s">
        <v>167</v>
      </c>
      <c r="BC40" s="61" t="s">
        <v>167</v>
      </c>
      <c r="BD40" s="61" t="s">
        <v>167</v>
      </c>
      <c r="BE40" s="61" t="s">
        <v>167</v>
      </c>
      <c r="BF40" s="61" t="s">
        <v>167</v>
      </c>
      <c r="BG40" s="61" t="s">
        <v>167</v>
      </c>
      <c r="BH40" s="61" t="s">
        <v>167</v>
      </c>
      <c r="BI40" s="61" t="s">
        <v>167</v>
      </c>
      <c r="BJ40" s="61" t="s">
        <v>167</v>
      </c>
      <c r="BK40" s="61" t="s">
        <v>167</v>
      </c>
      <c r="BL40" s="61" t="s">
        <v>167</v>
      </c>
      <c r="BM40" s="61" t="s">
        <v>167</v>
      </c>
      <c r="BN40" s="61" t="s">
        <v>167</v>
      </c>
      <c r="BO40" s="61" t="s">
        <v>167</v>
      </c>
      <c r="BP40" s="61" t="s">
        <v>167</v>
      </c>
      <c r="BQ40" s="61" t="s">
        <v>167</v>
      </c>
      <c r="BR40" s="61" t="s">
        <v>167</v>
      </c>
      <c r="BS40" s="61" t="s">
        <v>167</v>
      </c>
      <c r="BT40" s="61" t="s">
        <v>167</v>
      </c>
      <c r="BU40" s="61" t="s">
        <v>167</v>
      </c>
      <c r="BV40" s="61" t="s">
        <v>167</v>
      </c>
      <c r="BW40" s="61" t="s">
        <v>167</v>
      </c>
      <c r="BX40" s="61" t="s">
        <v>167</v>
      </c>
      <c r="BY40" s="61" t="s">
        <v>167</v>
      </c>
      <c r="BZ40" s="61" t="s">
        <v>167</v>
      </c>
      <c r="CA40" s="61" t="s">
        <v>167</v>
      </c>
      <c r="CB40" s="61" t="s">
        <v>167</v>
      </c>
      <c r="CC40" s="61" t="s">
        <v>167</v>
      </c>
      <c r="CD40" s="61" t="s">
        <v>167</v>
      </c>
      <c r="CE40" s="61" t="s">
        <v>167</v>
      </c>
      <c r="CF40" s="61" t="s">
        <v>167</v>
      </c>
      <c r="CG40" s="61" t="s">
        <v>167</v>
      </c>
      <c r="CH40" s="61" t="s">
        <v>167</v>
      </c>
      <c r="CI40" s="61" t="s">
        <v>167</v>
      </c>
      <c r="CJ40" s="61" t="s">
        <v>167</v>
      </c>
      <c r="CK40" s="61" t="s">
        <v>167</v>
      </c>
      <c r="CL40" s="61" t="s">
        <v>167</v>
      </c>
      <c r="CM40" s="61" t="s">
        <v>167</v>
      </c>
      <c r="CN40" s="61" t="s">
        <v>167</v>
      </c>
      <c r="CO40" s="61" t="s">
        <v>167</v>
      </c>
      <c r="CP40" s="61" t="s">
        <v>167</v>
      </c>
      <c r="CQ40" s="61" t="s">
        <v>167</v>
      </c>
      <c r="CR40" s="61" t="s">
        <v>167</v>
      </c>
      <c r="CS40" s="61" t="s">
        <v>167</v>
      </c>
      <c r="CT40" s="61" t="s">
        <v>167</v>
      </c>
      <c r="CU40" s="61" t="s">
        <v>167</v>
      </c>
      <c r="CV40" s="61" t="s">
        <v>167</v>
      </c>
      <c r="CW40" s="61" t="s">
        <v>167</v>
      </c>
      <c r="CX40" s="61" t="s">
        <v>167</v>
      </c>
      <c r="CY40" s="61" t="s">
        <v>167</v>
      </c>
      <c r="CZ40" s="61" t="s">
        <v>167</v>
      </c>
    </row>
    <row r="41" spans="1:104" ht="28.5" x14ac:dyDescent="0.2">
      <c r="A41" s="16" t="s">
        <v>386</v>
      </c>
      <c r="B41" s="9" t="s">
        <v>375</v>
      </c>
      <c r="C41" s="15" t="s">
        <v>376</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x14ac:dyDescent="0.2">
      <c r="A42" s="16" t="s">
        <v>387</v>
      </c>
      <c r="B42" s="9" t="s">
        <v>378</v>
      </c>
      <c r="C42" s="15" t="s">
        <v>379</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x14ac:dyDescent="0.2">
      <c r="A43" s="16"/>
      <c r="B43" s="219" t="s">
        <v>388</v>
      </c>
      <c r="C43" s="15" t="s">
        <v>389</v>
      </c>
      <c r="D43" s="15" t="s">
        <v>161</v>
      </c>
      <c r="E43" s="207" t="s">
        <v>162</v>
      </c>
      <c r="F43" s="208" t="s">
        <v>162</v>
      </c>
      <c r="G43" s="208" t="s">
        <v>162</v>
      </c>
      <c r="H43" s="208" t="s">
        <v>162</v>
      </c>
      <c r="I43" s="208" t="s">
        <v>162</v>
      </c>
      <c r="J43" s="208" t="s">
        <v>162</v>
      </c>
      <c r="K43" s="208" t="s">
        <v>162</v>
      </c>
      <c r="L43" s="208" t="s">
        <v>162</v>
      </c>
      <c r="M43" s="208" t="s">
        <v>162</v>
      </c>
      <c r="N43" s="208" t="s">
        <v>162</v>
      </c>
      <c r="O43" s="208" t="s">
        <v>162</v>
      </c>
      <c r="P43" s="208" t="s">
        <v>162</v>
      </c>
      <c r="Q43" s="208" t="s">
        <v>162</v>
      </c>
      <c r="R43" s="208" t="s">
        <v>162</v>
      </c>
      <c r="S43" s="208" t="s">
        <v>162</v>
      </c>
      <c r="T43" s="208" t="s">
        <v>162</v>
      </c>
      <c r="U43" s="208" t="s">
        <v>162</v>
      </c>
      <c r="V43" s="208" t="s">
        <v>162</v>
      </c>
      <c r="W43" s="208" t="s">
        <v>162</v>
      </c>
      <c r="X43" s="208" t="s">
        <v>162</v>
      </c>
      <c r="Y43" s="208" t="s">
        <v>162</v>
      </c>
      <c r="Z43" s="208" t="s">
        <v>162</v>
      </c>
      <c r="AA43" s="208" t="s">
        <v>162</v>
      </c>
      <c r="AB43" s="208" t="s">
        <v>162</v>
      </c>
      <c r="AC43" s="208" t="s">
        <v>162</v>
      </c>
      <c r="AD43" s="208" t="s">
        <v>162</v>
      </c>
      <c r="AE43" s="208" t="s">
        <v>162</v>
      </c>
      <c r="AF43" s="208" t="s">
        <v>162</v>
      </c>
      <c r="AG43" s="208" t="s">
        <v>162</v>
      </c>
      <c r="AH43" s="208" t="s">
        <v>162</v>
      </c>
      <c r="AI43" s="208" t="s">
        <v>162</v>
      </c>
      <c r="AJ43" s="208" t="s">
        <v>162</v>
      </c>
      <c r="AK43" s="208" t="s">
        <v>162</v>
      </c>
      <c r="AL43" s="208" t="s">
        <v>162</v>
      </c>
      <c r="AM43" s="208" t="s">
        <v>162</v>
      </c>
      <c r="AN43" s="208" t="s">
        <v>162</v>
      </c>
      <c r="AO43" s="208" t="s">
        <v>162</v>
      </c>
      <c r="AP43" s="208" t="s">
        <v>162</v>
      </c>
      <c r="AQ43" s="208" t="s">
        <v>162</v>
      </c>
      <c r="AR43" s="208" t="s">
        <v>162</v>
      </c>
      <c r="AS43" s="208" t="s">
        <v>162</v>
      </c>
      <c r="AT43" s="208" t="s">
        <v>162</v>
      </c>
      <c r="AU43" s="208" t="s">
        <v>162</v>
      </c>
      <c r="AV43" s="208" t="s">
        <v>162</v>
      </c>
      <c r="AW43" s="208" t="s">
        <v>162</v>
      </c>
      <c r="AX43" s="208" t="s">
        <v>162</v>
      </c>
      <c r="AY43" s="208" t="s">
        <v>162</v>
      </c>
      <c r="AZ43" s="208" t="s">
        <v>162</v>
      </c>
      <c r="BA43" s="208" t="s">
        <v>162</v>
      </c>
      <c r="BB43" s="208" t="s">
        <v>162</v>
      </c>
      <c r="BC43" s="208" t="s">
        <v>162</v>
      </c>
      <c r="BD43" s="208" t="s">
        <v>162</v>
      </c>
      <c r="BE43" s="208" t="s">
        <v>162</v>
      </c>
      <c r="BF43" s="208" t="s">
        <v>162</v>
      </c>
      <c r="BG43" s="208" t="s">
        <v>162</v>
      </c>
      <c r="BH43" s="208" t="s">
        <v>162</v>
      </c>
      <c r="BI43" s="208" t="s">
        <v>162</v>
      </c>
      <c r="BJ43" s="208" t="s">
        <v>162</v>
      </c>
      <c r="BK43" s="208" t="s">
        <v>162</v>
      </c>
      <c r="BL43" s="208" t="s">
        <v>162</v>
      </c>
      <c r="BM43" s="208" t="s">
        <v>162</v>
      </c>
      <c r="BN43" s="208" t="s">
        <v>162</v>
      </c>
      <c r="BO43" s="208" t="s">
        <v>162</v>
      </c>
      <c r="BP43" s="208" t="s">
        <v>162</v>
      </c>
      <c r="BQ43" s="208" t="s">
        <v>162</v>
      </c>
      <c r="BR43" s="208" t="s">
        <v>162</v>
      </c>
      <c r="BS43" s="208" t="s">
        <v>162</v>
      </c>
      <c r="BT43" s="208" t="s">
        <v>162</v>
      </c>
      <c r="BU43" s="208" t="s">
        <v>162</v>
      </c>
      <c r="BV43" s="208" t="s">
        <v>162</v>
      </c>
      <c r="BW43" s="208" t="s">
        <v>162</v>
      </c>
      <c r="BX43" s="208" t="s">
        <v>162</v>
      </c>
      <c r="BY43" s="208" t="s">
        <v>162</v>
      </c>
      <c r="BZ43" s="208" t="s">
        <v>162</v>
      </c>
      <c r="CA43" s="208" t="s">
        <v>162</v>
      </c>
      <c r="CB43" s="208" t="s">
        <v>162</v>
      </c>
      <c r="CC43" s="208" t="s">
        <v>162</v>
      </c>
      <c r="CD43" s="208" t="s">
        <v>162</v>
      </c>
      <c r="CE43" s="208" t="s">
        <v>162</v>
      </c>
      <c r="CF43" s="208" t="s">
        <v>162</v>
      </c>
      <c r="CG43" s="208" t="s">
        <v>162</v>
      </c>
      <c r="CH43" s="208" t="s">
        <v>162</v>
      </c>
      <c r="CI43" s="208" t="s">
        <v>162</v>
      </c>
      <c r="CJ43" s="208" t="s">
        <v>162</v>
      </c>
      <c r="CK43" s="208" t="s">
        <v>162</v>
      </c>
      <c r="CL43" s="208" t="s">
        <v>162</v>
      </c>
      <c r="CM43" s="208" t="s">
        <v>162</v>
      </c>
      <c r="CN43" s="208" t="s">
        <v>162</v>
      </c>
      <c r="CO43" s="208" t="s">
        <v>162</v>
      </c>
      <c r="CP43" s="208" t="s">
        <v>162</v>
      </c>
      <c r="CQ43" s="208" t="s">
        <v>162</v>
      </c>
      <c r="CR43" s="208" t="s">
        <v>162</v>
      </c>
      <c r="CS43" s="208" t="s">
        <v>162</v>
      </c>
      <c r="CT43" s="208" t="s">
        <v>162</v>
      </c>
      <c r="CU43" s="208" t="s">
        <v>162</v>
      </c>
      <c r="CV43" s="208" t="s">
        <v>162</v>
      </c>
      <c r="CW43" s="208" t="s">
        <v>162</v>
      </c>
      <c r="CX43" s="208" t="s">
        <v>162</v>
      </c>
      <c r="CY43" s="208" t="s">
        <v>162</v>
      </c>
      <c r="CZ43" s="208" t="s">
        <v>162</v>
      </c>
    </row>
    <row r="44" spans="1:104" x14ac:dyDescent="0.2">
      <c r="A44" s="16" t="s">
        <v>390</v>
      </c>
      <c r="B44" s="9" t="s">
        <v>366</v>
      </c>
      <c r="C44" s="15" t="s">
        <v>367</v>
      </c>
      <c r="D44" s="15" t="s">
        <v>58</v>
      </c>
      <c r="E44" s="84" t="s">
        <v>167</v>
      </c>
      <c r="F44" s="61" t="s">
        <v>167</v>
      </c>
      <c r="G44" s="61" t="s">
        <v>167</v>
      </c>
      <c r="H44" s="61" t="s">
        <v>167</v>
      </c>
      <c r="I44" s="61" t="s">
        <v>167</v>
      </c>
      <c r="J44" s="61" t="s">
        <v>167</v>
      </c>
      <c r="K44" s="61" t="s">
        <v>167</v>
      </c>
      <c r="L44" s="61" t="s">
        <v>167</v>
      </c>
      <c r="M44" s="61" t="s">
        <v>167</v>
      </c>
      <c r="N44" s="61" t="s">
        <v>167</v>
      </c>
      <c r="O44" s="61" t="s">
        <v>167</v>
      </c>
      <c r="P44" s="61" t="s">
        <v>167</v>
      </c>
      <c r="Q44" s="61" t="s">
        <v>167</v>
      </c>
      <c r="R44" s="61" t="s">
        <v>167</v>
      </c>
      <c r="S44" s="61" t="s">
        <v>167</v>
      </c>
      <c r="T44" s="61" t="s">
        <v>167</v>
      </c>
      <c r="U44" s="61" t="s">
        <v>167</v>
      </c>
      <c r="V44" s="61" t="s">
        <v>167</v>
      </c>
      <c r="W44" s="61" t="s">
        <v>167</v>
      </c>
      <c r="X44" s="61" t="s">
        <v>167</v>
      </c>
      <c r="Y44" s="61" t="s">
        <v>167</v>
      </c>
      <c r="Z44" s="61" t="s">
        <v>167</v>
      </c>
      <c r="AA44" s="61" t="s">
        <v>167</v>
      </c>
      <c r="AB44" s="61" t="s">
        <v>167</v>
      </c>
      <c r="AC44" s="61" t="s">
        <v>167</v>
      </c>
      <c r="AD44" s="61" t="s">
        <v>167</v>
      </c>
      <c r="AE44" s="61" t="s">
        <v>167</v>
      </c>
      <c r="AF44" s="61" t="s">
        <v>167</v>
      </c>
      <c r="AG44" s="61" t="s">
        <v>167</v>
      </c>
      <c r="AH44" s="61" t="s">
        <v>167</v>
      </c>
      <c r="AI44" s="61" t="s">
        <v>167</v>
      </c>
      <c r="AJ44" s="61" t="s">
        <v>167</v>
      </c>
      <c r="AK44" s="61" t="s">
        <v>167</v>
      </c>
      <c r="AL44" s="61" t="s">
        <v>167</v>
      </c>
      <c r="AM44" s="61" t="s">
        <v>167</v>
      </c>
      <c r="AN44" s="61" t="s">
        <v>167</v>
      </c>
      <c r="AO44" s="61" t="s">
        <v>167</v>
      </c>
      <c r="AP44" s="61" t="s">
        <v>167</v>
      </c>
      <c r="AQ44" s="61" t="s">
        <v>167</v>
      </c>
      <c r="AR44" s="61" t="s">
        <v>167</v>
      </c>
      <c r="AS44" s="61" t="s">
        <v>167</v>
      </c>
      <c r="AT44" s="61" t="s">
        <v>167</v>
      </c>
      <c r="AU44" s="61" t="s">
        <v>167</v>
      </c>
      <c r="AV44" s="61" t="s">
        <v>167</v>
      </c>
      <c r="AW44" s="61" t="s">
        <v>167</v>
      </c>
      <c r="AX44" s="61" t="s">
        <v>167</v>
      </c>
      <c r="AY44" s="61" t="s">
        <v>167</v>
      </c>
      <c r="AZ44" s="61" t="s">
        <v>167</v>
      </c>
      <c r="BA44" s="61" t="s">
        <v>167</v>
      </c>
      <c r="BB44" s="61" t="s">
        <v>167</v>
      </c>
      <c r="BC44" s="61" t="s">
        <v>167</v>
      </c>
      <c r="BD44" s="61" t="s">
        <v>167</v>
      </c>
      <c r="BE44" s="61" t="s">
        <v>167</v>
      </c>
      <c r="BF44" s="61" t="s">
        <v>167</v>
      </c>
      <c r="BG44" s="61" t="s">
        <v>167</v>
      </c>
      <c r="BH44" s="61" t="s">
        <v>167</v>
      </c>
      <c r="BI44" s="61" t="s">
        <v>167</v>
      </c>
      <c r="BJ44" s="61" t="s">
        <v>167</v>
      </c>
      <c r="BK44" s="61" t="s">
        <v>167</v>
      </c>
      <c r="BL44" s="61" t="s">
        <v>167</v>
      </c>
      <c r="BM44" s="61" t="s">
        <v>167</v>
      </c>
      <c r="BN44" s="61" t="s">
        <v>167</v>
      </c>
      <c r="BO44" s="61" t="s">
        <v>167</v>
      </c>
      <c r="BP44" s="61" t="s">
        <v>167</v>
      </c>
      <c r="BQ44" s="61" t="s">
        <v>167</v>
      </c>
      <c r="BR44" s="61" t="s">
        <v>167</v>
      </c>
      <c r="BS44" s="61" t="s">
        <v>167</v>
      </c>
      <c r="BT44" s="61" t="s">
        <v>167</v>
      </c>
      <c r="BU44" s="61" t="s">
        <v>167</v>
      </c>
      <c r="BV44" s="61" t="s">
        <v>167</v>
      </c>
      <c r="BW44" s="61" t="s">
        <v>167</v>
      </c>
      <c r="BX44" s="61" t="s">
        <v>167</v>
      </c>
      <c r="BY44" s="61" t="s">
        <v>167</v>
      </c>
      <c r="BZ44" s="61" t="s">
        <v>167</v>
      </c>
      <c r="CA44" s="61" t="s">
        <v>167</v>
      </c>
      <c r="CB44" s="61" t="s">
        <v>167</v>
      </c>
      <c r="CC44" s="61" t="s">
        <v>167</v>
      </c>
      <c r="CD44" s="61" t="s">
        <v>167</v>
      </c>
      <c r="CE44" s="61" t="s">
        <v>167</v>
      </c>
      <c r="CF44" s="61" t="s">
        <v>167</v>
      </c>
      <c r="CG44" s="61" t="s">
        <v>167</v>
      </c>
      <c r="CH44" s="61" t="s">
        <v>167</v>
      </c>
      <c r="CI44" s="61" t="s">
        <v>167</v>
      </c>
      <c r="CJ44" s="61" t="s">
        <v>167</v>
      </c>
      <c r="CK44" s="61" t="s">
        <v>167</v>
      </c>
      <c r="CL44" s="61" t="s">
        <v>167</v>
      </c>
      <c r="CM44" s="61" t="s">
        <v>167</v>
      </c>
      <c r="CN44" s="61" t="s">
        <v>167</v>
      </c>
      <c r="CO44" s="61" t="s">
        <v>167</v>
      </c>
      <c r="CP44" s="61" t="s">
        <v>167</v>
      </c>
      <c r="CQ44" s="61" t="s">
        <v>167</v>
      </c>
      <c r="CR44" s="61" t="s">
        <v>167</v>
      </c>
      <c r="CS44" s="61" t="s">
        <v>167</v>
      </c>
      <c r="CT44" s="61" t="s">
        <v>167</v>
      </c>
      <c r="CU44" s="61" t="s">
        <v>167</v>
      </c>
      <c r="CV44" s="61" t="s">
        <v>167</v>
      </c>
      <c r="CW44" s="61" t="s">
        <v>167</v>
      </c>
      <c r="CX44" s="61" t="s">
        <v>167</v>
      </c>
      <c r="CY44" s="61" t="s">
        <v>167</v>
      </c>
      <c r="CZ44" s="61" t="s">
        <v>167</v>
      </c>
    </row>
    <row r="45" spans="1:104" x14ac:dyDescent="0.2">
      <c r="A45" s="16" t="s">
        <v>391</v>
      </c>
      <c r="B45" s="9" t="s">
        <v>369</v>
      </c>
      <c r="C45" s="15" t="s">
        <v>367</v>
      </c>
      <c r="D45" s="15" t="s">
        <v>58</v>
      </c>
      <c r="E45" s="84" t="s">
        <v>167</v>
      </c>
      <c r="F45" s="61" t="s">
        <v>167</v>
      </c>
      <c r="G45" s="61" t="s">
        <v>167</v>
      </c>
      <c r="H45" s="61" t="s">
        <v>167</v>
      </c>
      <c r="I45" s="61" t="s">
        <v>167</v>
      </c>
      <c r="J45" s="61" t="s">
        <v>167</v>
      </c>
      <c r="K45" s="61" t="s">
        <v>167</v>
      </c>
      <c r="L45" s="61" t="s">
        <v>167</v>
      </c>
      <c r="M45" s="61" t="s">
        <v>167</v>
      </c>
      <c r="N45" s="61" t="s">
        <v>167</v>
      </c>
      <c r="O45" s="61" t="s">
        <v>167</v>
      </c>
      <c r="P45" s="61" t="s">
        <v>167</v>
      </c>
      <c r="Q45" s="61" t="s">
        <v>167</v>
      </c>
      <c r="R45" s="61" t="s">
        <v>167</v>
      </c>
      <c r="S45" s="61" t="s">
        <v>167</v>
      </c>
      <c r="T45" s="61" t="s">
        <v>167</v>
      </c>
      <c r="U45" s="61" t="s">
        <v>167</v>
      </c>
      <c r="V45" s="61" t="s">
        <v>167</v>
      </c>
      <c r="W45" s="61" t="s">
        <v>167</v>
      </c>
      <c r="X45" s="61" t="s">
        <v>167</v>
      </c>
      <c r="Y45" s="61" t="s">
        <v>167</v>
      </c>
      <c r="Z45" s="61" t="s">
        <v>167</v>
      </c>
      <c r="AA45" s="61" t="s">
        <v>167</v>
      </c>
      <c r="AB45" s="61" t="s">
        <v>167</v>
      </c>
      <c r="AC45" s="61" t="s">
        <v>167</v>
      </c>
      <c r="AD45" s="61" t="s">
        <v>167</v>
      </c>
      <c r="AE45" s="61" t="s">
        <v>167</v>
      </c>
      <c r="AF45" s="61" t="s">
        <v>167</v>
      </c>
      <c r="AG45" s="61" t="s">
        <v>167</v>
      </c>
      <c r="AH45" s="61" t="s">
        <v>167</v>
      </c>
      <c r="AI45" s="61" t="s">
        <v>167</v>
      </c>
      <c r="AJ45" s="61" t="s">
        <v>167</v>
      </c>
      <c r="AK45" s="61" t="s">
        <v>167</v>
      </c>
      <c r="AL45" s="61" t="s">
        <v>167</v>
      </c>
      <c r="AM45" s="61" t="s">
        <v>167</v>
      </c>
      <c r="AN45" s="61" t="s">
        <v>167</v>
      </c>
      <c r="AO45" s="61" t="s">
        <v>167</v>
      </c>
      <c r="AP45" s="61" t="s">
        <v>167</v>
      </c>
      <c r="AQ45" s="61" t="s">
        <v>167</v>
      </c>
      <c r="AR45" s="61" t="s">
        <v>167</v>
      </c>
      <c r="AS45" s="61" t="s">
        <v>167</v>
      </c>
      <c r="AT45" s="61" t="s">
        <v>167</v>
      </c>
      <c r="AU45" s="61" t="s">
        <v>167</v>
      </c>
      <c r="AV45" s="61" t="s">
        <v>167</v>
      </c>
      <c r="AW45" s="61" t="s">
        <v>167</v>
      </c>
      <c r="AX45" s="61" t="s">
        <v>167</v>
      </c>
      <c r="AY45" s="61" t="s">
        <v>167</v>
      </c>
      <c r="AZ45" s="61" t="s">
        <v>167</v>
      </c>
      <c r="BA45" s="61" t="s">
        <v>167</v>
      </c>
      <c r="BB45" s="61" t="s">
        <v>167</v>
      </c>
      <c r="BC45" s="61" t="s">
        <v>167</v>
      </c>
      <c r="BD45" s="61" t="s">
        <v>167</v>
      </c>
      <c r="BE45" s="61" t="s">
        <v>167</v>
      </c>
      <c r="BF45" s="61" t="s">
        <v>167</v>
      </c>
      <c r="BG45" s="61" t="s">
        <v>167</v>
      </c>
      <c r="BH45" s="61" t="s">
        <v>167</v>
      </c>
      <c r="BI45" s="61" t="s">
        <v>167</v>
      </c>
      <c r="BJ45" s="61" t="s">
        <v>167</v>
      </c>
      <c r="BK45" s="61" t="s">
        <v>167</v>
      </c>
      <c r="BL45" s="61" t="s">
        <v>167</v>
      </c>
      <c r="BM45" s="61" t="s">
        <v>167</v>
      </c>
      <c r="BN45" s="61" t="s">
        <v>167</v>
      </c>
      <c r="BO45" s="61" t="s">
        <v>167</v>
      </c>
      <c r="BP45" s="61" t="s">
        <v>167</v>
      </c>
      <c r="BQ45" s="61" t="s">
        <v>167</v>
      </c>
      <c r="BR45" s="61" t="s">
        <v>167</v>
      </c>
      <c r="BS45" s="61" t="s">
        <v>167</v>
      </c>
      <c r="BT45" s="61" t="s">
        <v>167</v>
      </c>
      <c r="BU45" s="61" t="s">
        <v>167</v>
      </c>
      <c r="BV45" s="61" t="s">
        <v>167</v>
      </c>
      <c r="BW45" s="61" t="s">
        <v>167</v>
      </c>
      <c r="BX45" s="61" t="s">
        <v>167</v>
      </c>
      <c r="BY45" s="61" t="s">
        <v>167</v>
      </c>
      <c r="BZ45" s="61" t="s">
        <v>167</v>
      </c>
      <c r="CA45" s="61" t="s">
        <v>167</v>
      </c>
      <c r="CB45" s="61" t="s">
        <v>167</v>
      </c>
      <c r="CC45" s="61" t="s">
        <v>167</v>
      </c>
      <c r="CD45" s="61" t="s">
        <v>167</v>
      </c>
      <c r="CE45" s="61" t="s">
        <v>167</v>
      </c>
      <c r="CF45" s="61" t="s">
        <v>167</v>
      </c>
      <c r="CG45" s="61" t="s">
        <v>167</v>
      </c>
      <c r="CH45" s="61" t="s">
        <v>167</v>
      </c>
      <c r="CI45" s="61" t="s">
        <v>167</v>
      </c>
      <c r="CJ45" s="61" t="s">
        <v>167</v>
      </c>
      <c r="CK45" s="61" t="s">
        <v>167</v>
      </c>
      <c r="CL45" s="61" t="s">
        <v>167</v>
      </c>
      <c r="CM45" s="61" t="s">
        <v>167</v>
      </c>
      <c r="CN45" s="61" t="s">
        <v>167</v>
      </c>
      <c r="CO45" s="61" t="s">
        <v>167</v>
      </c>
      <c r="CP45" s="61" t="s">
        <v>167</v>
      </c>
      <c r="CQ45" s="61" t="s">
        <v>167</v>
      </c>
      <c r="CR45" s="61" t="s">
        <v>167</v>
      </c>
      <c r="CS45" s="61" t="s">
        <v>167</v>
      </c>
      <c r="CT45" s="61" t="s">
        <v>167</v>
      </c>
      <c r="CU45" s="61" t="s">
        <v>167</v>
      </c>
      <c r="CV45" s="61" t="s">
        <v>167</v>
      </c>
      <c r="CW45" s="61" t="s">
        <v>167</v>
      </c>
      <c r="CX45" s="61" t="s">
        <v>167</v>
      </c>
      <c r="CY45" s="61" t="s">
        <v>167</v>
      </c>
      <c r="CZ45" s="61" t="s">
        <v>167</v>
      </c>
    </row>
    <row r="46" spans="1:104" x14ac:dyDescent="0.2">
      <c r="A46" s="16" t="s">
        <v>392</v>
      </c>
      <c r="B46" s="9" t="s">
        <v>371</v>
      </c>
      <c r="C46" s="15" t="s">
        <v>367</v>
      </c>
      <c r="D46" s="15" t="s">
        <v>58</v>
      </c>
      <c r="E46" s="84" t="s">
        <v>167</v>
      </c>
      <c r="F46" s="61" t="s">
        <v>167</v>
      </c>
      <c r="G46" s="61" t="s">
        <v>167</v>
      </c>
      <c r="H46" s="61" t="s">
        <v>167</v>
      </c>
      <c r="I46" s="61" t="s">
        <v>167</v>
      </c>
      <c r="J46" s="61" t="s">
        <v>167</v>
      </c>
      <c r="K46" s="61" t="s">
        <v>167</v>
      </c>
      <c r="L46" s="61" t="s">
        <v>167</v>
      </c>
      <c r="M46" s="61" t="s">
        <v>167</v>
      </c>
      <c r="N46" s="61" t="s">
        <v>167</v>
      </c>
      <c r="O46" s="61" t="s">
        <v>167</v>
      </c>
      <c r="P46" s="61" t="s">
        <v>167</v>
      </c>
      <c r="Q46" s="61" t="s">
        <v>167</v>
      </c>
      <c r="R46" s="61" t="s">
        <v>167</v>
      </c>
      <c r="S46" s="61" t="s">
        <v>167</v>
      </c>
      <c r="T46" s="61" t="s">
        <v>167</v>
      </c>
      <c r="U46" s="61" t="s">
        <v>167</v>
      </c>
      <c r="V46" s="61" t="s">
        <v>167</v>
      </c>
      <c r="W46" s="61" t="s">
        <v>167</v>
      </c>
      <c r="X46" s="61" t="s">
        <v>167</v>
      </c>
      <c r="Y46" s="61" t="s">
        <v>167</v>
      </c>
      <c r="Z46" s="61" t="s">
        <v>167</v>
      </c>
      <c r="AA46" s="61" t="s">
        <v>167</v>
      </c>
      <c r="AB46" s="61" t="s">
        <v>167</v>
      </c>
      <c r="AC46" s="61" t="s">
        <v>167</v>
      </c>
      <c r="AD46" s="61" t="s">
        <v>167</v>
      </c>
      <c r="AE46" s="61" t="s">
        <v>167</v>
      </c>
      <c r="AF46" s="61" t="s">
        <v>167</v>
      </c>
      <c r="AG46" s="61" t="s">
        <v>167</v>
      </c>
      <c r="AH46" s="61" t="s">
        <v>167</v>
      </c>
      <c r="AI46" s="61" t="s">
        <v>167</v>
      </c>
      <c r="AJ46" s="61" t="s">
        <v>167</v>
      </c>
      <c r="AK46" s="61" t="s">
        <v>167</v>
      </c>
      <c r="AL46" s="61" t="s">
        <v>167</v>
      </c>
      <c r="AM46" s="61" t="s">
        <v>167</v>
      </c>
      <c r="AN46" s="61" t="s">
        <v>167</v>
      </c>
      <c r="AO46" s="61" t="s">
        <v>167</v>
      </c>
      <c r="AP46" s="61" t="s">
        <v>167</v>
      </c>
      <c r="AQ46" s="61" t="s">
        <v>167</v>
      </c>
      <c r="AR46" s="61" t="s">
        <v>167</v>
      </c>
      <c r="AS46" s="61" t="s">
        <v>167</v>
      </c>
      <c r="AT46" s="61" t="s">
        <v>167</v>
      </c>
      <c r="AU46" s="61" t="s">
        <v>167</v>
      </c>
      <c r="AV46" s="61" t="s">
        <v>167</v>
      </c>
      <c r="AW46" s="61" t="s">
        <v>167</v>
      </c>
      <c r="AX46" s="61" t="s">
        <v>167</v>
      </c>
      <c r="AY46" s="61" t="s">
        <v>167</v>
      </c>
      <c r="AZ46" s="61" t="s">
        <v>167</v>
      </c>
      <c r="BA46" s="61" t="s">
        <v>167</v>
      </c>
      <c r="BB46" s="61" t="s">
        <v>167</v>
      </c>
      <c r="BC46" s="61" t="s">
        <v>167</v>
      </c>
      <c r="BD46" s="61" t="s">
        <v>167</v>
      </c>
      <c r="BE46" s="61" t="s">
        <v>167</v>
      </c>
      <c r="BF46" s="61" t="s">
        <v>167</v>
      </c>
      <c r="BG46" s="61" t="s">
        <v>167</v>
      </c>
      <c r="BH46" s="61" t="s">
        <v>167</v>
      </c>
      <c r="BI46" s="61" t="s">
        <v>167</v>
      </c>
      <c r="BJ46" s="61" t="s">
        <v>167</v>
      </c>
      <c r="BK46" s="61" t="s">
        <v>167</v>
      </c>
      <c r="BL46" s="61" t="s">
        <v>167</v>
      </c>
      <c r="BM46" s="61" t="s">
        <v>167</v>
      </c>
      <c r="BN46" s="61" t="s">
        <v>167</v>
      </c>
      <c r="BO46" s="61" t="s">
        <v>167</v>
      </c>
      <c r="BP46" s="61" t="s">
        <v>167</v>
      </c>
      <c r="BQ46" s="61" t="s">
        <v>167</v>
      </c>
      <c r="BR46" s="61" t="s">
        <v>167</v>
      </c>
      <c r="BS46" s="61" t="s">
        <v>167</v>
      </c>
      <c r="BT46" s="61" t="s">
        <v>167</v>
      </c>
      <c r="BU46" s="61" t="s">
        <v>167</v>
      </c>
      <c r="BV46" s="61" t="s">
        <v>167</v>
      </c>
      <c r="BW46" s="61" t="s">
        <v>167</v>
      </c>
      <c r="BX46" s="61" t="s">
        <v>167</v>
      </c>
      <c r="BY46" s="61" t="s">
        <v>167</v>
      </c>
      <c r="BZ46" s="61" t="s">
        <v>167</v>
      </c>
      <c r="CA46" s="61" t="s">
        <v>167</v>
      </c>
      <c r="CB46" s="61" t="s">
        <v>167</v>
      </c>
      <c r="CC46" s="61" t="s">
        <v>167</v>
      </c>
      <c r="CD46" s="61" t="s">
        <v>167</v>
      </c>
      <c r="CE46" s="61" t="s">
        <v>167</v>
      </c>
      <c r="CF46" s="61" t="s">
        <v>167</v>
      </c>
      <c r="CG46" s="61" t="s">
        <v>167</v>
      </c>
      <c r="CH46" s="61" t="s">
        <v>167</v>
      </c>
      <c r="CI46" s="61" t="s">
        <v>167</v>
      </c>
      <c r="CJ46" s="61" t="s">
        <v>167</v>
      </c>
      <c r="CK46" s="61" t="s">
        <v>167</v>
      </c>
      <c r="CL46" s="61" t="s">
        <v>167</v>
      </c>
      <c r="CM46" s="61" t="s">
        <v>167</v>
      </c>
      <c r="CN46" s="61" t="s">
        <v>167</v>
      </c>
      <c r="CO46" s="61" t="s">
        <v>167</v>
      </c>
      <c r="CP46" s="61" t="s">
        <v>167</v>
      </c>
      <c r="CQ46" s="61" t="s">
        <v>167</v>
      </c>
      <c r="CR46" s="61" t="s">
        <v>167</v>
      </c>
      <c r="CS46" s="61" t="s">
        <v>167</v>
      </c>
      <c r="CT46" s="61" t="s">
        <v>167</v>
      </c>
      <c r="CU46" s="61" t="s">
        <v>167</v>
      </c>
      <c r="CV46" s="61" t="s">
        <v>167</v>
      </c>
      <c r="CW46" s="61" t="s">
        <v>167</v>
      </c>
      <c r="CX46" s="61" t="s">
        <v>167</v>
      </c>
      <c r="CY46" s="61" t="s">
        <v>167</v>
      </c>
      <c r="CZ46" s="61" t="s">
        <v>167</v>
      </c>
    </row>
    <row r="47" spans="1:104" x14ac:dyDescent="0.2">
      <c r="A47" s="16" t="s">
        <v>393</v>
      </c>
      <c r="B47" s="9" t="s">
        <v>373</v>
      </c>
      <c r="C47" s="15" t="s">
        <v>367</v>
      </c>
      <c r="D47" s="15" t="s">
        <v>58</v>
      </c>
      <c r="E47" s="84" t="s">
        <v>167</v>
      </c>
      <c r="F47" s="61" t="s">
        <v>167</v>
      </c>
      <c r="G47" s="61" t="s">
        <v>167</v>
      </c>
      <c r="H47" s="61" t="s">
        <v>167</v>
      </c>
      <c r="I47" s="61" t="s">
        <v>167</v>
      </c>
      <c r="J47" s="61" t="s">
        <v>167</v>
      </c>
      <c r="K47" s="61" t="s">
        <v>167</v>
      </c>
      <c r="L47" s="61" t="s">
        <v>167</v>
      </c>
      <c r="M47" s="61" t="s">
        <v>167</v>
      </c>
      <c r="N47" s="61" t="s">
        <v>167</v>
      </c>
      <c r="O47" s="61" t="s">
        <v>167</v>
      </c>
      <c r="P47" s="61" t="s">
        <v>167</v>
      </c>
      <c r="Q47" s="61" t="s">
        <v>167</v>
      </c>
      <c r="R47" s="61" t="s">
        <v>167</v>
      </c>
      <c r="S47" s="61" t="s">
        <v>167</v>
      </c>
      <c r="T47" s="61" t="s">
        <v>167</v>
      </c>
      <c r="U47" s="61" t="s">
        <v>167</v>
      </c>
      <c r="V47" s="61" t="s">
        <v>167</v>
      </c>
      <c r="W47" s="61" t="s">
        <v>167</v>
      </c>
      <c r="X47" s="61" t="s">
        <v>167</v>
      </c>
      <c r="Y47" s="61" t="s">
        <v>167</v>
      </c>
      <c r="Z47" s="61" t="s">
        <v>167</v>
      </c>
      <c r="AA47" s="61" t="s">
        <v>167</v>
      </c>
      <c r="AB47" s="61" t="s">
        <v>167</v>
      </c>
      <c r="AC47" s="61" t="s">
        <v>167</v>
      </c>
      <c r="AD47" s="61" t="s">
        <v>167</v>
      </c>
      <c r="AE47" s="61" t="s">
        <v>167</v>
      </c>
      <c r="AF47" s="61" t="s">
        <v>167</v>
      </c>
      <c r="AG47" s="61" t="s">
        <v>167</v>
      </c>
      <c r="AH47" s="61" t="s">
        <v>167</v>
      </c>
      <c r="AI47" s="61" t="s">
        <v>167</v>
      </c>
      <c r="AJ47" s="61" t="s">
        <v>167</v>
      </c>
      <c r="AK47" s="61" t="s">
        <v>167</v>
      </c>
      <c r="AL47" s="61" t="s">
        <v>167</v>
      </c>
      <c r="AM47" s="61" t="s">
        <v>167</v>
      </c>
      <c r="AN47" s="61" t="s">
        <v>167</v>
      </c>
      <c r="AO47" s="61" t="s">
        <v>167</v>
      </c>
      <c r="AP47" s="61" t="s">
        <v>167</v>
      </c>
      <c r="AQ47" s="61" t="s">
        <v>167</v>
      </c>
      <c r="AR47" s="61" t="s">
        <v>167</v>
      </c>
      <c r="AS47" s="61" t="s">
        <v>167</v>
      </c>
      <c r="AT47" s="61" t="s">
        <v>167</v>
      </c>
      <c r="AU47" s="61" t="s">
        <v>167</v>
      </c>
      <c r="AV47" s="61" t="s">
        <v>167</v>
      </c>
      <c r="AW47" s="61" t="s">
        <v>167</v>
      </c>
      <c r="AX47" s="61" t="s">
        <v>167</v>
      </c>
      <c r="AY47" s="61" t="s">
        <v>167</v>
      </c>
      <c r="AZ47" s="61" t="s">
        <v>167</v>
      </c>
      <c r="BA47" s="61" t="s">
        <v>167</v>
      </c>
      <c r="BB47" s="61" t="s">
        <v>167</v>
      </c>
      <c r="BC47" s="61" t="s">
        <v>167</v>
      </c>
      <c r="BD47" s="61" t="s">
        <v>167</v>
      </c>
      <c r="BE47" s="61" t="s">
        <v>167</v>
      </c>
      <c r="BF47" s="61" t="s">
        <v>167</v>
      </c>
      <c r="BG47" s="61" t="s">
        <v>167</v>
      </c>
      <c r="BH47" s="61" t="s">
        <v>167</v>
      </c>
      <c r="BI47" s="61" t="s">
        <v>167</v>
      </c>
      <c r="BJ47" s="61" t="s">
        <v>167</v>
      </c>
      <c r="BK47" s="61" t="s">
        <v>167</v>
      </c>
      <c r="BL47" s="61" t="s">
        <v>167</v>
      </c>
      <c r="BM47" s="61" t="s">
        <v>167</v>
      </c>
      <c r="BN47" s="61" t="s">
        <v>167</v>
      </c>
      <c r="BO47" s="61" t="s">
        <v>167</v>
      </c>
      <c r="BP47" s="61" t="s">
        <v>167</v>
      </c>
      <c r="BQ47" s="61" t="s">
        <v>167</v>
      </c>
      <c r="BR47" s="61" t="s">
        <v>167</v>
      </c>
      <c r="BS47" s="61" t="s">
        <v>167</v>
      </c>
      <c r="BT47" s="61" t="s">
        <v>167</v>
      </c>
      <c r="BU47" s="61" t="s">
        <v>167</v>
      </c>
      <c r="BV47" s="61" t="s">
        <v>167</v>
      </c>
      <c r="BW47" s="61" t="s">
        <v>167</v>
      </c>
      <c r="BX47" s="61" t="s">
        <v>167</v>
      </c>
      <c r="BY47" s="61" t="s">
        <v>167</v>
      </c>
      <c r="BZ47" s="61" t="s">
        <v>167</v>
      </c>
      <c r="CA47" s="61" t="s">
        <v>167</v>
      </c>
      <c r="CB47" s="61" t="s">
        <v>167</v>
      </c>
      <c r="CC47" s="61" t="s">
        <v>167</v>
      </c>
      <c r="CD47" s="61" t="s">
        <v>167</v>
      </c>
      <c r="CE47" s="61" t="s">
        <v>167</v>
      </c>
      <c r="CF47" s="61" t="s">
        <v>167</v>
      </c>
      <c r="CG47" s="61" t="s">
        <v>167</v>
      </c>
      <c r="CH47" s="61" t="s">
        <v>167</v>
      </c>
      <c r="CI47" s="61" t="s">
        <v>167</v>
      </c>
      <c r="CJ47" s="61" t="s">
        <v>167</v>
      </c>
      <c r="CK47" s="61" t="s">
        <v>167</v>
      </c>
      <c r="CL47" s="61" t="s">
        <v>167</v>
      </c>
      <c r="CM47" s="61" t="s">
        <v>167</v>
      </c>
      <c r="CN47" s="61" t="s">
        <v>167</v>
      </c>
      <c r="CO47" s="61" t="s">
        <v>167</v>
      </c>
      <c r="CP47" s="61" t="s">
        <v>167</v>
      </c>
      <c r="CQ47" s="61" t="s">
        <v>167</v>
      </c>
      <c r="CR47" s="61" t="s">
        <v>167</v>
      </c>
      <c r="CS47" s="61" t="s">
        <v>167</v>
      </c>
      <c r="CT47" s="61" t="s">
        <v>167</v>
      </c>
      <c r="CU47" s="61" t="s">
        <v>167</v>
      </c>
      <c r="CV47" s="61" t="s">
        <v>167</v>
      </c>
      <c r="CW47" s="61" t="s">
        <v>167</v>
      </c>
      <c r="CX47" s="61" t="s">
        <v>167</v>
      </c>
      <c r="CY47" s="61" t="s">
        <v>167</v>
      </c>
      <c r="CZ47" s="61" t="s">
        <v>167</v>
      </c>
    </row>
    <row r="48" spans="1:104" ht="28.5" x14ac:dyDescent="0.2">
      <c r="A48" s="16" t="s">
        <v>394</v>
      </c>
      <c r="B48" s="9" t="s">
        <v>375</v>
      </c>
      <c r="C48" s="15" t="s">
        <v>376</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x14ac:dyDescent="0.2">
      <c r="A49" s="16" t="s">
        <v>395</v>
      </c>
      <c r="B49" s="9" t="s">
        <v>378</v>
      </c>
      <c r="C49" s="15" t="s">
        <v>379</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x14ac:dyDescent="0.25">
      <c r="A50" s="26" t="s">
        <v>396</v>
      </c>
      <c r="B50" s="27" t="s">
        <v>397</v>
      </c>
      <c r="C50" s="27" t="s">
        <v>398</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x14ac:dyDescent="0.3">
      <c r="A51" s="64"/>
      <c r="B51" s="64" t="s">
        <v>149</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x14ac:dyDescent="0.2">
      <c r="A52" s="231"/>
      <c r="B52" s="219" t="s">
        <v>399</v>
      </c>
      <c r="C52" s="15" t="s">
        <v>400</v>
      </c>
      <c r="D52" s="15" t="s">
        <v>161</v>
      </c>
      <c r="E52" s="207" t="s">
        <v>162</v>
      </c>
      <c r="F52" s="208" t="s">
        <v>162</v>
      </c>
      <c r="G52" s="208" t="s">
        <v>162</v>
      </c>
      <c r="H52" s="208" t="s">
        <v>162</v>
      </c>
      <c r="I52" s="208" t="s">
        <v>162</v>
      </c>
      <c r="J52" s="208" t="s">
        <v>162</v>
      </c>
      <c r="K52" s="208" t="s">
        <v>162</v>
      </c>
      <c r="L52" s="208" t="s">
        <v>162</v>
      </c>
      <c r="M52" s="208" t="s">
        <v>162</v>
      </c>
      <c r="N52" s="208" t="s">
        <v>162</v>
      </c>
      <c r="O52" s="208" t="s">
        <v>162</v>
      </c>
      <c r="P52" s="208" t="s">
        <v>162</v>
      </c>
      <c r="Q52" s="208" t="s">
        <v>162</v>
      </c>
      <c r="R52" s="208" t="s">
        <v>162</v>
      </c>
      <c r="S52" s="208" t="s">
        <v>162</v>
      </c>
      <c r="T52" s="208" t="s">
        <v>162</v>
      </c>
      <c r="U52" s="208" t="s">
        <v>162</v>
      </c>
      <c r="V52" s="208" t="s">
        <v>162</v>
      </c>
      <c r="W52" s="208" t="s">
        <v>162</v>
      </c>
      <c r="X52" s="208" t="s">
        <v>162</v>
      </c>
      <c r="Y52" s="208" t="s">
        <v>162</v>
      </c>
      <c r="Z52" s="208" t="s">
        <v>162</v>
      </c>
      <c r="AA52" s="208" t="s">
        <v>162</v>
      </c>
      <c r="AB52" s="208" t="s">
        <v>162</v>
      </c>
      <c r="AC52" s="208" t="s">
        <v>162</v>
      </c>
      <c r="AD52" s="208" t="s">
        <v>162</v>
      </c>
      <c r="AE52" s="208" t="s">
        <v>162</v>
      </c>
      <c r="AF52" s="208" t="s">
        <v>162</v>
      </c>
      <c r="AG52" s="208" t="s">
        <v>162</v>
      </c>
      <c r="AH52" s="208" t="s">
        <v>162</v>
      </c>
      <c r="AI52" s="208" t="s">
        <v>162</v>
      </c>
      <c r="AJ52" s="208" t="s">
        <v>162</v>
      </c>
      <c r="AK52" s="208" t="s">
        <v>162</v>
      </c>
      <c r="AL52" s="208" t="s">
        <v>162</v>
      </c>
      <c r="AM52" s="208" t="s">
        <v>162</v>
      </c>
      <c r="AN52" s="208" t="s">
        <v>162</v>
      </c>
      <c r="AO52" s="208" t="s">
        <v>162</v>
      </c>
      <c r="AP52" s="208" t="s">
        <v>162</v>
      </c>
      <c r="AQ52" s="208" t="s">
        <v>162</v>
      </c>
      <c r="AR52" s="208" t="s">
        <v>162</v>
      </c>
      <c r="AS52" s="208" t="s">
        <v>162</v>
      </c>
      <c r="AT52" s="208" t="s">
        <v>162</v>
      </c>
      <c r="AU52" s="208" t="s">
        <v>162</v>
      </c>
      <c r="AV52" s="208" t="s">
        <v>162</v>
      </c>
      <c r="AW52" s="208" t="s">
        <v>162</v>
      </c>
      <c r="AX52" s="208" t="s">
        <v>162</v>
      </c>
      <c r="AY52" s="208" t="s">
        <v>162</v>
      </c>
      <c r="AZ52" s="208" t="s">
        <v>162</v>
      </c>
      <c r="BA52" s="208" t="s">
        <v>162</v>
      </c>
      <c r="BB52" s="208" t="s">
        <v>162</v>
      </c>
      <c r="BC52" s="208" t="s">
        <v>162</v>
      </c>
      <c r="BD52" s="208" t="s">
        <v>162</v>
      </c>
      <c r="BE52" s="208" t="s">
        <v>162</v>
      </c>
      <c r="BF52" s="208" t="s">
        <v>162</v>
      </c>
      <c r="BG52" s="208" t="s">
        <v>162</v>
      </c>
      <c r="BH52" s="208" t="s">
        <v>162</v>
      </c>
      <c r="BI52" s="208" t="s">
        <v>162</v>
      </c>
      <c r="BJ52" s="208" t="s">
        <v>162</v>
      </c>
      <c r="BK52" s="208" t="s">
        <v>162</v>
      </c>
      <c r="BL52" s="208" t="s">
        <v>162</v>
      </c>
      <c r="BM52" s="208" t="s">
        <v>162</v>
      </c>
      <c r="BN52" s="208" t="s">
        <v>162</v>
      </c>
      <c r="BO52" s="208" t="s">
        <v>162</v>
      </c>
      <c r="BP52" s="208" t="s">
        <v>162</v>
      </c>
      <c r="BQ52" s="208" t="s">
        <v>162</v>
      </c>
      <c r="BR52" s="208" t="s">
        <v>162</v>
      </c>
      <c r="BS52" s="208" t="s">
        <v>162</v>
      </c>
      <c r="BT52" s="208" t="s">
        <v>162</v>
      </c>
      <c r="BU52" s="208" t="s">
        <v>162</v>
      </c>
      <c r="BV52" s="208" t="s">
        <v>162</v>
      </c>
      <c r="BW52" s="208" t="s">
        <v>162</v>
      </c>
      <c r="BX52" s="208" t="s">
        <v>162</v>
      </c>
      <c r="BY52" s="208" t="s">
        <v>162</v>
      </c>
      <c r="BZ52" s="208" t="s">
        <v>162</v>
      </c>
      <c r="CA52" s="208" t="s">
        <v>162</v>
      </c>
      <c r="CB52" s="208" t="s">
        <v>162</v>
      </c>
      <c r="CC52" s="208" t="s">
        <v>162</v>
      </c>
      <c r="CD52" s="208" t="s">
        <v>162</v>
      </c>
      <c r="CE52" s="208" t="s">
        <v>162</v>
      </c>
      <c r="CF52" s="208" t="s">
        <v>162</v>
      </c>
      <c r="CG52" s="208" t="s">
        <v>162</v>
      </c>
      <c r="CH52" s="208" t="s">
        <v>162</v>
      </c>
      <c r="CI52" s="208" t="s">
        <v>162</v>
      </c>
      <c r="CJ52" s="208" t="s">
        <v>162</v>
      </c>
      <c r="CK52" s="208" t="s">
        <v>162</v>
      </c>
      <c r="CL52" s="208" t="s">
        <v>162</v>
      </c>
      <c r="CM52" s="208" t="s">
        <v>162</v>
      </c>
      <c r="CN52" s="208" t="s">
        <v>162</v>
      </c>
      <c r="CO52" s="208" t="s">
        <v>162</v>
      </c>
      <c r="CP52" s="208" t="s">
        <v>162</v>
      </c>
      <c r="CQ52" s="208" t="s">
        <v>162</v>
      </c>
      <c r="CR52" s="208" t="s">
        <v>162</v>
      </c>
      <c r="CS52" s="208" t="s">
        <v>162</v>
      </c>
      <c r="CT52" s="208" t="s">
        <v>162</v>
      </c>
      <c r="CU52" s="208" t="s">
        <v>162</v>
      </c>
      <c r="CV52" s="208" t="s">
        <v>162</v>
      </c>
      <c r="CW52" s="208" t="s">
        <v>162</v>
      </c>
      <c r="CX52" s="208" t="s">
        <v>162</v>
      </c>
      <c r="CY52" s="208" t="s">
        <v>162</v>
      </c>
      <c r="CZ52" s="208" t="s">
        <v>162</v>
      </c>
    </row>
    <row r="53" spans="1:104" x14ac:dyDescent="0.2">
      <c r="A53" s="16" t="s">
        <v>401</v>
      </c>
      <c r="B53" s="9" t="s">
        <v>366</v>
      </c>
      <c r="C53" s="15" t="s">
        <v>367</v>
      </c>
      <c r="D53" s="15" t="s">
        <v>58</v>
      </c>
      <c r="E53" s="84" t="s">
        <v>167</v>
      </c>
      <c r="F53" s="61" t="s">
        <v>167</v>
      </c>
      <c r="G53" s="61" t="s">
        <v>167</v>
      </c>
      <c r="H53" s="61" t="s">
        <v>167</v>
      </c>
      <c r="I53" s="61" t="s">
        <v>167</v>
      </c>
      <c r="J53" s="61" t="s">
        <v>167</v>
      </c>
      <c r="K53" s="61" t="s">
        <v>167</v>
      </c>
      <c r="L53" s="61" t="s">
        <v>167</v>
      </c>
      <c r="M53" s="61" t="s">
        <v>167</v>
      </c>
      <c r="N53" s="61" t="s">
        <v>167</v>
      </c>
      <c r="O53" s="61" t="s">
        <v>167</v>
      </c>
      <c r="P53" s="61" t="s">
        <v>167</v>
      </c>
      <c r="Q53" s="61" t="s">
        <v>167</v>
      </c>
      <c r="R53" s="61" t="s">
        <v>167</v>
      </c>
      <c r="S53" s="61" t="s">
        <v>167</v>
      </c>
      <c r="T53" s="61" t="s">
        <v>167</v>
      </c>
      <c r="U53" s="61" t="s">
        <v>167</v>
      </c>
      <c r="V53" s="61" t="s">
        <v>167</v>
      </c>
      <c r="W53" s="61" t="s">
        <v>167</v>
      </c>
      <c r="X53" s="61" t="s">
        <v>167</v>
      </c>
      <c r="Y53" s="61" t="s">
        <v>167</v>
      </c>
      <c r="Z53" s="61" t="s">
        <v>167</v>
      </c>
      <c r="AA53" s="61" t="s">
        <v>167</v>
      </c>
      <c r="AB53" s="61" t="s">
        <v>167</v>
      </c>
      <c r="AC53" s="61" t="s">
        <v>167</v>
      </c>
      <c r="AD53" s="61" t="s">
        <v>167</v>
      </c>
      <c r="AE53" s="61" t="s">
        <v>167</v>
      </c>
      <c r="AF53" s="61" t="s">
        <v>167</v>
      </c>
      <c r="AG53" s="61" t="s">
        <v>167</v>
      </c>
      <c r="AH53" s="61" t="s">
        <v>167</v>
      </c>
      <c r="AI53" s="61" t="s">
        <v>167</v>
      </c>
      <c r="AJ53" s="61" t="s">
        <v>167</v>
      </c>
      <c r="AK53" s="61" t="s">
        <v>167</v>
      </c>
      <c r="AL53" s="61" t="s">
        <v>167</v>
      </c>
      <c r="AM53" s="61" t="s">
        <v>167</v>
      </c>
      <c r="AN53" s="61" t="s">
        <v>167</v>
      </c>
      <c r="AO53" s="61" t="s">
        <v>167</v>
      </c>
      <c r="AP53" s="61" t="s">
        <v>167</v>
      </c>
      <c r="AQ53" s="61" t="s">
        <v>167</v>
      </c>
      <c r="AR53" s="61" t="s">
        <v>167</v>
      </c>
      <c r="AS53" s="61" t="s">
        <v>167</v>
      </c>
      <c r="AT53" s="61" t="s">
        <v>167</v>
      </c>
      <c r="AU53" s="61" t="s">
        <v>167</v>
      </c>
      <c r="AV53" s="61" t="s">
        <v>167</v>
      </c>
      <c r="AW53" s="61" t="s">
        <v>167</v>
      </c>
      <c r="AX53" s="61" t="s">
        <v>167</v>
      </c>
      <c r="AY53" s="61" t="s">
        <v>167</v>
      </c>
      <c r="AZ53" s="61" t="s">
        <v>167</v>
      </c>
      <c r="BA53" s="61" t="s">
        <v>167</v>
      </c>
      <c r="BB53" s="61" t="s">
        <v>167</v>
      </c>
      <c r="BC53" s="61" t="s">
        <v>167</v>
      </c>
      <c r="BD53" s="61" t="s">
        <v>167</v>
      </c>
      <c r="BE53" s="61" t="s">
        <v>167</v>
      </c>
      <c r="BF53" s="61" t="s">
        <v>167</v>
      </c>
      <c r="BG53" s="61" t="s">
        <v>167</v>
      </c>
      <c r="BH53" s="61" t="s">
        <v>167</v>
      </c>
      <c r="BI53" s="61" t="s">
        <v>167</v>
      </c>
      <c r="BJ53" s="61" t="s">
        <v>167</v>
      </c>
      <c r="BK53" s="61" t="s">
        <v>167</v>
      </c>
      <c r="BL53" s="61" t="s">
        <v>167</v>
      </c>
      <c r="BM53" s="61" t="s">
        <v>167</v>
      </c>
      <c r="BN53" s="61" t="s">
        <v>167</v>
      </c>
      <c r="BO53" s="61" t="s">
        <v>167</v>
      </c>
      <c r="BP53" s="61" t="s">
        <v>167</v>
      </c>
      <c r="BQ53" s="61" t="s">
        <v>167</v>
      </c>
      <c r="BR53" s="61" t="s">
        <v>167</v>
      </c>
      <c r="BS53" s="61" t="s">
        <v>167</v>
      </c>
      <c r="BT53" s="61" t="s">
        <v>167</v>
      </c>
      <c r="BU53" s="61" t="s">
        <v>167</v>
      </c>
      <c r="BV53" s="61" t="s">
        <v>167</v>
      </c>
      <c r="BW53" s="61" t="s">
        <v>167</v>
      </c>
      <c r="BX53" s="61" t="s">
        <v>167</v>
      </c>
      <c r="BY53" s="61" t="s">
        <v>167</v>
      </c>
      <c r="BZ53" s="61" t="s">
        <v>167</v>
      </c>
      <c r="CA53" s="61" t="s">
        <v>167</v>
      </c>
      <c r="CB53" s="61" t="s">
        <v>167</v>
      </c>
      <c r="CC53" s="61" t="s">
        <v>167</v>
      </c>
      <c r="CD53" s="61" t="s">
        <v>167</v>
      </c>
      <c r="CE53" s="61" t="s">
        <v>167</v>
      </c>
      <c r="CF53" s="61" t="s">
        <v>167</v>
      </c>
      <c r="CG53" s="61" t="s">
        <v>167</v>
      </c>
      <c r="CH53" s="61" t="s">
        <v>167</v>
      </c>
      <c r="CI53" s="61" t="s">
        <v>167</v>
      </c>
      <c r="CJ53" s="61" t="s">
        <v>167</v>
      </c>
      <c r="CK53" s="61" t="s">
        <v>167</v>
      </c>
      <c r="CL53" s="61" t="s">
        <v>167</v>
      </c>
      <c r="CM53" s="61" t="s">
        <v>167</v>
      </c>
      <c r="CN53" s="61" t="s">
        <v>167</v>
      </c>
      <c r="CO53" s="61" t="s">
        <v>167</v>
      </c>
      <c r="CP53" s="61" t="s">
        <v>167</v>
      </c>
      <c r="CQ53" s="61" t="s">
        <v>167</v>
      </c>
      <c r="CR53" s="61" t="s">
        <v>167</v>
      </c>
      <c r="CS53" s="61" t="s">
        <v>167</v>
      </c>
      <c r="CT53" s="61" t="s">
        <v>167</v>
      </c>
      <c r="CU53" s="61" t="s">
        <v>167</v>
      </c>
      <c r="CV53" s="61" t="s">
        <v>167</v>
      </c>
      <c r="CW53" s="61" t="s">
        <v>167</v>
      </c>
      <c r="CX53" s="61" t="s">
        <v>167</v>
      </c>
      <c r="CY53" s="61" t="s">
        <v>167</v>
      </c>
      <c r="CZ53" s="61" t="s">
        <v>167</v>
      </c>
    </row>
    <row r="54" spans="1:104" x14ac:dyDescent="0.2">
      <c r="A54" s="16" t="s">
        <v>402</v>
      </c>
      <c r="B54" s="9" t="s">
        <v>369</v>
      </c>
      <c r="C54" s="15" t="s">
        <v>367</v>
      </c>
      <c r="D54" s="15" t="s">
        <v>58</v>
      </c>
      <c r="E54" s="84" t="s">
        <v>167</v>
      </c>
      <c r="F54" s="61" t="s">
        <v>167</v>
      </c>
      <c r="G54" s="61" t="s">
        <v>167</v>
      </c>
      <c r="H54" s="61" t="s">
        <v>167</v>
      </c>
      <c r="I54" s="61" t="s">
        <v>167</v>
      </c>
      <c r="J54" s="61" t="s">
        <v>167</v>
      </c>
      <c r="K54" s="61" t="s">
        <v>167</v>
      </c>
      <c r="L54" s="61" t="s">
        <v>167</v>
      </c>
      <c r="M54" s="61" t="s">
        <v>167</v>
      </c>
      <c r="N54" s="61" t="s">
        <v>167</v>
      </c>
      <c r="O54" s="61" t="s">
        <v>167</v>
      </c>
      <c r="P54" s="61" t="s">
        <v>167</v>
      </c>
      <c r="Q54" s="61" t="s">
        <v>167</v>
      </c>
      <c r="R54" s="61" t="s">
        <v>167</v>
      </c>
      <c r="S54" s="61" t="s">
        <v>167</v>
      </c>
      <c r="T54" s="61" t="s">
        <v>167</v>
      </c>
      <c r="U54" s="61" t="s">
        <v>167</v>
      </c>
      <c r="V54" s="61" t="s">
        <v>167</v>
      </c>
      <c r="W54" s="61" t="s">
        <v>167</v>
      </c>
      <c r="X54" s="61" t="s">
        <v>167</v>
      </c>
      <c r="Y54" s="61" t="s">
        <v>167</v>
      </c>
      <c r="Z54" s="61" t="s">
        <v>167</v>
      </c>
      <c r="AA54" s="61" t="s">
        <v>167</v>
      </c>
      <c r="AB54" s="61" t="s">
        <v>167</v>
      </c>
      <c r="AC54" s="61" t="s">
        <v>167</v>
      </c>
      <c r="AD54" s="61" t="s">
        <v>167</v>
      </c>
      <c r="AE54" s="61" t="s">
        <v>167</v>
      </c>
      <c r="AF54" s="61" t="s">
        <v>167</v>
      </c>
      <c r="AG54" s="61" t="s">
        <v>167</v>
      </c>
      <c r="AH54" s="61" t="s">
        <v>167</v>
      </c>
      <c r="AI54" s="61" t="s">
        <v>167</v>
      </c>
      <c r="AJ54" s="61" t="s">
        <v>167</v>
      </c>
      <c r="AK54" s="61" t="s">
        <v>167</v>
      </c>
      <c r="AL54" s="61" t="s">
        <v>167</v>
      </c>
      <c r="AM54" s="61" t="s">
        <v>167</v>
      </c>
      <c r="AN54" s="61" t="s">
        <v>167</v>
      </c>
      <c r="AO54" s="61" t="s">
        <v>167</v>
      </c>
      <c r="AP54" s="61" t="s">
        <v>167</v>
      </c>
      <c r="AQ54" s="61" t="s">
        <v>167</v>
      </c>
      <c r="AR54" s="61" t="s">
        <v>167</v>
      </c>
      <c r="AS54" s="61" t="s">
        <v>167</v>
      </c>
      <c r="AT54" s="61" t="s">
        <v>167</v>
      </c>
      <c r="AU54" s="61" t="s">
        <v>167</v>
      </c>
      <c r="AV54" s="61" t="s">
        <v>167</v>
      </c>
      <c r="AW54" s="61" t="s">
        <v>167</v>
      </c>
      <c r="AX54" s="61" t="s">
        <v>167</v>
      </c>
      <c r="AY54" s="61" t="s">
        <v>167</v>
      </c>
      <c r="AZ54" s="61" t="s">
        <v>167</v>
      </c>
      <c r="BA54" s="61" t="s">
        <v>167</v>
      </c>
      <c r="BB54" s="61" t="s">
        <v>167</v>
      </c>
      <c r="BC54" s="61" t="s">
        <v>167</v>
      </c>
      <c r="BD54" s="61" t="s">
        <v>167</v>
      </c>
      <c r="BE54" s="61" t="s">
        <v>167</v>
      </c>
      <c r="BF54" s="61" t="s">
        <v>167</v>
      </c>
      <c r="BG54" s="61" t="s">
        <v>167</v>
      </c>
      <c r="BH54" s="61" t="s">
        <v>167</v>
      </c>
      <c r="BI54" s="61" t="s">
        <v>167</v>
      </c>
      <c r="BJ54" s="61" t="s">
        <v>167</v>
      </c>
      <c r="BK54" s="61" t="s">
        <v>167</v>
      </c>
      <c r="BL54" s="61" t="s">
        <v>167</v>
      </c>
      <c r="BM54" s="61" t="s">
        <v>167</v>
      </c>
      <c r="BN54" s="61" t="s">
        <v>167</v>
      </c>
      <c r="BO54" s="61" t="s">
        <v>167</v>
      </c>
      <c r="BP54" s="61" t="s">
        <v>167</v>
      </c>
      <c r="BQ54" s="61" t="s">
        <v>167</v>
      </c>
      <c r="BR54" s="61" t="s">
        <v>167</v>
      </c>
      <c r="BS54" s="61" t="s">
        <v>167</v>
      </c>
      <c r="BT54" s="61" t="s">
        <v>167</v>
      </c>
      <c r="BU54" s="61" t="s">
        <v>167</v>
      </c>
      <c r="BV54" s="61" t="s">
        <v>167</v>
      </c>
      <c r="BW54" s="61" t="s">
        <v>167</v>
      </c>
      <c r="BX54" s="61" t="s">
        <v>167</v>
      </c>
      <c r="BY54" s="61" t="s">
        <v>167</v>
      </c>
      <c r="BZ54" s="61" t="s">
        <v>167</v>
      </c>
      <c r="CA54" s="61" t="s">
        <v>167</v>
      </c>
      <c r="CB54" s="61" t="s">
        <v>167</v>
      </c>
      <c r="CC54" s="61" t="s">
        <v>167</v>
      </c>
      <c r="CD54" s="61" t="s">
        <v>167</v>
      </c>
      <c r="CE54" s="61" t="s">
        <v>167</v>
      </c>
      <c r="CF54" s="61" t="s">
        <v>167</v>
      </c>
      <c r="CG54" s="61" t="s">
        <v>167</v>
      </c>
      <c r="CH54" s="61" t="s">
        <v>167</v>
      </c>
      <c r="CI54" s="61" t="s">
        <v>167</v>
      </c>
      <c r="CJ54" s="61" t="s">
        <v>167</v>
      </c>
      <c r="CK54" s="61" t="s">
        <v>167</v>
      </c>
      <c r="CL54" s="61" t="s">
        <v>167</v>
      </c>
      <c r="CM54" s="61" t="s">
        <v>167</v>
      </c>
      <c r="CN54" s="61" t="s">
        <v>167</v>
      </c>
      <c r="CO54" s="61" t="s">
        <v>167</v>
      </c>
      <c r="CP54" s="61" t="s">
        <v>167</v>
      </c>
      <c r="CQ54" s="61" t="s">
        <v>167</v>
      </c>
      <c r="CR54" s="61" t="s">
        <v>167</v>
      </c>
      <c r="CS54" s="61" t="s">
        <v>167</v>
      </c>
      <c r="CT54" s="61" t="s">
        <v>167</v>
      </c>
      <c r="CU54" s="61" t="s">
        <v>167</v>
      </c>
      <c r="CV54" s="61" t="s">
        <v>167</v>
      </c>
      <c r="CW54" s="61" t="s">
        <v>167</v>
      </c>
      <c r="CX54" s="61" t="s">
        <v>167</v>
      </c>
      <c r="CY54" s="61" t="s">
        <v>167</v>
      </c>
      <c r="CZ54" s="61" t="s">
        <v>167</v>
      </c>
    </row>
    <row r="55" spans="1:104" x14ac:dyDescent="0.2">
      <c r="A55" s="16" t="s">
        <v>403</v>
      </c>
      <c r="B55" s="9" t="s">
        <v>371</v>
      </c>
      <c r="C55" s="15" t="s">
        <v>367</v>
      </c>
      <c r="D55" s="15" t="s">
        <v>58</v>
      </c>
      <c r="E55" s="84" t="s">
        <v>167</v>
      </c>
      <c r="F55" s="61" t="s">
        <v>167</v>
      </c>
      <c r="G55" s="61" t="s">
        <v>167</v>
      </c>
      <c r="H55" s="61" t="s">
        <v>167</v>
      </c>
      <c r="I55" s="61" t="s">
        <v>167</v>
      </c>
      <c r="J55" s="61" t="s">
        <v>167</v>
      </c>
      <c r="K55" s="61" t="s">
        <v>167</v>
      </c>
      <c r="L55" s="61" t="s">
        <v>167</v>
      </c>
      <c r="M55" s="61" t="s">
        <v>167</v>
      </c>
      <c r="N55" s="61" t="s">
        <v>167</v>
      </c>
      <c r="O55" s="61" t="s">
        <v>167</v>
      </c>
      <c r="P55" s="61" t="s">
        <v>167</v>
      </c>
      <c r="Q55" s="61" t="s">
        <v>167</v>
      </c>
      <c r="R55" s="61" t="s">
        <v>167</v>
      </c>
      <c r="S55" s="61" t="s">
        <v>167</v>
      </c>
      <c r="T55" s="61" t="s">
        <v>167</v>
      </c>
      <c r="U55" s="61" t="s">
        <v>167</v>
      </c>
      <c r="V55" s="61" t="s">
        <v>167</v>
      </c>
      <c r="W55" s="61" t="s">
        <v>167</v>
      </c>
      <c r="X55" s="61" t="s">
        <v>167</v>
      </c>
      <c r="Y55" s="61" t="s">
        <v>167</v>
      </c>
      <c r="Z55" s="61" t="s">
        <v>167</v>
      </c>
      <c r="AA55" s="61" t="s">
        <v>167</v>
      </c>
      <c r="AB55" s="61" t="s">
        <v>167</v>
      </c>
      <c r="AC55" s="61" t="s">
        <v>167</v>
      </c>
      <c r="AD55" s="61" t="s">
        <v>167</v>
      </c>
      <c r="AE55" s="61" t="s">
        <v>167</v>
      </c>
      <c r="AF55" s="61" t="s">
        <v>167</v>
      </c>
      <c r="AG55" s="61" t="s">
        <v>167</v>
      </c>
      <c r="AH55" s="61" t="s">
        <v>167</v>
      </c>
      <c r="AI55" s="61" t="s">
        <v>167</v>
      </c>
      <c r="AJ55" s="61" t="s">
        <v>167</v>
      </c>
      <c r="AK55" s="61" t="s">
        <v>167</v>
      </c>
      <c r="AL55" s="61" t="s">
        <v>167</v>
      </c>
      <c r="AM55" s="61" t="s">
        <v>167</v>
      </c>
      <c r="AN55" s="61" t="s">
        <v>167</v>
      </c>
      <c r="AO55" s="61" t="s">
        <v>167</v>
      </c>
      <c r="AP55" s="61" t="s">
        <v>167</v>
      </c>
      <c r="AQ55" s="61" t="s">
        <v>167</v>
      </c>
      <c r="AR55" s="61" t="s">
        <v>167</v>
      </c>
      <c r="AS55" s="61" t="s">
        <v>167</v>
      </c>
      <c r="AT55" s="61" t="s">
        <v>167</v>
      </c>
      <c r="AU55" s="61" t="s">
        <v>167</v>
      </c>
      <c r="AV55" s="61" t="s">
        <v>167</v>
      </c>
      <c r="AW55" s="61" t="s">
        <v>167</v>
      </c>
      <c r="AX55" s="61" t="s">
        <v>167</v>
      </c>
      <c r="AY55" s="61" t="s">
        <v>167</v>
      </c>
      <c r="AZ55" s="61" t="s">
        <v>167</v>
      </c>
      <c r="BA55" s="61" t="s">
        <v>167</v>
      </c>
      <c r="BB55" s="61" t="s">
        <v>167</v>
      </c>
      <c r="BC55" s="61" t="s">
        <v>167</v>
      </c>
      <c r="BD55" s="61" t="s">
        <v>167</v>
      </c>
      <c r="BE55" s="61" t="s">
        <v>167</v>
      </c>
      <c r="BF55" s="61" t="s">
        <v>167</v>
      </c>
      <c r="BG55" s="61" t="s">
        <v>167</v>
      </c>
      <c r="BH55" s="61" t="s">
        <v>167</v>
      </c>
      <c r="BI55" s="61" t="s">
        <v>167</v>
      </c>
      <c r="BJ55" s="61" t="s">
        <v>167</v>
      </c>
      <c r="BK55" s="61" t="s">
        <v>167</v>
      </c>
      <c r="BL55" s="61" t="s">
        <v>167</v>
      </c>
      <c r="BM55" s="61" t="s">
        <v>167</v>
      </c>
      <c r="BN55" s="61" t="s">
        <v>167</v>
      </c>
      <c r="BO55" s="61" t="s">
        <v>167</v>
      </c>
      <c r="BP55" s="61" t="s">
        <v>167</v>
      </c>
      <c r="BQ55" s="61" t="s">
        <v>167</v>
      </c>
      <c r="BR55" s="61" t="s">
        <v>167</v>
      </c>
      <c r="BS55" s="61" t="s">
        <v>167</v>
      </c>
      <c r="BT55" s="61" t="s">
        <v>167</v>
      </c>
      <c r="BU55" s="61" t="s">
        <v>167</v>
      </c>
      <c r="BV55" s="61" t="s">
        <v>167</v>
      </c>
      <c r="BW55" s="61" t="s">
        <v>167</v>
      </c>
      <c r="BX55" s="61" t="s">
        <v>167</v>
      </c>
      <c r="BY55" s="61" t="s">
        <v>167</v>
      </c>
      <c r="BZ55" s="61" t="s">
        <v>167</v>
      </c>
      <c r="CA55" s="61" t="s">
        <v>167</v>
      </c>
      <c r="CB55" s="61" t="s">
        <v>167</v>
      </c>
      <c r="CC55" s="61" t="s">
        <v>167</v>
      </c>
      <c r="CD55" s="61" t="s">
        <v>167</v>
      </c>
      <c r="CE55" s="61" t="s">
        <v>167</v>
      </c>
      <c r="CF55" s="61" t="s">
        <v>167</v>
      </c>
      <c r="CG55" s="61" t="s">
        <v>167</v>
      </c>
      <c r="CH55" s="61" t="s">
        <v>167</v>
      </c>
      <c r="CI55" s="61" t="s">
        <v>167</v>
      </c>
      <c r="CJ55" s="61" t="s">
        <v>167</v>
      </c>
      <c r="CK55" s="61" t="s">
        <v>167</v>
      </c>
      <c r="CL55" s="61" t="s">
        <v>167</v>
      </c>
      <c r="CM55" s="61" t="s">
        <v>167</v>
      </c>
      <c r="CN55" s="61" t="s">
        <v>167</v>
      </c>
      <c r="CO55" s="61" t="s">
        <v>167</v>
      </c>
      <c r="CP55" s="61" t="s">
        <v>167</v>
      </c>
      <c r="CQ55" s="61" t="s">
        <v>167</v>
      </c>
      <c r="CR55" s="61" t="s">
        <v>167</v>
      </c>
      <c r="CS55" s="61" t="s">
        <v>167</v>
      </c>
      <c r="CT55" s="61" t="s">
        <v>167</v>
      </c>
      <c r="CU55" s="61" t="s">
        <v>167</v>
      </c>
      <c r="CV55" s="61" t="s">
        <v>167</v>
      </c>
      <c r="CW55" s="61" t="s">
        <v>167</v>
      </c>
      <c r="CX55" s="61" t="s">
        <v>167</v>
      </c>
      <c r="CY55" s="61" t="s">
        <v>167</v>
      </c>
      <c r="CZ55" s="61" t="s">
        <v>167</v>
      </c>
    </row>
    <row r="56" spans="1:104" x14ac:dyDescent="0.2">
      <c r="A56" s="16" t="s">
        <v>404</v>
      </c>
      <c r="B56" s="9" t="s">
        <v>373</v>
      </c>
      <c r="C56" s="15" t="s">
        <v>367</v>
      </c>
      <c r="D56" s="15" t="s">
        <v>58</v>
      </c>
      <c r="E56" s="84" t="s">
        <v>167</v>
      </c>
      <c r="F56" s="61" t="s">
        <v>167</v>
      </c>
      <c r="G56" s="61" t="s">
        <v>167</v>
      </c>
      <c r="H56" s="61" t="s">
        <v>167</v>
      </c>
      <c r="I56" s="61" t="s">
        <v>167</v>
      </c>
      <c r="J56" s="61" t="s">
        <v>167</v>
      </c>
      <c r="K56" s="61" t="s">
        <v>167</v>
      </c>
      <c r="L56" s="61" t="s">
        <v>167</v>
      </c>
      <c r="M56" s="61" t="s">
        <v>167</v>
      </c>
      <c r="N56" s="61" t="s">
        <v>167</v>
      </c>
      <c r="O56" s="61" t="s">
        <v>167</v>
      </c>
      <c r="P56" s="61" t="s">
        <v>167</v>
      </c>
      <c r="Q56" s="61" t="s">
        <v>167</v>
      </c>
      <c r="R56" s="61" t="s">
        <v>167</v>
      </c>
      <c r="S56" s="61" t="s">
        <v>167</v>
      </c>
      <c r="T56" s="61" t="s">
        <v>167</v>
      </c>
      <c r="U56" s="61" t="s">
        <v>167</v>
      </c>
      <c r="V56" s="61" t="s">
        <v>167</v>
      </c>
      <c r="W56" s="61" t="s">
        <v>167</v>
      </c>
      <c r="X56" s="61" t="s">
        <v>167</v>
      </c>
      <c r="Y56" s="61" t="s">
        <v>167</v>
      </c>
      <c r="Z56" s="61" t="s">
        <v>167</v>
      </c>
      <c r="AA56" s="61" t="s">
        <v>167</v>
      </c>
      <c r="AB56" s="61" t="s">
        <v>167</v>
      </c>
      <c r="AC56" s="61" t="s">
        <v>167</v>
      </c>
      <c r="AD56" s="61" t="s">
        <v>167</v>
      </c>
      <c r="AE56" s="61" t="s">
        <v>167</v>
      </c>
      <c r="AF56" s="61" t="s">
        <v>167</v>
      </c>
      <c r="AG56" s="61" t="s">
        <v>167</v>
      </c>
      <c r="AH56" s="61" t="s">
        <v>167</v>
      </c>
      <c r="AI56" s="61" t="s">
        <v>167</v>
      </c>
      <c r="AJ56" s="61" t="s">
        <v>167</v>
      </c>
      <c r="AK56" s="61" t="s">
        <v>167</v>
      </c>
      <c r="AL56" s="61" t="s">
        <v>167</v>
      </c>
      <c r="AM56" s="61" t="s">
        <v>167</v>
      </c>
      <c r="AN56" s="61" t="s">
        <v>167</v>
      </c>
      <c r="AO56" s="61" t="s">
        <v>167</v>
      </c>
      <c r="AP56" s="61" t="s">
        <v>167</v>
      </c>
      <c r="AQ56" s="61" t="s">
        <v>167</v>
      </c>
      <c r="AR56" s="61" t="s">
        <v>167</v>
      </c>
      <c r="AS56" s="61" t="s">
        <v>167</v>
      </c>
      <c r="AT56" s="61" t="s">
        <v>167</v>
      </c>
      <c r="AU56" s="61" t="s">
        <v>167</v>
      </c>
      <c r="AV56" s="61" t="s">
        <v>167</v>
      </c>
      <c r="AW56" s="61" t="s">
        <v>167</v>
      </c>
      <c r="AX56" s="61" t="s">
        <v>167</v>
      </c>
      <c r="AY56" s="61" t="s">
        <v>167</v>
      </c>
      <c r="AZ56" s="61" t="s">
        <v>167</v>
      </c>
      <c r="BA56" s="61" t="s">
        <v>167</v>
      </c>
      <c r="BB56" s="61" t="s">
        <v>167</v>
      </c>
      <c r="BC56" s="61" t="s">
        <v>167</v>
      </c>
      <c r="BD56" s="61" t="s">
        <v>167</v>
      </c>
      <c r="BE56" s="61" t="s">
        <v>167</v>
      </c>
      <c r="BF56" s="61" t="s">
        <v>167</v>
      </c>
      <c r="BG56" s="61" t="s">
        <v>167</v>
      </c>
      <c r="BH56" s="61" t="s">
        <v>167</v>
      </c>
      <c r="BI56" s="61" t="s">
        <v>167</v>
      </c>
      <c r="BJ56" s="61" t="s">
        <v>167</v>
      </c>
      <c r="BK56" s="61" t="s">
        <v>167</v>
      </c>
      <c r="BL56" s="61" t="s">
        <v>167</v>
      </c>
      <c r="BM56" s="61" t="s">
        <v>167</v>
      </c>
      <c r="BN56" s="61" t="s">
        <v>167</v>
      </c>
      <c r="BO56" s="61" t="s">
        <v>167</v>
      </c>
      <c r="BP56" s="61" t="s">
        <v>167</v>
      </c>
      <c r="BQ56" s="61" t="s">
        <v>167</v>
      </c>
      <c r="BR56" s="61" t="s">
        <v>167</v>
      </c>
      <c r="BS56" s="61" t="s">
        <v>167</v>
      </c>
      <c r="BT56" s="61" t="s">
        <v>167</v>
      </c>
      <c r="BU56" s="61" t="s">
        <v>167</v>
      </c>
      <c r="BV56" s="61" t="s">
        <v>167</v>
      </c>
      <c r="BW56" s="61" t="s">
        <v>167</v>
      </c>
      <c r="BX56" s="61" t="s">
        <v>167</v>
      </c>
      <c r="BY56" s="61" t="s">
        <v>167</v>
      </c>
      <c r="BZ56" s="61" t="s">
        <v>167</v>
      </c>
      <c r="CA56" s="61" t="s">
        <v>167</v>
      </c>
      <c r="CB56" s="61" t="s">
        <v>167</v>
      </c>
      <c r="CC56" s="61" t="s">
        <v>167</v>
      </c>
      <c r="CD56" s="61" t="s">
        <v>167</v>
      </c>
      <c r="CE56" s="61" t="s">
        <v>167</v>
      </c>
      <c r="CF56" s="61" t="s">
        <v>167</v>
      </c>
      <c r="CG56" s="61" t="s">
        <v>167</v>
      </c>
      <c r="CH56" s="61" t="s">
        <v>167</v>
      </c>
      <c r="CI56" s="61" t="s">
        <v>167</v>
      </c>
      <c r="CJ56" s="61" t="s">
        <v>167</v>
      </c>
      <c r="CK56" s="61" t="s">
        <v>167</v>
      </c>
      <c r="CL56" s="61" t="s">
        <v>167</v>
      </c>
      <c r="CM56" s="61" t="s">
        <v>167</v>
      </c>
      <c r="CN56" s="61" t="s">
        <v>167</v>
      </c>
      <c r="CO56" s="61" t="s">
        <v>167</v>
      </c>
      <c r="CP56" s="61" t="s">
        <v>167</v>
      </c>
      <c r="CQ56" s="61" t="s">
        <v>167</v>
      </c>
      <c r="CR56" s="61" t="s">
        <v>167</v>
      </c>
      <c r="CS56" s="61" t="s">
        <v>167</v>
      </c>
      <c r="CT56" s="61" t="s">
        <v>167</v>
      </c>
      <c r="CU56" s="61" t="s">
        <v>167</v>
      </c>
      <c r="CV56" s="61" t="s">
        <v>167</v>
      </c>
      <c r="CW56" s="61" t="s">
        <v>167</v>
      </c>
      <c r="CX56" s="61" t="s">
        <v>167</v>
      </c>
      <c r="CY56" s="61" t="s">
        <v>167</v>
      </c>
      <c r="CZ56" s="61" t="s">
        <v>167</v>
      </c>
    </row>
    <row r="57" spans="1:104" ht="28.5" x14ac:dyDescent="0.2">
      <c r="A57" s="16" t="s">
        <v>405</v>
      </c>
      <c r="B57" s="9" t="s">
        <v>375</v>
      </c>
      <c r="C57" s="15" t="s">
        <v>376</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x14ac:dyDescent="0.2">
      <c r="A58" s="16" t="s">
        <v>406</v>
      </c>
      <c r="B58" s="9" t="s">
        <v>378</v>
      </c>
      <c r="C58" s="15" t="s">
        <v>379</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x14ac:dyDescent="0.2">
      <c r="A59" s="219"/>
      <c r="B59" s="219" t="s">
        <v>407</v>
      </c>
      <c r="C59" s="15" t="s">
        <v>408</v>
      </c>
      <c r="D59" s="15" t="s">
        <v>161</v>
      </c>
      <c r="E59" s="207" t="s">
        <v>162</v>
      </c>
      <c r="F59" s="208" t="s">
        <v>162</v>
      </c>
      <c r="G59" s="208" t="s">
        <v>162</v>
      </c>
      <c r="H59" s="208" t="s">
        <v>162</v>
      </c>
      <c r="I59" s="208" t="s">
        <v>162</v>
      </c>
      <c r="J59" s="208" t="s">
        <v>162</v>
      </c>
      <c r="K59" s="208" t="s">
        <v>162</v>
      </c>
      <c r="L59" s="208" t="s">
        <v>162</v>
      </c>
      <c r="M59" s="208" t="s">
        <v>162</v>
      </c>
      <c r="N59" s="208" t="s">
        <v>162</v>
      </c>
      <c r="O59" s="208" t="s">
        <v>162</v>
      </c>
      <c r="P59" s="208" t="s">
        <v>162</v>
      </c>
      <c r="Q59" s="208" t="s">
        <v>162</v>
      </c>
      <c r="R59" s="208" t="s">
        <v>162</v>
      </c>
      <c r="S59" s="208" t="s">
        <v>162</v>
      </c>
      <c r="T59" s="208" t="s">
        <v>162</v>
      </c>
      <c r="U59" s="208" t="s">
        <v>162</v>
      </c>
      <c r="V59" s="208" t="s">
        <v>162</v>
      </c>
      <c r="W59" s="208" t="s">
        <v>162</v>
      </c>
      <c r="X59" s="208" t="s">
        <v>162</v>
      </c>
      <c r="Y59" s="208" t="s">
        <v>162</v>
      </c>
      <c r="Z59" s="208" t="s">
        <v>162</v>
      </c>
      <c r="AA59" s="208" t="s">
        <v>162</v>
      </c>
      <c r="AB59" s="208" t="s">
        <v>162</v>
      </c>
      <c r="AC59" s="208" t="s">
        <v>162</v>
      </c>
      <c r="AD59" s="208" t="s">
        <v>162</v>
      </c>
      <c r="AE59" s="208" t="s">
        <v>162</v>
      </c>
      <c r="AF59" s="208" t="s">
        <v>162</v>
      </c>
      <c r="AG59" s="208" t="s">
        <v>162</v>
      </c>
      <c r="AH59" s="208" t="s">
        <v>162</v>
      </c>
      <c r="AI59" s="208" t="s">
        <v>162</v>
      </c>
      <c r="AJ59" s="208" t="s">
        <v>162</v>
      </c>
      <c r="AK59" s="208" t="s">
        <v>162</v>
      </c>
      <c r="AL59" s="208" t="s">
        <v>162</v>
      </c>
      <c r="AM59" s="208" t="s">
        <v>162</v>
      </c>
      <c r="AN59" s="208" t="s">
        <v>162</v>
      </c>
      <c r="AO59" s="208" t="s">
        <v>162</v>
      </c>
      <c r="AP59" s="208" t="s">
        <v>162</v>
      </c>
      <c r="AQ59" s="208" t="s">
        <v>162</v>
      </c>
      <c r="AR59" s="208" t="s">
        <v>162</v>
      </c>
      <c r="AS59" s="208" t="s">
        <v>162</v>
      </c>
      <c r="AT59" s="208" t="s">
        <v>162</v>
      </c>
      <c r="AU59" s="208" t="s">
        <v>162</v>
      </c>
      <c r="AV59" s="208" t="s">
        <v>162</v>
      </c>
      <c r="AW59" s="208" t="s">
        <v>162</v>
      </c>
      <c r="AX59" s="208" t="s">
        <v>162</v>
      </c>
      <c r="AY59" s="208" t="s">
        <v>162</v>
      </c>
      <c r="AZ59" s="208" t="s">
        <v>162</v>
      </c>
      <c r="BA59" s="208" t="s">
        <v>162</v>
      </c>
      <c r="BB59" s="208" t="s">
        <v>162</v>
      </c>
      <c r="BC59" s="208" t="s">
        <v>162</v>
      </c>
      <c r="BD59" s="208" t="s">
        <v>162</v>
      </c>
      <c r="BE59" s="208" t="s">
        <v>162</v>
      </c>
      <c r="BF59" s="208" t="s">
        <v>162</v>
      </c>
      <c r="BG59" s="208" t="s">
        <v>162</v>
      </c>
      <c r="BH59" s="208" t="s">
        <v>162</v>
      </c>
      <c r="BI59" s="208" t="s">
        <v>162</v>
      </c>
      <c r="BJ59" s="208" t="s">
        <v>162</v>
      </c>
      <c r="BK59" s="208" t="s">
        <v>162</v>
      </c>
      <c r="BL59" s="208" t="s">
        <v>162</v>
      </c>
      <c r="BM59" s="208" t="s">
        <v>162</v>
      </c>
      <c r="BN59" s="208" t="s">
        <v>162</v>
      </c>
      <c r="BO59" s="208" t="s">
        <v>162</v>
      </c>
      <c r="BP59" s="208" t="s">
        <v>162</v>
      </c>
      <c r="BQ59" s="208" t="s">
        <v>162</v>
      </c>
      <c r="BR59" s="208" t="s">
        <v>162</v>
      </c>
      <c r="BS59" s="208" t="s">
        <v>162</v>
      </c>
      <c r="BT59" s="208" t="s">
        <v>162</v>
      </c>
      <c r="BU59" s="208" t="s">
        <v>162</v>
      </c>
      <c r="BV59" s="208" t="s">
        <v>162</v>
      </c>
      <c r="BW59" s="208" t="s">
        <v>162</v>
      </c>
      <c r="BX59" s="208" t="s">
        <v>162</v>
      </c>
      <c r="BY59" s="208" t="s">
        <v>162</v>
      </c>
      <c r="BZ59" s="208" t="s">
        <v>162</v>
      </c>
      <c r="CA59" s="208" t="s">
        <v>162</v>
      </c>
      <c r="CB59" s="208" t="s">
        <v>162</v>
      </c>
      <c r="CC59" s="208" t="s">
        <v>162</v>
      </c>
      <c r="CD59" s="208" t="s">
        <v>162</v>
      </c>
      <c r="CE59" s="208" t="s">
        <v>162</v>
      </c>
      <c r="CF59" s="208" t="s">
        <v>162</v>
      </c>
      <c r="CG59" s="208" t="s">
        <v>162</v>
      </c>
      <c r="CH59" s="208" t="s">
        <v>162</v>
      </c>
      <c r="CI59" s="208" t="s">
        <v>162</v>
      </c>
      <c r="CJ59" s="208" t="s">
        <v>162</v>
      </c>
      <c r="CK59" s="208" t="s">
        <v>162</v>
      </c>
      <c r="CL59" s="208" t="s">
        <v>162</v>
      </c>
      <c r="CM59" s="208" t="s">
        <v>162</v>
      </c>
      <c r="CN59" s="208" t="s">
        <v>162</v>
      </c>
      <c r="CO59" s="208" t="s">
        <v>162</v>
      </c>
      <c r="CP59" s="208" t="s">
        <v>162</v>
      </c>
      <c r="CQ59" s="208" t="s">
        <v>162</v>
      </c>
      <c r="CR59" s="208" t="s">
        <v>162</v>
      </c>
      <c r="CS59" s="208" t="s">
        <v>162</v>
      </c>
      <c r="CT59" s="208" t="s">
        <v>162</v>
      </c>
      <c r="CU59" s="208" t="s">
        <v>162</v>
      </c>
      <c r="CV59" s="208" t="s">
        <v>162</v>
      </c>
      <c r="CW59" s="208" t="s">
        <v>162</v>
      </c>
      <c r="CX59" s="208" t="s">
        <v>162</v>
      </c>
      <c r="CY59" s="208" t="s">
        <v>162</v>
      </c>
      <c r="CZ59" s="208" t="s">
        <v>162</v>
      </c>
    </row>
    <row r="60" spans="1:104" x14ac:dyDescent="0.2">
      <c r="A60" s="16" t="s">
        <v>409</v>
      </c>
      <c r="B60" s="9" t="s">
        <v>366</v>
      </c>
      <c r="C60" s="15" t="s">
        <v>367</v>
      </c>
      <c r="D60" s="15" t="s">
        <v>58</v>
      </c>
      <c r="E60" s="84" t="s">
        <v>167</v>
      </c>
      <c r="F60" s="61" t="s">
        <v>167</v>
      </c>
      <c r="G60" s="61" t="s">
        <v>167</v>
      </c>
      <c r="H60" s="61" t="s">
        <v>167</v>
      </c>
      <c r="I60" s="61" t="s">
        <v>167</v>
      </c>
      <c r="J60" s="61" t="s">
        <v>167</v>
      </c>
      <c r="K60" s="61" t="s">
        <v>167</v>
      </c>
      <c r="L60" s="61" t="s">
        <v>167</v>
      </c>
      <c r="M60" s="61" t="s">
        <v>167</v>
      </c>
      <c r="N60" s="61" t="s">
        <v>167</v>
      </c>
      <c r="O60" s="61" t="s">
        <v>167</v>
      </c>
      <c r="P60" s="61" t="s">
        <v>167</v>
      </c>
      <c r="Q60" s="61" t="s">
        <v>167</v>
      </c>
      <c r="R60" s="61" t="s">
        <v>167</v>
      </c>
      <c r="S60" s="61" t="s">
        <v>167</v>
      </c>
      <c r="T60" s="61" t="s">
        <v>167</v>
      </c>
      <c r="U60" s="61" t="s">
        <v>167</v>
      </c>
      <c r="V60" s="61" t="s">
        <v>167</v>
      </c>
      <c r="W60" s="61" t="s">
        <v>167</v>
      </c>
      <c r="X60" s="61" t="s">
        <v>167</v>
      </c>
      <c r="Y60" s="61" t="s">
        <v>167</v>
      </c>
      <c r="Z60" s="61" t="s">
        <v>167</v>
      </c>
      <c r="AA60" s="61" t="s">
        <v>167</v>
      </c>
      <c r="AB60" s="61" t="s">
        <v>167</v>
      </c>
      <c r="AC60" s="61" t="s">
        <v>167</v>
      </c>
      <c r="AD60" s="61" t="s">
        <v>167</v>
      </c>
      <c r="AE60" s="61" t="s">
        <v>167</v>
      </c>
      <c r="AF60" s="61" t="s">
        <v>167</v>
      </c>
      <c r="AG60" s="61" t="s">
        <v>167</v>
      </c>
      <c r="AH60" s="61" t="s">
        <v>167</v>
      </c>
      <c r="AI60" s="61" t="s">
        <v>167</v>
      </c>
      <c r="AJ60" s="61" t="s">
        <v>167</v>
      </c>
      <c r="AK60" s="61" t="s">
        <v>167</v>
      </c>
      <c r="AL60" s="61" t="s">
        <v>167</v>
      </c>
      <c r="AM60" s="61" t="s">
        <v>167</v>
      </c>
      <c r="AN60" s="61" t="s">
        <v>167</v>
      </c>
      <c r="AO60" s="61" t="s">
        <v>167</v>
      </c>
      <c r="AP60" s="61" t="s">
        <v>167</v>
      </c>
      <c r="AQ60" s="61" t="s">
        <v>167</v>
      </c>
      <c r="AR60" s="61" t="s">
        <v>167</v>
      </c>
      <c r="AS60" s="61" t="s">
        <v>167</v>
      </c>
      <c r="AT60" s="61" t="s">
        <v>167</v>
      </c>
      <c r="AU60" s="61" t="s">
        <v>167</v>
      </c>
      <c r="AV60" s="61" t="s">
        <v>167</v>
      </c>
      <c r="AW60" s="61" t="s">
        <v>167</v>
      </c>
      <c r="AX60" s="61" t="s">
        <v>167</v>
      </c>
      <c r="AY60" s="61" t="s">
        <v>167</v>
      </c>
      <c r="AZ60" s="61" t="s">
        <v>167</v>
      </c>
      <c r="BA60" s="61" t="s">
        <v>167</v>
      </c>
      <c r="BB60" s="61" t="s">
        <v>167</v>
      </c>
      <c r="BC60" s="61" t="s">
        <v>167</v>
      </c>
      <c r="BD60" s="61" t="s">
        <v>167</v>
      </c>
      <c r="BE60" s="61" t="s">
        <v>167</v>
      </c>
      <c r="BF60" s="61" t="s">
        <v>167</v>
      </c>
      <c r="BG60" s="61" t="s">
        <v>167</v>
      </c>
      <c r="BH60" s="61" t="s">
        <v>167</v>
      </c>
      <c r="BI60" s="61" t="s">
        <v>167</v>
      </c>
      <c r="BJ60" s="61" t="s">
        <v>167</v>
      </c>
      <c r="BK60" s="61" t="s">
        <v>167</v>
      </c>
      <c r="BL60" s="61" t="s">
        <v>167</v>
      </c>
      <c r="BM60" s="61" t="s">
        <v>167</v>
      </c>
      <c r="BN60" s="61" t="s">
        <v>167</v>
      </c>
      <c r="BO60" s="61" t="s">
        <v>167</v>
      </c>
      <c r="BP60" s="61" t="s">
        <v>167</v>
      </c>
      <c r="BQ60" s="61" t="s">
        <v>167</v>
      </c>
      <c r="BR60" s="61" t="s">
        <v>167</v>
      </c>
      <c r="BS60" s="61" t="s">
        <v>167</v>
      </c>
      <c r="BT60" s="61" t="s">
        <v>167</v>
      </c>
      <c r="BU60" s="61" t="s">
        <v>167</v>
      </c>
      <c r="BV60" s="61" t="s">
        <v>167</v>
      </c>
      <c r="BW60" s="61" t="s">
        <v>167</v>
      </c>
      <c r="BX60" s="61" t="s">
        <v>167</v>
      </c>
      <c r="BY60" s="61" t="s">
        <v>167</v>
      </c>
      <c r="BZ60" s="61" t="s">
        <v>167</v>
      </c>
      <c r="CA60" s="61" t="s">
        <v>167</v>
      </c>
      <c r="CB60" s="61" t="s">
        <v>167</v>
      </c>
      <c r="CC60" s="61" t="s">
        <v>167</v>
      </c>
      <c r="CD60" s="61" t="s">
        <v>167</v>
      </c>
      <c r="CE60" s="61" t="s">
        <v>167</v>
      </c>
      <c r="CF60" s="61" t="s">
        <v>167</v>
      </c>
      <c r="CG60" s="61" t="s">
        <v>167</v>
      </c>
      <c r="CH60" s="61" t="s">
        <v>167</v>
      </c>
      <c r="CI60" s="61" t="s">
        <v>167</v>
      </c>
      <c r="CJ60" s="61" t="s">
        <v>167</v>
      </c>
      <c r="CK60" s="61" t="s">
        <v>167</v>
      </c>
      <c r="CL60" s="61" t="s">
        <v>167</v>
      </c>
      <c r="CM60" s="61" t="s">
        <v>167</v>
      </c>
      <c r="CN60" s="61" t="s">
        <v>167</v>
      </c>
      <c r="CO60" s="61" t="s">
        <v>167</v>
      </c>
      <c r="CP60" s="61" t="s">
        <v>167</v>
      </c>
      <c r="CQ60" s="61" t="s">
        <v>167</v>
      </c>
      <c r="CR60" s="61" t="s">
        <v>167</v>
      </c>
      <c r="CS60" s="61" t="s">
        <v>167</v>
      </c>
      <c r="CT60" s="61" t="s">
        <v>167</v>
      </c>
      <c r="CU60" s="61" t="s">
        <v>167</v>
      </c>
      <c r="CV60" s="61" t="s">
        <v>167</v>
      </c>
      <c r="CW60" s="61" t="s">
        <v>167</v>
      </c>
      <c r="CX60" s="61" t="s">
        <v>167</v>
      </c>
      <c r="CY60" s="61" t="s">
        <v>167</v>
      </c>
      <c r="CZ60" s="61" t="s">
        <v>167</v>
      </c>
    </row>
    <row r="61" spans="1:104" x14ac:dyDescent="0.2">
      <c r="A61" s="16" t="s">
        <v>410</v>
      </c>
      <c r="B61" s="9" t="s">
        <v>369</v>
      </c>
      <c r="C61" s="15" t="s">
        <v>367</v>
      </c>
      <c r="D61" s="15" t="s">
        <v>58</v>
      </c>
      <c r="E61" s="84" t="s">
        <v>167</v>
      </c>
      <c r="F61" s="61" t="s">
        <v>167</v>
      </c>
      <c r="G61" s="61" t="s">
        <v>167</v>
      </c>
      <c r="H61" s="61" t="s">
        <v>167</v>
      </c>
      <c r="I61" s="61" t="s">
        <v>167</v>
      </c>
      <c r="J61" s="61" t="s">
        <v>167</v>
      </c>
      <c r="K61" s="61" t="s">
        <v>167</v>
      </c>
      <c r="L61" s="61" t="s">
        <v>167</v>
      </c>
      <c r="M61" s="61" t="s">
        <v>167</v>
      </c>
      <c r="N61" s="61" t="s">
        <v>167</v>
      </c>
      <c r="O61" s="61" t="s">
        <v>167</v>
      </c>
      <c r="P61" s="61" t="s">
        <v>167</v>
      </c>
      <c r="Q61" s="61" t="s">
        <v>167</v>
      </c>
      <c r="R61" s="61" t="s">
        <v>167</v>
      </c>
      <c r="S61" s="61" t="s">
        <v>167</v>
      </c>
      <c r="T61" s="61" t="s">
        <v>167</v>
      </c>
      <c r="U61" s="61" t="s">
        <v>167</v>
      </c>
      <c r="V61" s="61" t="s">
        <v>167</v>
      </c>
      <c r="W61" s="61" t="s">
        <v>167</v>
      </c>
      <c r="X61" s="61" t="s">
        <v>167</v>
      </c>
      <c r="Y61" s="61" t="s">
        <v>167</v>
      </c>
      <c r="Z61" s="61" t="s">
        <v>167</v>
      </c>
      <c r="AA61" s="61" t="s">
        <v>167</v>
      </c>
      <c r="AB61" s="61" t="s">
        <v>167</v>
      </c>
      <c r="AC61" s="61" t="s">
        <v>167</v>
      </c>
      <c r="AD61" s="61" t="s">
        <v>167</v>
      </c>
      <c r="AE61" s="61" t="s">
        <v>167</v>
      </c>
      <c r="AF61" s="61" t="s">
        <v>167</v>
      </c>
      <c r="AG61" s="61" t="s">
        <v>167</v>
      </c>
      <c r="AH61" s="61" t="s">
        <v>167</v>
      </c>
      <c r="AI61" s="61" t="s">
        <v>167</v>
      </c>
      <c r="AJ61" s="61" t="s">
        <v>167</v>
      </c>
      <c r="AK61" s="61" t="s">
        <v>167</v>
      </c>
      <c r="AL61" s="61" t="s">
        <v>167</v>
      </c>
      <c r="AM61" s="61" t="s">
        <v>167</v>
      </c>
      <c r="AN61" s="61" t="s">
        <v>167</v>
      </c>
      <c r="AO61" s="61" t="s">
        <v>167</v>
      </c>
      <c r="AP61" s="61" t="s">
        <v>167</v>
      </c>
      <c r="AQ61" s="61" t="s">
        <v>167</v>
      </c>
      <c r="AR61" s="61" t="s">
        <v>167</v>
      </c>
      <c r="AS61" s="61" t="s">
        <v>167</v>
      </c>
      <c r="AT61" s="61" t="s">
        <v>167</v>
      </c>
      <c r="AU61" s="61" t="s">
        <v>167</v>
      </c>
      <c r="AV61" s="61" t="s">
        <v>167</v>
      </c>
      <c r="AW61" s="61" t="s">
        <v>167</v>
      </c>
      <c r="AX61" s="61" t="s">
        <v>167</v>
      </c>
      <c r="AY61" s="61" t="s">
        <v>167</v>
      </c>
      <c r="AZ61" s="61" t="s">
        <v>167</v>
      </c>
      <c r="BA61" s="61" t="s">
        <v>167</v>
      </c>
      <c r="BB61" s="61" t="s">
        <v>167</v>
      </c>
      <c r="BC61" s="61" t="s">
        <v>167</v>
      </c>
      <c r="BD61" s="61" t="s">
        <v>167</v>
      </c>
      <c r="BE61" s="61" t="s">
        <v>167</v>
      </c>
      <c r="BF61" s="61" t="s">
        <v>167</v>
      </c>
      <c r="BG61" s="61" t="s">
        <v>167</v>
      </c>
      <c r="BH61" s="61" t="s">
        <v>167</v>
      </c>
      <c r="BI61" s="61" t="s">
        <v>167</v>
      </c>
      <c r="BJ61" s="61" t="s">
        <v>167</v>
      </c>
      <c r="BK61" s="61" t="s">
        <v>167</v>
      </c>
      <c r="BL61" s="61" t="s">
        <v>167</v>
      </c>
      <c r="BM61" s="61" t="s">
        <v>167</v>
      </c>
      <c r="BN61" s="61" t="s">
        <v>167</v>
      </c>
      <c r="BO61" s="61" t="s">
        <v>167</v>
      </c>
      <c r="BP61" s="61" t="s">
        <v>167</v>
      </c>
      <c r="BQ61" s="61" t="s">
        <v>167</v>
      </c>
      <c r="BR61" s="61" t="s">
        <v>167</v>
      </c>
      <c r="BS61" s="61" t="s">
        <v>167</v>
      </c>
      <c r="BT61" s="61" t="s">
        <v>167</v>
      </c>
      <c r="BU61" s="61" t="s">
        <v>167</v>
      </c>
      <c r="BV61" s="61" t="s">
        <v>167</v>
      </c>
      <c r="BW61" s="61" t="s">
        <v>167</v>
      </c>
      <c r="BX61" s="61" t="s">
        <v>167</v>
      </c>
      <c r="BY61" s="61" t="s">
        <v>167</v>
      </c>
      <c r="BZ61" s="61" t="s">
        <v>167</v>
      </c>
      <c r="CA61" s="61" t="s">
        <v>167</v>
      </c>
      <c r="CB61" s="61" t="s">
        <v>167</v>
      </c>
      <c r="CC61" s="61" t="s">
        <v>167</v>
      </c>
      <c r="CD61" s="61" t="s">
        <v>167</v>
      </c>
      <c r="CE61" s="61" t="s">
        <v>167</v>
      </c>
      <c r="CF61" s="61" t="s">
        <v>167</v>
      </c>
      <c r="CG61" s="61" t="s">
        <v>167</v>
      </c>
      <c r="CH61" s="61" t="s">
        <v>167</v>
      </c>
      <c r="CI61" s="61" t="s">
        <v>167</v>
      </c>
      <c r="CJ61" s="61" t="s">
        <v>167</v>
      </c>
      <c r="CK61" s="61" t="s">
        <v>167</v>
      </c>
      <c r="CL61" s="61" t="s">
        <v>167</v>
      </c>
      <c r="CM61" s="61" t="s">
        <v>167</v>
      </c>
      <c r="CN61" s="61" t="s">
        <v>167</v>
      </c>
      <c r="CO61" s="61" t="s">
        <v>167</v>
      </c>
      <c r="CP61" s="61" t="s">
        <v>167</v>
      </c>
      <c r="CQ61" s="61" t="s">
        <v>167</v>
      </c>
      <c r="CR61" s="61" t="s">
        <v>167</v>
      </c>
      <c r="CS61" s="61" t="s">
        <v>167</v>
      </c>
      <c r="CT61" s="61" t="s">
        <v>167</v>
      </c>
      <c r="CU61" s="61" t="s">
        <v>167</v>
      </c>
      <c r="CV61" s="61" t="s">
        <v>167</v>
      </c>
      <c r="CW61" s="61" t="s">
        <v>167</v>
      </c>
      <c r="CX61" s="61" t="s">
        <v>167</v>
      </c>
      <c r="CY61" s="61" t="s">
        <v>167</v>
      </c>
      <c r="CZ61" s="61" t="s">
        <v>167</v>
      </c>
    </row>
    <row r="62" spans="1:104" x14ac:dyDescent="0.2">
      <c r="A62" s="16" t="s">
        <v>411</v>
      </c>
      <c r="B62" s="9" t="s">
        <v>371</v>
      </c>
      <c r="C62" s="15" t="s">
        <v>367</v>
      </c>
      <c r="D62" s="15" t="s">
        <v>58</v>
      </c>
      <c r="E62" s="84" t="s">
        <v>167</v>
      </c>
      <c r="F62" s="61" t="s">
        <v>167</v>
      </c>
      <c r="G62" s="61" t="s">
        <v>167</v>
      </c>
      <c r="H62" s="61" t="s">
        <v>167</v>
      </c>
      <c r="I62" s="61" t="s">
        <v>167</v>
      </c>
      <c r="J62" s="61" t="s">
        <v>167</v>
      </c>
      <c r="K62" s="61" t="s">
        <v>167</v>
      </c>
      <c r="L62" s="61" t="s">
        <v>167</v>
      </c>
      <c r="M62" s="61" t="s">
        <v>167</v>
      </c>
      <c r="N62" s="61" t="s">
        <v>167</v>
      </c>
      <c r="O62" s="61" t="s">
        <v>167</v>
      </c>
      <c r="P62" s="61" t="s">
        <v>167</v>
      </c>
      <c r="Q62" s="61" t="s">
        <v>167</v>
      </c>
      <c r="R62" s="61" t="s">
        <v>167</v>
      </c>
      <c r="S62" s="61" t="s">
        <v>167</v>
      </c>
      <c r="T62" s="61" t="s">
        <v>167</v>
      </c>
      <c r="U62" s="61" t="s">
        <v>167</v>
      </c>
      <c r="V62" s="61" t="s">
        <v>167</v>
      </c>
      <c r="W62" s="61" t="s">
        <v>167</v>
      </c>
      <c r="X62" s="61" t="s">
        <v>167</v>
      </c>
      <c r="Y62" s="61" t="s">
        <v>167</v>
      </c>
      <c r="Z62" s="61" t="s">
        <v>167</v>
      </c>
      <c r="AA62" s="61" t="s">
        <v>167</v>
      </c>
      <c r="AB62" s="61" t="s">
        <v>167</v>
      </c>
      <c r="AC62" s="61" t="s">
        <v>167</v>
      </c>
      <c r="AD62" s="61" t="s">
        <v>167</v>
      </c>
      <c r="AE62" s="61" t="s">
        <v>167</v>
      </c>
      <c r="AF62" s="61" t="s">
        <v>167</v>
      </c>
      <c r="AG62" s="61" t="s">
        <v>167</v>
      </c>
      <c r="AH62" s="61" t="s">
        <v>167</v>
      </c>
      <c r="AI62" s="61" t="s">
        <v>167</v>
      </c>
      <c r="AJ62" s="61" t="s">
        <v>167</v>
      </c>
      <c r="AK62" s="61" t="s">
        <v>167</v>
      </c>
      <c r="AL62" s="61" t="s">
        <v>167</v>
      </c>
      <c r="AM62" s="61" t="s">
        <v>167</v>
      </c>
      <c r="AN62" s="61" t="s">
        <v>167</v>
      </c>
      <c r="AO62" s="61" t="s">
        <v>167</v>
      </c>
      <c r="AP62" s="61" t="s">
        <v>167</v>
      </c>
      <c r="AQ62" s="61" t="s">
        <v>167</v>
      </c>
      <c r="AR62" s="61" t="s">
        <v>167</v>
      </c>
      <c r="AS62" s="61" t="s">
        <v>167</v>
      </c>
      <c r="AT62" s="61" t="s">
        <v>167</v>
      </c>
      <c r="AU62" s="61" t="s">
        <v>167</v>
      </c>
      <c r="AV62" s="61" t="s">
        <v>167</v>
      </c>
      <c r="AW62" s="61" t="s">
        <v>167</v>
      </c>
      <c r="AX62" s="61" t="s">
        <v>167</v>
      </c>
      <c r="AY62" s="61" t="s">
        <v>167</v>
      </c>
      <c r="AZ62" s="61" t="s">
        <v>167</v>
      </c>
      <c r="BA62" s="61" t="s">
        <v>167</v>
      </c>
      <c r="BB62" s="61" t="s">
        <v>167</v>
      </c>
      <c r="BC62" s="61" t="s">
        <v>167</v>
      </c>
      <c r="BD62" s="61" t="s">
        <v>167</v>
      </c>
      <c r="BE62" s="61" t="s">
        <v>167</v>
      </c>
      <c r="BF62" s="61" t="s">
        <v>167</v>
      </c>
      <c r="BG62" s="61" t="s">
        <v>167</v>
      </c>
      <c r="BH62" s="61" t="s">
        <v>167</v>
      </c>
      <c r="BI62" s="61" t="s">
        <v>167</v>
      </c>
      <c r="BJ62" s="61" t="s">
        <v>167</v>
      </c>
      <c r="BK62" s="61" t="s">
        <v>167</v>
      </c>
      <c r="BL62" s="61" t="s">
        <v>167</v>
      </c>
      <c r="BM62" s="61" t="s">
        <v>167</v>
      </c>
      <c r="BN62" s="61" t="s">
        <v>167</v>
      </c>
      <c r="BO62" s="61" t="s">
        <v>167</v>
      </c>
      <c r="BP62" s="61" t="s">
        <v>167</v>
      </c>
      <c r="BQ62" s="61" t="s">
        <v>167</v>
      </c>
      <c r="BR62" s="61" t="s">
        <v>167</v>
      </c>
      <c r="BS62" s="61" t="s">
        <v>167</v>
      </c>
      <c r="BT62" s="61" t="s">
        <v>167</v>
      </c>
      <c r="BU62" s="61" t="s">
        <v>167</v>
      </c>
      <c r="BV62" s="61" t="s">
        <v>167</v>
      </c>
      <c r="BW62" s="61" t="s">
        <v>167</v>
      </c>
      <c r="BX62" s="61" t="s">
        <v>167</v>
      </c>
      <c r="BY62" s="61" t="s">
        <v>167</v>
      </c>
      <c r="BZ62" s="61" t="s">
        <v>167</v>
      </c>
      <c r="CA62" s="61" t="s">
        <v>167</v>
      </c>
      <c r="CB62" s="61" t="s">
        <v>167</v>
      </c>
      <c r="CC62" s="61" t="s">
        <v>167</v>
      </c>
      <c r="CD62" s="61" t="s">
        <v>167</v>
      </c>
      <c r="CE62" s="61" t="s">
        <v>167</v>
      </c>
      <c r="CF62" s="61" t="s">
        <v>167</v>
      </c>
      <c r="CG62" s="61" t="s">
        <v>167</v>
      </c>
      <c r="CH62" s="61" t="s">
        <v>167</v>
      </c>
      <c r="CI62" s="61" t="s">
        <v>167</v>
      </c>
      <c r="CJ62" s="61" t="s">
        <v>167</v>
      </c>
      <c r="CK62" s="61" t="s">
        <v>167</v>
      </c>
      <c r="CL62" s="61" t="s">
        <v>167</v>
      </c>
      <c r="CM62" s="61" t="s">
        <v>167</v>
      </c>
      <c r="CN62" s="61" t="s">
        <v>167</v>
      </c>
      <c r="CO62" s="61" t="s">
        <v>167</v>
      </c>
      <c r="CP62" s="61" t="s">
        <v>167</v>
      </c>
      <c r="CQ62" s="61" t="s">
        <v>167</v>
      </c>
      <c r="CR62" s="61" t="s">
        <v>167</v>
      </c>
      <c r="CS62" s="61" t="s">
        <v>167</v>
      </c>
      <c r="CT62" s="61" t="s">
        <v>167</v>
      </c>
      <c r="CU62" s="61" t="s">
        <v>167</v>
      </c>
      <c r="CV62" s="61" t="s">
        <v>167</v>
      </c>
      <c r="CW62" s="61" t="s">
        <v>167</v>
      </c>
      <c r="CX62" s="61" t="s">
        <v>167</v>
      </c>
      <c r="CY62" s="61" t="s">
        <v>167</v>
      </c>
      <c r="CZ62" s="61" t="s">
        <v>167</v>
      </c>
    </row>
    <row r="63" spans="1:104" x14ac:dyDescent="0.2">
      <c r="A63" s="16" t="s">
        <v>412</v>
      </c>
      <c r="B63" s="9" t="s">
        <v>373</v>
      </c>
      <c r="C63" s="15" t="s">
        <v>367</v>
      </c>
      <c r="D63" s="15" t="s">
        <v>58</v>
      </c>
      <c r="E63" s="84" t="s">
        <v>167</v>
      </c>
      <c r="F63" s="61" t="s">
        <v>167</v>
      </c>
      <c r="G63" s="61" t="s">
        <v>167</v>
      </c>
      <c r="H63" s="61" t="s">
        <v>167</v>
      </c>
      <c r="I63" s="61" t="s">
        <v>167</v>
      </c>
      <c r="J63" s="61" t="s">
        <v>167</v>
      </c>
      <c r="K63" s="61" t="s">
        <v>167</v>
      </c>
      <c r="L63" s="61" t="s">
        <v>167</v>
      </c>
      <c r="M63" s="61" t="s">
        <v>167</v>
      </c>
      <c r="N63" s="61" t="s">
        <v>167</v>
      </c>
      <c r="O63" s="61" t="s">
        <v>167</v>
      </c>
      <c r="P63" s="61" t="s">
        <v>167</v>
      </c>
      <c r="Q63" s="61" t="s">
        <v>167</v>
      </c>
      <c r="R63" s="61" t="s">
        <v>167</v>
      </c>
      <c r="S63" s="61" t="s">
        <v>167</v>
      </c>
      <c r="T63" s="61" t="s">
        <v>167</v>
      </c>
      <c r="U63" s="61" t="s">
        <v>167</v>
      </c>
      <c r="V63" s="61" t="s">
        <v>167</v>
      </c>
      <c r="W63" s="61" t="s">
        <v>167</v>
      </c>
      <c r="X63" s="61" t="s">
        <v>167</v>
      </c>
      <c r="Y63" s="61" t="s">
        <v>167</v>
      </c>
      <c r="Z63" s="61" t="s">
        <v>167</v>
      </c>
      <c r="AA63" s="61" t="s">
        <v>167</v>
      </c>
      <c r="AB63" s="61" t="s">
        <v>167</v>
      </c>
      <c r="AC63" s="61" t="s">
        <v>167</v>
      </c>
      <c r="AD63" s="61" t="s">
        <v>167</v>
      </c>
      <c r="AE63" s="61" t="s">
        <v>167</v>
      </c>
      <c r="AF63" s="61" t="s">
        <v>167</v>
      </c>
      <c r="AG63" s="61" t="s">
        <v>167</v>
      </c>
      <c r="AH63" s="61" t="s">
        <v>167</v>
      </c>
      <c r="AI63" s="61" t="s">
        <v>167</v>
      </c>
      <c r="AJ63" s="61" t="s">
        <v>167</v>
      </c>
      <c r="AK63" s="61" t="s">
        <v>167</v>
      </c>
      <c r="AL63" s="61" t="s">
        <v>167</v>
      </c>
      <c r="AM63" s="61" t="s">
        <v>167</v>
      </c>
      <c r="AN63" s="61" t="s">
        <v>167</v>
      </c>
      <c r="AO63" s="61" t="s">
        <v>167</v>
      </c>
      <c r="AP63" s="61" t="s">
        <v>167</v>
      </c>
      <c r="AQ63" s="61" t="s">
        <v>167</v>
      </c>
      <c r="AR63" s="61" t="s">
        <v>167</v>
      </c>
      <c r="AS63" s="61" t="s">
        <v>167</v>
      </c>
      <c r="AT63" s="61" t="s">
        <v>167</v>
      </c>
      <c r="AU63" s="61" t="s">
        <v>167</v>
      </c>
      <c r="AV63" s="61" t="s">
        <v>167</v>
      </c>
      <c r="AW63" s="61" t="s">
        <v>167</v>
      </c>
      <c r="AX63" s="61" t="s">
        <v>167</v>
      </c>
      <c r="AY63" s="61" t="s">
        <v>167</v>
      </c>
      <c r="AZ63" s="61" t="s">
        <v>167</v>
      </c>
      <c r="BA63" s="61" t="s">
        <v>167</v>
      </c>
      <c r="BB63" s="61" t="s">
        <v>167</v>
      </c>
      <c r="BC63" s="61" t="s">
        <v>167</v>
      </c>
      <c r="BD63" s="61" t="s">
        <v>167</v>
      </c>
      <c r="BE63" s="61" t="s">
        <v>167</v>
      </c>
      <c r="BF63" s="61" t="s">
        <v>167</v>
      </c>
      <c r="BG63" s="61" t="s">
        <v>167</v>
      </c>
      <c r="BH63" s="61" t="s">
        <v>167</v>
      </c>
      <c r="BI63" s="61" t="s">
        <v>167</v>
      </c>
      <c r="BJ63" s="61" t="s">
        <v>167</v>
      </c>
      <c r="BK63" s="61" t="s">
        <v>167</v>
      </c>
      <c r="BL63" s="61" t="s">
        <v>167</v>
      </c>
      <c r="BM63" s="61" t="s">
        <v>167</v>
      </c>
      <c r="BN63" s="61" t="s">
        <v>167</v>
      </c>
      <c r="BO63" s="61" t="s">
        <v>167</v>
      </c>
      <c r="BP63" s="61" t="s">
        <v>167</v>
      </c>
      <c r="BQ63" s="61" t="s">
        <v>167</v>
      </c>
      <c r="BR63" s="61" t="s">
        <v>167</v>
      </c>
      <c r="BS63" s="61" t="s">
        <v>167</v>
      </c>
      <c r="BT63" s="61" t="s">
        <v>167</v>
      </c>
      <c r="BU63" s="61" t="s">
        <v>167</v>
      </c>
      <c r="BV63" s="61" t="s">
        <v>167</v>
      </c>
      <c r="BW63" s="61" t="s">
        <v>167</v>
      </c>
      <c r="BX63" s="61" t="s">
        <v>167</v>
      </c>
      <c r="BY63" s="61" t="s">
        <v>167</v>
      </c>
      <c r="BZ63" s="61" t="s">
        <v>167</v>
      </c>
      <c r="CA63" s="61" t="s">
        <v>167</v>
      </c>
      <c r="CB63" s="61" t="s">
        <v>167</v>
      </c>
      <c r="CC63" s="61" t="s">
        <v>167</v>
      </c>
      <c r="CD63" s="61" t="s">
        <v>167</v>
      </c>
      <c r="CE63" s="61" t="s">
        <v>167</v>
      </c>
      <c r="CF63" s="61" t="s">
        <v>167</v>
      </c>
      <c r="CG63" s="61" t="s">
        <v>167</v>
      </c>
      <c r="CH63" s="61" t="s">
        <v>167</v>
      </c>
      <c r="CI63" s="61" t="s">
        <v>167</v>
      </c>
      <c r="CJ63" s="61" t="s">
        <v>167</v>
      </c>
      <c r="CK63" s="61" t="s">
        <v>167</v>
      </c>
      <c r="CL63" s="61" t="s">
        <v>167</v>
      </c>
      <c r="CM63" s="61" t="s">
        <v>167</v>
      </c>
      <c r="CN63" s="61" t="s">
        <v>167</v>
      </c>
      <c r="CO63" s="61" t="s">
        <v>167</v>
      </c>
      <c r="CP63" s="61" t="s">
        <v>167</v>
      </c>
      <c r="CQ63" s="61" t="s">
        <v>167</v>
      </c>
      <c r="CR63" s="61" t="s">
        <v>167</v>
      </c>
      <c r="CS63" s="61" t="s">
        <v>167</v>
      </c>
      <c r="CT63" s="61" t="s">
        <v>167</v>
      </c>
      <c r="CU63" s="61" t="s">
        <v>167</v>
      </c>
      <c r="CV63" s="61" t="s">
        <v>167</v>
      </c>
      <c r="CW63" s="61" t="s">
        <v>167</v>
      </c>
      <c r="CX63" s="61" t="s">
        <v>167</v>
      </c>
      <c r="CY63" s="61" t="s">
        <v>167</v>
      </c>
      <c r="CZ63" s="61" t="s">
        <v>167</v>
      </c>
    </row>
    <row r="64" spans="1:104" ht="28.5" x14ac:dyDescent="0.2">
      <c r="A64" s="16" t="s">
        <v>413</v>
      </c>
      <c r="B64" s="9" t="s">
        <v>375</v>
      </c>
      <c r="C64" s="15" t="s">
        <v>414</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x14ac:dyDescent="0.2">
      <c r="A65" s="16" t="s">
        <v>415</v>
      </c>
      <c r="B65" s="9" t="s">
        <v>378</v>
      </c>
      <c r="C65" s="15" t="s">
        <v>379</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x14ac:dyDescent="0.3">
      <c r="A66" s="64"/>
      <c r="B66" s="64" t="s">
        <v>153</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x14ac:dyDescent="0.2">
      <c r="A67" s="219"/>
      <c r="B67" s="219" t="s">
        <v>416</v>
      </c>
      <c r="C67" s="15" t="s">
        <v>417</v>
      </c>
      <c r="D67" s="15" t="s">
        <v>161</v>
      </c>
      <c r="E67" s="207" t="s">
        <v>162</v>
      </c>
      <c r="F67" s="208" t="s">
        <v>162</v>
      </c>
      <c r="G67" s="208" t="s">
        <v>162</v>
      </c>
      <c r="H67" s="208" t="s">
        <v>162</v>
      </c>
      <c r="I67" s="208" t="s">
        <v>162</v>
      </c>
      <c r="J67" s="208" t="s">
        <v>162</v>
      </c>
      <c r="K67" s="208" t="s">
        <v>162</v>
      </c>
      <c r="L67" s="208" t="s">
        <v>162</v>
      </c>
      <c r="M67" s="208" t="s">
        <v>162</v>
      </c>
      <c r="N67" s="208" t="s">
        <v>162</v>
      </c>
      <c r="O67" s="208" t="s">
        <v>162</v>
      </c>
      <c r="P67" s="208" t="s">
        <v>162</v>
      </c>
      <c r="Q67" s="208" t="s">
        <v>162</v>
      </c>
      <c r="R67" s="208" t="s">
        <v>162</v>
      </c>
      <c r="S67" s="208" t="s">
        <v>162</v>
      </c>
      <c r="T67" s="208" t="s">
        <v>162</v>
      </c>
      <c r="U67" s="208" t="s">
        <v>162</v>
      </c>
      <c r="V67" s="208" t="s">
        <v>162</v>
      </c>
      <c r="W67" s="208" t="s">
        <v>162</v>
      </c>
      <c r="X67" s="208" t="s">
        <v>162</v>
      </c>
      <c r="Y67" s="208" t="s">
        <v>162</v>
      </c>
      <c r="Z67" s="208" t="s">
        <v>162</v>
      </c>
      <c r="AA67" s="208" t="s">
        <v>162</v>
      </c>
      <c r="AB67" s="208" t="s">
        <v>162</v>
      </c>
      <c r="AC67" s="208" t="s">
        <v>162</v>
      </c>
      <c r="AD67" s="208" t="s">
        <v>162</v>
      </c>
      <c r="AE67" s="208" t="s">
        <v>162</v>
      </c>
      <c r="AF67" s="208" t="s">
        <v>162</v>
      </c>
      <c r="AG67" s="208" t="s">
        <v>162</v>
      </c>
      <c r="AH67" s="208" t="s">
        <v>162</v>
      </c>
      <c r="AI67" s="208" t="s">
        <v>162</v>
      </c>
      <c r="AJ67" s="208" t="s">
        <v>162</v>
      </c>
      <c r="AK67" s="208" t="s">
        <v>162</v>
      </c>
      <c r="AL67" s="208" t="s">
        <v>162</v>
      </c>
      <c r="AM67" s="208" t="s">
        <v>162</v>
      </c>
      <c r="AN67" s="208" t="s">
        <v>162</v>
      </c>
      <c r="AO67" s="208" t="s">
        <v>162</v>
      </c>
      <c r="AP67" s="208" t="s">
        <v>162</v>
      </c>
      <c r="AQ67" s="208" t="s">
        <v>162</v>
      </c>
      <c r="AR67" s="208" t="s">
        <v>162</v>
      </c>
      <c r="AS67" s="208" t="s">
        <v>162</v>
      </c>
      <c r="AT67" s="208" t="s">
        <v>162</v>
      </c>
      <c r="AU67" s="208" t="s">
        <v>162</v>
      </c>
      <c r="AV67" s="208" t="s">
        <v>162</v>
      </c>
      <c r="AW67" s="208" t="s">
        <v>162</v>
      </c>
      <c r="AX67" s="208" t="s">
        <v>162</v>
      </c>
      <c r="AY67" s="208" t="s">
        <v>162</v>
      </c>
      <c r="AZ67" s="208" t="s">
        <v>162</v>
      </c>
      <c r="BA67" s="208" t="s">
        <v>162</v>
      </c>
      <c r="BB67" s="208" t="s">
        <v>162</v>
      </c>
      <c r="BC67" s="208" t="s">
        <v>162</v>
      </c>
      <c r="BD67" s="208" t="s">
        <v>162</v>
      </c>
      <c r="BE67" s="208" t="s">
        <v>162</v>
      </c>
      <c r="BF67" s="208" t="s">
        <v>162</v>
      </c>
      <c r="BG67" s="208" t="s">
        <v>162</v>
      </c>
      <c r="BH67" s="208" t="s">
        <v>162</v>
      </c>
      <c r="BI67" s="208" t="s">
        <v>162</v>
      </c>
      <c r="BJ67" s="208" t="s">
        <v>162</v>
      </c>
      <c r="BK67" s="208" t="s">
        <v>162</v>
      </c>
      <c r="BL67" s="208" t="s">
        <v>162</v>
      </c>
      <c r="BM67" s="208" t="s">
        <v>162</v>
      </c>
      <c r="BN67" s="208" t="s">
        <v>162</v>
      </c>
      <c r="BO67" s="208" t="s">
        <v>162</v>
      </c>
      <c r="BP67" s="208" t="s">
        <v>162</v>
      </c>
      <c r="BQ67" s="208" t="s">
        <v>162</v>
      </c>
      <c r="BR67" s="208" t="s">
        <v>162</v>
      </c>
      <c r="BS67" s="208" t="s">
        <v>162</v>
      </c>
      <c r="BT67" s="208" t="s">
        <v>162</v>
      </c>
      <c r="BU67" s="208" t="s">
        <v>162</v>
      </c>
      <c r="BV67" s="208" t="s">
        <v>162</v>
      </c>
      <c r="BW67" s="208" t="s">
        <v>162</v>
      </c>
      <c r="BX67" s="208" t="s">
        <v>162</v>
      </c>
      <c r="BY67" s="208" t="s">
        <v>162</v>
      </c>
      <c r="BZ67" s="208" t="s">
        <v>162</v>
      </c>
      <c r="CA67" s="208" t="s">
        <v>162</v>
      </c>
      <c r="CB67" s="208" t="s">
        <v>162</v>
      </c>
      <c r="CC67" s="208" t="s">
        <v>162</v>
      </c>
      <c r="CD67" s="208" t="s">
        <v>162</v>
      </c>
      <c r="CE67" s="208" t="s">
        <v>162</v>
      </c>
      <c r="CF67" s="208" t="s">
        <v>162</v>
      </c>
      <c r="CG67" s="208" t="s">
        <v>162</v>
      </c>
      <c r="CH67" s="208" t="s">
        <v>162</v>
      </c>
      <c r="CI67" s="208" t="s">
        <v>162</v>
      </c>
      <c r="CJ67" s="208" t="s">
        <v>162</v>
      </c>
      <c r="CK67" s="208" t="s">
        <v>162</v>
      </c>
      <c r="CL67" s="208" t="s">
        <v>162</v>
      </c>
      <c r="CM67" s="208" t="s">
        <v>162</v>
      </c>
      <c r="CN67" s="208" t="s">
        <v>162</v>
      </c>
      <c r="CO67" s="208" t="s">
        <v>162</v>
      </c>
      <c r="CP67" s="208" t="s">
        <v>162</v>
      </c>
      <c r="CQ67" s="208" t="s">
        <v>162</v>
      </c>
      <c r="CR67" s="208" t="s">
        <v>162</v>
      </c>
      <c r="CS67" s="208" t="s">
        <v>162</v>
      </c>
      <c r="CT67" s="208" t="s">
        <v>162</v>
      </c>
      <c r="CU67" s="208" t="s">
        <v>162</v>
      </c>
      <c r="CV67" s="208" t="s">
        <v>162</v>
      </c>
      <c r="CW67" s="208" t="s">
        <v>162</v>
      </c>
      <c r="CX67" s="208" t="s">
        <v>162</v>
      </c>
      <c r="CY67" s="208" t="s">
        <v>162</v>
      </c>
      <c r="CZ67" s="208" t="s">
        <v>162</v>
      </c>
    </row>
    <row r="68" spans="1:104" x14ac:dyDescent="0.2">
      <c r="A68" s="16" t="s">
        <v>418</v>
      </c>
      <c r="B68" s="9" t="s">
        <v>366</v>
      </c>
      <c r="C68" s="15" t="s">
        <v>367</v>
      </c>
      <c r="D68" s="15" t="s">
        <v>58</v>
      </c>
      <c r="E68" s="84" t="s">
        <v>167</v>
      </c>
      <c r="F68" s="61" t="s">
        <v>167</v>
      </c>
      <c r="G68" s="61" t="s">
        <v>167</v>
      </c>
      <c r="H68" s="61" t="s">
        <v>167</v>
      </c>
      <c r="I68" s="61" t="s">
        <v>167</v>
      </c>
      <c r="J68" s="61" t="s">
        <v>167</v>
      </c>
      <c r="K68" s="61" t="s">
        <v>167</v>
      </c>
      <c r="L68" s="61" t="s">
        <v>167</v>
      </c>
      <c r="M68" s="61" t="s">
        <v>167</v>
      </c>
      <c r="N68" s="61" t="s">
        <v>167</v>
      </c>
      <c r="O68" s="61" t="s">
        <v>167</v>
      </c>
      <c r="P68" s="61" t="s">
        <v>167</v>
      </c>
      <c r="Q68" s="61" t="s">
        <v>167</v>
      </c>
      <c r="R68" s="61" t="s">
        <v>167</v>
      </c>
      <c r="S68" s="61" t="s">
        <v>167</v>
      </c>
      <c r="T68" s="61" t="s">
        <v>167</v>
      </c>
      <c r="U68" s="61" t="s">
        <v>167</v>
      </c>
      <c r="V68" s="61" t="s">
        <v>167</v>
      </c>
      <c r="W68" s="61" t="s">
        <v>167</v>
      </c>
      <c r="X68" s="61" t="s">
        <v>167</v>
      </c>
      <c r="Y68" s="61" t="s">
        <v>167</v>
      </c>
      <c r="Z68" s="61" t="s">
        <v>167</v>
      </c>
      <c r="AA68" s="61" t="s">
        <v>167</v>
      </c>
      <c r="AB68" s="61" t="s">
        <v>167</v>
      </c>
      <c r="AC68" s="61" t="s">
        <v>167</v>
      </c>
      <c r="AD68" s="61" t="s">
        <v>167</v>
      </c>
      <c r="AE68" s="61" t="s">
        <v>167</v>
      </c>
      <c r="AF68" s="61" t="s">
        <v>167</v>
      </c>
      <c r="AG68" s="61" t="s">
        <v>167</v>
      </c>
      <c r="AH68" s="61" t="s">
        <v>167</v>
      </c>
      <c r="AI68" s="61" t="s">
        <v>167</v>
      </c>
      <c r="AJ68" s="61" t="s">
        <v>167</v>
      </c>
      <c r="AK68" s="61" t="s">
        <v>167</v>
      </c>
      <c r="AL68" s="61" t="s">
        <v>167</v>
      </c>
      <c r="AM68" s="61" t="s">
        <v>167</v>
      </c>
      <c r="AN68" s="61" t="s">
        <v>167</v>
      </c>
      <c r="AO68" s="61" t="s">
        <v>167</v>
      </c>
      <c r="AP68" s="61" t="s">
        <v>167</v>
      </c>
      <c r="AQ68" s="61" t="s">
        <v>167</v>
      </c>
      <c r="AR68" s="61" t="s">
        <v>167</v>
      </c>
      <c r="AS68" s="61" t="s">
        <v>167</v>
      </c>
      <c r="AT68" s="61" t="s">
        <v>167</v>
      </c>
      <c r="AU68" s="61" t="s">
        <v>167</v>
      </c>
      <c r="AV68" s="61" t="s">
        <v>167</v>
      </c>
      <c r="AW68" s="61" t="s">
        <v>167</v>
      </c>
      <c r="AX68" s="61" t="s">
        <v>167</v>
      </c>
      <c r="AY68" s="61" t="s">
        <v>167</v>
      </c>
      <c r="AZ68" s="61" t="s">
        <v>167</v>
      </c>
      <c r="BA68" s="61" t="s">
        <v>167</v>
      </c>
      <c r="BB68" s="61" t="s">
        <v>167</v>
      </c>
      <c r="BC68" s="61" t="s">
        <v>167</v>
      </c>
      <c r="BD68" s="61" t="s">
        <v>167</v>
      </c>
      <c r="BE68" s="61" t="s">
        <v>167</v>
      </c>
      <c r="BF68" s="61" t="s">
        <v>167</v>
      </c>
      <c r="BG68" s="61" t="s">
        <v>167</v>
      </c>
      <c r="BH68" s="61" t="s">
        <v>167</v>
      </c>
      <c r="BI68" s="61" t="s">
        <v>167</v>
      </c>
      <c r="BJ68" s="61" t="s">
        <v>167</v>
      </c>
      <c r="BK68" s="61" t="s">
        <v>167</v>
      </c>
      <c r="BL68" s="61" t="s">
        <v>167</v>
      </c>
      <c r="BM68" s="61" t="s">
        <v>167</v>
      </c>
      <c r="BN68" s="61" t="s">
        <v>167</v>
      </c>
      <c r="BO68" s="61" t="s">
        <v>167</v>
      </c>
      <c r="BP68" s="61" t="s">
        <v>167</v>
      </c>
      <c r="BQ68" s="61" t="s">
        <v>167</v>
      </c>
      <c r="BR68" s="61" t="s">
        <v>167</v>
      </c>
      <c r="BS68" s="61" t="s">
        <v>167</v>
      </c>
      <c r="BT68" s="61" t="s">
        <v>167</v>
      </c>
      <c r="BU68" s="61" t="s">
        <v>167</v>
      </c>
      <c r="BV68" s="61" t="s">
        <v>167</v>
      </c>
      <c r="BW68" s="61" t="s">
        <v>167</v>
      </c>
      <c r="BX68" s="61" t="s">
        <v>167</v>
      </c>
      <c r="BY68" s="61" t="s">
        <v>167</v>
      </c>
      <c r="BZ68" s="61" t="s">
        <v>167</v>
      </c>
      <c r="CA68" s="61" t="s">
        <v>167</v>
      </c>
      <c r="CB68" s="61" t="s">
        <v>167</v>
      </c>
      <c r="CC68" s="61" t="s">
        <v>167</v>
      </c>
      <c r="CD68" s="61" t="s">
        <v>167</v>
      </c>
      <c r="CE68" s="61" t="s">
        <v>167</v>
      </c>
      <c r="CF68" s="61" t="s">
        <v>167</v>
      </c>
      <c r="CG68" s="61" t="s">
        <v>167</v>
      </c>
      <c r="CH68" s="61" t="s">
        <v>167</v>
      </c>
      <c r="CI68" s="61" t="s">
        <v>167</v>
      </c>
      <c r="CJ68" s="61" t="s">
        <v>167</v>
      </c>
      <c r="CK68" s="61" t="s">
        <v>167</v>
      </c>
      <c r="CL68" s="61" t="s">
        <v>167</v>
      </c>
      <c r="CM68" s="61" t="s">
        <v>167</v>
      </c>
      <c r="CN68" s="61" t="s">
        <v>167</v>
      </c>
      <c r="CO68" s="61" t="s">
        <v>167</v>
      </c>
      <c r="CP68" s="61" t="s">
        <v>167</v>
      </c>
      <c r="CQ68" s="61" t="s">
        <v>167</v>
      </c>
      <c r="CR68" s="61" t="s">
        <v>167</v>
      </c>
      <c r="CS68" s="61" t="s">
        <v>167</v>
      </c>
      <c r="CT68" s="61" t="s">
        <v>167</v>
      </c>
      <c r="CU68" s="61" t="s">
        <v>167</v>
      </c>
      <c r="CV68" s="61" t="s">
        <v>167</v>
      </c>
      <c r="CW68" s="61" t="s">
        <v>167</v>
      </c>
      <c r="CX68" s="61" t="s">
        <v>167</v>
      </c>
      <c r="CY68" s="61" t="s">
        <v>167</v>
      </c>
      <c r="CZ68" s="61" t="s">
        <v>167</v>
      </c>
    </row>
    <row r="69" spans="1:104" x14ac:dyDescent="0.2">
      <c r="A69" s="16" t="s">
        <v>419</v>
      </c>
      <c r="B69" s="9" t="s">
        <v>369</v>
      </c>
      <c r="C69" s="15" t="s">
        <v>367</v>
      </c>
      <c r="D69" s="15" t="s">
        <v>58</v>
      </c>
      <c r="E69" s="84" t="s">
        <v>167</v>
      </c>
      <c r="F69" s="61" t="s">
        <v>167</v>
      </c>
      <c r="G69" s="61" t="s">
        <v>167</v>
      </c>
      <c r="H69" s="61" t="s">
        <v>167</v>
      </c>
      <c r="I69" s="61" t="s">
        <v>167</v>
      </c>
      <c r="J69" s="61" t="s">
        <v>167</v>
      </c>
      <c r="K69" s="61" t="s">
        <v>167</v>
      </c>
      <c r="L69" s="61" t="s">
        <v>167</v>
      </c>
      <c r="M69" s="61" t="s">
        <v>167</v>
      </c>
      <c r="N69" s="61" t="s">
        <v>167</v>
      </c>
      <c r="O69" s="61" t="s">
        <v>167</v>
      </c>
      <c r="P69" s="61" t="s">
        <v>167</v>
      </c>
      <c r="Q69" s="61" t="s">
        <v>167</v>
      </c>
      <c r="R69" s="61" t="s">
        <v>167</v>
      </c>
      <c r="S69" s="61" t="s">
        <v>167</v>
      </c>
      <c r="T69" s="61" t="s">
        <v>167</v>
      </c>
      <c r="U69" s="61" t="s">
        <v>167</v>
      </c>
      <c r="V69" s="61" t="s">
        <v>167</v>
      </c>
      <c r="W69" s="61" t="s">
        <v>167</v>
      </c>
      <c r="X69" s="61" t="s">
        <v>167</v>
      </c>
      <c r="Y69" s="61" t="s">
        <v>167</v>
      </c>
      <c r="Z69" s="61" t="s">
        <v>167</v>
      </c>
      <c r="AA69" s="61" t="s">
        <v>167</v>
      </c>
      <c r="AB69" s="61" t="s">
        <v>167</v>
      </c>
      <c r="AC69" s="61" t="s">
        <v>167</v>
      </c>
      <c r="AD69" s="61" t="s">
        <v>167</v>
      </c>
      <c r="AE69" s="61" t="s">
        <v>167</v>
      </c>
      <c r="AF69" s="61" t="s">
        <v>167</v>
      </c>
      <c r="AG69" s="61" t="s">
        <v>167</v>
      </c>
      <c r="AH69" s="61" t="s">
        <v>167</v>
      </c>
      <c r="AI69" s="61" t="s">
        <v>167</v>
      </c>
      <c r="AJ69" s="61" t="s">
        <v>167</v>
      </c>
      <c r="AK69" s="61" t="s">
        <v>167</v>
      </c>
      <c r="AL69" s="61" t="s">
        <v>167</v>
      </c>
      <c r="AM69" s="61" t="s">
        <v>167</v>
      </c>
      <c r="AN69" s="61" t="s">
        <v>167</v>
      </c>
      <c r="AO69" s="61" t="s">
        <v>167</v>
      </c>
      <c r="AP69" s="61" t="s">
        <v>167</v>
      </c>
      <c r="AQ69" s="61" t="s">
        <v>167</v>
      </c>
      <c r="AR69" s="61" t="s">
        <v>167</v>
      </c>
      <c r="AS69" s="61" t="s">
        <v>167</v>
      </c>
      <c r="AT69" s="61" t="s">
        <v>167</v>
      </c>
      <c r="AU69" s="61" t="s">
        <v>167</v>
      </c>
      <c r="AV69" s="61" t="s">
        <v>167</v>
      </c>
      <c r="AW69" s="61" t="s">
        <v>167</v>
      </c>
      <c r="AX69" s="61" t="s">
        <v>167</v>
      </c>
      <c r="AY69" s="61" t="s">
        <v>167</v>
      </c>
      <c r="AZ69" s="61" t="s">
        <v>167</v>
      </c>
      <c r="BA69" s="61" t="s">
        <v>167</v>
      </c>
      <c r="BB69" s="61" t="s">
        <v>167</v>
      </c>
      <c r="BC69" s="61" t="s">
        <v>167</v>
      </c>
      <c r="BD69" s="61" t="s">
        <v>167</v>
      </c>
      <c r="BE69" s="61" t="s">
        <v>167</v>
      </c>
      <c r="BF69" s="61" t="s">
        <v>167</v>
      </c>
      <c r="BG69" s="61" t="s">
        <v>167</v>
      </c>
      <c r="BH69" s="61" t="s">
        <v>167</v>
      </c>
      <c r="BI69" s="61" t="s">
        <v>167</v>
      </c>
      <c r="BJ69" s="61" t="s">
        <v>167</v>
      </c>
      <c r="BK69" s="61" t="s">
        <v>167</v>
      </c>
      <c r="BL69" s="61" t="s">
        <v>167</v>
      </c>
      <c r="BM69" s="61" t="s">
        <v>167</v>
      </c>
      <c r="BN69" s="61" t="s">
        <v>167</v>
      </c>
      <c r="BO69" s="61" t="s">
        <v>167</v>
      </c>
      <c r="BP69" s="61" t="s">
        <v>167</v>
      </c>
      <c r="BQ69" s="61" t="s">
        <v>167</v>
      </c>
      <c r="BR69" s="61" t="s">
        <v>167</v>
      </c>
      <c r="BS69" s="61" t="s">
        <v>167</v>
      </c>
      <c r="BT69" s="61" t="s">
        <v>167</v>
      </c>
      <c r="BU69" s="61" t="s">
        <v>167</v>
      </c>
      <c r="BV69" s="61" t="s">
        <v>167</v>
      </c>
      <c r="BW69" s="61" t="s">
        <v>167</v>
      </c>
      <c r="BX69" s="61" t="s">
        <v>167</v>
      </c>
      <c r="BY69" s="61" t="s">
        <v>167</v>
      </c>
      <c r="BZ69" s="61" t="s">
        <v>167</v>
      </c>
      <c r="CA69" s="61" t="s">
        <v>167</v>
      </c>
      <c r="CB69" s="61" t="s">
        <v>167</v>
      </c>
      <c r="CC69" s="61" t="s">
        <v>167</v>
      </c>
      <c r="CD69" s="61" t="s">
        <v>167</v>
      </c>
      <c r="CE69" s="61" t="s">
        <v>167</v>
      </c>
      <c r="CF69" s="61" t="s">
        <v>167</v>
      </c>
      <c r="CG69" s="61" t="s">
        <v>167</v>
      </c>
      <c r="CH69" s="61" t="s">
        <v>167</v>
      </c>
      <c r="CI69" s="61" t="s">
        <v>167</v>
      </c>
      <c r="CJ69" s="61" t="s">
        <v>167</v>
      </c>
      <c r="CK69" s="61" t="s">
        <v>167</v>
      </c>
      <c r="CL69" s="61" t="s">
        <v>167</v>
      </c>
      <c r="CM69" s="61" t="s">
        <v>167</v>
      </c>
      <c r="CN69" s="61" t="s">
        <v>167</v>
      </c>
      <c r="CO69" s="61" t="s">
        <v>167</v>
      </c>
      <c r="CP69" s="61" t="s">
        <v>167</v>
      </c>
      <c r="CQ69" s="61" t="s">
        <v>167</v>
      </c>
      <c r="CR69" s="61" t="s">
        <v>167</v>
      </c>
      <c r="CS69" s="61" t="s">
        <v>167</v>
      </c>
      <c r="CT69" s="61" t="s">
        <v>167</v>
      </c>
      <c r="CU69" s="61" t="s">
        <v>167</v>
      </c>
      <c r="CV69" s="61" t="s">
        <v>167</v>
      </c>
      <c r="CW69" s="61" t="s">
        <v>167</v>
      </c>
      <c r="CX69" s="61" t="s">
        <v>167</v>
      </c>
      <c r="CY69" s="61" t="s">
        <v>167</v>
      </c>
      <c r="CZ69" s="61" t="s">
        <v>167</v>
      </c>
    </row>
    <row r="70" spans="1:104" x14ac:dyDescent="0.2">
      <c r="A70" s="16" t="s">
        <v>420</v>
      </c>
      <c r="B70" s="9" t="s">
        <v>371</v>
      </c>
      <c r="C70" s="15" t="s">
        <v>367</v>
      </c>
      <c r="D70" s="15" t="s">
        <v>58</v>
      </c>
      <c r="E70" s="84" t="s">
        <v>167</v>
      </c>
      <c r="F70" s="61" t="s">
        <v>167</v>
      </c>
      <c r="G70" s="61" t="s">
        <v>167</v>
      </c>
      <c r="H70" s="61" t="s">
        <v>167</v>
      </c>
      <c r="I70" s="61" t="s">
        <v>167</v>
      </c>
      <c r="J70" s="61" t="s">
        <v>167</v>
      </c>
      <c r="K70" s="61" t="s">
        <v>167</v>
      </c>
      <c r="L70" s="61" t="s">
        <v>167</v>
      </c>
      <c r="M70" s="61" t="s">
        <v>167</v>
      </c>
      <c r="N70" s="61" t="s">
        <v>167</v>
      </c>
      <c r="O70" s="61" t="s">
        <v>167</v>
      </c>
      <c r="P70" s="61" t="s">
        <v>167</v>
      </c>
      <c r="Q70" s="61" t="s">
        <v>167</v>
      </c>
      <c r="R70" s="61" t="s">
        <v>167</v>
      </c>
      <c r="S70" s="61" t="s">
        <v>167</v>
      </c>
      <c r="T70" s="61" t="s">
        <v>167</v>
      </c>
      <c r="U70" s="61" t="s">
        <v>167</v>
      </c>
      <c r="V70" s="61" t="s">
        <v>167</v>
      </c>
      <c r="W70" s="61" t="s">
        <v>167</v>
      </c>
      <c r="X70" s="61" t="s">
        <v>167</v>
      </c>
      <c r="Y70" s="61" t="s">
        <v>167</v>
      </c>
      <c r="Z70" s="61" t="s">
        <v>167</v>
      </c>
      <c r="AA70" s="61" t="s">
        <v>167</v>
      </c>
      <c r="AB70" s="61" t="s">
        <v>167</v>
      </c>
      <c r="AC70" s="61" t="s">
        <v>167</v>
      </c>
      <c r="AD70" s="61" t="s">
        <v>167</v>
      </c>
      <c r="AE70" s="61" t="s">
        <v>167</v>
      </c>
      <c r="AF70" s="61" t="s">
        <v>167</v>
      </c>
      <c r="AG70" s="61" t="s">
        <v>167</v>
      </c>
      <c r="AH70" s="61" t="s">
        <v>167</v>
      </c>
      <c r="AI70" s="61" t="s">
        <v>167</v>
      </c>
      <c r="AJ70" s="61" t="s">
        <v>167</v>
      </c>
      <c r="AK70" s="61" t="s">
        <v>167</v>
      </c>
      <c r="AL70" s="61" t="s">
        <v>167</v>
      </c>
      <c r="AM70" s="61" t="s">
        <v>167</v>
      </c>
      <c r="AN70" s="61" t="s">
        <v>167</v>
      </c>
      <c r="AO70" s="61" t="s">
        <v>167</v>
      </c>
      <c r="AP70" s="61" t="s">
        <v>167</v>
      </c>
      <c r="AQ70" s="61" t="s">
        <v>167</v>
      </c>
      <c r="AR70" s="61" t="s">
        <v>167</v>
      </c>
      <c r="AS70" s="61" t="s">
        <v>167</v>
      </c>
      <c r="AT70" s="61" t="s">
        <v>167</v>
      </c>
      <c r="AU70" s="61" t="s">
        <v>167</v>
      </c>
      <c r="AV70" s="61" t="s">
        <v>167</v>
      </c>
      <c r="AW70" s="61" t="s">
        <v>167</v>
      </c>
      <c r="AX70" s="61" t="s">
        <v>167</v>
      </c>
      <c r="AY70" s="61" t="s">
        <v>167</v>
      </c>
      <c r="AZ70" s="61" t="s">
        <v>167</v>
      </c>
      <c r="BA70" s="61" t="s">
        <v>167</v>
      </c>
      <c r="BB70" s="61" t="s">
        <v>167</v>
      </c>
      <c r="BC70" s="61" t="s">
        <v>167</v>
      </c>
      <c r="BD70" s="61" t="s">
        <v>167</v>
      </c>
      <c r="BE70" s="61" t="s">
        <v>167</v>
      </c>
      <c r="BF70" s="61" t="s">
        <v>167</v>
      </c>
      <c r="BG70" s="61" t="s">
        <v>167</v>
      </c>
      <c r="BH70" s="61" t="s">
        <v>167</v>
      </c>
      <c r="BI70" s="61" t="s">
        <v>167</v>
      </c>
      <c r="BJ70" s="61" t="s">
        <v>167</v>
      </c>
      <c r="BK70" s="61" t="s">
        <v>167</v>
      </c>
      <c r="BL70" s="61" t="s">
        <v>167</v>
      </c>
      <c r="BM70" s="61" t="s">
        <v>167</v>
      </c>
      <c r="BN70" s="61" t="s">
        <v>167</v>
      </c>
      <c r="BO70" s="61" t="s">
        <v>167</v>
      </c>
      <c r="BP70" s="61" t="s">
        <v>167</v>
      </c>
      <c r="BQ70" s="61" t="s">
        <v>167</v>
      </c>
      <c r="BR70" s="61" t="s">
        <v>167</v>
      </c>
      <c r="BS70" s="61" t="s">
        <v>167</v>
      </c>
      <c r="BT70" s="61" t="s">
        <v>167</v>
      </c>
      <c r="BU70" s="61" t="s">
        <v>167</v>
      </c>
      <c r="BV70" s="61" t="s">
        <v>167</v>
      </c>
      <c r="BW70" s="61" t="s">
        <v>167</v>
      </c>
      <c r="BX70" s="61" t="s">
        <v>167</v>
      </c>
      <c r="BY70" s="61" t="s">
        <v>167</v>
      </c>
      <c r="BZ70" s="61" t="s">
        <v>167</v>
      </c>
      <c r="CA70" s="61" t="s">
        <v>167</v>
      </c>
      <c r="CB70" s="61" t="s">
        <v>167</v>
      </c>
      <c r="CC70" s="61" t="s">
        <v>167</v>
      </c>
      <c r="CD70" s="61" t="s">
        <v>167</v>
      </c>
      <c r="CE70" s="61" t="s">
        <v>167</v>
      </c>
      <c r="CF70" s="61" t="s">
        <v>167</v>
      </c>
      <c r="CG70" s="61" t="s">
        <v>167</v>
      </c>
      <c r="CH70" s="61" t="s">
        <v>167</v>
      </c>
      <c r="CI70" s="61" t="s">
        <v>167</v>
      </c>
      <c r="CJ70" s="61" t="s">
        <v>167</v>
      </c>
      <c r="CK70" s="61" t="s">
        <v>167</v>
      </c>
      <c r="CL70" s="61" t="s">
        <v>167</v>
      </c>
      <c r="CM70" s="61" t="s">
        <v>167</v>
      </c>
      <c r="CN70" s="61" t="s">
        <v>167</v>
      </c>
      <c r="CO70" s="61" t="s">
        <v>167</v>
      </c>
      <c r="CP70" s="61" t="s">
        <v>167</v>
      </c>
      <c r="CQ70" s="61" t="s">
        <v>167</v>
      </c>
      <c r="CR70" s="61" t="s">
        <v>167</v>
      </c>
      <c r="CS70" s="61" t="s">
        <v>167</v>
      </c>
      <c r="CT70" s="61" t="s">
        <v>167</v>
      </c>
      <c r="CU70" s="61" t="s">
        <v>167</v>
      </c>
      <c r="CV70" s="61" t="s">
        <v>167</v>
      </c>
      <c r="CW70" s="61" t="s">
        <v>167</v>
      </c>
      <c r="CX70" s="61" t="s">
        <v>167</v>
      </c>
      <c r="CY70" s="61" t="s">
        <v>167</v>
      </c>
      <c r="CZ70" s="61" t="s">
        <v>167</v>
      </c>
    </row>
    <row r="71" spans="1:104" x14ac:dyDescent="0.2">
      <c r="A71" s="16" t="s">
        <v>421</v>
      </c>
      <c r="B71" s="9" t="s">
        <v>373</v>
      </c>
      <c r="C71" s="15" t="s">
        <v>367</v>
      </c>
      <c r="D71" s="15" t="s">
        <v>58</v>
      </c>
      <c r="E71" s="84" t="s">
        <v>167</v>
      </c>
      <c r="F71" s="61" t="s">
        <v>167</v>
      </c>
      <c r="G71" s="61" t="s">
        <v>167</v>
      </c>
      <c r="H71" s="61" t="s">
        <v>167</v>
      </c>
      <c r="I71" s="61" t="s">
        <v>167</v>
      </c>
      <c r="J71" s="61" t="s">
        <v>167</v>
      </c>
      <c r="K71" s="61" t="s">
        <v>167</v>
      </c>
      <c r="L71" s="61" t="s">
        <v>167</v>
      </c>
      <c r="M71" s="61" t="s">
        <v>167</v>
      </c>
      <c r="N71" s="61" t="s">
        <v>167</v>
      </c>
      <c r="O71" s="61" t="s">
        <v>167</v>
      </c>
      <c r="P71" s="61" t="s">
        <v>167</v>
      </c>
      <c r="Q71" s="61" t="s">
        <v>167</v>
      </c>
      <c r="R71" s="61" t="s">
        <v>167</v>
      </c>
      <c r="S71" s="61" t="s">
        <v>167</v>
      </c>
      <c r="T71" s="61" t="s">
        <v>167</v>
      </c>
      <c r="U71" s="61" t="s">
        <v>167</v>
      </c>
      <c r="V71" s="61" t="s">
        <v>167</v>
      </c>
      <c r="W71" s="61" t="s">
        <v>167</v>
      </c>
      <c r="X71" s="61" t="s">
        <v>167</v>
      </c>
      <c r="Y71" s="61" t="s">
        <v>167</v>
      </c>
      <c r="Z71" s="61" t="s">
        <v>167</v>
      </c>
      <c r="AA71" s="61" t="s">
        <v>167</v>
      </c>
      <c r="AB71" s="61" t="s">
        <v>167</v>
      </c>
      <c r="AC71" s="61" t="s">
        <v>167</v>
      </c>
      <c r="AD71" s="61" t="s">
        <v>167</v>
      </c>
      <c r="AE71" s="61" t="s">
        <v>167</v>
      </c>
      <c r="AF71" s="61" t="s">
        <v>167</v>
      </c>
      <c r="AG71" s="61" t="s">
        <v>167</v>
      </c>
      <c r="AH71" s="61" t="s">
        <v>167</v>
      </c>
      <c r="AI71" s="61" t="s">
        <v>167</v>
      </c>
      <c r="AJ71" s="61" t="s">
        <v>167</v>
      </c>
      <c r="AK71" s="61" t="s">
        <v>167</v>
      </c>
      <c r="AL71" s="61" t="s">
        <v>167</v>
      </c>
      <c r="AM71" s="61" t="s">
        <v>167</v>
      </c>
      <c r="AN71" s="61" t="s">
        <v>167</v>
      </c>
      <c r="AO71" s="61" t="s">
        <v>167</v>
      </c>
      <c r="AP71" s="61" t="s">
        <v>167</v>
      </c>
      <c r="AQ71" s="61" t="s">
        <v>167</v>
      </c>
      <c r="AR71" s="61" t="s">
        <v>167</v>
      </c>
      <c r="AS71" s="61" t="s">
        <v>167</v>
      </c>
      <c r="AT71" s="61" t="s">
        <v>167</v>
      </c>
      <c r="AU71" s="61" t="s">
        <v>167</v>
      </c>
      <c r="AV71" s="61" t="s">
        <v>167</v>
      </c>
      <c r="AW71" s="61" t="s">
        <v>167</v>
      </c>
      <c r="AX71" s="61" t="s">
        <v>167</v>
      </c>
      <c r="AY71" s="61" t="s">
        <v>167</v>
      </c>
      <c r="AZ71" s="61" t="s">
        <v>167</v>
      </c>
      <c r="BA71" s="61" t="s">
        <v>167</v>
      </c>
      <c r="BB71" s="61" t="s">
        <v>167</v>
      </c>
      <c r="BC71" s="61" t="s">
        <v>167</v>
      </c>
      <c r="BD71" s="61" t="s">
        <v>167</v>
      </c>
      <c r="BE71" s="61" t="s">
        <v>167</v>
      </c>
      <c r="BF71" s="61" t="s">
        <v>167</v>
      </c>
      <c r="BG71" s="61" t="s">
        <v>167</v>
      </c>
      <c r="BH71" s="61" t="s">
        <v>167</v>
      </c>
      <c r="BI71" s="61" t="s">
        <v>167</v>
      </c>
      <c r="BJ71" s="61" t="s">
        <v>167</v>
      </c>
      <c r="BK71" s="61" t="s">
        <v>167</v>
      </c>
      <c r="BL71" s="61" t="s">
        <v>167</v>
      </c>
      <c r="BM71" s="61" t="s">
        <v>167</v>
      </c>
      <c r="BN71" s="61" t="s">
        <v>167</v>
      </c>
      <c r="BO71" s="61" t="s">
        <v>167</v>
      </c>
      <c r="BP71" s="61" t="s">
        <v>167</v>
      </c>
      <c r="BQ71" s="61" t="s">
        <v>167</v>
      </c>
      <c r="BR71" s="61" t="s">
        <v>167</v>
      </c>
      <c r="BS71" s="61" t="s">
        <v>167</v>
      </c>
      <c r="BT71" s="61" t="s">
        <v>167</v>
      </c>
      <c r="BU71" s="61" t="s">
        <v>167</v>
      </c>
      <c r="BV71" s="61" t="s">
        <v>167</v>
      </c>
      <c r="BW71" s="61" t="s">
        <v>167</v>
      </c>
      <c r="BX71" s="61" t="s">
        <v>167</v>
      </c>
      <c r="BY71" s="61" t="s">
        <v>167</v>
      </c>
      <c r="BZ71" s="61" t="s">
        <v>167</v>
      </c>
      <c r="CA71" s="61" t="s">
        <v>167</v>
      </c>
      <c r="CB71" s="61" t="s">
        <v>167</v>
      </c>
      <c r="CC71" s="61" t="s">
        <v>167</v>
      </c>
      <c r="CD71" s="61" t="s">
        <v>167</v>
      </c>
      <c r="CE71" s="61" t="s">
        <v>167</v>
      </c>
      <c r="CF71" s="61" t="s">
        <v>167</v>
      </c>
      <c r="CG71" s="61" t="s">
        <v>167</v>
      </c>
      <c r="CH71" s="61" t="s">
        <v>167</v>
      </c>
      <c r="CI71" s="61" t="s">
        <v>167</v>
      </c>
      <c r="CJ71" s="61" t="s">
        <v>167</v>
      </c>
      <c r="CK71" s="61" t="s">
        <v>167</v>
      </c>
      <c r="CL71" s="61" t="s">
        <v>167</v>
      </c>
      <c r="CM71" s="61" t="s">
        <v>167</v>
      </c>
      <c r="CN71" s="61" t="s">
        <v>167</v>
      </c>
      <c r="CO71" s="61" t="s">
        <v>167</v>
      </c>
      <c r="CP71" s="61" t="s">
        <v>167</v>
      </c>
      <c r="CQ71" s="61" t="s">
        <v>167</v>
      </c>
      <c r="CR71" s="61" t="s">
        <v>167</v>
      </c>
      <c r="CS71" s="61" t="s">
        <v>167</v>
      </c>
      <c r="CT71" s="61" t="s">
        <v>167</v>
      </c>
      <c r="CU71" s="61" t="s">
        <v>167</v>
      </c>
      <c r="CV71" s="61" t="s">
        <v>167</v>
      </c>
      <c r="CW71" s="61" t="s">
        <v>167</v>
      </c>
      <c r="CX71" s="61" t="s">
        <v>167</v>
      </c>
      <c r="CY71" s="61" t="s">
        <v>167</v>
      </c>
      <c r="CZ71" s="61" t="s">
        <v>167</v>
      </c>
    </row>
    <row r="72" spans="1:104" ht="28.5" x14ac:dyDescent="0.2">
      <c r="A72" s="16" t="s">
        <v>422</v>
      </c>
      <c r="B72" s="9" t="s">
        <v>375</v>
      </c>
      <c r="C72" s="15" t="s">
        <v>376</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x14ac:dyDescent="0.2">
      <c r="A73" s="16" t="s">
        <v>423</v>
      </c>
      <c r="B73" s="9" t="s">
        <v>378</v>
      </c>
      <c r="C73" s="15" t="s">
        <v>424</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x14ac:dyDescent="0.3">
      <c r="A75" s="70"/>
      <c r="C75" s="72"/>
      <c r="D75" s="72"/>
    </row>
    <row r="76" spans="1:104" ht="14.25" customHeight="1" x14ac:dyDescent="0.2"/>
    <row r="77" spans="1:104" ht="14.25" customHeight="1" x14ac:dyDescent="0.2"/>
    <row r="78" spans="1:104" ht="14.25" customHeight="1" x14ac:dyDescent="0.2"/>
    <row r="79" spans="1:104" ht="14.25" customHeight="1" x14ac:dyDescent="0.2"/>
    <row r="80" spans="1:104"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sheetData>
  <sheetProtection algorithmName="SHA-512" hashValue="jDTGz4kLcr32SgZMFTcMdfxRJAzBzAjpW8rzUnGZLFrWYEnYt554tcAeVGJc/D7RrL/Ip462i4CkzOzyEl2FSA==" saltValue="2cXH4JQPTqmon9wgocOsaw==" spinCount="100000" sheet="1" objects="1" scenarios="1"/>
  <mergeCells count="5">
    <mergeCell ref="A3:C3"/>
    <mergeCell ref="A10:C10"/>
    <mergeCell ref="B13:C13"/>
    <mergeCell ref="B14:C14"/>
    <mergeCell ref="A24:D24"/>
  </mergeCells>
  <conditionalFormatting sqref="A9:A26">
    <cfRule type="expression" dxfId="63" priority="3">
      <formula>$D$5="Yes, the plan complies based on all analyses"</formula>
    </cfRule>
  </conditionalFormatting>
  <conditionalFormatting sqref="B9:D9 E9:CZ24 D10 B11:D23 A27:CZ73">
    <cfRule type="expression" dxfId="59" priority="4">
      <formula>$D$5="Yes, the plan complies based on all analyses"</formula>
    </cfRule>
  </conditionalFormatting>
  <conditionalFormatting sqref="B25:CZ26">
    <cfRule type="expression" dxfId="58" priority="1">
      <formula>$D$5="Yes, the plan complies based on all analyses"</formula>
    </cfRule>
  </conditionalFormatting>
  <dataValidations count="2">
    <dataValidation allowBlank="1" sqref="E30:CZ35" xr:uid="{926F0BD3-46D5-4DED-8D87-B6E90AC2F2FB}"/>
    <dataValidation allowBlank="1" prompt="To enter free text, select cell and type - do not click into cell" sqref="E37:CZ42 E44:CZ49 E68:CZ73 E60:CZ65 E53:CZ58" xr:uid="{374C7D54-B974-4B88-87C0-5CCD27F8180C}"/>
  </dataValidations>
  <hyperlinks>
    <hyperlink ref="B14" location="SectionE_AnalysisMethods" display="Return to the Analysis Methods section in the &quot;State and program information&quot; tab to change whether a method is used." xr:uid="{C342238B-4FD8-4E5B-8D6A-A9958D7BB95F}"/>
    <hyperlink ref="A8" location="'III_Plan comp 438.206 All plans'!A1" display="Click to go to section B: Assurance of plan compliance for 42 C.F.R. § 438.206" xr:uid="{5FD7DC64-571A-4002-A998-4A9A76C59898}"/>
    <hyperlink ref="A26" location="SectionE_AnalysisMethods" display="Click to return to the Analysis Methods section in the &quot;State and Program Information&quot; tab to change whether a method is used." xr:uid="{E637C4A4-5251-4B57-B648-6CCEA4D922B8}"/>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7" id="{AE365CB2-ED78-4EA5-BD18-F78A89EC355C}">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6" id="{49264396-8EE4-4CA9-A1B8-580C5E56DC2F}">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5" id="{59D2CF76-768F-450A-8D5B-C49E892ACC42}">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297701DB-B48A-4390-98A9-AC5D52A90CA3}">
          <x14:formula1>
            <xm:f>'Set Values'!$FG$28:$FG$37</xm:f>
          </x14:formula1>
          <xm:sqref>CZ15</xm:sqref>
        </x14:dataValidation>
        <x14:dataValidation type="list" allowBlank="1" showInputMessage="1" showErrorMessage="1" xr:uid="{7B6652DE-C615-4943-B6F1-0692CF4E96FA}">
          <x14:formula1>
            <xm:f>'Set Values'!$FF$28:$FF$37</xm:f>
          </x14:formula1>
          <xm:sqref>CY15</xm:sqref>
        </x14:dataValidation>
        <x14:dataValidation type="list" allowBlank="1" showInputMessage="1" showErrorMessage="1" xr:uid="{CBACC7AE-F9C0-4A32-A230-4223FEDA8CE8}">
          <x14:formula1>
            <xm:f>'Set Values'!$FE$28:$FE$37</xm:f>
          </x14:formula1>
          <xm:sqref>CX15</xm:sqref>
        </x14:dataValidation>
        <x14:dataValidation type="list" allowBlank="1" showInputMessage="1" showErrorMessage="1" xr:uid="{051BE0A3-C584-49EA-8ED2-D62BB6E9A4F9}">
          <x14:formula1>
            <xm:f>'Set Values'!$FD$28:$FD$37</xm:f>
          </x14:formula1>
          <xm:sqref>CW15</xm:sqref>
        </x14:dataValidation>
        <x14:dataValidation type="list" allowBlank="1" showInputMessage="1" showErrorMessage="1" xr:uid="{472991FE-B652-455C-803B-F1C268C46161}">
          <x14:formula1>
            <xm:f>'Set Values'!$FC$28:$FC$37</xm:f>
          </x14:formula1>
          <xm:sqref>CV15</xm:sqref>
        </x14:dataValidation>
        <x14:dataValidation type="list" allowBlank="1" showInputMessage="1" showErrorMessage="1" xr:uid="{FDE5F86F-78CE-4649-B5E2-4F0D68923F4E}">
          <x14:formula1>
            <xm:f>'Set Values'!$FB$28:$FB$37</xm:f>
          </x14:formula1>
          <xm:sqref>CU15</xm:sqref>
        </x14:dataValidation>
        <x14:dataValidation type="list" allowBlank="1" showInputMessage="1" showErrorMessage="1" xr:uid="{D39201B0-D618-478F-955F-8CA37A3146B2}">
          <x14:formula1>
            <xm:f>'Set Values'!$FA$28:$FA$37</xm:f>
          </x14:formula1>
          <xm:sqref>CT15</xm:sqref>
        </x14:dataValidation>
        <x14:dataValidation type="list" allowBlank="1" showInputMessage="1" showErrorMessage="1" xr:uid="{B1224F00-7AC0-41CF-87B2-78504D8D43C0}">
          <x14:formula1>
            <xm:f>'Set Values'!$EZ$28:$EZ$37</xm:f>
          </x14:formula1>
          <xm:sqref>CS15</xm:sqref>
        </x14:dataValidation>
        <x14:dataValidation type="list" allowBlank="1" showInputMessage="1" showErrorMessage="1" xr:uid="{7D75722F-943C-4FC3-8C6D-BBA5D2C6E48B}">
          <x14:formula1>
            <xm:f>'Set Values'!$EY$28:$EY$37</xm:f>
          </x14:formula1>
          <xm:sqref>CR15</xm:sqref>
        </x14:dataValidation>
        <x14:dataValidation type="list" allowBlank="1" showInputMessage="1" showErrorMessage="1" xr:uid="{BFF05335-A35E-47FA-ABEE-EFA600707E4D}">
          <x14:formula1>
            <xm:f>'Set Values'!$EX$28:$EX$37</xm:f>
          </x14:formula1>
          <xm:sqref>CQ15</xm:sqref>
        </x14:dataValidation>
        <x14:dataValidation type="list" allowBlank="1" showInputMessage="1" showErrorMessage="1" xr:uid="{C6095917-2E78-4446-8233-69EAC6428656}">
          <x14:formula1>
            <xm:f>'Set Values'!$EW$28:$EW$37</xm:f>
          </x14:formula1>
          <xm:sqref>CP15</xm:sqref>
        </x14:dataValidation>
        <x14:dataValidation type="list" allowBlank="1" showInputMessage="1" showErrorMessage="1" xr:uid="{9E4F9410-BB54-4277-AE50-7BA6C50CCD0D}">
          <x14:formula1>
            <xm:f>'Set Values'!$EV$28:$EV$37</xm:f>
          </x14:formula1>
          <xm:sqref>CO15</xm:sqref>
        </x14:dataValidation>
        <x14:dataValidation type="list" allowBlank="1" showInputMessage="1" showErrorMessage="1" xr:uid="{59DEA908-FF80-4DDC-91E3-0A470FC94EA5}">
          <x14:formula1>
            <xm:f>'Set Values'!$EU$28:$EU$37</xm:f>
          </x14:formula1>
          <xm:sqref>CN15</xm:sqref>
        </x14:dataValidation>
        <x14:dataValidation type="list" allowBlank="1" showInputMessage="1" showErrorMessage="1" xr:uid="{82D43095-9F79-485F-AD2E-0D77BF5133BB}">
          <x14:formula1>
            <xm:f>'Set Values'!$ET$28:$ET$37</xm:f>
          </x14:formula1>
          <xm:sqref>CM15</xm:sqref>
        </x14:dataValidation>
        <x14:dataValidation type="list" allowBlank="1" showInputMessage="1" showErrorMessage="1" xr:uid="{F17E3E1D-EE47-4B6B-8910-9011FB7CB492}">
          <x14:formula1>
            <xm:f>'Set Values'!$ES$28:$ES$37</xm:f>
          </x14:formula1>
          <xm:sqref>CL15</xm:sqref>
        </x14:dataValidation>
        <x14:dataValidation type="list" allowBlank="1" showInputMessage="1" showErrorMessage="1" xr:uid="{550FC938-DE11-4536-851F-680414C085C6}">
          <x14:formula1>
            <xm:f>'Set Values'!$ER$28:$ER$37</xm:f>
          </x14:formula1>
          <xm:sqref>CK15</xm:sqref>
        </x14:dataValidation>
        <x14:dataValidation type="list" allowBlank="1" showInputMessage="1" showErrorMessage="1" xr:uid="{5780176F-2211-4EC1-B317-B74805D6E0DB}">
          <x14:formula1>
            <xm:f>'Set Values'!$EQ$28:$EQ$37</xm:f>
          </x14:formula1>
          <xm:sqref>CJ15</xm:sqref>
        </x14:dataValidation>
        <x14:dataValidation type="list" allowBlank="1" showInputMessage="1" showErrorMessage="1" xr:uid="{C2DC29AF-46D8-405C-981F-09D959F0AC37}">
          <x14:formula1>
            <xm:f>'Set Values'!$EP$28:$EP$37</xm:f>
          </x14:formula1>
          <xm:sqref>CI15</xm:sqref>
        </x14:dataValidation>
        <x14:dataValidation type="list" allowBlank="1" showInputMessage="1" showErrorMessage="1" xr:uid="{9DDF04D5-499A-48EA-8BDF-0C1E7C44B392}">
          <x14:formula1>
            <xm:f>'Set Values'!$EO$28:$EO$37</xm:f>
          </x14:formula1>
          <xm:sqref>CH15</xm:sqref>
        </x14:dataValidation>
        <x14:dataValidation type="list" allowBlank="1" showInputMessage="1" showErrorMessage="1" xr:uid="{D4234054-CC80-407D-9891-B9C397BC65FE}">
          <x14:formula1>
            <xm:f>'Set Values'!$EN$28:$EN$37</xm:f>
          </x14:formula1>
          <xm:sqref>CG15</xm:sqref>
        </x14:dataValidation>
        <x14:dataValidation type="list" allowBlank="1" showInputMessage="1" showErrorMessage="1" xr:uid="{5EF039DB-EE06-430D-A0EB-0A188DB070E5}">
          <x14:formula1>
            <xm:f>'Set Values'!$EM$28:$EM$37</xm:f>
          </x14:formula1>
          <xm:sqref>CF15</xm:sqref>
        </x14:dataValidation>
        <x14:dataValidation type="list" allowBlank="1" showInputMessage="1" showErrorMessage="1" xr:uid="{D9CA55AD-48B5-4AA7-9AE1-3F4008C9951C}">
          <x14:formula1>
            <xm:f>'Set Values'!$EL$28:$EL$37</xm:f>
          </x14:formula1>
          <xm:sqref>CE15</xm:sqref>
        </x14:dataValidation>
        <x14:dataValidation type="list" allowBlank="1" showInputMessage="1" showErrorMessage="1" xr:uid="{C09FA1D5-65EA-4503-9737-83E7053045E9}">
          <x14:formula1>
            <xm:f>'Set Values'!$EK$28:$EK$37</xm:f>
          </x14:formula1>
          <xm:sqref>CD15</xm:sqref>
        </x14:dataValidation>
        <x14:dataValidation type="list" allowBlank="1" showInputMessage="1" showErrorMessage="1" xr:uid="{C1CF2E23-8362-4F4F-9AB1-2ED9220D50A2}">
          <x14:formula1>
            <xm:f>'Set Values'!$EJ$28:$EJ$37</xm:f>
          </x14:formula1>
          <xm:sqref>CC15</xm:sqref>
        </x14:dataValidation>
        <x14:dataValidation type="list" allowBlank="1" showInputMessage="1" showErrorMessage="1" xr:uid="{7B917A97-A8B0-462A-A754-830B9D037857}">
          <x14:formula1>
            <xm:f>'Set Values'!$EI$28:$EI$37</xm:f>
          </x14:formula1>
          <xm:sqref>CB15</xm:sqref>
        </x14:dataValidation>
        <x14:dataValidation type="list" allowBlank="1" showInputMessage="1" showErrorMessage="1" xr:uid="{89489B5A-1862-4F24-AF32-3894B9BBC370}">
          <x14:formula1>
            <xm:f>'Set Values'!$EH$28:$EH$37</xm:f>
          </x14:formula1>
          <xm:sqref>CA15</xm:sqref>
        </x14:dataValidation>
        <x14:dataValidation type="list" allowBlank="1" showInputMessage="1" showErrorMessage="1" xr:uid="{D83757E8-7163-4390-8988-F9531062C425}">
          <x14:formula1>
            <xm:f>'Set Values'!$EG$28:$EG$37</xm:f>
          </x14:formula1>
          <xm:sqref>BZ15</xm:sqref>
        </x14:dataValidation>
        <x14:dataValidation type="list" allowBlank="1" showInputMessage="1" showErrorMessage="1" xr:uid="{1A4C79AC-AC10-49B6-A854-18455618E91F}">
          <x14:formula1>
            <xm:f>'Set Values'!$EF$28:$EF$37</xm:f>
          </x14:formula1>
          <xm:sqref>BY15</xm:sqref>
        </x14:dataValidation>
        <x14:dataValidation type="list" allowBlank="1" showInputMessage="1" showErrorMessage="1" xr:uid="{EA590759-B8BC-42A2-B814-5081762BC471}">
          <x14:formula1>
            <xm:f>'Set Values'!$EE$28:$EE$37</xm:f>
          </x14:formula1>
          <xm:sqref>BX15</xm:sqref>
        </x14:dataValidation>
        <x14:dataValidation type="list" allowBlank="1" showInputMessage="1" showErrorMessage="1" xr:uid="{D1A07988-A6C6-40DC-A144-DEC466460D49}">
          <x14:formula1>
            <xm:f>'Set Values'!$ED$28:$ED$37</xm:f>
          </x14:formula1>
          <xm:sqref>BW15</xm:sqref>
        </x14:dataValidation>
        <x14:dataValidation type="list" allowBlank="1" showInputMessage="1" showErrorMessage="1" xr:uid="{CF353913-1F49-4A32-A9DA-B13CC64BAE49}">
          <x14:formula1>
            <xm:f>'Set Values'!$EC$28:$EC$37</xm:f>
          </x14:formula1>
          <xm:sqref>BV15</xm:sqref>
        </x14:dataValidation>
        <x14:dataValidation type="list" allowBlank="1" showInputMessage="1" showErrorMessage="1" xr:uid="{62F6973A-A3E0-4D4A-A650-09DCEB7ABD28}">
          <x14:formula1>
            <xm:f>'Set Values'!$EB$28:$EB$37</xm:f>
          </x14:formula1>
          <xm:sqref>BU15</xm:sqref>
        </x14:dataValidation>
        <x14:dataValidation type="list" allowBlank="1" showInputMessage="1" showErrorMessage="1" xr:uid="{FD6C3FBD-56D0-4B01-B24F-D7C8D9706F89}">
          <x14:formula1>
            <xm:f>'Set Values'!$EA$28:$EA$37</xm:f>
          </x14:formula1>
          <xm:sqref>BT15</xm:sqref>
        </x14:dataValidation>
        <x14:dataValidation type="list" allowBlank="1" showInputMessage="1" showErrorMessage="1" xr:uid="{2D317350-342B-4F7D-B7C3-5D0A755D7989}">
          <x14:formula1>
            <xm:f>'Set Values'!$DZ$28:$DZ$37</xm:f>
          </x14:formula1>
          <xm:sqref>BS15</xm:sqref>
        </x14:dataValidation>
        <x14:dataValidation type="list" allowBlank="1" showInputMessage="1" showErrorMessage="1" xr:uid="{BB2F11CD-280F-4A08-AD59-9C10DABDA285}">
          <x14:formula1>
            <xm:f>'Set Values'!$DY$28:$DY$37</xm:f>
          </x14:formula1>
          <xm:sqref>BR15</xm:sqref>
        </x14:dataValidation>
        <x14:dataValidation type="list" allowBlank="1" showInputMessage="1" showErrorMessage="1" xr:uid="{FB77BDE2-6018-4680-9DEB-594DCA7F8B55}">
          <x14:formula1>
            <xm:f>'Set Values'!$DX$28:$DX$37</xm:f>
          </x14:formula1>
          <xm:sqref>BQ15</xm:sqref>
        </x14:dataValidation>
        <x14:dataValidation type="list" allowBlank="1" showInputMessage="1" showErrorMessage="1" xr:uid="{15016BE9-2C90-4CE2-9954-5E2DB3E55EE9}">
          <x14:formula1>
            <xm:f>'Set Values'!$DW$28:$DW$37</xm:f>
          </x14:formula1>
          <xm:sqref>BP15</xm:sqref>
        </x14:dataValidation>
        <x14:dataValidation type="list" allowBlank="1" showInputMessage="1" showErrorMessage="1" xr:uid="{78DB906B-1A43-4568-8F45-255B9E92EE5A}">
          <x14:formula1>
            <xm:f>'Set Values'!$DV$28:$DV$37</xm:f>
          </x14:formula1>
          <xm:sqref>BO15</xm:sqref>
        </x14:dataValidation>
        <x14:dataValidation type="list" allowBlank="1" showInputMessage="1" showErrorMessage="1" xr:uid="{7E2517A6-CDC8-4389-8513-995F7B518B73}">
          <x14:formula1>
            <xm:f>'Set Values'!$DU$28:$DU$37</xm:f>
          </x14:formula1>
          <xm:sqref>BN15</xm:sqref>
        </x14:dataValidation>
        <x14:dataValidation type="list" allowBlank="1" showInputMessage="1" showErrorMessage="1" xr:uid="{107ABFA9-4A07-4E68-8DFF-EBD35FA08830}">
          <x14:formula1>
            <xm:f>'Set Values'!$DT$28:$DT$37</xm:f>
          </x14:formula1>
          <xm:sqref>BM15</xm:sqref>
        </x14:dataValidation>
        <x14:dataValidation type="list" allowBlank="1" showInputMessage="1" showErrorMessage="1" xr:uid="{F23296EC-862F-44BE-956E-E913DB8FFADD}">
          <x14:formula1>
            <xm:f>'Set Values'!$DS$28:$DS$37</xm:f>
          </x14:formula1>
          <xm:sqref>BL15</xm:sqref>
        </x14:dataValidation>
        <x14:dataValidation type="list" allowBlank="1" showInputMessage="1" showErrorMessage="1" xr:uid="{F461ADC2-119E-4D6B-AD20-3B4A8A2BDA72}">
          <x14:formula1>
            <xm:f>'Set Values'!$DR$28:$DR$37</xm:f>
          </x14:formula1>
          <xm:sqref>BK15</xm:sqref>
        </x14:dataValidation>
        <x14:dataValidation type="list" allowBlank="1" showInputMessage="1" showErrorMessage="1" xr:uid="{F7DD76A0-F701-44D5-B6F4-D88574EB7CEA}">
          <x14:formula1>
            <xm:f>'Set Values'!$DQ$28:$DQ$37</xm:f>
          </x14:formula1>
          <xm:sqref>BJ15</xm:sqref>
        </x14:dataValidation>
        <x14:dataValidation type="list" allowBlank="1" showInputMessage="1" showErrorMessage="1" xr:uid="{979C9FB3-0D24-4BD8-9B98-F20FB0B86479}">
          <x14:formula1>
            <xm:f>'Set Values'!$DP$28:$DP$37</xm:f>
          </x14:formula1>
          <xm:sqref>BI15</xm:sqref>
        </x14:dataValidation>
        <x14:dataValidation type="list" allowBlank="1" showInputMessage="1" showErrorMessage="1" xr:uid="{89041257-E8EE-4C03-901D-1C3CED1A58C1}">
          <x14:formula1>
            <xm:f>'Set Values'!$DO$28:$DO$37</xm:f>
          </x14:formula1>
          <xm:sqref>BH15</xm:sqref>
        </x14:dataValidation>
        <x14:dataValidation type="list" allowBlank="1" showInputMessage="1" showErrorMessage="1" xr:uid="{083D31DD-9D22-4051-9337-D284852A5323}">
          <x14:formula1>
            <xm:f>'Set Values'!$DN$28:$DN$37</xm:f>
          </x14:formula1>
          <xm:sqref>BG15</xm:sqref>
        </x14:dataValidation>
        <x14:dataValidation type="list" allowBlank="1" showInputMessage="1" showErrorMessage="1" xr:uid="{DB36C09A-2E68-4825-94AB-2AB06E78AFD9}">
          <x14:formula1>
            <xm:f>'Set Values'!$DM$28:$DM$37</xm:f>
          </x14:formula1>
          <xm:sqref>BF15</xm:sqref>
        </x14:dataValidation>
        <x14:dataValidation type="list" allowBlank="1" showInputMessage="1" showErrorMessage="1" xr:uid="{279D63B9-4207-486B-9F43-053EF4FBFC33}">
          <x14:formula1>
            <xm:f>'Set Values'!$DL$28:$DL$37</xm:f>
          </x14:formula1>
          <xm:sqref>BE15</xm:sqref>
        </x14:dataValidation>
        <x14:dataValidation type="list" allowBlank="1" showInputMessage="1" showErrorMessage="1" xr:uid="{A6AC6158-0934-424C-A4F7-0B3BA32CB9FD}">
          <x14:formula1>
            <xm:f>'Set Values'!$DK$28:$DK$37</xm:f>
          </x14:formula1>
          <xm:sqref>BD15</xm:sqref>
        </x14:dataValidation>
        <x14:dataValidation type="list" allowBlank="1" showInputMessage="1" showErrorMessage="1" xr:uid="{2B560560-BAD4-4A9B-915B-59381EE201A8}">
          <x14:formula1>
            <xm:f>'Set Values'!$DJ$28:$DJ$37</xm:f>
          </x14:formula1>
          <xm:sqref>BC15</xm:sqref>
        </x14:dataValidation>
        <x14:dataValidation type="list" allowBlank="1" showInputMessage="1" showErrorMessage="1" xr:uid="{5D1A2912-6C7F-48B8-B8D8-A0571F7ABC39}">
          <x14:formula1>
            <xm:f>'Set Values'!$DI$28:$DI$37</xm:f>
          </x14:formula1>
          <xm:sqref>BB15</xm:sqref>
        </x14:dataValidation>
        <x14:dataValidation type="list" allowBlank="1" showInputMessage="1" showErrorMessage="1" xr:uid="{B6FE661C-A911-4B89-BC41-13995EA00355}">
          <x14:formula1>
            <xm:f>'Set Values'!$DH$28:$DH$37</xm:f>
          </x14:formula1>
          <xm:sqref>BA15</xm:sqref>
        </x14:dataValidation>
        <x14:dataValidation type="list" allowBlank="1" showInputMessage="1" showErrorMessage="1" xr:uid="{CFA57C7C-1DD7-4EA2-AE04-D80E525DBA26}">
          <x14:formula1>
            <xm:f>'Set Values'!$DG$28:$DG$37</xm:f>
          </x14:formula1>
          <xm:sqref>AZ15</xm:sqref>
        </x14:dataValidation>
        <x14:dataValidation type="list" allowBlank="1" showInputMessage="1" showErrorMessage="1" xr:uid="{53EBD8A5-E8B8-4A83-A2D4-16A6F3EAA088}">
          <x14:formula1>
            <xm:f>'Set Values'!$DF$28:$DF$37</xm:f>
          </x14:formula1>
          <xm:sqref>AY15</xm:sqref>
        </x14:dataValidation>
        <x14:dataValidation type="list" allowBlank="1" showInputMessage="1" showErrorMessage="1" xr:uid="{024F0FAD-E6D9-49CF-A4AC-40108C5E5FE5}">
          <x14:formula1>
            <xm:f>'Set Values'!$DE$28:$DE$37</xm:f>
          </x14:formula1>
          <xm:sqref>AX15</xm:sqref>
        </x14:dataValidation>
        <x14:dataValidation type="list" allowBlank="1" showInputMessage="1" showErrorMessage="1" xr:uid="{5EB4BD58-8A57-4356-8BF0-01968436A608}">
          <x14:formula1>
            <xm:f>'Set Values'!$DD$28:$DD$37</xm:f>
          </x14:formula1>
          <xm:sqref>AW15</xm:sqref>
        </x14:dataValidation>
        <x14:dataValidation type="list" allowBlank="1" showInputMessage="1" showErrorMessage="1" xr:uid="{76073922-F751-408C-A86F-19F33B3CFACB}">
          <x14:formula1>
            <xm:f>'Set Values'!$DC$28:$DC$37</xm:f>
          </x14:formula1>
          <xm:sqref>AV15</xm:sqref>
        </x14:dataValidation>
        <x14:dataValidation type="list" allowBlank="1" showInputMessage="1" showErrorMessage="1" xr:uid="{F633E3E8-3AF1-4EB7-8421-FFFC1C2B97DC}">
          <x14:formula1>
            <xm:f>'Set Values'!$DB$28:$DB$37</xm:f>
          </x14:formula1>
          <xm:sqref>AU15</xm:sqref>
        </x14:dataValidation>
        <x14:dataValidation type="list" allowBlank="1" showInputMessage="1" showErrorMessage="1" xr:uid="{B3E422AC-FBE9-401F-BE7A-FA184E0A9FAA}">
          <x14:formula1>
            <xm:f>'Set Values'!$DA$28:$DA$37</xm:f>
          </x14:formula1>
          <xm:sqref>AT15</xm:sqref>
        </x14:dataValidation>
        <x14:dataValidation type="list" allowBlank="1" showInputMessage="1" showErrorMessage="1" xr:uid="{21F9C231-C198-460E-BAA0-A7692DE43D5A}">
          <x14:formula1>
            <xm:f>'Set Values'!$CZ$28:$CZ$37</xm:f>
          </x14:formula1>
          <xm:sqref>AS15</xm:sqref>
        </x14:dataValidation>
        <x14:dataValidation type="list" allowBlank="1" showInputMessage="1" showErrorMessage="1" xr:uid="{6F52497A-F48B-4FFE-BB86-DFBFE40228F2}">
          <x14:formula1>
            <xm:f>'Set Values'!$CY$28:$CY$37</xm:f>
          </x14:formula1>
          <xm:sqref>AR15</xm:sqref>
        </x14:dataValidation>
        <x14:dataValidation type="list" allowBlank="1" showInputMessage="1" showErrorMessage="1" xr:uid="{15654325-B752-4DD9-ABDE-AD8B482EE75E}">
          <x14:formula1>
            <xm:f>'Set Values'!$CX$28:$CX$37</xm:f>
          </x14:formula1>
          <xm:sqref>AQ15</xm:sqref>
        </x14:dataValidation>
        <x14:dataValidation type="list" allowBlank="1" showInputMessage="1" showErrorMessage="1" xr:uid="{03D85AA4-681C-4777-8E26-B08CD55EE250}">
          <x14:formula1>
            <xm:f>'Set Values'!$CW$28:$CW$37</xm:f>
          </x14:formula1>
          <xm:sqref>AP15</xm:sqref>
        </x14:dataValidation>
        <x14:dataValidation type="list" allowBlank="1" showInputMessage="1" showErrorMessage="1" xr:uid="{BB0D2380-851B-4548-81D7-FBFDADF7AE3D}">
          <x14:formula1>
            <xm:f>'Set Values'!$CV$28:$CV$37</xm:f>
          </x14:formula1>
          <xm:sqref>AO15</xm:sqref>
        </x14:dataValidation>
        <x14:dataValidation type="list" allowBlank="1" showInputMessage="1" showErrorMessage="1" xr:uid="{C777F386-761B-4B84-B2FB-D5CDC2D20772}">
          <x14:formula1>
            <xm:f>'Set Values'!$CU$28:$CU$37</xm:f>
          </x14:formula1>
          <xm:sqref>AN15</xm:sqref>
        </x14:dataValidation>
        <x14:dataValidation type="list" allowBlank="1" showInputMessage="1" showErrorMessage="1" xr:uid="{27D17133-235A-4427-A509-A8E194DF0EC8}">
          <x14:formula1>
            <xm:f>'Set Values'!$CT$28:$CT$37</xm:f>
          </x14:formula1>
          <xm:sqref>AM15</xm:sqref>
        </x14:dataValidation>
        <x14:dataValidation type="list" allowBlank="1" showInputMessage="1" showErrorMessage="1" xr:uid="{79C03014-6D8D-4467-B250-9C506DBE2918}">
          <x14:formula1>
            <xm:f>'Set Values'!$CS$28:$CS$37</xm:f>
          </x14:formula1>
          <xm:sqref>AL15</xm:sqref>
        </x14:dataValidation>
        <x14:dataValidation type="list" allowBlank="1" showInputMessage="1" showErrorMessage="1" xr:uid="{66579ACB-C139-44FA-BF19-1224096D15B1}">
          <x14:formula1>
            <xm:f>'Set Values'!$CR$28:$CR$37</xm:f>
          </x14:formula1>
          <xm:sqref>AK15</xm:sqref>
        </x14:dataValidation>
        <x14:dataValidation type="list" allowBlank="1" showInputMessage="1" showErrorMessage="1" xr:uid="{C42D9480-9069-4FC4-B722-E901C4595DF9}">
          <x14:formula1>
            <xm:f>'Set Values'!$CQ$28:$CQ$37</xm:f>
          </x14:formula1>
          <xm:sqref>AJ15</xm:sqref>
        </x14:dataValidation>
        <x14:dataValidation type="list" allowBlank="1" showInputMessage="1" showErrorMessage="1" xr:uid="{28291694-DB90-4E67-A003-496636E8B575}">
          <x14:formula1>
            <xm:f>'Set Values'!$CP$28:$CP$37</xm:f>
          </x14:formula1>
          <xm:sqref>AI15</xm:sqref>
        </x14:dataValidation>
        <x14:dataValidation type="list" allowBlank="1" showInputMessage="1" showErrorMessage="1" xr:uid="{FA7FFD51-12FC-451E-9395-65032EF36B96}">
          <x14:formula1>
            <xm:f>'Set Values'!$CO$28:$CO$37</xm:f>
          </x14:formula1>
          <xm:sqref>AH15</xm:sqref>
        </x14:dataValidation>
        <x14:dataValidation type="list" allowBlank="1" showInputMessage="1" showErrorMessage="1" xr:uid="{41A3491E-D88A-4FDD-A2FF-A64854A8F427}">
          <x14:formula1>
            <xm:f>'Set Values'!$CN$28:$CN$37</xm:f>
          </x14:formula1>
          <xm:sqref>AG15</xm:sqref>
        </x14:dataValidation>
        <x14:dataValidation type="list" allowBlank="1" showInputMessage="1" showErrorMessage="1" xr:uid="{AF99DCF6-C285-44BD-AE87-B08BD7DECE34}">
          <x14:formula1>
            <xm:f>'Set Values'!$CM$28:$CM$37</xm:f>
          </x14:formula1>
          <xm:sqref>AF15</xm:sqref>
        </x14:dataValidation>
        <x14:dataValidation type="list" allowBlank="1" showInputMessage="1" showErrorMessage="1" xr:uid="{BA261190-891A-483A-B651-28DEF365303C}">
          <x14:formula1>
            <xm:f>'Set Values'!$CL$28:$CL$37</xm:f>
          </x14:formula1>
          <xm:sqref>AE15</xm:sqref>
        </x14:dataValidation>
        <x14:dataValidation type="list" allowBlank="1" showInputMessage="1" showErrorMessage="1" xr:uid="{3A940C86-357F-4439-8C89-C613E68442E8}">
          <x14:formula1>
            <xm:f>'Set Values'!$CK$28:$CK$37</xm:f>
          </x14:formula1>
          <xm:sqref>AD15</xm:sqref>
        </x14:dataValidation>
        <x14:dataValidation type="list" allowBlank="1" showInputMessage="1" showErrorMessage="1" xr:uid="{AA1D8E75-8DB4-4867-8626-EA7875259444}">
          <x14:formula1>
            <xm:f>'Set Values'!$CJ$28:$CJ$37</xm:f>
          </x14:formula1>
          <xm:sqref>AC15</xm:sqref>
        </x14:dataValidation>
        <x14:dataValidation type="list" allowBlank="1" showInputMessage="1" showErrorMessage="1" xr:uid="{FF387B8A-4684-4A00-BB62-ECFFB760FBEB}">
          <x14:formula1>
            <xm:f>'Set Values'!$CI$28:$CI$37</xm:f>
          </x14:formula1>
          <xm:sqref>AB15</xm:sqref>
        </x14:dataValidation>
        <x14:dataValidation type="list" allowBlank="1" showInputMessage="1" showErrorMessage="1" xr:uid="{6F40B025-638F-41A5-B242-A8242DAE1370}">
          <x14:formula1>
            <xm:f>'Set Values'!$CH$28:$CH$37</xm:f>
          </x14:formula1>
          <xm:sqref>AA15</xm:sqref>
        </x14:dataValidation>
        <x14:dataValidation type="list" allowBlank="1" showInputMessage="1" showErrorMessage="1" xr:uid="{6F3284B8-8182-4CAE-9B65-F89DA186799C}">
          <x14:formula1>
            <xm:f>'Set Values'!$CG$28:$CG$37</xm:f>
          </x14:formula1>
          <xm:sqref>Z15</xm:sqref>
        </x14:dataValidation>
        <x14:dataValidation type="list" allowBlank="1" showInputMessage="1" showErrorMessage="1" xr:uid="{01C8A158-6E53-48E5-B937-A0BFAE5B8ED9}">
          <x14:formula1>
            <xm:f>'Set Values'!$CF$28:$CF$37</xm:f>
          </x14:formula1>
          <xm:sqref>Y15</xm:sqref>
        </x14:dataValidation>
        <x14:dataValidation type="list" allowBlank="1" showInputMessage="1" showErrorMessage="1" xr:uid="{A4CC193D-53C8-4D4D-ACB1-E3CF36CB97C8}">
          <x14:formula1>
            <xm:f>'Set Values'!$CE$28:$CE$37</xm:f>
          </x14:formula1>
          <xm:sqref>X15</xm:sqref>
        </x14:dataValidation>
        <x14:dataValidation type="list" allowBlank="1" showInputMessage="1" showErrorMessage="1" xr:uid="{9BBEC300-4D8B-4490-8C3E-8E1C8D1D7A8F}">
          <x14:formula1>
            <xm:f>'Set Values'!$AA$3</xm:f>
          </x14:formula1>
          <xm:sqref>E12:CZ12</xm:sqref>
        </x14:dataValidation>
        <x14:dataValidation type="list" allowBlank="1" showInputMessage="1" showErrorMessage="1" xr:uid="{E330ED2E-1D0E-4C19-B80B-C3EAD0663EEB}">
          <x14:formula1>
            <xm:f>'Set Values'!$CD$28:$CD$37</xm:f>
          </x14:formula1>
          <xm:sqref>W15</xm:sqref>
        </x14:dataValidation>
        <x14:dataValidation type="list" allowBlank="1" showInputMessage="1" showErrorMessage="1" xr:uid="{45A34F4E-C7E0-4BE5-9320-F8CDE29104F2}">
          <x14:formula1>
            <xm:f>'Set Values'!$CC$28:$CC$37</xm:f>
          </x14:formula1>
          <xm:sqref>V15</xm:sqref>
        </x14:dataValidation>
        <x14:dataValidation type="list" allowBlank="1" showInputMessage="1" showErrorMessage="1" xr:uid="{1CBF93FD-73BE-4CBD-9A90-168F9343902C}">
          <x14:formula1>
            <xm:f>'Set Values'!$CB$28:$CB$37</xm:f>
          </x14:formula1>
          <xm:sqref>U15</xm:sqref>
        </x14:dataValidation>
        <x14:dataValidation type="list" allowBlank="1" showInputMessage="1" showErrorMessage="1" xr:uid="{3F1242A1-A195-4A5D-9281-CDB32DC0290A}">
          <x14:formula1>
            <xm:f>'Set Values'!$CA$28:$CA$37</xm:f>
          </x14:formula1>
          <xm:sqref>T15</xm:sqref>
        </x14:dataValidation>
        <x14:dataValidation type="list" allowBlank="1" showInputMessage="1" showErrorMessage="1" xr:uid="{59B9B43A-E5D2-4A22-A442-4482054C25D8}">
          <x14:formula1>
            <xm:f>'Set Values'!$BZ$28:$BZ$37</xm:f>
          </x14:formula1>
          <xm:sqref>S15</xm:sqref>
        </x14:dataValidation>
        <x14:dataValidation type="list" allowBlank="1" showInputMessage="1" showErrorMessage="1" xr:uid="{A3617457-91AE-48D7-84C7-F110DB99C66C}">
          <x14:formula1>
            <xm:f>'Set Values'!$BY$28:$BY$37</xm:f>
          </x14:formula1>
          <xm:sqref>R15</xm:sqref>
        </x14:dataValidation>
        <x14:dataValidation type="list" allowBlank="1" showInputMessage="1" showErrorMessage="1" xr:uid="{137E05AE-7CD3-4445-A843-AF8A6B20905D}">
          <x14:formula1>
            <xm:f>'Set Values'!$BX$28:$BX$37</xm:f>
          </x14:formula1>
          <xm:sqref>Q15</xm:sqref>
        </x14:dataValidation>
        <x14:dataValidation type="list" allowBlank="1" showInputMessage="1" showErrorMessage="1" xr:uid="{624C4A84-2B3E-47DD-BFC6-E1A818072AAE}">
          <x14:formula1>
            <xm:f>'Set Values'!$BW$28:$BW$37</xm:f>
          </x14:formula1>
          <xm:sqref>P15</xm:sqref>
        </x14:dataValidation>
        <x14:dataValidation type="list" allowBlank="1" showInputMessage="1" showErrorMessage="1" xr:uid="{CAF83AC8-AB9B-48C5-AB30-1BA37B12B3C7}">
          <x14:formula1>
            <xm:f>'Set Values'!$BV$28:$BV$37</xm:f>
          </x14:formula1>
          <xm:sqref>O15</xm:sqref>
        </x14:dataValidation>
        <x14:dataValidation type="list" allowBlank="1" showInputMessage="1" showErrorMessage="1" xr:uid="{92238C46-7AA9-4DE1-B0D5-5288945C641C}">
          <x14:formula1>
            <xm:f>'Set Values'!$BU$28:$BU$37</xm:f>
          </x14:formula1>
          <xm:sqref>N15</xm:sqref>
        </x14:dataValidation>
        <x14:dataValidation type="list" allowBlank="1" showInputMessage="1" showErrorMessage="1" xr:uid="{0B13D272-BE26-4673-8378-361CB1F75443}">
          <x14:formula1>
            <xm:f>'Set Values'!$BT$28:$BT$37</xm:f>
          </x14:formula1>
          <xm:sqref>M15</xm:sqref>
        </x14:dataValidation>
        <x14:dataValidation type="list" allowBlank="1" showInputMessage="1" showErrorMessage="1" xr:uid="{5ABCCC40-C56A-4A55-8216-B47798FD25CB}">
          <x14:formula1>
            <xm:f>'Set Values'!$BS$28:$BS$37</xm:f>
          </x14:formula1>
          <xm:sqref>L15</xm:sqref>
        </x14:dataValidation>
        <x14:dataValidation type="list" allowBlank="1" showInputMessage="1" showErrorMessage="1" xr:uid="{8D4A1D15-C603-4F41-B574-397F610555F2}">
          <x14:formula1>
            <xm:f>'Set Values'!$BR$28:$BR$37</xm:f>
          </x14:formula1>
          <xm:sqref>K15</xm:sqref>
        </x14:dataValidation>
        <x14:dataValidation type="list" allowBlank="1" showInputMessage="1" showErrorMessage="1" xr:uid="{26639C82-466F-4D1A-89D2-2E5824825ACA}">
          <x14:formula1>
            <xm:f>'Set Values'!$BQ$28:$BQ$37</xm:f>
          </x14:formula1>
          <xm:sqref>J15</xm:sqref>
        </x14:dataValidation>
        <x14:dataValidation type="list" allowBlank="1" showInputMessage="1" showErrorMessage="1" xr:uid="{D3121A8F-15EE-4FC2-8FF5-F2097D194841}">
          <x14:formula1>
            <xm:f>'Set Values'!$BP$28:$BP$37</xm:f>
          </x14:formula1>
          <xm:sqref>I15</xm:sqref>
        </x14:dataValidation>
        <x14:dataValidation type="list" allowBlank="1" showInputMessage="1" showErrorMessage="1" xr:uid="{342E54A2-57D4-4C91-9F79-99A40B6AFD8C}">
          <x14:formula1>
            <xm:f>'Set Values'!$BO$28:$BO$37</xm:f>
          </x14:formula1>
          <xm:sqref>H15</xm:sqref>
        </x14:dataValidation>
        <x14:dataValidation type="list" allowBlank="1" showInputMessage="1" showErrorMessage="1" xr:uid="{F2725DDB-0EC5-4EE1-9BCF-345EBCB2FC94}">
          <x14:formula1>
            <xm:f>'Set Values'!$BN$28:$BN$37</xm:f>
          </x14:formula1>
          <xm:sqref>G15</xm:sqref>
        </x14:dataValidation>
        <x14:dataValidation type="list" allowBlank="1" showInputMessage="1" showErrorMessage="1" xr:uid="{5CA952A1-8CE5-4C46-94D9-886BBDAA7879}">
          <x14:formula1>
            <xm:f>'Set Values'!$BL$28:$BL$37</xm:f>
          </x14:formula1>
          <xm:sqref>E15</xm:sqref>
        </x14:dataValidation>
        <x14:dataValidation type="list" allowBlank="1" showInputMessage="1" showErrorMessage="1" xr:uid="{89887B69-18A6-4B87-BB7A-D714D0568F33}">
          <x14:formula1>
            <xm:f>'Set Values'!$BM$28:$BM$37</xm:f>
          </x14:formula1>
          <xm:sqref>F15</xm:sqref>
        </x14:dataValidation>
        <x14:dataValidation type="list" allowBlank="1" showInputMessage="1" showErrorMessage="1" xr:uid="{C3C51744-5F7D-4930-8CEF-E49294CC95BF}">
          <x14:formula1>
            <xm:f>'Set Values'!$Z$3:$Z$4</xm:f>
          </x14:formula1>
          <xm:sqref>D5</xm:sqref>
        </x14:dataValidation>
        <x14:dataValidation type="list" allowBlank="1" showInputMessage="1" showErrorMessage="1" xr:uid="{6D0E26AC-89DB-44AE-B9D7-DAF59C3A586A}">
          <x14:formula1>
            <xm:f>'Set Values'!$AB$3:$AB$4</xm:f>
          </x14:formula1>
          <xm:sqref>E20:CZ20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E6EF9-2C53-43AE-8FAB-B16DD26F0221}">
  <dimension ref="A1:CZ108"/>
  <sheetViews>
    <sheetView showGridLines="0" zoomScale="70" zoomScaleNormal="70" workbookViewId="0">
      <pane xSplit="4" ySplit="11" topLeftCell="E12" activePane="bottomRight" state="frozen"/>
      <selection pane="topRight" activeCell="D20" sqref="D20"/>
      <selection pane="bottomLeft" activeCell="D20" sqref="D20"/>
      <selection pane="bottomRight" activeCell="D5" sqref="D5"/>
    </sheetView>
  </sheetViews>
  <sheetFormatPr defaultColWidth="9.28515625" defaultRowHeight="14.25" x14ac:dyDescent="0.2"/>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x14ac:dyDescent="0.3">
      <c r="A1" s="73" t="s">
        <v>319</v>
      </c>
      <c r="B1" s="73"/>
      <c r="C1" s="74"/>
      <c r="D1" s="75"/>
      <c r="E1" s="73" t="s">
        <v>169</v>
      </c>
      <c r="F1" s="73" t="s">
        <v>170</v>
      </c>
      <c r="G1" s="73" t="s">
        <v>171</v>
      </c>
      <c r="H1" s="73" t="s">
        <v>172</v>
      </c>
      <c r="I1" s="73" t="s">
        <v>173</v>
      </c>
      <c r="J1" s="73" t="s">
        <v>174</v>
      </c>
      <c r="K1" s="73" t="s">
        <v>175</v>
      </c>
      <c r="L1" s="73" t="s">
        <v>176</v>
      </c>
      <c r="M1" s="73" t="s">
        <v>177</v>
      </c>
      <c r="N1" s="73" t="s">
        <v>178</v>
      </c>
      <c r="O1" s="73" t="s">
        <v>179</v>
      </c>
      <c r="P1" s="73" t="s">
        <v>180</v>
      </c>
      <c r="Q1" s="73" t="s">
        <v>181</v>
      </c>
      <c r="R1" s="73" t="s">
        <v>182</v>
      </c>
      <c r="S1" s="73" t="s">
        <v>183</v>
      </c>
      <c r="T1" s="73" t="s">
        <v>184</v>
      </c>
      <c r="U1" s="73" t="s">
        <v>185</v>
      </c>
      <c r="V1" s="73" t="s">
        <v>186</v>
      </c>
      <c r="W1" s="73" t="s">
        <v>187</v>
      </c>
      <c r="X1" s="73" t="s">
        <v>188</v>
      </c>
      <c r="Y1" s="73" t="s">
        <v>189</v>
      </c>
      <c r="Z1" s="73" t="s">
        <v>190</v>
      </c>
      <c r="AA1" s="73" t="s">
        <v>191</v>
      </c>
      <c r="AB1" s="73" t="s">
        <v>192</v>
      </c>
      <c r="AC1" s="73" t="s">
        <v>193</v>
      </c>
      <c r="AD1" s="73" t="s">
        <v>194</v>
      </c>
      <c r="AE1" s="73" t="s">
        <v>195</v>
      </c>
      <c r="AF1" s="73" t="s">
        <v>196</v>
      </c>
      <c r="AG1" s="73" t="s">
        <v>197</v>
      </c>
      <c r="AH1" s="73" t="s">
        <v>198</v>
      </c>
      <c r="AI1" s="73" t="s">
        <v>199</v>
      </c>
      <c r="AJ1" s="73" t="s">
        <v>200</v>
      </c>
      <c r="AK1" s="73" t="s">
        <v>201</v>
      </c>
      <c r="AL1" s="73" t="s">
        <v>202</v>
      </c>
      <c r="AM1" s="73" t="s">
        <v>203</v>
      </c>
      <c r="AN1" s="73" t="s">
        <v>204</v>
      </c>
      <c r="AO1" s="73" t="s">
        <v>205</v>
      </c>
      <c r="AP1" s="73" t="s">
        <v>206</v>
      </c>
      <c r="AQ1" s="73" t="s">
        <v>207</v>
      </c>
      <c r="AR1" s="73" t="s">
        <v>208</v>
      </c>
      <c r="AS1" s="73" t="s">
        <v>209</v>
      </c>
      <c r="AT1" s="73" t="s">
        <v>210</v>
      </c>
      <c r="AU1" s="73" t="s">
        <v>211</v>
      </c>
      <c r="AV1" s="73" t="s">
        <v>212</v>
      </c>
      <c r="AW1" s="73" t="s">
        <v>213</v>
      </c>
      <c r="AX1" s="73" t="s">
        <v>214</v>
      </c>
      <c r="AY1" s="73" t="s">
        <v>215</v>
      </c>
      <c r="AZ1" s="73" t="s">
        <v>216</v>
      </c>
      <c r="BA1" s="73" t="s">
        <v>217</v>
      </c>
      <c r="BB1" s="73" t="s">
        <v>218</v>
      </c>
      <c r="BC1" s="73" t="s">
        <v>219</v>
      </c>
      <c r="BD1" s="73" t="s">
        <v>220</v>
      </c>
      <c r="BE1" s="73" t="s">
        <v>221</v>
      </c>
      <c r="BF1" s="73" t="s">
        <v>222</v>
      </c>
      <c r="BG1" s="73" t="s">
        <v>223</v>
      </c>
      <c r="BH1" s="73" t="s">
        <v>224</v>
      </c>
      <c r="BI1" s="73" t="s">
        <v>225</v>
      </c>
      <c r="BJ1" s="73" t="s">
        <v>226</v>
      </c>
      <c r="BK1" s="73" t="s">
        <v>227</v>
      </c>
      <c r="BL1" s="73" t="s">
        <v>228</v>
      </c>
      <c r="BM1" s="73" t="s">
        <v>229</v>
      </c>
      <c r="BN1" s="73" t="s">
        <v>230</v>
      </c>
      <c r="BO1" s="73" t="s">
        <v>231</v>
      </c>
      <c r="BP1" s="73" t="s">
        <v>232</v>
      </c>
      <c r="BQ1" s="73" t="s">
        <v>233</v>
      </c>
      <c r="BR1" s="73" t="s">
        <v>234</v>
      </c>
      <c r="BS1" s="73" t="s">
        <v>235</v>
      </c>
      <c r="BT1" s="73" t="s">
        <v>236</v>
      </c>
      <c r="BU1" s="73" t="s">
        <v>237</v>
      </c>
      <c r="BV1" s="73" t="s">
        <v>238</v>
      </c>
      <c r="BW1" s="73" t="s">
        <v>239</v>
      </c>
      <c r="BX1" s="73" t="s">
        <v>240</v>
      </c>
      <c r="BY1" s="73" t="s">
        <v>241</v>
      </c>
      <c r="BZ1" s="73" t="s">
        <v>242</v>
      </c>
      <c r="CA1" s="73" t="s">
        <v>243</v>
      </c>
      <c r="CB1" s="73" t="s">
        <v>244</v>
      </c>
      <c r="CC1" s="73" t="s">
        <v>245</v>
      </c>
      <c r="CD1" s="73" t="s">
        <v>246</v>
      </c>
      <c r="CE1" s="73" t="s">
        <v>247</v>
      </c>
      <c r="CF1" s="73" t="s">
        <v>248</v>
      </c>
      <c r="CG1" s="73" t="s">
        <v>249</v>
      </c>
      <c r="CH1" s="73" t="s">
        <v>250</v>
      </c>
      <c r="CI1" s="73" t="s">
        <v>251</v>
      </c>
      <c r="CJ1" s="73" t="s">
        <v>252</v>
      </c>
      <c r="CK1" s="73" t="s">
        <v>253</v>
      </c>
      <c r="CL1" s="73" t="s">
        <v>254</v>
      </c>
      <c r="CM1" s="73" t="s">
        <v>255</v>
      </c>
      <c r="CN1" s="73" t="s">
        <v>256</v>
      </c>
      <c r="CO1" s="73" t="s">
        <v>257</v>
      </c>
      <c r="CP1" s="73" t="s">
        <v>258</v>
      </c>
      <c r="CQ1" s="73" t="s">
        <v>259</v>
      </c>
      <c r="CR1" s="73" t="s">
        <v>260</v>
      </c>
      <c r="CS1" s="73" t="s">
        <v>261</v>
      </c>
      <c r="CT1" s="73" t="s">
        <v>262</v>
      </c>
      <c r="CU1" s="73" t="s">
        <v>263</v>
      </c>
      <c r="CV1" s="73" t="s">
        <v>264</v>
      </c>
      <c r="CW1" s="73" t="s">
        <v>265</v>
      </c>
      <c r="CX1" s="73" t="s">
        <v>266</v>
      </c>
      <c r="CY1" s="73" t="s">
        <v>267</v>
      </c>
      <c r="CZ1" s="73" t="s">
        <v>268</v>
      </c>
    </row>
    <row r="2" spans="1:104" ht="28.5" customHeight="1" x14ac:dyDescent="0.3">
      <c r="A2" s="24" t="s">
        <v>320</v>
      </c>
      <c r="C2" s="24"/>
      <c r="D2" s="1"/>
    </row>
    <row r="3" spans="1:104" ht="31.15" customHeight="1" x14ac:dyDescent="0.2">
      <c r="A3" s="301" t="s">
        <v>321</v>
      </c>
      <c r="B3" s="302"/>
      <c r="C3" s="302"/>
      <c r="D3" s="57"/>
    </row>
    <row r="4" spans="1:104" ht="15" x14ac:dyDescent="0.2">
      <c r="A4" s="54" t="s">
        <v>51</v>
      </c>
      <c r="B4" s="55" t="s">
        <v>52</v>
      </c>
      <c r="C4" s="55" t="s">
        <v>53</v>
      </c>
      <c r="D4" s="87" t="str">
        <f>IF('I_State and program information'!E27="","[Plan 3]",'I_State and program information'!E27)</f>
        <v>LIBERTY Dental Plan, Inc.</v>
      </c>
    </row>
    <row r="5" spans="1:104" ht="57" x14ac:dyDescent="0.2">
      <c r="A5" s="16" t="s">
        <v>322</v>
      </c>
      <c r="B5" s="82" t="s">
        <v>323</v>
      </c>
      <c r="C5" s="15" t="s">
        <v>324</v>
      </c>
      <c r="D5" s="56" t="s">
        <v>325</v>
      </c>
    </row>
    <row r="6" spans="1:104" ht="15" customHeight="1" x14ac:dyDescent="0.2">
      <c r="A6" s="278"/>
      <c r="B6" s="278"/>
      <c r="C6" s="278"/>
      <c r="D6" s="278"/>
    </row>
    <row r="7" spans="1:104" ht="15" customHeight="1" x14ac:dyDescent="0.2">
      <c r="A7" s="260" t="s">
        <v>326</v>
      </c>
      <c r="B7" s="278"/>
      <c r="C7" s="278"/>
      <c r="D7" s="278"/>
    </row>
    <row r="8" spans="1:104" ht="15" customHeight="1" x14ac:dyDescent="0.2">
      <c r="A8" s="256" t="s">
        <v>327</v>
      </c>
      <c r="B8" s="278"/>
      <c r="C8" s="278"/>
      <c r="D8" s="278"/>
    </row>
    <row r="9" spans="1:104" ht="35.450000000000003" customHeight="1" x14ac:dyDescent="0.3">
      <c r="A9" s="24" t="s">
        <v>328</v>
      </c>
      <c r="B9" s="24"/>
      <c r="D9" s="2"/>
    </row>
    <row r="10" spans="1:104" ht="39.6" customHeight="1" x14ac:dyDescent="0.2">
      <c r="A10" s="282" t="s">
        <v>329</v>
      </c>
      <c r="B10" s="283"/>
      <c r="C10" s="283"/>
      <c r="D10" s="227"/>
    </row>
    <row r="11" spans="1:104" ht="90" x14ac:dyDescent="0.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Dental; 
Provider to enrollee ratios; 
Adult and Pediatric; 
Large metro</v>
      </c>
      <c r="F11" s="85" t="str">
        <f>"Standard #2:"&amp;CHAR(10)&amp;CHAR(10)&amp;IF('II_Program-level standards'!F7="","",'II_Program-level standards'!F7&amp;"; "&amp;CHAR(10)&amp;'II_Program-level standards'!F9&amp;"; "&amp;CHAR(10)&amp;'II_Program-level standards'!F14&amp;"; "&amp;CHAR(10)&amp;'II_Program-level standards'!F15)</f>
        <v>Standard #2:
Dental; 
Provider to enrollee ratios; 
Adult and Pediatric; 
Large metro</v>
      </c>
      <c r="G11" s="85" t="str">
        <f>"Standard #3:"&amp;CHAR(10)&amp;CHAR(10)&amp;IF('II_Program-level standards'!G7="","",'II_Program-level standards'!G7&amp;"; "&amp;CHAR(10)&amp;'II_Program-level standards'!G9&amp;"; "&amp;CHAR(10)&amp;'II_Program-level standards'!G14&amp;"; "&amp;CHAR(10)&amp;'II_Program-level standards'!G15)</f>
        <v>Standard #3:
Dental; 
Maximum time to travel; 
Adult and Pediatric; 
Large metro</v>
      </c>
      <c r="H11" s="85" t="str">
        <f>"Standard #4:"&amp;CHAR(10)&amp;CHAR(10)&amp;IF('II_Program-level standards'!H7="","",'II_Program-level standards'!H7&amp;"; "&amp;CHAR(10)&amp;'II_Program-level standards'!H9&amp;"; "&amp;CHAR(10)&amp;'II_Program-level standards'!H14&amp;"; "&amp;CHAR(10)&amp;'II_Program-level standards'!H15)</f>
        <v>Standard #4:
Dental; 
Maximum distance to travel; 
Adult and Pediatric; 
Large metro</v>
      </c>
      <c r="I11" s="85" t="str">
        <f>"Standard #5:"&amp;CHAR(10)&amp;CHAR(10)&amp;IF('II_Program-level standards'!I7="","",'II_Program-level standards'!I7&amp;"; "&amp;CHAR(10)&amp;'II_Program-level standards'!I9&amp;"; "&amp;CHAR(10)&amp;'II_Program-level standards'!I14&amp;"; "&amp;CHAR(10)&amp;'II_Program-level standards'!I15)</f>
        <v>Standard #5:
Dental; 
Appointment wait time; 
Adult and Pediatric; 
Large metro</v>
      </c>
      <c r="J11" s="85" t="str">
        <f>"Standard #6:"&amp;CHAR(10)&amp;CHAR(10)&amp;IF('II_Program-level standards'!J7="","",'II_Program-level standards'!J7&amp;"; "&amp;CHAR(10)&amp;'II_Program-level standards'!J9&amp;"; "&amp;CHAR(10)&amp;'II_Program-level standards'!J14&amp;"; "&amp;CHAR(10)&amp;'II_Program-level standards'!J15)</f>
        <v>Standard #6:
Dental; 
Appointment wait time; 
Adult; 
Large metro</v>
      </c>
      <c r="K11" s="85" t="str">
        <f>"Standard #7:"&amp;CHAR(10)&amp;CHAR(10)&amp;IF('II_Program-level standards'!K7="","",'II_Program-level standards'!K7&amp;"; "&amp;CHAR(10)&amp;'II_Program-level standards'!K9&amp;"; "&amp;CHAR(10)&amp;'II_Program-level standards'!K14&amp;"; "&amp;CHAR(10)&amp;'II_Program-level standards'!K15)</f>
        <v>Standard #7:
Dental; 
Appointment wait time; 
Pediatric; 
Large metro</v>
      </c>
      <c r="L11" s="85" t="str">
        <f>"Standard #8:"&amp;CHAR(10)&amp;CHAR(10)&amp;IF('II_Program-level standards'!L7="","",'II_Program-level standards'!L7&amp;"; "&amp;CHAR(10)&amp;'II_Program-level standards'!L9&amp;"; "&amp;CHAR(10)&amp;'II_Program-level standards'!L14&amp;"; "&amp;CHAR(10)&amp;'II_Program-level standards'!L15)</f>
        <v>Standard #8:
Dental; 
Appointment wait time; 
Adult and Pediatric; 
Large metro</v>
      </c>
      <c r="M11" s="85" t="str">
        <f>"Standard #9:"&amp;CHAR(10)&amp;CHAR(10)&amp;IF('II_Program-level standards'!M7="","",'II_Program-level standards'!M7&amp;"; "&amp;CHAR(10)&amp;'II_Program-level standards'!M9&amp;"; "&amp;CHAR(10)&amp;'II_Program-level standards'!M14&amp;"; "&amp;CHAR(10)&amp;'II_Program-level standards'!M15)</f>
        <v xml:space="preserve">Standard #9:
</v>
      </c>
      <c r="N11" s="85" t="str">
        <f>"Standard #10:"&amp;CHAR(10)&amp;CHAR(10)&amp;IF('II_Program-level standards'!N7="","",'II_Program-level standards'!N7&amp;"; "&amp;CHAR(10)&amp;'II_Program-level standards'!N9&amp;"; "&amp;CHAR(10)&amp;'II_Program-level standards'!N14&amp;"; "&amp;CHAR(10)&amp;'II_Program-level standards'!N15)</f>
        <v xml:space="preserve">Standard #10:
</v>
      </c>
      <c r="O11" s="85" t="str">
        <f>"Standard #11:"&amp;CHAR(10)&amp;CHAR(10)&amp;IF('II_Program-level standards'!O7="","",'II_Program-level standards'!O7&amp;"; "&amp;CHAR(10)&amp;'II_Program-level standards'!O9&amp;"; "&amp;CHAR(10)&amp;'II_Program-level standards'!O14&amp;"; "&amp;CHAR(10)&amp;'II_Program-level standards'!O15)</f>
        <v xml:space="preserve">Standard #11:
</v>
      </c>
      <c r="P11" s="85" t="str">
        <f>"Standard #12:"&amp;CHAR(10)&amp;CHAR(10)&amp;IF('II_Program-level standards'!P7="","",'II_Program-level standards'!P7&amp;"; "&amp;CHAR(10)&amp;'II_Program-level standards'!P9&amp;"; "&amp;CHAR(10)&amp;'II_Program-level standards'!P14&amp;"; "&amp;CHAR(10)&amp;'II_Program-level standards'!P15)</f>
        <v xml:space="preserve">Standard #12:
</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x14ac:dyDescent="0.2">
      <c r="A12" s="16" t="s">
        <v>330</v>
      </c>
      <c r="B12" s="9" t="s">
        <v>331</v>
      </c>
      <c r="C12" s="15" t="s">
        <v>332</v>
      </c>
      <c r="D12" s="132" t="s">
        <v>82</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x14ac:dyDescent="0.2">
      <c r="A13" s="222"/>
      <c r="B13" s="304" t="s">
        <v>333</v>
      </c>
      <c r="C13" s="305"/>
      <c r="D13" s="243" t="s">
        <v>162</v>
      </c>
      <c r="E13" s="244" t="s">
        <v>162</v>
      </c>
      <c r="F13" s="244" t="s">
        <v>162</v>
      </c>
      <c r="G13" s="244" t="s">
        <v>162</v>
      </c>
      <c r="H13" s="244" t="s">
        <v>162</v>
      </c>
      <c r="I13" s="244" t="s">
        <v>162</v>
      </c>
      <c r="J13" s="244" t="s">
        <v>162</v>
      </c>
      <c r="K13" s="244" t="s">
        <v>162</v>
      </c>
      <c r="L13" s="244" t="s">
        <v>162</v>
      </c>
      <c r="M13" s="244" t="s">
        <v>162</v>
      </c>
      <c r="N13" s="244" t="s">
        <v>162</v>
      </c>
      <c r="O13" s="244" t="s">
        <v>162</v>
      </c>
      <c r="P13" s="244" t="s">
        <v>162</v>
      </c>
      <c r="Q13" s="244" t="s">
        <v>162</v>
      </c>
      <c r="R13" s="244" t="s">
        <v>162</v>
      </c>
      <c r="S13" s="244" t="s">
        <v>162</v>
      </c>
      <c r="T13" s="244" t="s">
        <v>162</v>
      </c>
      <c r="U13" s="244" t="s">
        <v>162</v>
      </c>
      <c r="V13" s="244" t="s">
        <v>162</v>
      </c>
      <c r="W13" s="244" t="s">
        <v>162</v>
      </c>
      <c r="X13" s="244" t="s">
        <v>162</v>
      </c>
      <c r="Y13" s="244" t="s">
        <v>162</v>
      </c>
      <c r="Z13" s="244" t="s">
        <v>162</v>
      </c>
      <c r="AA13" s="244" t="s">
        <v>162</v>
      </c>
      <c r="AB13" s="244" t="s">
        <v>162</v>
      </c>
      <c r="AC13" s="244" t="s">
        <v>162</v>
      </c>
      <c r="AD13" s="244" t="s">
        <v>162</v>
      </c>
      <c r="AE13" s="244" t="s">
        <v>162</v>
      </c>
      <c r="AF13" s="244" t="s">
        <v>162</v>
      </c>
      <c r="AG13" s="244" t="s">
        <v>162</v>
      </c>
      <c r="AH13" s="244" t="s">
        <v>162</v>
      </c>
      <c r="AI13" s="244" t="s">
        <v>162</v>
      </c>
      <c r="AJ13" s="244" t="s">
        <v>162</v>
      </c>
      <c r="AK13" s="244" t="s">
        <v>162</v>
      </c>
      <c r="AL13" s="244" t="s">
        <v>162</v>
      </c>
      <c r="AM13" s="244" t="s">
        <v>162</v>
      </c>
      <c r="AN13" s="244" t="s">
        <v>162</v>
      </c>
      <c r="AO13" s="244" t="s">
        <v>162</v>
      </c>
      <c r="AP13" s="244" t="s">
        <v>162</v>
      </c>
      <c r="AQ13" s="244" t="s">
        <v>162</v>
      </c>
      <c r="AR13" s="244" t="s">
        <v>162</v>
      </c>
      <c r="AS13" s="244" t="s">
        <v>162</v>
      </c>
      <c r="AT13" s="244" t="s">
        <v>162</v>
      </c>
      <c r="AU13" s="244" t="s">
        <v>162</v>
      </c>
      <c r="AV13" s="244" t="s">
        <v>162</v>
      </c>
      <c r="AW13" s="244" t="s">
        <v>162</v>
      </c>
      <c r="AX13" s="244" t="s">
        <v>162</v>
      </c>
      <c r="AY13" s="244" t="s">
        <v>162</v>
      </c>
      <c r="AZ13" s="244" t="s">
        <v>162</v>
      </c>
      <c r="BA13" s="244" t="s">
        <v>162</v>
      </c>
      <c r="BB13" s="244" t="s">
        <v>162</v>
      </c>
      <c r="BC13" s="244" t="s">
        <v>162</v>
      </c>
      <c r="BD13" s="244" t="s">
        <v>162</v>
      </c>
      <c r="BE13" s="244" t="s">
        <v>162</v>
      </c>
      <c r="BF13" s="244" t="s">
        <v>162</v>
      </c>
      <c r="BG13" s="244" t="s">
        <v>162</v>
      </c>
      <c r="BH13" s="244" t="s">
        <v>162</v>
      </c>
      <c r="BI13" s="244" t="s">
        <v>162</v>
      </c>
      <c r="BJ13" s="244" t="s">
        <v>162</v>
      </c>
      <c r="BK13" s="244" t="s">
        <v>162</v>
      </c>
      <c r="BL13" s="244" t="s">
        <v>162</v>
      </c>
      <c r="BM13" s="244" t="s">
        <v>162</v>
      </c>
      <c r="BN13" s="244" t="s">
        <v>162</v>
      </c>
      <c r="BO13" s="244" t="s">
        <v>162</v>
      </c>
      <c r="BP13" s="244" t="s">
        <v>162</v>
      </c>
      <c r="BQ13" s="244" t="s">
        <v>162</v>
      </c>
      <c r="BR13" s="244" t="s">
        <v>162</v>
      </c>
      <c r="BS13" s="244" t="s">
        <v>162</v>
      </c>
      <c r="BT13" s="244" t="s">
        <v>162</v>
      </c>
      <c r="BU13" s="244" t="s">
        <v>162</v>
      </c>
      <c r="BV13" s="244" t="s">
        <v>162</v>
      </c>
      <c r="BW13" s="244" t="s">
        <v>162</v>
      </c>
      <c r="BX13" s="244" t="s">
        <v>162</v>
      </c>
      <c r="BY13" s="244" t="s">
        <v>162</v>
      </c>
      <c r="BZ13" s="244" t="s">
        <v>162</v>
      </c>
      <c r="CA13" s="244" t="s">
        <v>162</v>
      </c>
      <c r="CB13" s="244" t="s">
        <v>162</v>
      </c>
      <c r="CC13" s="244" t="s">
        <v>162</v>
      </c>
      <c r="CD13" s="244" t="s">
        <v>162</v>
      </c>
      <c r="CE13" s="244" t="s">
        <v>162</v>
      </c>
      <c r="CF13" s="244" t="s">
        <v>162</v>
      </c>
      <c r="CG13" s="244" t="s">
        <v>162</v>
      </c>
      <c r="CH13" s="244" t="s">
        <v>162</v>
      </c>
      <c r="CI13" s="244" t="s">
        <v>162</v>
      </c>
      <c r="CJ13" s="244" t="s">
        <v>162</v>
      </c>
      <c r="CK13" s="244" t="s">
        <v>162</v>
      </c>
      <c r="CL13" s="244" t="s">
        <v>162</v>
      </c>
      <c r="CM13" s="244" t="s">
        <v>162</v>
      </c>
      <c r="CN13" s="244" t="s">
        <v>162</v>
      </c>
      <c r="CO13" s="244" t="s">
        <v>162</v>
      </c>
      <c r="CP13" s="244" t="s">
        <v>162</v>
      </c>
      <c r="CQ13" s="244" t="s">
        <v>162</v>
      </c>
      <c r="CR13" s="244" t="s">
        <v>162</v>
      </c>
      <c r="CS13" s="244" t="s">
        <v>162</v>
      </c>
      <c r="CT13" s="244" t="s">
        <v>162</v>
      </c>
      <c r="CU13" s="244" t="s">
        <v>162</v>
      </c>
      <c r="CV13" s="244" t="s">
        <v>162</v>
      </c>
      <c r="CW13" s="244" t="s">
        <v>162</v>
      </c>
      <c r="CX13" s="244" t="s">
        <v>162</v>
      </c>
      <c r="CY13" s="244" t="s">
        <v>162</v>
      </c>
      <c r="CZ13" s="245" t="s">
        <v>162</v>
      </c>
    </row>
    <row r="14" spans="1:104" ht="29.45" customHeight="1" x14ac:dyDescent="0.2">
      <c r="A14" s="47"/>
      <c r="B14" s="295" t="s">
        <v>301</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x14ac:dyDescent="0.2">
      <c r="A15" s="16" t="s">
        <v>334</v>
      </c>
      <c r="B15" s="9" t="s">
        <v>335</v>
      </c>
      <c r="C15" s="211" t="s">
        <v>336</v>
      </c>
      <c r="D15" s="132" t="s">
        <v>82</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75" x14ac:dyDescent="0.2">
      <c r="A16" s="16" t="s">
        <v>337</v>
      </c>
      <c r="B16" s="9" t="s">
        <v>338</v>
      </c>
      <c r="C16" s="276" t="s">
        <v>339</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8.5" x14ac:dyDescent="0.2">
      <c r="A17" s="16" t="s">
        <v>340</v>
      </c>
      <c r="B17" s="9" t="s">
        <v>341</v>
      </c>
      <c r="C17" s="15" t="s">
        <v>342</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x14ac:dyDescent="0.2">
      <c r="A18" s="16" t="s">
        <v>343</v>
      </c>
      <c r="B18" s="9" t="s">
        <v>344</v>
      </c>
      <c r="C18" s="9" t="s">
        <v>345</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x14ac:dyDescent="0.2">
      <c r="A19" s="16" t="s">
        <v>346</v>
      </c>
      <c r="B19" s="9" t="s">
        <v>347</v>
      </c>
      <c r="C19" s="9" t="s">
        <v>348</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x14ac:dyDescent="0.2">
      <c r="A20" s="16" t="s">
        <v>349</v>
      </c>
      <c r="B20" s="9" t="s">
        <v>350</v>
      </c>
      <c r="C20" s="9" t="s">
        <v>351</v>
      </c>
      <c r="D20" s="132" t="s">
        <v>82</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x14ac:dyDescent="0.2">
      <c r="A21" s="16" t="s">
        <v>352</v>
      </c>
      <c r="B21" s="9" t="s">
        <v>353</v>
      </c>
      <c r="C21" s="9" t="s">
        <v>354</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x14ac:dyDescent="0.2">
      <c r="A22" s="16" t="s">
        <v>355</v>
      </c>
      <c r="B22" s="9" t="s">
        <v>356</v>
      </c>
      <c r="C22" s="9" t="s">
        <v>357</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x14ac:dyDescent="0.3">
      <c r="A23" s="24" t="s">
        <v>358</v>
      </c>
      <c r="B23" s="24"/>
      <c r="D23" s="63"/>
    </row>
    <row r="24" spans="1:104" s="66" customFormat="1" ht="61.9" customHeight="1" x14ac:dyDescent="0.25">
      <c r="A24" s="303" t="s">
        <v>359</v>
      </c>
      <c r="B24" s="303"/>
      <c r="C24" s="303"/>
      <c r="D24" s="303"/>
    </row>
    <row r="25" spans="1:104" s="66" customFormat="1" ht="26.45" customHeight="1" x14ac:dyDescent="0.25">
      <c r="A25" s="86" t="s">
        <v>360</v>
      </c>
      <c r="B25" s="86"/>
      <c r="C25" s="278"/>
      <c r="D25" s="206"/>
    </row>
    <row r="26" spans="1:104" s="66" customFormat="1" ht="15" customHeight="1" x14ac:dyDescent="0.25">
      <c r="A26" s="264" t="s">
        <v>361</v>
      </c>
      <c r="B26" s="86"/>
      <c r="C26" s="278"/>
      <c r="D26" s="206"/>
    </row>
    <row r="27" spans="1:104" ht="23.45" customHeight="1" x14ac:dyDescent="0.2">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x14ac:dyDescent="0.3">
      <c r="A28" s="229"/>
      <c r="B28" s="230" t="s">
        <v>362</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x14ac:dyDescent="0.2">
      <c r="A29" s="47"/>
      <c r="B29" s="219" t="s">
        <v>363</v>
      </c>
      <c r="C29" s="15" t="s">
        <v>364</v>
      </c>
      <c r="D29" s="15" t="s">
        <v>161</v>
      </c>
      <c r="E29" s="207" t="s">
        <v>162</v>
      </c>
      <c r="F29" s="208" t="s">
        <v>162</v>
      </c>
      <c r="G29" s="208" t="s">
        <v>162</v>
      </c>
      <c r="H29" s="208" t="s">
        <v>162</v>
      </c>
      <c r="I29" s="208" t="s">
        <v>162</v>
      </c>
      <c r="J29" s="208" t="s">
        <v>162</v>
      </c>
      <c r="K29" s="208" t="s">
        <v>162</v>
      </c>
      <c r="L29" s="208" t="s">
        <v>162</v>
      </c>
      <c r="M29" s="208" t="s">
        <v>162</v>
      </c>
      <c r="N29" s="208" t="s">
        <v>162</v>
      </c>
      <c r="O29" s="208" t="s">
        <v>162</v>
      </c>
      <c r="P29" s="208" t="s">
        <v>162</v>
      </c>
      <c r="Q29" s="208" t="s">
        <v>162</v>
      </c>
      <c r="R29" s="208" t="s">
        <v>162</v>
      </c>
      <c r="S29" s="208" t="s">
        <v>162</v>
      </c>
      <c r="T29" s="208" t="s">
        <v>162</v>
      </c>
      <c r="U29" s="208" t="s">
        <v>162</v>
      </c>
      <c r="V29" s="208" t="s">
        <v>162</v>
      </c>
      <c r="W29" s="208" t="s">
        <v>162</v>
      </c>
      <c r="X29" s="208" t="s">
        <v>162</v>
      </c>
      <c r="Y29" s="208" t="s">
        <v>162</v>
      </c>
      <c r="Z29" s="208" t="s">
        <v>162</v>
      </c>
      <c r="AA29" s="208" t="s">
        <v>162</v>
      </c>
      <c r="AB29" s="208" t="s">
        <v>162</v>
      </c>
      <c r="AC29" s="208" t="s">
        <v>162</v>
      </c>
      <c r="AD29" s="208" t="s">
        <v>162</v>
      </c>
      <c r="AE29" s="208" t="s">
        <v>162</v>
      </c>
      <c r="AF29" s="208" t="s">
        <v>162</v>
      </c>
      <c r="AG29" s="208" t="s">
        <v>162</v>
      </c>
      <c r="AH29" s="208" t="s">
        <v>162</v>
      </c>
      <c r="AI29" s="208" t="s">
        <v>162</v>
      </c>
      <c r="AJ29" s="208" t="s">
        <v>162</v>
      </c>
      <c r="AK29" s="208" t="s">
        <v>162</v>
      </c>
      <c r="AL29" s="208" t="s">
        <v>162</v>
      </c>
      <c r="AM29" s="208" t="s">
        <v>162</v>
      </c>
      <c r="AN29" s="208" t="s">
        <v>162</v>
      </c>
      <c r="AO29" s="208" t="s">
        <v>162</v>
      </c>
      <c r="AP29" s="208" t="s">
        <v>162</v>
      </c>
      <c r="AQ29" s="208" t="s">
        <v>162</v>
      </c>
      <c r="AR29" s="208" t="s">
        <v>162</v>
      </c>
      <c r="AS29" s="208" t="s">
        <v>162</v>
      </c>
      <c r="AT29" s="208" t="s">
        <v>162</v>
      </c>
      <c r="AU29" s="208" t="s">
        <v>162</v>
      </c>
      <c r="AV29" s="208" t="s">
        <v>162</v>
      </c>
      <c r="AW29" s="208" t="s">
        <v>162</v>
      </c>
      <c r="AX29" s="208" t="s">
        <v>162</v>
      </c>
      <c r="AY29" s="208" t="s">
        <v>162</v>
      </c>
      <c r="AZ29" s="208" t="s">
        <v>162</v>
      </c>
      <c r="BA29" s="208" t="s">
        <v>162</v>
      </c>
      <c r="BB29" s="208" t="s">
        <v>162</v>
      </c>
      <c r="BC29" s="208" t="s">
        <v>162</v>
      </c>
      <c r="BD29" s="208" t="s">
        <v>162</v>
      </c>
      <c r="BE29" s="208" t="s">
        <v>162</v>
      </c>
      <c r="BF29" s="208" t="s">
        <v>162</v>
      </c>
      <c r="BG29" s="208" t="s">
        <v>162</v>
      </c>
      <c r="BH29" s="208" t="s">
        <v>162</v>
      </c>
      <c r="BI29" s="208" t="s">
        <v>162</v>
      </c>
      <c r="BJ29" s="208" t="s">
        <v>162</v>
      </c>
      <c r="BK29" s="208" t="s">
        <v>162</v>
      </c>
      <c r="BL29" s="208" t="s">
        <v>162</v>
      </c>
      <c r="BM29" s="208" t="s">
        <v>162</v>
      </c>
      <c r="BN29" s="208" t="s">
        <v>162</v>
      </c>
      <c r="BO29" s="208" t="s">
        <v>162</v>
      </c>
      <c r="BP29" s="208" t="s">
        <v>162</v>
      </c>
      <c r="BQ29" s="208" t="s">
        <v>162</v>
      </c>
      <c r="BR29" s="208" t="s">
        <v>162</v>
      </c>
      <c r="BS29" s="208" t="s">
        <v>162</v>
      </c>
      <c r="BT29" s="208" t="s">
        <v>162</v>
      </c>
      <c r="BU29" s="208" t="s">
        <v>162</v>
      </c>
      <c r="BV29" s="208" t="s">
        <v>162</v>
      </c>
      <c r="BW29" s="208" t="s">
        <v>162</v>
      </c>
      <c r="BX29" s="208" t="s">
        <v>162</v>
      </c>
      <c r="BY29" s="208" t="s">
        <v>162</v>
      </c>
      <c r="BZ29" s="208" t="s">
        <v>162</v>
      </c>
      <c r="CA29" s="208" t="s">
        <v>162</v>
      </c>
      <c r="CB29" s="208" t="s">
        <v>162</v>
      </c>
      <c r="CC29" s="208" t="s">
        <v>162</v>
      </c>
      <c r="CD29" s="208" t="s">
        <v>162</v>
      </c>
      <c r="CE29" s="208" t="s">
        <v>162</v>
      </c>
      <c r="CF29" s="208" t="s">
        <v>162</v>
      </c>
      <c r="CG29" s="208" t="s">
        <v>162</v>
      </c>
      <c r="CH29" s="208" t="s">
        <v>162</v>
      </c>
      <c r="CI29" s="208" t="s">
        <v>162</v>
      </c>
      <c r="CJ29" s="208" t="s">
        <v>162</v>
      </c>
      <c r="CK29" s="208" t="s">
        <v>162</v>
      </c>
      <c r="CL29" s="208" t="s">
        <v>162</v>
      </c>
      <c r="CM29" s="208" t="s">
        <v>162</v>
      </c>
      <c r="CN29" s="208" t="s">
        <v>162</v>
      </c>
      <c r="CO29" s="208" t="s">
        <v>162</v>
      </c>
      <c r="CP29" s="208" t="s">
        <v>162</v>
      </c>
      <c r="CQ29" s="208" t="s">
        <v>162</v>
      </c>
      <c r="CR29" s="208" t="s">
        <v>162</v>
      </c>
      <c r="CS29" s="208" t="s">
        <v>162</v>
      </c>
      <c r="CT29" s="208" t="s">
        <v>162</v>
      </c>
      <c r="CU29" s="208" t="s">
        <v>162</v>
      </c>
      <c r="CV29" s="208" t="s">
        <v>162</v>
      </c>
      <c r="CW29" s="208" t="s">
        <v>162</v>
      </c>
      <c r="CX29" s="208" t="s">
        <v>162</v>
      </c>
      <c r="CY29" s="208" t="s">
        <v>162</v>
      </c>
      <c r="CZ29" s="208" t="s">
        <v>162</v>
      </c>
    </row>
    <row r="30" spans="1:104" x14ac:dyDescent="0.2">
      <c r="A30" s="16" t="s">
        <v>365</v>
      </c>
      <c r="B30" s="9" t="s">
        <v>366</v>
      </c>
      <c r="C30" s="15" t="s">
        <v>367</v>
      </c>
      <c r="D30" s="15" t="s">
        <v>58</v>
      </c>
      <c r="E30" s="84" t="s">
        <v>167</v>
      </c>
      <c r="F30" s="61" t="s">
        <v>167</v>
      </c>
      <c r="G30" s="61" t="s">
        <v>167</v>
      </c>
      <c r="H30" s="61" t="s">
        <v>167</v>
      </c>
      <c r="I30" s="61" t="s">
        <v>167</v>
      </c>
      <c r="J30" s="61" t="s">
        <v>167</v>
      </c>
      <c r="K30" s="61" t="s">
        <v>167</v>
      </c>
      <c r="L30" s="61" t="s">
        <v>167</v>
      </c>
      <c r="M30" s="61" t="s">
        <v>167</v>
      </c>
      <c r="N30" s="61" t="s">
        <v>167</v>
      </c>
      <c r="O30" s="61" t="s">
        <v>167</v>
      </c>
      <c r="P30" s="61" t="s">
        <v>167</v>
      </c>
      <c r="Q30" s="61" t="s">
        <v>167</v>
      </c>
      <c r="R30" s="61" t="s">
        <v>167</v>
      </c>
      <c r="S30" s="61" t="s">
        <v>167</v>
      </c>
      <c r="T30" s="61" t="s">
        <v>167</v>
      </c>
      <c r="U30" s="61" t="s">
        <v>167</v>
      </c>
      <c r="V30" s="61" t="s">
        <v>167</v>
      </c>
      <c r="W30" s="61" t="s">
        <v>167</v>
      </c>
      <c r="X30" s="61" t="s">
        <v>167</v>
      </c>
      <c r="Y30" s="61" t="s">
        <v>167</v>
      </c>
      <c r="Z30" s="61" t="s">
        <v>167</v>
      </c>
      <c r="AA30" s="61" t="s">
        <v>167</v>
      </c>
      <c r="AB30" s="61" t="s">
        <v>167</v>
      </c>
      <c r="AC30" s="61" t="s">
        <v>167</v>
      </c>
      <c r="AD30" s="61" t="s">
        <v>167</v>
      </c>
      <c r="AE30" s="61" t="s">
        <v>167</v>
      </c>
      <c r="AF30" s="61" t="s">
        <v>167</v>
      </c>
      <c r="AG30" s="61" t="s">
        <v>167</v>
      </c>
      <c r="AH30" s="61" t="s">
        <v>167</v>
      </c>
      <c r="AI30" s="61" t="s">
        <v>167</v>
      </c>
      <c r="AJ30" s="61" t="s">
        <v>167</v>
      </c>
      <c r="AK30" s="61" t="s">
        <v>167</v>
      </c>
      <c r="AL30" s="61" t="s">
        <v>167</v>
      </c>
      <c r="AM30" s="61" t="s">
        <v>167</v>
      </c>
      <c r="AN30" s="61" t="s">
        <v>167</v>
      </c>
      <c r="AO30" s="61" t="s">
        <v>167</v>
      </c>
      <c r="AP30" s="61" t="s">
        <v>167</v>
      </c>
      <c r="AQ30" s="61" t="s">
        <v>167</v>
      </c>
      <c r="AR30" s="61" t="s">
        <v>167</v>
      </c>
      <c r="AS30" s="61" t="s">
        <v>167</v>
      </c>
      <c r="AT30" s="61" t="s">
        <v>167</v>
      </c>
      <c r="AU30" s="61" t="s">
        <v>167</v>
      </c>
      <c r="AV30" s="61" t="s">
        <v>167</v>
      </c>
      <c r="AW30" s="61" t="s">
        <v>167</v>
      </c>
      <c r="AX30" s="61" t="s">
        <v>167</v>
      </c>
      <c r="AY30" s="61" t="s">
        <v>167</v>
      </c>
      <c r="AZ30" s="61" t="s">
        <v>167</v>
      </c>
      <c r="BA30" s="61" t="s">
        <v>167</v>
      </c>
      <c r="BB30" s="61" t="s">
        <v>167</v>
      </c>
      <c r="BC30" s="61" t="s">
        <v>167</v>
      </c>
      <c r="BD30" s="61" t="s">
        <v>167</v>
      </c>
      <c r="BE30" s="61" t="s">
        <v>167</v>
      </c>
      <c r="BF30" s="61" t="s">
        <v>167</v>
      </c>
      <c r="BG30" s="61" t="s">
        <v>167</v>
      </c>
      <c r="BH30" s="61" t="s">
        <v>167</v>
      </c>
      <c r="BI30" s="61" t="s">
        <v>167</v>
      </c>
      <c r="BJ30" s="61" t="s">
        <v>167</v>
      </c>
      <c r="BK30" s="61" t="s">
        <v>167</v>
      </c>
      <c r="BL30" s="61" t="s">
        <v>167</v>
      </c>
      <c r="BM30" s="61" t="s">
        <v>167</v>
      </c>
      <c r="BN30" s="61" t="s">
        <v>167</v>
      </c>
      <c r="BO30" s="61" t="s">
        <v>167</v>
      </c>
      <c r="BP30" s="61" t="s">
        <v>167</v>
      </c>
      <c r="BQ30" s="61" t="s">
        <v>167</v>
      </c>
      <c r="BR30" s="61" t="s">
        <v>167</v>
      </c>
      <c r="BS30" s="61" t="s">
        <v>167</v>
      </c>
      <c r="BT30" s="61" t="s">
        <v>167</v>
      </c>
      <c r="BU30" s="61" t="s">
        <v>167</v>
      </c>
      <c r="BV30" s="61" t="s">
        <v>167</v>
      </c>
      <c r="BW30" s="61" t="s">
        <v>167</v>
      </c>
      <c r="BX30" s="61" t="s">
        <v>167</v>
      </c>
      <c r="BY30" s="61" t="s">
        <v>167</v>
      </c>
      <c r="BZ30" s="61" t="s">
        <v>167</v>
      </c>
      <c r="CA30" s="61" t="s">
        <v>167</v>
      </c>
      <c r="CB30" s="61" t="s">
        <v>167</v>
      </c>
      <c r="CC30" s="61" t="s">
        <v>167</v>
      </c>
      <c r="CD30" s="61" t="s">
        <v>167</v>
      </c>
      <c r="CE30" s="61" t="s">
        <v>167</v>
      </c>
      <c r="CF30" s="61" t="s">
        <v>167</v>
      </c>
      <c r="CG30" s="61" t="s">
        <v>167</v>
      </c>
      <c r="CH30" s="61" t="s">
        <v>167</v>
      </c>
      <c r="CI30" s="61" t="s">
        <v>167</v>
      </c>
      <c r="CJ30" s="61" t="s">
        <v>167</v>
      </c>
      <c r="CK30" s="61" t="s">
        <v>167</v>
      </c>
      <c r="CL30" s="61" t="s">
        <v>167</v>
      </c>
      <c r="CM30" s="61" t="s">
        <v>167</v>
      </c>
      <c r="CN30" s="61" t="s">
        <v>167</v>
      </c>
      <c r="CO30" s="61" t="s">
        <v>167</v>
      </c>
      <c r="CP30" s="61" t="s">
        <v>167</v>
      </c>
      <c r="CQ30" s="61" t="s">
        <v>167</v>
      </c>
      <c r="CR30" s="61" t="s">
        <v>167</v>
      </c>
      <c r="CS30" s="61" t="s">
        <v>167</v>
      </c>
      <c r="CT30" s="61" t="s">
        <v>167</v>
      </c>
      <c r="CU30" s="61" t="s">
        <v>167</v>
      </c>
      <c r="CV30" s="61" t="s">
        <v>167</v>
      </c>
      <c r="CW30" s="61" t="s">
        <v>167</v>
      </c>
      <c r="CX30" s="61" t="s">
        <v>167</v>
      </c>
      <c r="CY30" s="61" t="s">
        <v>167</v>
      </c>
      <c r="CZ30" s="61" t="s">
        <v>167</v>
      </c>
    </row>
    <row r="31" spans="1:104" x14ac:dyDescent="0.2">
      <c r="A31" s="16" t="s">
        <v>368</v>
      </c>
      <c r="B31" s="9" t="s">
        <v>369</v>
      </c>
      <c r="C31" s="15" t="s">
        <v>367</v>
      </c>
      <c r="D31" s="15" t="s">
        <v>58</v>
      </c>
      <c r="E31" s="84" t="s">
        <v>167</v>
      </c>
      <c r="F31" s="61" t="s">
        <v>167</v>
      </c>
      <c r="G31" s="61" t="s">
        <v>167</v>
      </c>
      <c r="H31" s="61" t="s">
        <v>167</v>
      </c>
      <c r="I31" s="61" t="s">
        <v>167</v>
      </c>
      <c r="J31" s="61" t="s">
        <v>167</v>
      </c>
      <c r="K31" s="61" t="s">
        <v>167</v>
      </c>
      <c r="L31" s="61" t="s">
        <v>167</v>
      </c>
      <c r="M31" s="61" t="s">
        <v>167</v>
      </c>
      <c r="N31" s="61" t="s">
        <v>167</v>
      </c>
      <c r="O31" s="61" t="s">
        <v>167</v>
      </c>
      <c r="P31" s="61" t="s">
        <v>167</v>
      </c>
      <c r="Q31" s="61" t="s">
        <v>167</v>
      </c>
      <c r="R31" s="61" t="s">
        <v>167</v>
      </c>
      <c r="S31" s="61" t="s">
        <v>167</v>
      </c>
      <c r="T31" s="61" t="s">
        <v>167</v>
      </c>
      <c r="U31" s="61" t="s">
        <v>167</v>
      </c>
      <c r="V31" s="61" t="s">
        <v>167</v>
      </c>
      <c r="W31" s="61" t="s">
        <v>167</v>
      </c>
      <c r="X31" s="61" t="s">
        <v>167</v>
      </c>
      <c r="Y31" s="61" t="s">
        <v>167</v>
      </c>
      <c r="Z31" s="61" t="s">
        <v>167</v>
      </c>
      <c r="AA31" s="61" t="s">
        <v>167</v>
      </c>
      <c r="AB31" s="61" t="s">
        <v>167</v>
      </c>
      <c r="AC31" s="61" t="s">
        <v>167</v>
      </c>
      <c r="AD31" s="61" t="s">
        <v>167</v>
      </c>
      <c r="AE31" s="61" t="s">
        <v>167</v>
      </c>
      <c r="AF31" s="61" t="s">
        <v>167</v>
      </c>
      <c r="AG31" s="61" t="s">
        <v>167</v>
      </c>
      <c r="AH31" s="61" t="s">
        <v>167</v>
      </c>
      <c r="AI31" s="61" t="s">
        <v>167</v>
      </c>
      <c r="AJ31" s="61" t="s">
        <v>167</v>
      </c>
      <c r="AK31" s="61" t="s">
        <v>167</v>
      </c>
      <c r="AL31" s="61" t="s">
        <v>167</v>
      </c>
      <c r="AM31" s="61" t="s">
        <v>167</v>
      </c>
      <c r="AN31" s="61" t="s">
        <v>167</v>
      </c>
      <c r="AO31" s="61" t="s">
        <v>167</v>
      </c>
      <c r="AP31" s="61" t="s">
        <v>167</v>
      </c>
      <c r="AQ31" s="61" t="s">
        <v>167</v>
      </c>
      <c r="AR31" s="61" t="s">
        <v>167</v>
      </c>
      <c r="AS31" s="61" t="s">
        <v>167</v>
      </c>
      <c r="AT31" s="61" t="s">
        <v>167</v>
      </c>
      <c r="AU31" s="61" t="s">
        <v>167</v>
      </c>
      <c r="AV31" s="61" t="s">
        <v>167</v>
      </c>
      <c r="AW31" s="61" t="s">
        <v>167</v>
      </c>
      <c r="AX31" s="61" t="s">
        <v>167</v>
      </c>
      <c r="AY31" s="61" t="s">
        <v>167</v>
      </c>
      <c r="AZ31" s="61" t="s">
        <v>167</v>
      </c>
      <c r="BA31" s="61" t="s">
        <v>167</v>
      </c>
      <c r="BB31" s="61" t="s">
        <v>167</v>
      </c>
      <c r="BC31" s="61" t="s">
        <v>167</v>
      </c>
      <c r="BD31" s="61" t="s">
        <v>167</v>
      </c>
      <c r="BE31" s="61" t="s">
        <v>167</v>
      </c>
      <c r="BF31" s="61" t="s">
        <v>167</v>
      </c>
      <c r="BG31" s="61" t="s">
        <v>167</v>
      </c>
      <c r="BH31" s="61" t="s">
        <v>167</v>
      </c>
      <c r="BI31" s="61" t="s">
        <v>167</v>
      </c>
      <c r="BJ31" s="61" t="s">
        <v>167</v>
      </c>
      <c r="BK31" s="61" t="s">
        <v>167</v>
      </c>
      <c r="BL31" s="61" t="s">
        <v>167</v>
      </c>
      <c r="BM31" s="61" t="s">
        <v>167</v>
      </c>
      <c r="BN31" s="61" t="s">
        <v>167</v>
      </c>
      <c r="BO31" s="61" t="s">
        <v>167</v>
      </c>
      <c r="BP31" s="61" t="s">
        <v>167</v>
      </c>
      <c r="BQ31" s="61" t="s">
        <v>167</v>
      </c>
      <c r="BR31" s="61" t="s">
        <v>167</v>
      </c>
      <c r="BS31" s="61" t="s">
        <v>167</v>
      </c>
      <c r="BT31" s="61" t="s">
        <v>167</v>
      </c>
      <c r="BU31" s="61" t="s">
        <v>167</v>
      </c>
      <c r="BV31" s="61" t="s">
        <v>167</v>
      </c>
      <c r="BW31" s="61" t="s">
        <v>167</v>
      </c>
      <c r="BX31" s="61" t="s">
        <v>167</v>
      </c>
      <c r="BY31" s="61" t="s">
        <v>167</v>
      </c>
      <c r="BZ31" s="61" t="s">
        <v>167</v>
      </c>
      <c r="CA31" s="61" t="s">
        <v>167</v>
      </c>
      <c r="CB31" s="61" t="s">
        <v>167</v>
      </c>
      <c r="CC31" s="61" t="s">
        <v>167</v>
      </c>
      <c r="CD31" s="61" t="s">
        <v>167</v>
      </c>
      <c r="CE31" s="61" t="s">
        <v>167</v>
      </c>
      <c r="CF31" s="61" t="s">
        <v>167</v>
      </c>
      <c r="CG31" s="61" t="s">
        <v>167</v>
      </c>
      <c r="CH31" s="61" t="s">
        <v>167</v>
      </c>
      <c r="CI31" s="61" t="s">
        <v>167</v>
      </c>
      <c r="CJ31" s="61" t="s">
        <v>167</v>
      </c>
      <c r="CK31" s="61" t="s">
        <v>167</v>
      </c>
      <c r="CL31" s="61" t="s">
        <v>167</v>
      </c>
      <c r="CM31" s="61" t="s">
        <v>167</v>
      </c>
      <c r="CN31" s="61" t="s">
        <v>167</v>
      </c>
      <c r="CO31" s="61" t="s">
        <v>167</v>
      </c>
      <c r="CP31" s="61" t="s">
        <v>167</v>
      </c>
      <c r="CQ31" s="61" t="s">
        <v>167</v>
      </c>
      <c r="CR31" s="61" t="s">
        <v>167</v>
      </c>
      <c r="CS31" s="61" t="s">
        <v>167</v>
      </c>
      <c r="CT31" s="61" t="s">
        <v>167</v>
      </c>
      <c r="CU31" s="61" t="s">
        <v>167</v>
      </c>
      <c r="CV31" s="61" t="s">
        <v>167</v>
      </c>
      <c r="CW31" s="61" t="s">
        <v>167</v>
      </c>
      <c r="CX31" s="61" t="s">
        <v>167</v>
      </c>
      <c r="CY31" s="61" t="s">
        <v>167</v>
      </c>
      <c r="CZ31" s="61" t="s">
        <v>167</v>
      </c>
    </row>
    <row r="32" spans="1:104" x14ac:dyDescent="0.2">
      <c r="A32" s="16" t="s">
        <v>370</v>
      </c>
      <c r="B32" s="9" t="s">
        <v>371</v>
      </c>
      <c r="C32" s="15" t="s">
        <v>367</v>
      </c>
      <c r="D32" s="15" t="s">
        <v>58</v>
      </c>
      <c r="E32" s="84" t="s">
        <v>167</v>
      </c>
      <c r="F32" s="61" t="s">
        <v>167</v>
      </c>
      <c r="G32" s="61" t="s">
        <v>167</v>
      </c>
      <c r="H32" s="61" t="s">
        <v>167</v>
      </c>
      <c r="I32" s="61" t="s">
        <v>167</v>
      </c>
      <c r="J32" s="61" t="s">
        <v>167</v>
      </c>
      <c r="K32" s="61" t="s">
        <v>167</v>
      </c>
      <c r="L32" s="61" t="s">
        <v>167</v>
      </c>
      <c r="M32" s="61" t="s">
        <v>167</v>
      </c>
      <c r="N32" s="61" t="s">
        <v>167</v>
      </c>
      <c r="O32" s="61" t="s">
        <v>167</v>
      </c>
      <c r="P32" s="61" t="s">
        <v>167</v>
      </c>
      <c r="Q32" s="61" t="s">
        <v>167</v>
      </c>
      <c r="R32" s="61" t="s">
        <v>167</v>
      </c>
      <c r="S32" s="61" t="s">
        <v>167</v>
      </c>
      <c r="T32" s="61" t="s">
        <v>167</v>
      </c>
      <c r="U32" s="61" t="s">
        <v>167</v>
      </c>
      <c r="V32" s="61" t="s">
        <v>167</v>
      </c>
      <c r="W32" s="61" t="s">
        <v>167</v>
      </c>
      <c r="X32" s="61" t="s">
        <v>167</v>
      </c>
      <c r="Y32" s="61" t="s">
        <v>167</v>
      </c>
      <c r="Z32" s="61" t="s">
        <v>167</v>
      </c>
      <c r="AA32" s="61" t="s">
        <v>167</v>
      </c>
      <c r="AB32" s="61" t="s">
        <v>167</v>
      </c>
      <c r="AC32" s="61" t="s">
        <v>167</v>
      </c>
      <c r="AD32" s="61" t="s">
        <v>167</v>
      </c>
      <c r="AE32" s="61" t="s">
        <v>167</v>
      </c>
      <c r="AF32" s="61" t="s">
        <v>167</v>
      </c>
      <c r="AG32" s="61" t="s">
        <v>167</v>
      </c>
      <c r="AH32" s="61" t="s">
        <v>167</v>
      </c>
      <c r="AI32" s="61" t="s">
        <v>167</v>
      </c>
      <c r="AJ32" s="61" t="s">
        <v>167</v>
      </c>
      <c r="AK32" s="61" t="s">
        <v>167</v>
      </c>
      <c r="AL32" s="61" t="s">
        <v>167</v>
      </c>
      <c r="AM32" s="61" t="s">
        <v>167</v>
      </c>
      <c r="AN32" s="61" t="s">
        <v>167</v>
      </c>
      <c r="AO32" s="61" t="s">
        <v>167</v>
      </c>
      <c r="AP32" s="61" t="s">
        <v>167</v>
      </c>
      <c r="AQ32" s="61" t="s">
        <v>167</v>
      </c>
      <c r="AR32" s="61" t="s">
        <v>167</v>
      </c>
      <c r="AS32" s="61" t="s">
        <v>167</v>
      </c>
      <c r="AT32" s="61" t="s">
        <v>167</v>
      </c>
      <c r="AU32" s="61" t="s">
        <v>167</v>
      </c>
      <c r="AV32" s="61" t="s">
        <v>167</v>
      </c>
      <c r="AW32" s="61" t="s">
        <v>167</v>
      </c>
      <c r="AX32" s="61" t="s">
        <v>167</v>
      </c>
      <c r="AY32" s="61" t="s">
        <v>167</v>
      </c>
      <c r="AZ32" s="61" t="s">
        <v>167</v>
      </c>
      <c r="BA32" s="61" t="s">
        <v>167</v>
      </c>
      <c r="BB32" s="61" t="s">
        <v>167</v>
      </c>
      <c r="BC32" s="61" t="s">
        <v>167</v>
      </c>
      <c r="BD32" s="61" t="s">
        <v>167</v>
      </c>
      <c r="BE32" s="61" t="s">
        <v>167</v>
      </c>
      <c r="BF32" s="61" t="s">
        <v>167</v>
      </c>
      <c r="BG32" s="61" t="s">
        <v>167</v>
      </c>
      <c r="BH32" s="61" t="s">
        <v>167</v>
      </c>
      <c r="BI32" s="61" t="s">
        <v>167</v>
      </c>
      <c r="BJ32" s="61" t="s">
        <v>167</v>
      </c>
      <c r="BK32" s="61" t="s">
        <v>167</v>
      </c>
      <c r="BL32" s="61" t="s">
        <v>167</v>
      </c>
      <c r="BM32" s="61" t="s">
        <v>167</v>
      </c>
      <c r="BN32" s="61" t="s">
        <v>167</v>
      </c>
      <c r="BO32" s="61" t="s">
        <v>167</v>
      </c>
      <c r="BP32" s="61" t="s">
        <v>167</v>
      </c>
      <c r="BQ32" s="61" t="s">
        <v>167</v>
      </c>
      <c r="BR32" s="61" t="s">
        <v>167</v>
      </c>
      <c r="BS32" s="61" t="s">
        <v>167</v>
      </c>
      <c r="BT32" s="61" t="s">
        <v>167</v>
      </c>
      <c r="BU32" s="61" t="s">
        <v>167</v>
      </c>
      <c r="BV32" s="61" t="s">
        <v>167</v>
      </c>
      <c r="BW32" s="61" t="s">
        <v>167</v>
      </c>
      <c r="BX32" s="61" t="s">
        <v>167</v>
      </c>
      <c r="BY32" s="61" t="s">
        <v>167</v>
      </c>
      <c r="BZ32" s="61" t="s">
        <v>167</v>
      </c>
      <c r="CA32" s="61" t="s">
        <v>167</v>
      </c>
      <c r="CB32" s="61" t="s">
        <v>167</v>
      </c>
      <c r="CC32" s="61" t="s">
        <v>167</v>
      </c>
      <c r="CD32" s="61" t="s">
        <v>167</v>
      </c>
      <c r="CE32" s="61" t="s">
        <v>167</v>
      </c>
      <c r="CF32" s="61" t="s">
        <v>167</v>
      </c>
      <c r="CG32" s="61" t="s">
        <v>167</v>
      </c>
      <c r="CH32" s="61" t="s">
        <v>167</v>
      </c>
      <c r="CI32" s="61" t="s">
        <v>167</v>
      </c>
      <c r="CJ32" s="61" t="s">
        <v>167</v>
      </c>
      <c r="CK32" s="61" t="s">
        <v>167</v>
      </c>
      <c r="CL32" s="61" t="s">
        <v>167</v>
      </c>
      <c r="CM32" s="61" t="s">
        <v>167</v>
      </c>
      <c r="CN32" s="61" t="s">
        <v>167</v>
      </c>
      <c r="CO32" s="61" t="s">
        <v>167</v>
      </c>
      <c r="CP32" s="61" t="s">
        <v>167</v>
      </c>
      <c r="CQ32" s="61" t="s">
        <v>167</v>
      </c>
      <c r="CR32" s="61" t="s">
        <v>167</v>
      </c>
      <c r="CS32" s="61" t="s">
        <v>167</v>
      </c>
      <c r="CT32" s="61" t="s">
        <v>167</v>
      </c>
      <c r="CU32" s="61" t="s">
        <v>167</v>
      </c>
      <c r="CV32" s="61" t="s">
        <v>167</v>
      </c>
      <c r="CW32" s="61" t="s">
        <v>167</v>
      </c>
      <c r="CX32" s="61" t="s">
        <v>167</v>
      </c>
      <c r="CY32" s="61" t="s">
        <v>167</v>
      </c>
      <c r="CZ32" s="61" t="s">
        <v>167</v>
      </c>
    </row>
    <row r="33" spans="1:104" x14ac:dyDescent="0.2">
      <c r="A33" s="16" t="s">
        <v>372</v>
      </c>
      <c r="B33" s="9" t="s">
        <v>373</v>
      </c>
      <c r="C33" s="15" t="s">
        <v>367</v>
      </c>
      <c r="D33" s="15" t="s">
        <v>58</v>
      </c>
      <c r="E33" s="84" t="s">
        <v>167</v>
      </c>
      <c r="F33" s="61" t="s">
        <v>167</v>
      </c>
      <c r="G33" s="61" t="s">
        <v>167</v>
      </c>
      <c r="H33" s="61" t="s">
        <v>167</v>
      </c>
      <c r="I33" s="61" t="s">
        <v>167</v>
      </c>
      <c r="J33" s="61" t="s">
        <v>167</v>
      </c>
      <c r="K33" s="61" t="s">
        <v>167</v>
      </c>
      <c r="L33" s="61" t="s">
        <v>167</v>
      </c>
      <c r="M33" s="61" t="s">
        <v>167</v>
      </c>
      <c r="N33" s="61" t="s">
        <v>167</v>
      </c>
      <c r="O33" s="61" t="s">
        <v>167</v>
      </c>
      <c r="P33" s="61" t="s">
        <v>167</v>
      </c>
      <c r="Q33" s="61" t="s">
        <v>167</v>
      </c>
      <c r="R33" s="61" t="s">
        <v>167</v>
      </c>
      <c r="S33" s="61" t="s">
        <v>167</v>
      </c>
      <c r="T33" s="61" t="s">
        <v>167</v>
      </c>
      <c r="U33" s="61" t="s">
        <v>167</v>
      </c>
      <c r="V33" s="61" t="s">
        <v>167</v>
      </c>
      <c r="W33" s="61" t="s">
        <v>167</v>
      </c>
      <c r="X33" s="61" t="s">
        <v>167</v>
      </c>
      <c r="Y33" s="61" t="s">
        <v>167</v>
      </c>
      <c r="Z33" s="61" t="s">
        <v>167</v>
      </c>
      <c r="AA33" s="61" t="s">
        <v>167</v>
      </c>
      <c r="AB33" s="61" t="s">
        <v>167</v>
      </c>
      <c r="AC33" s="61" t="s">
        <v>167</v>
      </c>
      <c r="AD33" s="61" t="s">
        <v>167</v>
      </c>
      <c r="AE33" s="61" t="s">
        <v>167</v>
      </c>
      <c r="AF33" s="61" t="s">
        <v>167</v>
      </c>
      <c r="AG33" s="61" t="s">
        <v>167</v>
      </c>
      <c r="AH33" s="61" t="s">
        <v>167</v>
      </c>
      <c r="AI33" s="61" t="s">
        <v>167</v>
      </c>
      <c r="AJ33" s="61" t="s">
        <v>167</v>
      </c>
      <c r="AK33" s="61" t="s">
        <v>167</v>
      </c>
      <c r="AL33" s="61" t="s">
        <v>167</v>
      </c>
      <c r="AM33" s="61" t="s">
        <v>167</v>
      </c>
      <c r="AN33" s="61" t="s">
        <v>167</v>
      </c>
      <c r="AO33" s="61" t="s">
        <v>167</v>
      </c>
      <c r="AP33" s="61" t="s">
        <v>167</v>
      </c>
      <c r="AQ33" s="61" t="s">
        <v>167</v>
      </c>
      <c r="AR33" s="61" t="s">
        <v>167</v>
      </c>
      <c r="AS33" s="61" t="s">
        <v>167</v>
      </c>
      <c r="AT33" s="61" t="s">
        <v>167</v>
      </c>
      <c r="AU33" s="61" t="s">
        <v>167</v>
      </c>
      <c r="AV33" s="61" t="s">
        <v>167</v>
      </c>
      <c r="AW33" s="61" t="s">
        <v>167</v>
      </c>
      <c r="AX33" s="61" t="s">
        <v>167</v>
      </c>
      <c r="AY33" s="61" t="s">
        <v>167</v>
      </c>
      <c r="AZ33" s="61" t="s">
        <v>167</v>
      </c>
      <c r="BA33" s="61" t="s">
        <v>167</v>
      </c>
      <c r="BB33" s="61" t="s">
        <v>167</v>
      </c>
      <c r="BC33" s="61" t="s">
        <v>167</v>
      </c>
      <c r="BD33" s="61" t="s">
        <v>167</v>
      </c>
      <c r="BE33" s="61" t="s">
        <v>167</v>
      </c>
      <c r="BF33" s="61" t="s">
        <v>167</v>
      </c>
      <c r="BG33" s="61" t="s">
        <v>167</v>
      </c>
      <c r="BH33" s="61" t="s">
        <v>167</v>
      </c>
      <c r="BI33" s="61" t="s">
        <v>167</v>
      </c>
      <c r="BJ33" s="61" t="s">
        <v>167</v>
      </c>
      <c r="BK33" s="61" t="s">
        <v>167</v>
      </c>
      <c r="BL33" s="61" t="s">
        <v>167</v>
      </c>
      <c r="BM33" s="61" t="s">
        <v>167</v>
      </c>
      <c r="BN33" s="61" t="s">
        <v>167</v>
      </c>
      <c r="BO33" s="61" t="s">
        <v>167</v>
      </c>
      <c r="BP33" s="61" t="s">
        <v>167</v>
      </c>
      <c r="BQ33" s="61" t="s">
        <v>167</v>
      </c>
      <c r="BR33" s="61" t="s">
        <v>167</v>
      </c>
      <c r="BS33" s="61" t="s">
        <v>167</v>
      </c>
      <c r="BT33" s="61" t="s">
        <v>167</v>
      </c>
      <c r="BU33" s="61" t="s">
        <v>167</v>
      </c>
      <c r="BV33" s="61" t="s">
        <v>167</v>
      </c>
      <c r="BW33" s="61" t="s">
        <v>167</v>
      </c>
      <c r="BX33" s="61" t="s">
        <v>167</v>
      </c>
      <c r="BY33" s="61" t="s">
        <v>167</v>
      </c>
      <c r="BZ33" s="61" t="s">
        <v>167</v>
      </c>
      <c r="CA33" s="61" t="s">
        <v>167</v>
      </c>
      <c r="CB33" s="61" t="s">
        <v>167</v>
      </c>
      <c r="CC33" s="61" t="s">
        <v>167</v>
      </c>
      <c r="CD33" s="61" t="s">
        <v>167</v>
      </c>
      <c r="CE33" s="61" t="s">
        <v>167</v>
      </c>
      <c r="CF33" s="61" t="s">
        <v>167</v>
      </c>
      <c r="CG33" s="61" t="s">
        <v>167</v>
      </c>
      <c r="CH33" s="61" t="s">
        <v>167</v>
      </c>
      <c r="CI33" s="61" t="s">
        <v>167</v>
      </c>
      <c r="CJ33" s="61" t="s">
        <v>167</v>
      </c>
      <c r="CK33" s="61" t="s">
        <v>167</v>
      </c>
      <c r="CL33" s="61" t="s">
        <v>167</v>
      </c>
      <c r="CM33" s="61" t="s">
        <v>167</v>
      </c>
      <c r="CN33" s="61" t="s">
        <v>167</v>
      </c>
      <c r="CO33" s="61" t="s">
        <v>167</v>
      </c>
      <c r="CP33" s="61" t="s">
        <v>167</v>
      </c>
      <c r="CQ33" s="61" t="s">
        <v>167</v>
      </c>
      <c r="CR33" s="61" t="s">
        <v>167</v>
      </c>
      <c r="CS33" s="61" t="s">
        <v>167</v>
      </c>
      <c r="CT33" s="61" t="s">
        <v>167</v>
      </c>
      <c r="CU33" s="61" t="s">
        <v>167</v>
      </c>
      <c r="CV33" s="61" t="s">
        <v>167</v>
      </c>
      <c r="CW33" s="61" t="s">
        <v>167</v>
      </c>
      <c r="CX33" s="61" t="s">
        <v>167</v>
      </c>
      <c r="CY33" s="61" t="s">
        <v>167</v>
      </c>
      <c r="CZ33" s="61" t="s">
        <v>167</v>
      </c>
    </row>
    <row r="34" spans="1:104" ht="28.5" x14ac:dyDescent="0.2">
      <c r="A34" s="16" t="s">
        <v>374</v>
      </c>
      <c r="B34" s="9" t="s">
        <v>375</v>
      </c>
      <c r="C34" s="15" t="s">
        <v>376</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x14ac:dyDescent="0.2">
      <c r="A35" s="16" t="s">
        <v>377</v>
      </c>
      <c r="B35" s="9" t="s">
        <v>378</v>
      </c>
      <c r="C35" s="15" t="s">
        <v>379</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x14ac:dyDescent="0.2">
      <c r="A36" s="16"/>
      <c r="B36" s="219" t="s">
        <v>380</v>
      </c>
      <c r="C36" s="15" t="s">
        <v>381</v>
      </c>
      <c r="D36" s="15" t="s">
        <v>161</v>
      </c>
      <c r="E36" s="207" t="s">
        <v>162</v>
      </c>
      <c r="F36" s="208" t="s">
        <v>162</v>
      </c>
      <c r="G36" s="208" t="s">
        <v>162</v>
      </c>
      <c r="H36" s="208" t="s">
        <v>162</v>
      </c>
      <c r="I36" s="208" t="s">
        <v>162</v>
      </c>
      <c r="J36" s="208" t="s">
        <v>162</v>
      </c>
      <c r="K36" s="208" t="s">
        <v>162</v>
      </c>
      <c r="L36" s="208" t="s">
        <v>162</v>
      </c>
      <c r="M36" s="208" t="s">
        <v>162</v>
      </c>
      <c r="N36" s="208" t="s">
        <v>162</v>
      </c>
      <c r="O36" s="208" t="s">
        <v>162</v>
      </c>
      <c r="P36" s="208" t="s">
        <v>162</v>
      </c>
      <c r="Q36" s="208" t="s">
        <v>162</v>
      </c>
      <c r="R36" s="208" t="s">
        <v>162</v>
      </c>
      <c r="S36" s="208" t="s">
        <v>162</v>
      </c>
      <c r="T36" s="208" t="s">
        <v>162</v>
      </c>
      <c r="U36" s="208" t="s">
        <v>162</v>
      </c>
      <c r="V36" s="208" t="s">
        <v>162</v>
      </c>
      <c r="W36" s="208" t="s">
        <v>162</v>
      </c>
      <c r="X36" s="208" t="s">
        <v>162</v>
      </c>
      <c r="Y36" s="208" t="s">
        <v>162</v>
      </c>
      <c r="Z36" s="208" t="s">
        <v>162</v>
      </c>
      <c r="AA36" s="208" t="s">
        <v>162</v>
      </c>
      <c r="AB36" s="208" t="s">
        <v>162</v>
      </c>
      <c r="AC36" s="208" t="s">
        <v>162</v>
      </c>
      <c r="AD36" s="208" t="s">
        <v>162</v>
      </c>
      <c r="AE36" s="208" t="s">
        <v>162</v>
      </c>
      <c r="AF36" s="208" t="s">
        <v>162</v>
      </c>
      <c r="AG36" s="208" t="s">
        <v>162</v>
      </c>
      <c r="AH36" s="208" t="s">
        <v>162</v>
      </c>
      <c r="AI36" s="208" t="s">
        <v>162</v>
      </c>
      <c r="AJ36" s="208" t="s">
        <v>162</v>
      </c>
      <c r="AK36" s="208" t="s">
        <v>162</v>
      </c>
      <c r="AL36" s="208" t="s">
        <v>162</v>
      </c>
      <c r="AM36" s="208" t="s">
        <v>162</v>
      </c>
      <c r="AN36" s="208" t="s">
        <v>162</v>
      </c>
      <c r="AO36" s="208" t="s">
        <v>162</v>
      </c>
      <c r="AP36" s="208" t="s">
        <v>162</v>
      </c>
      <c r="AQ36" s="208" t="s">
        <v>162</v>
      </c>
      <c r="AR36" s="208" t="s">
        <v>162</v>
      </c>
      <c r="AS36" s="208" t="s">
        <v>162</v>
      </c>
      <c r="AT36" s="208" t="s">
        <v>162</v>
      </c>
      <c r="AU36" s="208" t="s">
        <v>162</v>
      </c>
      <c r="AV36" s="208" t="s">
        <v>162</v>
      </c>
      <c r="AW36" s="208" t="s">
        <v>162</v>
      </c>
      <c r="AX36" s="208" t="s">
        <v>162</v>
      </c>
      <c r="AY36" s="208" t="s">
        <v>162</v>
      </c>
      <c r="AZ36" s="208" t="s">
        <v>162</v>
      </c>
      <c r="BA36" s="208" t="s">
        <v>162</v>
      </c>
      <c r="BB36" s="208" t="s">
        <v>162</v>
      </c>
      <c r="BC36" s="208" t="s">
        <v>162</v>
      </c>
      <c r="BD36" s="208" t="s">
        <v>162</v>
      </c>
      <c r="BE36" s="208" t="s">
        <v>162</v>
      </c>
      <c r="BF36" s="208" t="s">
        <v>162</v>
      </c>
      <c r="BG36" s="208" t="s">
        <v>162</v>
      </c>
      <c r="BH36" s="208" t="s">
        <v>162</v>
      </c>
      <c r="BI36" s="208" t="s">
        <v>162</v>
      </c>
      <c r="BJ36" s="208" t="s">
        <v>162</v>
      </c>
      <c r="BK36" s="208" t="s">
        <v>162</v>
      </c>
      <c r="BL36" s="208" t="s">
        <v>162</v>
      </c>
      <c r="BM36" s="208" t="s">
        <v>162</v>
      </c>
      <c r="BN36" s="208" t="s">
        <v>162</v>
      </c>
      <c r="BO36" s="208" t="s">
        <v>162</v>
      </c>
      <c r="BP36" s="208" t="s">
        <v>162</v>
      </c>
      <c r="BQ36" s="208" t="s">
        <v>162</v>
      </c>
      <c r="BR36" s="208" t="s">
        <v>162</v>
      </c>
      <c r="BS36" s="208" t="s">
        <v>162</v>
      </c>
      <c r="BT36" s="208" t="s">
        <v>162</v>
      </c>
      <c r="BU36" s="208" t="s">
        <v>162</v>
      </c>
      <c r="BV36" s="208" t="s">
        <v>162</v>
      </c>
      <c r="BW36" s="208" t="s">
        <v>162</v>
      </c>
      <c r="BX36" s="208" t="s">
        <v>162</v>
      </c>
      <c r="BY36" s="208" t="s">
        <v>162</v>
      </c>
      <c r="BZ36" s="208" t="s">
        <v>162</v>
      </c>
      <c r="CA36" s="208" t="s">
        <v>162</v>
      </c>
      <c r="CB36" s="208" t="s">
        <v>162</v>
      </c>
      <c r="CC36" s="208" t="s">
        <v>162</v>
      </c>
      <c r="CD36" s="208" t="s">
        <v>162</v>
      </c>
      <c r="CE36" s="208" t="s">
        <v>162</v>
      </c>
      <c r="CF36" s="208" t="s">
        <v>162</v>
      </c>
      <c r="CG36" s="208" t="s">
        <v>162</v>
      </c>
      <c r="CH36" s="208" t="s">
        <v>162</v>
      </c>
      <c r="CI36" s="208" t="s">
        <v>162</v>
      </c>
      <c r="CJ36" s="208" t="s">
        <v>162</v>
      </c>
      <c r="CK36" s="208" t="s">
        <v>162</v>
      </c>
      <c r="CL36" s="208" t="s">
        <v>162</v>
      </c>
      <c r="CM36" s="208" t="s">
        <v>162</v>
      </c>
      <c r="CN36" s="208" t="s">
        <v>162</v>
      </c>
      <c r="CO36" s="208" t="s">
        <v>162</v>
      </c>
      <c r="CP36" s="208" t="s">
        <v>162</v>
      </c>
      <c r="CQ36" s="208" t="s">
        <v>162</v>
      </c>
      <c r="CR36" s="208" t="s">
        <v>162</v>
      </c>
      <c r="CS36" s="208" t="s">
        <v>162</v>
      </c>
      <c r="CT36" s="208" t="s">
        <v>162</v>
      </c>
      <c r="CU36" s="208" t="s">
        <v>162</v>
      </c>
      <c r="CV36" s="208" t="s">
        <v>162</v>
      </c>
      <c r="CW36" s="208" t="s">
        <v>162</v>
      </c>
      <c r="CX36" s="208" t="s">
        <v>162</v>
      </c>
      <c r="CY36" s="208" t="s">
        <v>162</v>
      </c>
      <c r="CZ36" s="208" t="s">
        <v>162</v>
      </c>
    </row>
    <row r="37" spans="1:104" x14ac:dyDescent="0.2">
      <c r="A37" s="16" t="s">
        <v>382</v>
      </c>
      <c r="B37" s="9" t="s">
        <v>366</v>
      </c>
      <c r="C37" s="15" t="s">
        <v>367</v>
      </c>
      <c r="D37" s="15" t="s">
        <v>58</v>
      </c>
      <c r="E37" s="84" t="s">
        <v>167</v>
      </c>
      <c r="F37" s="61" t="s">
        <v>167</v>
      </c>
      <c r="G37" s="61" t="s">
        <v>167</v>
      </c>
      <c r="H37" s="61" t="s">
        <v>167</v>
      </c>
      <c r="I37" s="61" t="s">
        <v>167</v>
      </c>
      <c r="J37" s="61" t="s">
        <v>167</v>
      </c>
      <c r="K37" s="61" t="s">
        <v>167</v>
      </c>
      <c r="L37" s="61" t="s">
        <v>167</v>
      </c>
      <c r="M37" s="61" t="s">
        <v>167</v>
      </c>
      <c r="N37" s="61" t="s">
        <v>167</v>
      </c>
      <c r="O37" s="61" t="s">
        <v>167</v>
      </c>
      <c r="P37" s="61" t="s">
        <v>167</v>
      </c>
      <c r="Q37" s="61" t="s">
        <v>167</v>
      </c>
      <c r="R37" s="61" t="s">
        <v>167</v>
      </c>
      <c r="S37" s="61" t="s">
        <v>167</v>
      </c>
      <c r="T37" s="61" t="s">
        <v>167</v>
      </c>
      <c r="U37" s="61" t="s">
        <v>167</v>
      </c>
      <c r="V37" s="61" t="s">
        <v>167</v>
      </c>
      <c r="W37" s="61" t="s">
        <v>167</v>
      </c>
      <c r="X37" s="61" t="s">
        <v>167</v>
      </c>
      <c r="Y37" s="61" t="s">
        <v>167</v>
      </c>
      <c r="Z37" s="61" t="s">
        <v>167</v>
      </c>
      <c r="AA37" s="61" t="s">
        <v>167</v>
      </c>
      <c r="AB37" s="61" t="s">
        <v>167</v>
      </c>
      <c r="AC37" s="61" t="s">
        <v>167</v>
      </c>
      <c r="AD37" s="61" t="s">
        <v>167</v>
      </c>
      <c r="AE37" s="61" t="s">
        <v>167</v>
      </c>
      <c r="AF37" s="61" t="s">
        <v>167</v>
      </c>
      <c r="AG37" s="61" t="s">
        <v>167</v>
      </c>
      <c r="AH37" s="61" t="s">
        <v>167</v>
      </c>
      <c r="AI37" s="61" t="s">
        <v>167</v>
      </c>
      <c r="AJ37" s="61" t="s">
        <v>167</v>
      </c>
      <c r="AK37" s="61" t="s">
        <v>167</v>
      </c>
      <c r="AL37" s="61" t="s">
        <v>167</v>
      </c>
      <c r="AM37" s="61" t="s">
        <v>167</v>
      </c>
      <c r="AN37" s="61" t="s">
        <v>167</v>
      </c>
      <c r="AO37" s="61" t="s">
        <v>167</v>
      </c>
      <c r="AP37" s="61" t="s">
        <v>167</v>
      </c>
      <c r="AQ37" s="61" t="s">
        <v>167</v>
      </c>
      <c r="AR37" s="61" t="s">
        <v>167</v>
      </c>
      <c r="AS37" s="61" t="s">
        <v>167</v>
      </c>
      <c r="AT37" s="61" t="s">
        <v>167</v>
      </c>
      <c r="AU37" s="61" t="s">
        <v>167</v>
      </c>
      <c r="AV37" s="61" t="s">
        <v>167</v>
      </c>
      <c r="AW37" s="61" t="s">
        <v>167</v>
      </c>
      <c r="AX37" s="61" t="s">
        <v>167</v>
      </c>
      <c r="AY37" s="61" t="s">
        <v>167</v>
      </c>
      <c r="AZ37" s="61" t="s">
        <v>167</v>
      </c>
      <c r="BA37" s="61" t="s">
        <v>167</v>
      </c>
      <c r="BB37" s="61" t="s">
        <v>167</v>
      </c>
      <c r="BC37" s="61" t="s">
        <v>167</v>
      </c>
      <c r="BD37" s="61" t="s">
        <v>167</v>
      </c>
      <c r="BE37" s="61" t="s">
        <v>167</v>
      </c>
      <c r="BF37" s="61" t="s">
        <v>167</v>
      </c>
      <c r="BG37" s="61" t="s">
        <v>167</v>
      </c>
      <c r="BH37" s="61" t="s">
        <v>167</v>
      </c>
      <c r="BI37" s="61" t="s">
        <v>167</v>
      </c>
      <c r="BJ37" s="61" t="s">
        <v>167</v>
      </c>
      <c r="BK37" s="61" t="s">
        <v>167</v>
      </c>
      <c r="BL37" s="61" t="s">
        <v>167</v>
      </c>
      <c r="BM37" s="61" t="s">
        <v>167</v>
      </c>
      <c r="BN37" s="61" t="s">
        <v>167</v>
      </c>
      <c r="BO37" s="61" t="s">
        <v>167</v>
      </c>
      <c r="BP37" s="61" t="s">
        <v>167</v>
      </c>
      <c r="BQ37" s="61" t="s">
        <v>167</v>
      </c>
      <c r="BR37" s="61" t="s">
        <v>167</v>
      </c>
      <c r="BS37" s="61" t="s">
        <v>167</v>
      </c>
      <c r="BT37" s="61" t="s">
        <v>167</v>
      </c>
      <c r="BU37" s="61" t="s">
        <v>167</v>
      </c>
      <c r="BV37" s="61" t="s">
        <v>167</v>
      </c>
      <c r="BW37" s="61" t="s">
        <v>167</v>
      </c>
      <c r="BX37" s="61" t="s">
        <v>167</v>
      </c>
      <c r="BY37" s="61" t="s">
        <v>167</v>
      </c>
      <c r="BZ37" s="61" t="s">
        <v>167</v>
      </c>
      <c r="CA37" s="61" t="s">
        <v>167</v>
      </c>
      <c r="CB37" s="61" t="s">
        <v>167</v>
      </c>
      <c r="CC37" s="61" t="s">
        <v>167</v>
      </c>
      <c r="CD37" s="61" t="s">
        <v>167</v>
      </c>
      <c r="CE37" s="61" t="s">
        <v>167</v>
      </c>
      <c r="CF37" s="61" t="s">
        <v>167</v>
      </c>
      <c r="CG37" s="61" t="s">
        <v>167</v>
      </c>
      <c r="CH37" s="61" t="s">
        <v>167</v>
      </c>
      <c r="CI37" s="61" t="s">
        <v>167</v>
      </c>
      <c r="CJ37" s="61" t="s">
        <v>167</v>
      </c>
      <c r="CK37" s="61" t="s">
        <v>167</v>
      </c>
      <c r="CL37" s="61" t="s">
        <v>167</v>
      </c>
      <c r="CM37" s="61" t="s">
        <v>167</v>
      </c>
      <c r="CN37" s="61" t="s">
        <v>167</v>
      </c>
      <c r="CO37" s="61" t="s">
        <v>167</v>
      </c>
      <c r="CP37" s="61" t="s">
        <v>167</v>
      </c>
      <c r="CQ37" s="61" t="s">
        <v>167</v>
      </c>
      <c r="CR37" s="61" t="s">
        <v>167</v>
      </c>
      <c r="CS37" s="61" t="s">
        <v>167</v>
      </c>
      <c r="CT37" s="61" t="s">
        <v>167</v>
      </c>
      <c r="CU37" s="61" t="s">
        <v>167</v>
      </c>
      <c r="CV37" s="61" t="s">
        <v>167</v>
      </c>
      <c r="CW37" s="61" t="s">
        <v>167</v>
      </c>
      <c r="CX37" s="61" t="s">
        <v>167</v>
      </c>
      <c r="CY37" s="61" t="s">
        <v>167</v>
      </c>
      <c r="CZ37" s="61" t="s">
        <v>167</v>
      </c>
    </row>
    <row r="38" spans="1:104" x14ac:dyDescent="0.2">
      <c r="A38" s="16" t="s">
        <v>383</v>
      </c>
      <c r="B38" s="9" t="s">
        <v>369</v>
      </c>
      <c r="C38" s="15" t="s">
        <v>367</v>
      </c>
      <c r="D38" s="15" t="s">
        <v>58</v>
      </c>
      <c r="E38" s="84" t="s">
        <v>167</v>
      </c>
      <c r="F38" s="61" t="s">
        <v>167</v>
      </c>
      <c r="G38" s="61" t="s">
        <v>167</v>
      </c>
      <c r="H38" s="61" t="s">
        <v>167</v>
      </c>
      <c r="I38" s="61" t="s">
        <v>167</v>
      </c>
      <c r="J38" s="61" t="s">
        <v>167</v>
      </c>
      <c r="K38" s="61" t="s">
        <v>167</v>
      </c>
      <c r="L38" s="61" t="s">
        <v>167</v>
      </c>
      <c r="M38" s="61" t="s">
        <v>167</v>
      </c>
      <c r="N38" s="61" t="s">
        <v>167</v>
      </c>
      <c r="O38" s="61" t="s">
        <v>167</v>
      </c>
      <c r="P38" s="61" t="s">
        <v>167</v>
      </c>
      <c r="Q38" s="61" t="s">
        <v>167</v>
      </c>
      <c r="R38" s="61" t="s">
        <v>167</v>
      </c>
      <c r="S38" s="61" t="s">
        <v>167</v>
      </c>
      <c r="T38" s="61" t="s">
        <v>167</v>
      </c>
      <c r="U38" s="61" t="s">
        <v>167</v>
      </c>
      <c r="V38" s="61" t="s">
        <v>167</v>
      </c>
      <c r="W38" s="61" t="s">
        <v>167</v>
      </c>
      <c r="X38" s="61" t="s">
        <v>167</v>
      </c>
      <c r="Y38" s="61" t="s">
        <v>167</v>
      </c>
      <c r="Z38" s="61" t="s">
        <v>167</v>
      </c>
      <c r="AA38" s="61" t="s">
        <v>167</v>
      </c>
      <c r="AB38" s="61" t="s">
        <v>167</v>
      </c>
      <c r="AC38" s="61" t="s">
        <v>167</v>
      </c>
      <c r="AD38" s="61" t="s">
        <v>167</v>
      </c>
      <c r="AE38" s="61" t="s">
        <v>167</v>
      </c>
      <c r="AF38" s="61" t="s">
        <v>167</v>
      </c>
      <c r="AG38" s="61" t="s">
        <v>167</v>
      </c>
      <c r="AH38" s="61" t="s">
        <v>167</v>
      </c>
      <c r="AI38" s="61" t="s">
        <v>167</v>
      </c>
      <c r="AJ38" s="61" t="s">
        <v>167</v>
      </c>
      <c r="AK38" s="61" t="s">
        <v>167</v>
      </c>
      <c r="AL38" s="61" t="s">
        <v>167</v>
      </c>
      <c r="AM38" s="61" t="s">
        <v>167</v>
      </c>
      <c r="AN38" s="61" t="s">
        <v>167</v>
      </c>
      <c r="AO38" s="61" t="s">
        <v>167</v>
      </c>
      <c r="AP38" s="61" t="s">
        <v>167</v>
      </c>
      <c r="AQ38" s="61" t="s">
        <v>167</v>
      </c>
      <c r="AR38" s="61" t="s">
        <v>167</v>
      </c>
      <c r="AS38" s="61" t="s">
        <v>167</v>
      </c>
      <c r="AT38" s="61" t="s">
        <v>167</v>
      </c>
      <c r="AU38" s="61" t="s">
        <v>167</v>
      </c>
      <c r="AV38" s="61" t="s">
        <v>167</v>
      </c>
      <c r="AW38" s="61" t="s">
        <v>167</v>
      </c>
      <c r="AX38" s="61" t="s">
        <v>167</v>
      </c>
      <c r="AY38" s="61" t="s">
        <v>167</v>
      </c>
      <c r="AZ38" s="61" t="s">
        <v>167</v>
      </c>
      <c r="BA38" s="61" t="s">
        <v>167</v>
      </c>
      <c r="BB38" s="61" t="s">
        <v>167</v>
      </c>
      <c r="BC38" s="61" t="s">
        <v>167</v>
      </c>
      <c r="BD38" s="61" t="s">
        <v>167</v>
      </c>
      <c r="BE38" s="61" t="s">
        <v>167</v>
      </c>
      <c r="BF38" s="61" t="s">
        <v>167</v>
      </c>
      <c r="BG38" s="61" t="s">
        <v>167</v>
      </c>
      <c r="BH38" s="61" t="s">
        <v>167</v>
      </c>
      <c r="BI38" s="61" t="s">
        <v>167</v>
      </c>
      <c r="BJ38" s="61" t="s">
        <v>167</v>
      </c>
      <c r="BK38" s="61" t="s">
        <v>167</v>
      </c>
      <c r="BL38" s="61" t="s">
        <v>167</v>
      </c>
      <c r="BM38" s="61" t="s">
        <v>167</v>
      </c>
      <c r="BN38" s="61" t="s">
        <v>167</v>
      </c>
      <c r="BO38" s="61" t="s">
        <v>167</v>
      </c>
      <c r="BP38" s="61" t="s">
        <v>167</v>
      </c>
      <c r="BQ38" s="61" t="s">
        <v>167</v>
      </c>
      <c r="BR38" s="61" t="s">
        <v>167</v>
      </c>
      <c r="BS38" s="61" t="s">
        <v>167</v>
      </c>
      <c r="BT38" s="61" t="s">
        <v>167</v>
      </c>
      <c r="BU38" s="61" t="s">
        <v>167</v>
      </c>
      <c r="BV38" s="61" t="s">
        <v>167</v>
      </c>
      <c r="BW38" s="61" t="s">
        <v>167</v>
      </c>
      <c r="BX38" s="61" t="s">
        <v>167</v>
      </c>
      <c r="BY38" s="61" t="s">
        <v>167</v>
      </c>
      <c r="BZ38" s="61" t="s">
        <v>167</v>
      </c>
      <c r="CA38" s="61" t="s">
        <v>167</v>
      </c>
      <c r="CB38" s="61" t="s">
        <v>167</v>
      </c>
      <c r="CC38" s="61" t="s">
        <v>167</v>
      </c>
      <c r="CD38" s="61" t="s">
        <v>167</v>
      </c>
      <c r="CE38" s="61" t="s">
        <v>167</v>
      </c>
      <c r="CF38" s="61" t="s">
        <v>167</v>
      </c>
      <c r="CG38" s="61" t="s">
        <v>167</v>
      </c>
      <c r="CH38" s="61" t="s">
        <v>167</v>
      </c>
      <c r="CI38" s="61" t="s">
        <v>167</v>
      </c>
      <c r="CJ38" s="61" t="s">
        <v>167</v>
      </c>
      <c r="CK38" s="61" t="s">
        <v>167</v>
      </c>
      <c r="CL38" s="61" t="s">
        <v>167</v>
      </c>
      <c r="CM38" s="61" t="s">
        <v>167</v>
      </c>
      <c r="CN38" s="61" t="s">
        <v>167</v>
      </c>
      <c r="CO38" s="61" t="s">
        <v>167</v>
      </c>
      <c r="CP38" s="61" t="s">
        <v>167</v>
      </c>
      <c r="CQ38" s="61" t="s">
        <v>167</v>
      </c>
      <c r="CR38" s="61" t="s">
        <v>167</v>
      </c>
      <c r="CS38" s="61" t="s">
        <v>167</v>
      </c>
      <c r="CT38" s="61" t="s">
        <v>167</v>
      </c>
      <c r="CU38" s="61" t="s">
        <v>167</v>
      </c>
      <c r="CV38" s="61" t="s">
        <v>167</v>
      </c>
      <c r="CW38" s="61" t="s">
        <v>167</v>
      </c>
      <c r="CX38" s="61" t="s">
        <v>167</v>
      </c>
      <c r="CY38" s="61" t="s">
        <v>167</v>
      </c>
      <c r="CZ38" s="61" t="s">
        <v>167</v>
      </c>
    </row>
    <row r="39" spans="1:104" x14ac:dyDescent="0.2">
      <c r="A39" s="16" t="s">
        <v>384</v>
      </c>
      <c r="B39" s="9" t="s">
        <v>371</v>
      </c>
      <c r="C39" s="15" t="s">
        <v>367</v>
      </c>
      <c r="D39" s="15" t="s">
        <v>58</v>
      </c>
      <c r="E39" s="84" t="s">
        <v>167</v>
      </c>
      <c r="F39" s="61" t="s">
        <v>167</v>
      </c>
      <c r="G39" s="61" t="s">
        <v>167</v>
      </c>
      <c r="H39" s="61" t="s">
        <v>167</v>
      </c>
      <c r="I39" s="61" t="s">
        <v>167</v>
      </c>
      <c r="J39" s="61" t="s">
        <v>167</v>
      </c>
      <c r="K39" s="61" t="s">
        <v>167</v>
      </c>
      <c r="L39" s="61" t="s">
        <v>167</v>
      </c>
      <c r="M39" s="61" t="s">
        <v>167</v>
      </c>
      <c r="N39" s="61" t="s">
        <v>167</v>
      </c>
      <c r="O39" s="61" t="s">
        <v>167</v>
      </c>
      <c r="P39" s="61" t="s">
        <v>167</v>
      </c>
      <c r="Q39" s="61" t="s">
        <v>167</v>
      </c>
      <c r="R39" s="61" t="s">
        <v>167</v>
      </c>
      <c r="S39" s="61" t="s">
        <v>167</v>
      </c>
      <c r="T39" s="61" t="s">
        <v>167</v>
      </c>
      <c r="U39" s="61" t="s">
        <v>167</v>
      </c>
      <c r="V39" s="61" t="s">
        <v>167</v>
      </c>
      <c r="W39" s="61" t="s">
        <v>167</v>
      </c>
      <c r="X39" s="61" t="s">
        <v>167</v>
      </c>
      <c r="Y39" s="61" t="s">
        <v>167</v>
      </c>
      <c r="Z39" s="61" t="s">
        <v>167</v>
      </c>
      <c r="AA39" s="61" t="s">
        <v>167</v>
      </c>
      <c r="AB39" s="61" t="s">
        <v>167</v>
      </c>
      <c r="AC39" s="61" t="s">
        <v>167</v>
      </c>
      <c r="AD39" s="61" t="s">
        <v>167</v>
      </c>
      <c r="AE39" s="61" t="s">
        <v>167</v>
      </c>
      <c r="AF39" s="61" t="s">
        <v>167</v>
      </c>
      <c r="AG39" s="61" t="s">
        <v>167</v>
      </c>
      <c r="AH39" s="61" t="s">
        <v>167</v>
      </c>
      <c r="AI39" s="61" t="s">
        <v>167</v>
      </c>
      <c r="AJ39" s="61" t="s">
        <v>167</v>
      </c>
      <c r="AK39" s="61" t="s">
        <v>167</v>
      </c>
      <c r="AL39" s="61" t="s">
        <v>167</v>
      </c>
      <c r="AM39" s="61" t="s">
        <v>167</v>
      </c>
      <c r="AN39" s="61" t="s">
        <v>167</v>
      </c>
      <c r="AO39" s="61" t="s">
        <v>167</v>
      </c>
      <c r="AP39" s="61" t="s">
        <v>167</v>
      </c>
      <c r="AQ39" s="61" t="s">
        <v>167</v>
      </c>
      <c r="AR39" s="61" t="s">
        <v>167</v>
      </c>
      <c r="AS39" s="61" t="s">
        <v>167</v>
      </c>
      <c r="AT39" s="61" t="s">
        <v>167</v>
      </c>
      <c r="AU39" s="61" t="s">
        <v>167</v>
      </c>
      <c r="AV39" s="61" t="s">
        <v>167</v>
      </c>
      <c r="AW39" s="61" t="s">
        <v>167</v>
      </c>
      <c r="AX39" s="61" t="s">
        <v>167</v>
      </c>
      <c r="AY39" s="61" t="s">
        <v>167</v>
      </c>
      <c r="AZ39" s="61" t="s">
        <v>167</v>
      </c>
      <c r="BA39" s="61" t="s">
        <v>167</v>
      </c>
      <c r="BB39" s="61" t="s">
        <v>167</v>
      </c>
      <c r="BC39" s="61" t="s">
        <v>167</v>
      </c>
      <c r="BD39" s="61" t="s">
        <v>167</v>
      </c>
      <c r="BE39" s="61" t="s">
        <v>167</v>
      </c>
      <c r="BF39" s="61" t="s">
        <v>167</v>
      </c>
      <c r="BG39" s="61" t="s">
        <v>167</v>
      </c>
      <c r="BH39" s="61" t="s">
        <v>167</v>
      </c>
      <c r="BI39" s="61" t="s">
        <v>167</v>
      </c>
      <c r="BJ39" s="61" t="s">
        <v>167</v>
      </c>
      <c r="BK39" s="61" t="s">
        <v>167</v>
      </c>
      <c r="BL39" s="61" t="s">
        <v>167</v>
      </c>
      <c r="BM39" s="61" t="s">
        <v>167</v>
      </c>
      <c r="BN39" s="61" t="s">
        <v>167</v>
      </c>
      <c r="BO39" s="61" t="s">
        <v>167</v>
      </c>
      <c r="BP39" s="61" t="s">
        <v>167</v>
      </c>
      <c r="BQ39" s="61" t="s">
        <v>167</v>
      </c>
      <c r="BR39" s="61" t="s">
        <v>167</v>
      </c>
      <c r="BS39" s="61" t="s">
        <v>167</v>
      </c>
      <c r="BT39" s="61" t="s">
        <v>167</v>
      </c>
      <c r="BU39" s="61" t="s">
        <v>167</v>
      </c>
      <c r="BV39" s="61" t="s">
        <v>167</v>
      </c>
      <c r="BW39" s="61" t="s">
        <v>167</v>
      </c>
      <c r="BX39" s="61" t="s">
        <v>167</v>
      </c>
      <c r="BY39" s="61" t="s">
        <v>167</v>
      </c>
      <c r="BZ39" s="61" t="s">
        <v>167</v>
      </c>
      <c r="CA39" s="61" t="s">
        <v>167</v>
      </c>
      <c r="CB39" s="61" t="s">
        <v>167</v>
      </c>
      <c r="CC39" s="61" t="s">
        <v>167</v>
      </c>
      <c r="CD39" s="61" t="s">
        <v>167</v>
      </c>
      <c r="CE39" s="61" t="s">
        <v>167</v>
      </c>
      <c r="CF39" s="61" t="s">
        <v>167</v>
      </c>
      <c r="CG39" s="61" t="s">
        <v>167</v>
      </c>
      <c r="CH39" s="61" t="s">
        <v>167</v>
      </c>
      <c r="CI39" s="61" t="s">
        <v>167</v>
      </c>
      <c r="CJ39" s="61" t="s">
        <v>167</v>
      </c>
      <c r="CK39" s="61" t="s">
        <v>167</v>
      </c>
      <c r="CL39" s="61" t="s">
        <v>167</v>
      </c>
      <c r="CM39" s="61" t="s">
        <v>167</v>
      </c>
      <c r="CN39" s="61" t="s">
        <v>167</v>
      </c>
      <c r="CO39" s="61" t="s">
        <v>167</v>
      </c>
      <c r="CP39" s="61" t="s">
        <v>167</v>
      </c>
      <c r="CQ39" s="61" t="s">
        <v>167</v>
      </c>
      <c r="CR39" s="61" t="s">
        <v>167</v>
      </c>
      <c r="CS39" s="61" t="s">
        <v>167</v>
      </c>
      <c r="CT39" s="61" t="s">
        <v>167</v>
      </c>
      <c r="CU39" s="61" t="s">
        <v>167</v>
      </c>
      <c r="CV39" s="61" t="s">
        <v>167</v>
      </c>
      <c r="CW39" s="61" t="s">
        <v>167</v>
      </c>
      <c r="CX39" s="61" t="s">
        <v>167</v>
      </c>
      <c r="CY39" s="61" t="s">
        <v>167</v>
      </c>
      <c r="CZ39" s="61" t="s">
        <v>167</v>
      </c>
    </row>
    <row r="40" spans="1:104" x14ac:dyDescent="0.2">
      <c r="A40" s="16" t="s">
        <v>385</v>
      </c>
      <c r="B40" s="9" t="s">
        <v>373</v>
      </c>
      <c r="C40" s="15" t="s">
        <v>367</v>
      </c>
      <c r="D40" s="15" t="s">
        <v>58</v>
      </c>
      <c r="E40" s="84" t="s">
        <v>167</v>
      </c>
      <c r="F40" s="61" t="s">
        <v>167</v>
      </c>
      <c r="G40" s="61" t="s">
        <v>167</v>
      </c>
      <c r="H40" s="61" t="s">
        <v>167</v>
      </c>
      <c r="I40" s="61" t="s">
        <v>167</v>
      </c>
      <c r="J40" s="61" t="s">
        <v>167</v>
      </c>
      <c r="K40" s="61" t="s">
        <v>167</v>
      </c>
      <c r="L40" s="61" t="s">
        <v>167</v>
      </c>
      <c r="M40" s="61" t="s">
        <v>167</v>
      </c>
      <c r="N40" s="61" t="s">
        <v>167</v>
      </c>
      <c r="O40" s="61" t="s">
        <v>167</v>
      </c>
      <c r="P40" s="61" t="s">
        <v>167</v>
      </c>
      <c r="Q40" s="61" t="s">
        <v>167</v>
      </c>
      <c r="R40" s="61" t="s">
        <v>167</v>
      </c>
      <c r="S40" s="61" t="s">
        <v>167</v>
      </c>
      <c r="T40" s="61" t="s">
        <v>167</v>
      </c>
      <c r="U40" s="61" t="s">
        <v>167</v>
      </c>
      <c r="V40" s="61" t="s">
        <v>167</v>
      </c>
      <c r="W40" s="61" t="s">
        <v>167</v>
      </c>
      <c r="X40" s="61" t="s">
        <v>167</v>
      </c>
      <c r="Y40" s="61" t="s">
        <v>167</v>
      </c>
      <c r="Z40" s="61" t="s">
        <v>167</v>
      </c>
      <c r="AA40" s="61" t="s">
        <v>167</v>
      </c>
      <c r="AB40" s="61" t="s">
        <v>167</v>
      </c>
      <c r="AC40" s="61" t="s">
        <v>167</v>
      </c>
      <c r="AD40" s="61" t="s">
        <v>167</v>
      </c>
      <c r="AE40" s="61" t="s">
        <v>167</v>
      </c>
      <c r="AF40" s="61" t="s">
        <v>167</v>
      </c>
      <c r="AG40" s="61" t="s">
        <v>167</v>
      </c>
      <c r="AH40" s="61" t="s">
        <v>167</v>
      </c>
      <c r="AI40" s="61" t="s">
        <v>167</v>
      </c>
      <c r="AJ40" s="61" t="s">
        <v>167</v>
      </c>
      <c r="AK40" s="61" t="s">
        <v>167</v>
      </c>
      <c r="AL40" s="61" t="s">
        <v>167</v>
      </c>
      <c r="AM40" s="61" t="s">
        <v>167</v>
      </c>
      <c r="AN40" s="61" t="s">
        <v>167</v>
      </c>
      <c r="AO40" s="61" t="s">
        <v>167</v>
      </c>
      <c r="AP40" s="61" t="s">
        <v>167</v>
      </c>
      <c r="AQ40" s="61" t="s">
        <v>167</v>
      </c>
      <c r="AR40" s="61" t="s">
        <v>167</v>
      </c>
      <c r="AS40" s="61" t="s">
        <v>167</v>
      </c>
      <c r="AT40" s="61" t="s">
        <v>167</v>
      </c>
      <c r="AU40" s="61" t="s">
        <v>167</v>
      </c>
      <c r="AV40" s="61" t="s">
        <v>167</v>
      </c>
      <c r="AW40" s="61" t="s">
        <v>167</v>
      </c>
      <c r="AX40" s="61" t="s">
        <v>167</v>
      </c>
      <c r="AY40" s="61" t="s">
        <v>167</v>
      </c>
      <c r="AZ40" s="61" t="s">
        <v>167</v>
      </c>
      <c r="BA40" s="61" t="s">
        <v>167</v>
      </c>
      <c r="BB40" s="61" t="s">
        <v>167</v>
      </c>
      <c r="BC40" s="61" t="s">
        <v>167</v>
      </c>
      <c r="BD40" s="61" t="s">
        <v>167</v>
      </c>
      <c r="BE40" s="61" t="s">
        <v>167</v>
      </c>
      <c r="BF40" s="61" t="s">
        <v>167</v>
      </c>
      <c r="BG40" s="61" t="s">
        <v>167</v>
      </c>
      <c r="BH40" s="61" t="s">
        <v>167</v>
      </c>
      <c r="BI40" s="61" t="s">
        <v>167</v>
      </c>
      <c r="BJ40" s="61" t="s">
        <v>167</v>
      </c>
      <c r="BK40" s="61" t="s">
        <v>167</v>
      </c>
      <c r="BL40" s="61" t="s">
        <v>167</v>
      </c>
      <c r="BM40" s="61" t="s">
        <v>167</v>
      </c>
      <c r="BN40" s="61" t="s">
        <v>167</v>
      </c>
      <c r="BO40" s="61" t="s">
        <v>167</v>
      </c>
      <c r="BP40" s="61" t="s">
        <v>167</v>
      </c>
      <c r="BQ40" s="61" t="s">
        <v>167</v>
      </c>
      <c r="BR40" s="61" t="s">
        <v>167</v>
      </c>
      <c r="BS40" s="61" t="s">
        <v>167</v>
      </c>
      <c r="BT40" s="61" t="s">
        <v>167</v>
      </c>
      <c r="BU40" s="61" t="s">
        <v>167</v>
      </c>
      <c r="BV40" s="61" t="s">
        <v>167</v>
      </c>
      <c r="BW40" s="61" t="s">
        <v>167</v>
      </c>
      <c r="BX40" s="61" t="s">
        <v>167</v>
      </c>
      <c r="BY40" s="61" t="s">
        <v>167</v>
      </c>
      <c r="BZ40" s="61" t="s">
        <v>167</v>
      </c>
      <c r="CA40" s="61" t="s">
        <v>167</v>
      </c>
      <c r="CB40" s="61" t="s">
        <v>167</v>
      </c>
      <c r="CC40" s="61" t="s">
        <v>167</v>
      </c>
      <c r="CD40" s="61" t="s">
        <v>167</v>
      </c>
      <c r="CE40" s="61" t="s">
        <v>167</v>
      </c>
      <c r="CF40" s="61" t="s">
        <v>167</v>
      </c>
      <c r="CG40" s="61" t="s">
        <v>167</v>
      </c>
      <c r="CH40" s="61" t="s">
        <v>167</v>
      </c>
      <c r="CI40" s="61" t="s">
        <v>167</v>
      </c>
      <c r="CJ40" s="61" t="s">
        <v>167</v>
      </c>
      <c r="CK40" s="61" t="s">
        <v>167</v>
      </c>
      <c r="CL40" s="61" t="s">
        <v>167</v>
      </c>
      <c r="CM40" s="61" t="s">
        <v>167</v>
      </c>
      <c r="CN40" s="61" t="s">
        <v>167</v>
      </c>
      <c r="CO40" s="61" t="s">
        <v>167</v>
      </c>
      <c r="CP40" s="61" t="s">
        <v>167</v>
      </c>
      <c r="CQ40" s="61" t="s">
        <v>167</v>
      </c>
      <c r="CR40" s="61" t="s">
        <v>167</v>
      </c>
      <c r="CS40" s="61" t="s">
        <v>167</v>
      </c>
      <c r="CT40" s="61" t="s">
        <v>167</v>
      </c>
      <c r="CU40" s="61" t="s">
        <v>167</v>
      </c>
      <c r="CV40" s="61" t="s">
        <v>167</v>
      </c>
      <c r="CW40" s="61" t="s">
        <v>167</v>
      </c>
      <c r="CX40" s="61" t="s">
        <v>167</v>
      </c>
      <c r="CY40" s="61" t="s">
        <v>167</v>
      </c>
      <c r="CZ40" s="61" t="s">
        <v>167</v>
      </c>
    </row>
    <row r="41" spans="1:104" ht="28.5" x14ac:dyDescent="0.2">
      <c r="A41" s="16" t="s">
        <v>386</v>
      </c>
      <c r="B41" s="9" t="s">
        <v>375</v>
      </c>
      <c r="C41" s="15" t="s">
        <v>376</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x14ac:dyDescent="0.2">
      <c r="A42" s="16" t="s">
        <v>387</v>
      </c>
      <c r="B42" s="9" t="s">
        <v>378</v>
      </c>
      <c r="C42" s="15" t="s">
        <v>379</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x14ac:dyDescent="0.2">
      <c r="A43" s="16"/>
      <c r="B43" s="219" t="s">
        <v>388</v>
      </c>
      <c r="C43" s="15" t="s">
        <v>389</v>
      </c>
      <c r="D43" s="15" t="s">
        <v>161</v>
      </c>
      <c r="E43" s="207" t="s">
        <v>162</v>
      </c>
      <c r="F43" s="208" t="s">
        <v>162</v>
      </c>
      <c r="G43" s="208" t="s">
        <v>162</v>
      </c>
      <c r="H43" s="208" t="s">
        <v>162</v>
      </c>
      <c r="I43" s="208" t="s">
        <v>162</v>
      </c>
      <c r="J43" s="208" t="s">
        <v>162</v>
      </c>
      <c r="K43" s="208" t="s">
        <v>162</v>
      </c>
      <c r="L43" s="208" t="s">
        <v>162</v>
      </c>
      <c r="M43" s="208" t="s">
        <v>162</v>
      </c>
      <c r="N43" s="208" t="s">
        <v>162</v>
      </c>
      <c r="O43" s="208" t="s">
        <v>162</v>
      </c>
      <c r="P43" s="208" t="s">
        <v>162</v>
      </c>
      <c r="Q43" s="208" t="s">
        <v>162</v>
      </c>
      <c r="R43" s="208" t="s">
        <v>162</v>
      </c>
      <c r="S43" s="208" t="s">
        <v>162</v>
      </c>
      <c r="T43" s="208" t="s">
        <v>162</v>
      </c>
      <c r="U43" s="208" t="s">
        <v>162</v>
      </c>
      <c r="V43" s="208" t="s">
        <v>162</v>
      </c>
      <c r="W43" s="208" t="s">
        <v>162</v>
      </c>
      <c r="X43" s="208" t="s">
        <v>162</v>
      </c>
      <c r="Y43" s="208" t="s">
        <v>162</v>
      </c>
      <c r="Z43" s="208" t="s">
        <v>162</v>
      </c>
      <c r="AA43" s="208" t="s">
        <v>162</v>
      </c>
      <c r="AB43" s="208" t="s">
        <v>162</v>
      </c>
      <c r="AC43" s="208" t="s">
        <v>162</v>
      </c>
      <c r="AD43" s="208" t="s">
        <v>162</v>
      </c>
      <c r="AE43" s="208" t="s">
        <v>162</v>
      </c>
      <c r="AF43" s="208" t="s">
        <v>162</v>
      </c>
      <c r="AG43" s="208" t="s">
        <v>162</v>
      </c>
      <c r="AH43" s="208" t="s">
        <v>162</v>
      </c>
      <c r="AI43" s="208" t="s">
        <v>162</v>
      </c>
      <c r="AJ43" s="208" t="s">
        <v>162</v>
      </c>
      <c r="AK43" s="208" t="s">
        <v>162</v>
      </c>
      <c r="AL43" s="208" t="s">
        <v>162</v>
      </c>
      <c r="AM43" s="208" t="s">
        <v>162</v>
      </c>
      <c r="AN43" s="208" t="s">
        <v>162</v>
      </c>
      <c r="AO43" s="208" t="s">
        <v>162</v>
      </c>
      <c r="AP43" s="208" t="s">
        <v>162</v>
      </c>
      <c r="AQ43" s="208" t="s">
        <v>162</v>
      </c>
      <c r="AR43" s="208" t="s">
        <v>162</v>
      </c>
      <c r="AS43" s="208" t="s">
        <v>162</v>
      </c>
      <c r="AT43" s="208" t="s">
        <v>162</v>
      </c>
      <c r="AU43" s="208" t="s">
        <v>162</v>
      </c>
      <c r="AV43" s="208" t="s">
        <v>162</v>
      </c>
      <c r="AW43" s="208" t="s">
        <v>162</v>
      </c>
      <c r="AX43" s="208" t="s">
        <v>162</v>
      </c>
      <c r="AY43" s="208" t="s">
        <v>162</v>
      </c>
      <c r="AZ43" s="208" t="s">
        <v>162</v>
      </c>
      <c r="BA43" s="208" t="s">
        <v>162</v>
      </c>
      <c r="BB43" s="208" t="s">
        <v>162</v>
      </c>
      <c r="BC43" s="208" t="s">
        <v>162</v>
      </c>
      <c r="BD43" s="208" t="s">
        <v>162</v>
      </c>
      <c r="BE43" s="208" t="s">
        <v>162</v>
      </c>
      <c r="BF43" s="208" t="s">
        <v>162</v>
      </c>
      <c r="BG43" s="208" t="s">
        <v>162</v>
      </c>
      <c r="BH43" s="208" t="s">
        <v>162</v>
      </c>
      <c r="BI43" s="208" t="s">
        <v>162</v>
      </c>
      <c r="BJ43" s="208" t="s">
        <v>162</v>
      </c>
      <c r="BK43" s="208" t="s">
        <v>162</v>
      </c>
      <c r="BL43" s="208" t="s">
        <v>162</v>
      </c>
      <c r="BM43" s="208" t="s">
        <v>162</v>
      </c>
      <c r="BN43" s="208" t="s">
        <v>162</v>
      </c>
      <c r="BO43" s="208" t="s">
        <v>162</v>
      </c>
      <c r="BP43" s="208" t="s">
        <v>162</v>
      </c>
      <c r="BQ43" s="208" t="s">
        <v>162</v>
      </c>
      <c r="BR43" s="208" t="s">
        <v>162</v>
      </c>
      <c r="BS43" s="208" t="s">
        <v>162</v>
      </c>
      <c r="BT43" s="208" t="s">
        <v>162</v>
      </c>
      <c r="BU43" s="208" t="s">
        <v>162</v>
      </c>
      <c r="BV43" s="208" t="s">
        <v>162</v>
      </c>
      <c r="BW43" s="208" t="s">
        <v>162</v>
      </c>
      <c r="BX43" s="208" t="s">
        <v>162</v>
      </c>
      <c r="BY43" s="208" t="s">
        <v>162</v>
      </c>
      <c r="BZ43" s="208" t="s">
        <v>162</v>
      </c>
      <c r="CA43" s="208" t="s">
        <v>162</v>
      </c>
      <c r="CB43" s="208" t="s">
        <v>162</v>
      </c>
      <c r="CC43" s="208" t="s">
        <v>162</v>
      </c>
      <c r="CD43" s="208" t="s">
        <v>162</v>
      </c>
      <c r="CE43" s="208" t="s">
        <v>162</v>
      </c>
      <c r="CF43" s="208" t="s">
        <v>162</v>
      </c>
      <c r="CG43" s="208" t="s">
        <v>162</v>
      </c>
      <c r="CH43" s="208" t="s">
        <v>162</v>
      </c>
      <c r="CI43" s="208" t="s">
        <v>162</v>
      </c>
      <c r="CJ43" s="208" t="s">
        <v>162</v>
      </c>
      <c r="CK43" s="208" t="s">
        <v>162</v>
      </c>
      <c r="CL43" s="208" t="s">
        <v>162</v>
      </c>
      <c r="CM43" s="208" t="s">
        <v>162</v>
      </c>
      <c r="CN43" s="208" t="s">
        <v>162</v>
      </c>
      <c r="CO43" s="208" t="s">
        <v>162</v>
      </c>
      <c r="CP43" s="208" t="s">
        <v>162</v>
      </c>
      <c r="CQ43" s="208" t="s">
        <v>162</v>
      </c>
      <c r="CR43" s="208" t="s">
        <v>162</v>
      </c>
      <c r="CS43" s="208" t="s">
        <v>162</v>
      </c>
      <c r="CT43" s="208" t="s">
        <v>162</v>
      </c>
      <c r="CU43" s="208" t="s">
        <v>162</v>
      </c>
      <c r="CV43" s="208" t="s">
        <v>162</v>
      </c>
      <c r="CW43" s="208" t="s">
        <v>162</v>
      </c>
      <c r="CX43" s="208" t="s">
        <v>162</v>
      </c>
      <c r="CY43" s="208" t="s">
        <v>162</v>
      </c>
      <c r="CZ43" s="208" t="s">
        <v>162</v>
      </c>
    </row>
    <row r="44" spans="1:104" x14ac:dyDescent="0.2">
      <c r="A44" s="16" t="s">
        <v>390</v>
      </c>
      <c r="B44" s="9" t="s">
        <v>366</v>
      </c>
      <c r="C44" s="15" t="s">
        <v>367</v>
      </c>
      <c r="D44" s="15" t="s">
        <v>58</v>
      </c>
      <c r="E44" s="84" t="s">
        <v>167</v>
      </c>
      <c r="F44" s="61" t="s">
        <v>167</v>
      </c>
      <c r="G44" s="61" t="s">
        <v>167</v>
      </c>
      <c r="H44" s="61" t="s">
        <v>167</v>
      </c>
      <c r="I44" s="61" t="s">
        <v>167</v>
      </c>
      <c r="J44" s="61" t="s">
        <v>167</v>
      </c>
      <c r="K44" s="61" t="s">
        <v>167</v>
      </c>
      <c r="L44" s="61" t="s">
        <v>167</v>
      </c>
      <c r="M44" s="61" t="s">
        <v>167</v>
      </c>
      <c r="N44" s="61" t="s">
        <v>167</v>
      </c>
      <c r="O44" s="61" t="s">
        <v>167</v>
      </c>
      <c r="P44" s="61" t="s">
        <v>167</v>
      </c>
      <c r="Q44" s="61" t="s">
        <v>167</v>
      </c>
      <c r="R44" s="61" t="s">
        <v>167</v>
      </c>
      <c r="S44" s="61" t="s">
        <v>167</v>
      </c>
      <c r="T44" s="61" t="s">
        <v>167</v>
      </c>
      <c r="U44" s="61" t="s">
        <v>167</v>
      </c>
      <c r="V44" s="61" t="s">
        <v>167</v>
      </c>
      <c r="W44" s="61" t="s">
        <v>167</v>
      </c>
      <c r="X44" s="61" t="s">
        <v>167</v>
      </c>
      <c r="Y44" s="61" t="s">
        <v>167</v>
      </c>
      <c r="Z44" s="61" t="s">
        <v>167</v>
      </c>
      <c r="AA44" s="61" t="s">
        <v>167</v>
      </c>
      <c r="AB44" s="61" t="s">
        <v>167</v>
      </c>
      <c r="AC44" s="61" t="s">
        <v>167</v>
      </c>
      <c r="AD44" s="61" t="s">
        <v>167</v>
      </c>
      <c r="AE44" s="61" t="s">
        <v>167</v>
      </c>
      <c r="AF44" s="61" t="s">
        <v>167</v>
      </c>
      <c r="AG44" s="61" t="s">
        <v>167</v>
      </c>
      <c r="AH44" s="61" t="s">
        <v>167</v>
      </c>
      <c r="AI44" s="61" t="s">
        <v>167</v>
      </c>
      <c r="AJ44" s="61" t="s">
        <v>167</v>
      </c>
      <c r="AK44" s="61" t="s">
        <v>167</v>
      </c>
      <c r="AL44" s="61" t="s">
        <v>167</v>
      </c>
      <c r="AM44" s="61" t="s">
        <v>167</v>
      </c>
      <c r="AN44" s="61" t="s">
        <v>167</v>
      </c>
      <c r="AO44" s="61" t="s">
        <v>167</v>
      </c>
      <c r="AP44" s="61" t="s">
        <v>167</v>
      </c>
      <c r="AQ44" s="61" t="s">
        <v>167</v>
      </c>
      <c r="AR44" s="61" t="s">
        <v>167</v>
      </c>
      <c r="AS44" s="61" t="s">
        <v>167</v>
      </c>
      <c r="AT44" s="61" t="s">
        <v>167</v>
      </c>
      <c r="AU44" s="61" t="s">
        <v>167</v>
      </c>
      <c r="AV44" s="61" t="s">
        <v>167</v>
      </c>
      <c r="AW44" s="61" t="s">
        <v>167</v>
      </c>
      <c r="AX44" s="61" t="s">
        <v>167</v>
      </c>
      <c r="AY44" s="61" t="s">
        <v>167</v>
      </c>
      <c r="AZ44" s="61" t="s">
        <v>167</v>
      </c>
      <c r="BA44" s="61" t="s">
        <v>167</v>
      </c>
      <c r="BB44" s="61" t="s">
        <v>167</v>
      </c>
      <c r="BC44" s="61" t="s">
        <v>167</v>
      </c>
      <c r="BD44" s="61" t="s">
        <v>167</v>
      </c>
      <c r="BE44" s="61" t="s">
        <v>167</v>
      </c>
      <c r="BF44" s="61" t="s">
        <v>167</v>
      </c>
      <c r="BG44" s="61" t="s">
        <v>167</v>
      </c>
      <c r="BH44" s="61" t="s">
        <v>167</v>
      </c>
      <c r="BI44" s="61" t="s">
        <v>167</v>
      </c>
      <c r="BJ44" s="61" t="s">
        <v>167</v>
      </c>
      <c r="BK44" s="61" t="s">
        <v>167</v>
      </c>
      <c r="BL44" s="61" t="s">
        <v>167</v>
      </c>
      <c r="BM44" s="61" t="s">
        <v>167</v>
      </c>
      <c r="BN44" s="61" t="s">
        <v>167</v>
      </c>
      <c r="BO44" s="61" t="s">
        <v>167</v>
      </c>
      <c r="BP44" s="61" t="s">
        <v>167</v>
      </c>
      <c r="BQ44" s="61" t="s">
        <v>167</v>
      </c>
      <c r="BR44" s="61" t="s">
        <v>167</v>
      </c>
      <c r="BS44" s="61" t="s">
        <v>167</v>
      </c>
      <c r="BT44" s="61" t="s">
        <v>167</v>
      </c>
      <c r="BU44" s="61" t="s">
        <v>167</v>
      </c>
      <c r="BV44" s="61" t="s">
        <v>167</v>
      </c>
      <c r="BW44" s="61" t="s">
        <v>167</v>
      </c>
      <c r="BX44" s="61" t="s">
        <v>167</v>
      </c>
      <c r="BY44" s="61" t="s">
        <v>167</v>
      </c>
      <c r="BZ44" s="61" t="s">
        <v>167</v>
      </c>
      <c r="CA44" s="61" t="s">
        <v>167</v>
      </c>
      <c r="CB44" s="61" t="s">
        <v>167</v>
      </c>
      <c r="CC44" s="61" t="s">
        <v>167</v>
      </c>
      <c r="CD44" s="61" t="s">
        <v>167</v>
      </c>
      <c r="CE44" s="61" t="s">
        <v>167</v>
      </c>
      <c r="CF44" s="61" t="s">
        <v>167</v>
      </c>
      <c r="CG44" s="61" t="s">
        <v>167</v>
      </c>
      <c r="CH44" s="61" t="s">
        <v>167</v>
      </c>
      <c r="CI44" s="61" t="s">
        <v>167</v>
      </c>
      <c r="CJ44" s="61" t="s">
        <v>167</v>
      </c>
      <c r="CK44" s="61" t="s">
        <v>167</v>
      </c>
      <c r="CL44" s="61" t="s">
        <v>167</v>
      </c>
      <c r="CM44" s="61" t="s">
        <v>167</v>
      </c>
      <c r="CN44" s="61" t="s">
        <v>167</v>
      </c>
      <c r="CO44" s="61" t="s">
        <v>167</v>
      </c>
      <c r="CP44" s="61" t="s">
        <v>167</v>
      </c>
      <c r="CQ44" s="61" t="s">
        <v>167</v>
      </c>
      <c r="CR44" s="61" t="s">
        <v>167</v>
      </c>
      <c r="CS44" s="61" t="s">
        <v>167</v>
      </c>
      <c r="CT44" s="61" t="s">
        <v>167</v>
      </c>
      <c r="CU44" s="61" t="s">
        <v>167</v>
      </c>
      <c r="CV44" s="61" t="s">
        <v>167</v>
      </c>
      <c r="CW44" s="61" t="s">
        <v>167</v>
      </c>
      <c r="CX44" s="61" t="s">
        <v>167</v>
      </c>
      <c r="CY44" s="61" t="s">
        <v>167</v>
      </c>
      <c r="CZ44" s="61" t="s">
        <v>167</v>
      </c>
    </row>
    <row r="45" spans="1:104" x14ac:dyDescent="0.2">
      <c r="A45" s="16" t="s">
        <v>391</v>
      </c>
      <c r="B45" s="9" t="s">
        <v>369</v>
      </c>
      <c r="C45" s="15" t="s">
        <v>367</v>
      </c>
      <c r="D45" s="15" t="s">
        <v>58</v>
      </c>
      <c r="E45" s="84" t="s">
        <v>167</v>
      </c>
      <c r="F45" s="61" t="s">
        <v>167</v>
      </c>
      <c r="G45" s="61" t="s">
        <v>167</v>
      </c>
      <c r="H45" s="61" t="s">
        <v>167</v>
      </c>
      <c r="I45" s="61" t="s">
        <v>167</v>
      </c>
      <c r="J45" s="61" t="s">
        <v>167</v>
      </c>
      <c r="K45" s="61" t="s">
        <v>167</v>
      </c>
      <c r="L45" s="61" t="s">
        <v>167</v>
      </c>
      <c r="M45" s="61" t="s">
        <v>167</v>
      </c>
      <c r="N45" s="61" t="s">
        <v>167</v>
      </c>
      <c r="O45" s="61" t="s">
        <v>167</v>
      </c>
      <c r="P45" s="61" t="s">
        <v>167</v>
      </c>
      <c r="Q45" s="61" t="s">
        <v>167</v>
      </c>
      <c r="R45" s="61" t="s">
        <v>167</v>
      </c>
      <c r="S45" s="61" t="s">
        <v>167</v>
      </c>
      <c r="T45" s="61" t="s">
        <v>167</v>
      </c>
      <c r="U45" s="61" t="s">
        <v>167</v>
      </c>
      <c r="V45" s="61" t="s">
        <v>167</v>
      </c>
      <c r="W45" s="61" t="s">
        <v>167</v>
      </c>
      <c r="X45" s="61" t="s">
        <v>167</v>
      </c>
      <c r="Y45" s="61" t="s">
        <v>167</v>
      </c>
      <c r="Z45" s="61" t="s">
        <v>167</v>
      </c>
      <c r="AA45" s="61" t="s">
        <v>167</v>
      </c>
      <c r="AB45" s="61" t="s">
        <v>167</v>
      </c>
      <c r="AC45" s="61" t="s">
        <v>167</v>
      </c>
      <c r="AD45" s="61" t="s">
        <v>167</v>
      </c>
      <c r="AE45" s="61" t="s">
        <v>167</v>
      </c>
      <c r="AF45" s="61" t="s">
        <v>167</v>
      </c>
      <c r="AG45" s="61" t="s">
        <v>167</v>
      </c>
      <c r="AH45" s="61" t="s">
        <v>167</v>
      </c>
      <c r="AI45" s="61" t="s">
        <v>167</v>
      </c>
      <c r="AJ45" s="61" t="s">
        <v>167</v>
      </c>
      <c r="AK45" s="61" t="s">
        <v>167</v>
      </c>
      <c r="AL45" s="61" t="s">
        <v>167</v>
      </c>
      <c r="AM45" s="61" t="s">
        <v>167</v>
      </c>
      <c r="AN45" s="61" t="s">
        <v>167</v>
      </c>
      <c r="AO45" s="61" t="s">
        <v>167</v>
      </c>
      <c r="AP45" s="61" t="s">
        <v>167</v>
      </c>
      <c r="AQ45" s="61" t="s">
        <v>167</v>
      </c>
      <c r="AR45" s="61" t="s">
        <v>167</v>
      </c>
      <c r="AS45" s="61" t="s">
        <v>167</v>
      </c>
      <c r="AT45" s="61" t="s">
        <v>167</v>
      </c>
      <c r="AU45" s="61" t="s">
        <v>167</v>
      </c>
      <c r="AV45" s="61" t="s">
        <v>167</v>
      </c>
      <c r="AW45" s="61" t="s">
        <v>167</v>
      </c>
      <c r="AX45" s="61" t="s">
        <v>167</v>
      </c>
      <c r="AY45" s="61" t="s">
        <v>167</v>
      </c>
      <c r="AZ45" s="61" t="s">
        <v>167</v>
      </c>
      <c r="BA45" s="61" t="s">
        <v>167</v>
      </c>
      <c r="BB45" s="61" t="s">
        <v>167</v>
      </c>
      <c r="BC45" s="61" t="s">
        <v>167</v>
      </c>
      <c r="BD45" s="61" t="s">
        <v>167</v>
      </c>
      <c r="BE45" s="61" t="s">
        <v>167</v>
      </c>
      <c r="BF45" s="61" t="s">
        <v>167</v>
      </c>
      <c r="BG45" s="61" t="s">
        <v>167</v>
      </c>
      <c r="BH45" s="61" t="s">
        <v>167</v>
      </c>
      <c r="BI45" s="61" t="s">
        <v>167</v>
      </c>
      <c r="BJ45" s="61" t="s">
        <v>167</v>
      </c>
      <c r="BK45" s="61" t="s">
        <v>167</v>
      </c>
      <c r="BL45" s="61" t="s">
        <v>167</v>
      </c>
      <c r="BM45" s="61" t="s">
        <v>167</v>
      </c>
      <c r="BN45" s="61" t="s">
        <v>167</v>
      </c>
      <c r="BO45" s="61" t="s">
        <v>167</v>
      </c>
      <c r="BP45" s="61" t="s">
        <v>167</v>
      </c>
      <c r="BQ45" s="61" t="s">
        <v>167</v>
      </c>
      <c r="BR45" s="61" t="s">
        <v>167</v>
      </c>
      <c r="BS45" s="61" t="s">
        <v>167</v>
      </c>
      <c r="BT45" s="61" t="s">
        <v>167</v>
      </c>
      <c r="BU45" s="61" t="s">
        <v>167</v>
      </c>
      <c r="BV45" s="61" t="s">
        <v>167</v>
      </c>
      <c r="BW45" s="61" t="s">
        <v>167</v>
      </c>
      <c r="BX45" s="61" t="s">
        <v>167</v>
      </c>
      <c r="BY45" s="61" t="s">
        <v>167</v>
      </c>
      <c r="BZ45" s="61" t="s">
        <v>167</v>
      </c>
      <c r="CA45" s="61" t="s">
        <v>167</v>
      </c>
      <c r="CB45" s="61" t="s">
        <v>167</v>
      </c>
      <c r="CC45" s="61" t="s">
        <v>167</v>
      </c>
      <c r="CD45" s="61" t="s">
        <v>167</v>
      </c>
      <c r="CE45" s="61" t="s">
        <v>167</v>
      </c>
      <c r="CF45" s="61" t="s">
        <v>167</v>
      </c>
      <c r="CG45" s="61" t="s">
        <v>167</v>
      </c>
      <c r="CH45" s="61" t="s">
        <v>167</v>
      </c>
      <c r="CI45" s="61" t="s">
        <v>167</v>
      </c>
      <c r="CJ45" s="61" t="s">
        <v>167</v>
      </c>
      <c r="CK45" s="61" t="s">
        <v>167</v>
      </c>
      <c r="CL45" s="61" t="s">
        <v>167</v>
      </c>
      <c r="CM45" s="61" t="s">
        <v>167</v>
      </c>
      <c r="CN45" s="61" t="s">
        <v>167</v>
      </c>
      <c r="CO45" s="61" t="s">
        <v>167</v>
      </c>
      <c r="CP45" s="61" t="s">
        <v>167</v>
      </c>
      <c r="CQ45" s="61" t="s">
        <v>167</v>
      </c>
      <c r="CR45" s="61" t="s">
        <v>167</v>
      </c>
      <c r="CS45" s="61" t="s">
        <v>167</v>
      </c>
      <c r="CT45" s="61" t="s">
        <v>167</v>
      </c>
      <c r="CU45" s="61" t="s">
        <v>167</v>
      </c>
      <c r="CV45" s="61" t="s">
        <v>167</v>
      </c>
      <c r="CW45" s="61" t="s">
        <v>167</v>
      </c>
      <c r="CX45" s="61" t="s">
        <v>167</v>
      </c>
      <c r="CY45" s="61" t="s">
        <v>167</v>
      </c>
      <c r="CZ45" s="61" t="s">
        <v>167</v>
      </c>
    </row>
    <row r="46" spans="1:104" x14ac:dyDescent="0.2">
      <c r="A46" s="16" t="s">
        <v>392</v>
      </c>
      <c r="B46" s="9" t="s">
        <v>371</v>
      </c>
      <c r="C46" s="15" t="s">
        <v>367</v>
      </c>
      <c r="D46" s="15" t="s">
        <v>58</v>
      </c>
      <c r="E46" s="84" t="s">
        <v>167</v>
      </c>
      <c r="F46" s="61" t="s">
        <v>167</v>
      </c>
      <c r="G46" s="61" t="s">
        <v>167</v>
      </c>
      <c r="H46" s="61" t="s">
        <v>167</v>
      </c>
      <c r="I46" s="61" t="s">
        <v>167</v>
      </c>
      <c r="J46" s="61" t="s">
        <v>167</v>
      </c>
      <c r="K46" s="61" t="s">
        <v>167</v>
      </c>
      <c r="L46" s="61" t="s">
        <v>167</v>
      </c>
      <c r="M46" s="61" t="s">
        <v>167</v>
      </c>
      <c r="N46" s="61" t="s">
        <v>167</v>
      </c>
      <c r="O46" s="61" t="s">
        <v>167</v>
      </c>
      <c r="P46" s="61" t="s">
        <v>167</v>
      </c>
      <c r="Q46" s="61" t="s">
        <v>167</v>
      </c>
      <c r="R46" s="61" t="s">
        <v>167</v>
      </c>
      <c r="S46" s="61" t="s">
        <v>167</v>
      </c>
      <c r="T46" s="61" t="s">
        <v>167</v>
      </c>
      <c r="U46" s="61" t="s">
        <v>167</v>
      </c>
      <c r="V46" s="61" t="s">
        <v>167</v>
      </c>
      <c r="W46" s="61" t="s">
        <v>167</v>
      </c>
      <c r="X46" s="61" t="s">
        <v>167</v>
      </c>
      <c r="Y46" s="61" t="s">
        <v>167</v>
      </c>
      <c r="Z46" s="61" t="s">
        <v>167</v>
      </c>
      <c r="AA46" s="61" t="s">
        <v>167</v>
      </c>
      <c r="AB46" s="61" t="s">
        <v>167</v>
      </c>
      <c r="AC46" s="61" t="s">
        <v>167</v>
      </c>
      <c r="AD46" s="61" t="s">
        <v>167</v>
      </c>
      <c r="AE46" s="61" t="s">
        <v>167</v>
      </c>
      <c r="AF46" s="61" t="s">
        <v>167</v>
      </c>
      <c r="AG46" s="61" t="s">
        <v>167</v>
      </c>
      <c r="AH46" s="61" t="s">
        <v>167</v>
      </c>
      <c r="AI46" s="61" t="s">
        <v>167</v>
      </c>
      <c r="AJ46" s="61" t="s">
        <v>167</v>
      </c>
      <c r="AK46" s="61" t="s">
        <v>167</v>
      </c>
      <c r="AL46" s="61" t="s">
        <v>167</v>
      </c>
      <c r="AM46" s="61" t="s">
        <v>167</v>
      </c>
      <c r="AN46" s="61" t="s">
        <v>167</v>
      </c>
      <c r="AO46" s="61" t="s">
        <v>167</v>
      </c>
      <c r="AP46" s="61" t="s">
        <v>167</v>
      </c>
      <c r="AQ46" s="61" t="s">
        <v>167</v>
      </c>
      <c r="AR46" s="61" t="s">
        <v>167</v>
      </c>
      <c r="AS46" s="61" t="s">
        <v>167</v>
      </c>
      <c r="AT46" s="61" t="s">
        <v>167</v>
      </c>
      <c r="AU46" s="61" t="s">
        <v>167</v>
      </c>
      <c r="AV46" s="61" t="s">
        <v>167</v>
      </c>
      <c r="AW46" s="61" t="s">
        <v>167</v>
      </c>
      <c r="AX46" s="61" t="s">
        <v>167</v>
      </c>
      <c r="AY46" s="61" t="s">
        <v>167</v>
      </c>
      <c r="AZ46" s="61" t="s">
        <v>167</v>
      </c>
      <c r="BA46" s="61" t="s">
        <v>167</v>
      </c>
      <c r="BB46" s="61" t="s">
        <v>167</v>
      </c>
      <c r="BC46" s="61" t="s">
        <v>167</v>
      </c>
      <c r="BD46" s="61" t="s">
        <v>167</v>
      </c>
      <c r="BE46" s="61" t="s">
        <v>167</v>
      </c>
      <c r="BF46" s="61" t="s">
        <v>167</v>
      </c>
      <c r="BG46" s="61" t="s">
        <v>167</v>
      </c>
      <c r="BH46" s="61" t="s">
        <v>167</v>
      </c>
      <c r="BI46" s="61" t="s">
        <v>167</v>
      </c>
      <c r="BJ46" s="61" t="s">
        <v>167</v>
      </c>
      <c r="BK46" s="61" t="s">
        <v>167</v>
      </c>
      <c r="BL46" s="61" t="s">
        <v>167</v>
      </c>
      <c r="BM46" s="61" t="s">
        <v>167</v>
      </c>
      <c r="BN46" s="61" t="s">
        <v>167</v>
      </c>
      <c r="BO46" s="61" t="s">
        <v>167</v>
      </c>
      <c r="BP46" s="61" t="s">
        <v>167</v>
      </c>
      <c r="BQ46" s="61" t="s">
        <v>167</v>
      </c>
      <c r="BR46" s="61" t="s">
        <v>167</v>
      </c>
      <c r="BS46" s="61" t="s">
        <v>167</v>
      </c>
      <c r="BT46" s="61" t="s">
        <v>167</v>
      </c>
      <c r="BU46" s="61" t="s">
        <v>167</v>
      </c>
      <c r="BV46" s="61" t="s">
        <v>167</v>
      </c>
      <c r="BW46" s="61" t="s">
        <v>167</v>
      </c>
      <c r="BX46" s="61" t="s">
        <v>167</v>
      </c>
      <c r="BY46" s="61" t="s">
        <v>167</v>
      </c>
      <c r="BZ46" s="61" t="s">
        <v>167</v>
      </c>
      <c r="CA46" s="61" t="s">
        <v>167</v>
      </c>
      <c r="CB46" s="61" t="s">
        <v>167</v>
      </c>
      <c r="CC46" s="61" t="s">
        <v>167</v>
      </c>
      <c r="CD46" s="61" t="s">
        <v>167</v>
      </c>
      <c r="CE46" s="61" t="s">
        <v>167</v>
      </c>
      <c r="CF46" s="61" t="s">
        <v>167</v>
      </c>
      <c r="CG46" s="61" t="s">
        <v>167</v>
      </c>
      <c r="CH46" s="61" t="s">
        <v>167</v>
      </c>
      <c r="CI46" s="61" t="s">
        <v>167</v>
      </c>
      <c r="CJ46" s="61" t="s">
        <v>167</v>
      </c>
      <c r="CK46" s="61" t="s">
        <v>167</v>
      </c>
      <c r="CL46" s="61" t="s">
        <v>167</v>
      </c>
      <c r="CM46" s="61" t="s">
        <v>167</v>
      </c>
      <c r="CN46" s="61" t="s">
        <v>167</v>
      </c>
      <c r="CO46" s="61" t="s">
        <v>167</v>
      </c>
      <c r="CP46" s="61" t="s">
        <v>167</v>
      </c>
      <c r="CQ46" s="61" t="s">
        <v>167</v>
      </c>
      <c r="CR46" s="61" t="s">
        <v>167</v>
      </c>
      <c r="CS46" s="61" t="s">
        <v>167</v>
      </c>
      <c r="CT46" s="61" t="s">
        <v>167</v>
      </c>
      <c r="CU46" s="61" t="s">
        <v>167</v>
      </c>
      <c r="CV46" s="61" t="s">
        <v>167</v>
      </c>
      <c r="CW46" s="61" t="s">
        <v>167</v>
      </c>
      <c r="CX46" s="61" t="s">
        <v>167</v>
      </c>
      <c r="CY46" s="61" t="s">
        <v>167</v>
      </c>
      <c r="CZ46" s="61" t="s">
        <v>167</v>
      </c>
    </row>
    <row r="47" spans="1:104" x14ac:dyDescent="0.2">
      <c r="A47" s="16" t="s">
        <v>393</v>
      </c>
      <c r="B47" s="9" t="s">
        <v>373</v>
      </c>
      <c r="C47" s="15" t="s">
        <v>367</v>
      </c>
      <c r="D47" s="15" t="s">
        <v>58</v>
      </c>
      <c r="E47" s="84" t="s">
        <v>167</v>
      </c>
      <c r="F47" s="61" t="s">
        <v>167</v>
      </c>
      <c r="G47" s="61" t="s">
        <v>167</v>
      </c>
      <c r="H47" s="61" t="s">
        <v>167</v>
      </c>
      <c r="I47" s="61" t="s">
        <v>167</v>
      </c>
      <c r="J47" s="61" t="s">
        <v>167</v>
      </c>
      <c r="K47" s="61" t="s">
        <v>167</v>
      </c>
      <c r="L47" s="61" t="s">
        <v>167</v>
      </c>
      <c r="M47" s="61" t="s">
        <v>167</v>
      </c>
      <c r="N47" s="61" t="s">
        <v>167</v>
      </c>
      <c r="O47" s="61" t="s">
        <v>167</v>
      </c>
      <c r="P47" s="61" t="s">
        <v>167</v>
      </c>
      <c r="Q47" s="61" t="s">
        <v>167</v>
      </c>
      <c r="R47" s="61" t="s">
        <v>167</v>
      </c>
      <c r="S47" s="61" t="s">
        <v>167</v>
      </c>
      <c r="T47" s="61" t="s">
        <v>167</v>
      </c>
      <c r="U47" s="61" t="s">
        <v>167</v>
      </c>
      <c r="V47" s="61" t="s">
        <v>167</v>
      </c>
      <c r="W47" s="61" t="s">
        <v>167</v>
      </c>
      <c r="X47" s="61" t="s">
        <v>167</v>
      </c>
      <c r="Y47" s="61" t="s">
        <v>167</v>
      </c>
      <c r="Z47" s="61" t="s">
        <v>167</v>
      </c>
      <c r="AA47" s="61" t="s">
        <v>167</v>
      </c>
      <c r="AB47" s="61" t="s">
        <v>167</v>
      </c>
      <c r="AC47" s="61" t="s">
        <v>167</v>
      </c>
      <c r="AD47" s="61" t="s">
        <v>167</v>
      </c>
      <c r="AE47" s="61" t="s">
        <v>167</v>
      </c>
      <c r="AF47" s="61" t="s">
        <v>167</v>
      </c>
      <c r="AG47" s="61" t="s">
        <v>167</v>
      </c>
      <c r="AH47" s="61" t="s">
        <v>167</v>
      </c>
      <c r="AI47" s="61" t="s">
        <v>167</v>
      </c>
      <c r="AJ47" s="61" t="s">
        <v>167</v>
      </c>
      <c r="AK47" s="61" t="s">
        <v>167</v>
      </c>
      <c r="AL47" s="61" t="s">
        <v>167</v>
      </c>
      <c r="AM47" s="61" t="s">
        <v>167</v>
      </c>
      <c r="AN47" s="61" t="s">
        <v>167</v>
      </c>
      <c r="AO47" s="61" t="s">
        <v>167</v>
      </c>
      <c r="AP47" s="61" t="s">
        <v>167</v>
      </c>
      <c r="AQ47" s="61" t="s">
        <v>167</v>
      </c>
      <c r="AR47" s="61" t="s">
        <v>167</v>
      </c>
      <c r="AS47" s="61" t="s">
        <v>167</v>
      </c>
      <c r="AT47" s="61" t="s">
        <v>167</v>
      </c>
      <c r="AU47" s="61" t="s">
        <v>167</v>
      </c>
      <c r="AV47" s="61" t="s">
        <v>167</v>
      </c>
      <c r="AW47" s="61" t="s">
        <v>167</v>
      </c>
      <c r="AX47" s="61" t="s">
        <v>167</v>
      </c>
      <c r="AY47" s="61" t="s">
        <v>167</v>
      </c>
      <c r="AZ47" s="61" t="s">
        <v>167</v>
      </c>
      <c r="BA47" s="61" t="s">
        <v>167</v>
      </c>
      <c r="BB47" s="61" t="s">
        <v>167</v>
      </c>
      <c r="BC47" s="61" t="s">
        <v>167</v>
      </c>
      <c r="BD47" s="61" t="s">
        <v>167</v>
      </c>
      <c r="BE47" s="61" t="s">
        <v>167</v>
      </c>
      <c r="BF47" s="61" t="s">
        <v>167</v>
      </c>
      <c r="BG47" s="61" t="s">
        <v>167</v>
      </c>
      <c r="BH47" s="61" t="s">
        <v>167</v>
      </c>
      <c r="BI47" s="61" t="s">
        <v>167</v>
      </c>
      <c r="BJ47" s="61" t="s">
        <v>167</v>
      </c>
      <c r="BK47" s="61" t="s">
        <v>167</v>
      </c>
      <c r="BL47" s="61" t="s">
        <v>167</v>
      </c>
      <c r="BM47" s="61" t="s">
        <v>167</v>
      </c>
      <c r="BN47" s="61" t="s">
        <v>167</v>
      </c>
      <c r="BO47" s="61" t="s">
        <v>167</v>
      </c>
      <c r="BP47" s="61" t="s">
        <v>167</v>
      </c>
      <c r="BQ47" s="61" t="s">
        <v>167</v>
      </c>
      <c r="BR47" s="61" t="s">
        <v>167</v>
      </c>
      <c r="BS47" s="61" t="s">
        <v>167</v>
      </c>
      <c r="BT47" s="61" t="s">
        <v>167</v>
      </c>
      <c r="BU47" s="61" t="s">
        <v>167</v>
      </c>
      <c r="BV47" s="61" t="s">
        <v>167</v>
      </c>
      <c r="BW47" s="61" t="s">
        <v>167</v>
      </c>
      <c r="BX47" s="61" t="s">
        <v>167</v>
      </c>
      <c r="BY47" s="61" t="s">
        <v>167</v>
      </c>
      <c r="BZ47" s="61" t="s">
        <v>167</v>
      </c>
      <c r="CA47" s="61" t="s">
        <v>167</v>
      </c>
      <c r="CB47" s="61" t="s">
        <v>167</v>
      </c>
      <c r="CC47" s="61" t="s">
        <v>167</v>
      </c>
      <c r="CD47" s="61" t="s">
        <v>167</v>
      </c>
      <c r="CE47" s="61" t="s">
        <v>167</v>
      </c>
      <c r="CF47" s="61" t="s">
        <v>167</v>
      </c>
      <c r="CG47" s="61" t="s">
        <v>167</v>
      </c>
      <c r="CH47" s="61" t="s">
        <v>167</v>
      </c>
      <c r="CI47" s="61" t="s">
        <v>167</v>
      </c>
      <c r="CJ47" s="61" t="s">
        <v>167</v>
      </c>
      <c r="CK47" s="61" t="s">
        <v>167</v>
      </c>
      <c r="CL47" s="61" t="s">
        <v>167</v>
      </c>
      <c r="CM47" s="61" t="s">
        <v>167</v>
      </c>
      <c r="CN47" s="61" t="s">
        <v>167</v>
      </c>
      <c r="CO47" s="61" t="s">
        <v>167</v>
      </c>
      <c r="CP47" s="61" t="s">
        <v>167</v>
      </c>
      <c r="CQ47" s="61" t="s">
        <v>167</v>
      </c>
      <c r="CR47" s="61" t="s">
        <v>167</v>
      </c>
      <c r="CS47" s="61" t="s">
        <v>167</v>
      </c>
      <c r="CT47" s="61" t="s">
        <v>167</v>
      </c>
      <c r="CU47" s="61" t="s">
        <v>167</v>
      </c>
      <c r="CV47" s="61" t="s">
        <v>167</v>
      </c>
      <c r="CW47" s="61" t="s">
        <v>167</v>
      </c>
      <c r="CX47" s="61" t="s">
        <v>167</v>
      </c>
      <c r="CY47" s="61" t="s">
        <v>167</v>
      </c>
      <c r="CZ47" s="61" t="s">
        <v>167</v>
      </c>
    </row>
    <row r="48" spans="1:104" ht="28.5" x14ac:dyDescent="0.2">
      <c r="A48" s="16" t="s">
        <v>394</v>
      </c>
      <c r="B48" s="9" t="s">
        <v>375</v>
      </c>
      <c r="C48" s="15" t="s">
        <v>376</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x14ac:dyDescent="0.2">
      <c r="A49" s="16" t="s">
        <v>395</v>
      </c>
      <c r="B49" s="9" t="s">
        <v>378</v>
      </c>
      <c r="C49" s="15" t="s">
        <v>379</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x14ac:dyDescent="0.25">
      <c r="A50" s="26" t="s">
        <v>396</v>
      </c>
      <c r="B50" s="27" t="s">
        <v>397</v>
      </c>
      <c r="C50" s="27" t="s">
        <v>398</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x14ac:dyDescent="0.3">
      <c r="A51" s="64"/>
      <c r="B51" s="64" t="s">
        <v>149</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x14ac:dyDescent="0.2">
      <c r="A52" s="231"/>
      <c r="B52" s="219" t="s">
        <v>399</v>
      </c>
      <c r="C52" s="15" t="s">
        <v>400</v>
      </c>
      <c r="D52" s="15" t="s">
        <v>161</v>
      </c>
      <c r="E52" s="207" t="s">
        <v>162</v>
      </c>
      <c r="F52" s="208" t="s">
        <v>162</v>
      </c>
      <c r="G52" s="208" t="s">
        <v>162</v>
      </c>
      <c r="H52" s="208" t="s">
        <v>162</v>
      </c>
      <c r="I52" s="208" t="s">
        <v>162</v>
      </c>
      <c r="J52" s="208" t="s">
        <v>162</v>
      </c>
      <c r="K52" s="208" t="s">
        <v>162</v>
      </c>
      <c r="L52" s="208" t="s">
        <v>162</v>
      </c>
      <c r="M52" s="208" t="s">
        <v>162</v>
      </c>
      <c r="N52" s="208" t="s">
        <v>162</v>
      </c>
      <c r="O52" s="208" t="s">
        <v>162</v>
      </c>
      <c r="P52" s="208" t="s">
        <v>162</v>
      </c>
      <c r="Q52" s="208" t="s">
        <v>162</v>
      </c>
      <c r="R52" s="208" t="s">
        <v>162</v>
      </c>
      <c r="S52" s="208" t="s">
        <v>162</v>
      </c>
      <c r="T52" s="208" t="s">
        <v>162</v>
      </c>
      <c r="U52" s="208" t="s">
        <v>162</v>
      </c>
      <c r="V52" s="208" t="s">
        <v>162</v>
      </c>
      <c r="W52" s="208" t="s">
        <v>162</v>
      </c>
      <c r="X52" s="208" t="s">
        <v>162</v>
      </c>
      <c r="Y52" s="208" t="s">
        <v>162</v>
      </c>
      <c r="Z52" s="208" t="s">
        <v>162</v>
      </c>
      <c r="AA52" s="208" t="s">
        <v>162</v>
      </c>
      <c r="AB52" s="208" t="s">
        <v>162</v>
      </c>
      <c r="AC52" s="208" t="s">
        <v>162</v>
      </c>
      <c r="AD52" s="208" t="s">
        <v>162</v>
      </c>
      <c r="AE52" s="208" t="s">
        <v>162</v>
      </c>
      <c r="AF52" s="208" t="s">
        <v>162</v>
      </c>
      <c r="AG52" s="208" t="s">
        <v>162</v>
      </c>
      <c r="AH52" s="208" t="s">
        <v>162</v>
      </c>
      <c r="AI52" s="208" t="s">
        <v>162</v>
      </c>
      <c r="AJ52" s="208" t="s">
        <v>162</v>
      </c>
      <c r="AK52" s="208" t="s">
        <v>162</v>
      </c>
      <c r="AL52" s="208" t="s">
        <v>162</v>
      </c>
      <c r="AM52" s="208" t="s">
        <v>162</v>
      </c>
      <c r="AN52" s="208" t="s">
        <v>162</v>
      </c>
      <c r="AO52" s="208" t="s">
        <v>162</v>
      </c>
      <c r="AP52" s="208" t="s">
        <v>162</v>
      </c>
      <c r="AQ52" s="208" t="s">
        <v>162</v>
      </c>
      <c r="AR52" s="208" t="s">
        <v>162</v>
      </c>
      <c r="AS52" s="208" t="s">
        <v>162</v>
      </c>
      <c r="AT52" s="208" t="s">
        <v>162</v>
      </c>
      <c r="AU52" s="208" t="s">
        <v>162</v>
      </c>
      <c r="AV52" s="208" t="s">
        <v>162</v>
      </c>
      <c r="AW52" s="208" t="s">
        <v>162</v>
      </c>
      <c r="AX52" s="208" t="s">
        <v>162</v>
      </c>
      <c r="AY52" s="208" t="s">
        <v>162</v>
      </c>
      <c r="AZ52" s="208" t="s">
        <v>162</v>
      </c>
      <c r="BA52" s="208" t="s">
        <v>162</v>
      </c>
      <c r="BB52" s="208" t="s">
        <v>162</v>
      </c>
      <c r="BC52" s="208" t="s">
        <v>162</v>
      </c>
      <c r="BD52" s="208" t="s">
        <v>162</v>
      </c>
      <c r="BE52" s="208" t="s">
        <v>162</v>
      </c>
      <c r="BF52" s="208" t="s">
        <v>162</v>
      </c>
      <c r="BG52" s="208" t="s">
        <v>162</v>
      </c>
      <c r="BH52" s="208" t="s">
        <v>162</v>
      </c>
      <c r="BI52" s="208" t="s">
        <v>162</v>
      </c>
      <c r="BJ52" s="208" t="s">
        <v>162</v>
      </c>
      <c r="BK52" s="208" t="s">
        <v>162</v>
      </c>
      <c r="BL52" s="208" t="s">
        <v>162</v>
      </c>
      <c r="BM52" s="208" t="s">
        <v>162</v>
      </c>
      <c r="BN52" s="208" t="s">
        <v>162</v>
      </c>
      <c r="BO52" s="208" t="s">
        <v>162</v>
      </c>
      <c r="BP52" s="208" t="s">
        <v>162</v>
      </c>
      <c r="BQ52" s="208" t="s">
        <v>162</v>
      </c>
      <c r="BR52" s="208" t="s">
        <v>162</v>
      </c>
      <c r="BS52" s="208" t="s">
        <v>162</v>
      </c>
      <c r="BT52" s="208" t="s">
        <v>162</v>
      </c>
      <c r="BU52" s="208" t="s">
        <v>162</v>
      </c>
      <c r="BV52" s="208" t="s">
        <v>162</v>
      </c>
      <c r="BW52" s="208" t="s">
        <v>162</v>
      </c>
      <c r="BX52" s="208" t="s">
        <v>162</v>
      </c>
      <c r="BY52" s="208" t="s">
        <v>162</v>
      </c>
      <c r="BZ52" s="208" t="s">
        <v>162</v>
      </c>
      <c r="CA52" s="208" t="s">
        <v>162</v>
      </c>
      <c r="CB52" s="208" t="s">
        <v>162</v>
      </c>
      <c r="CC52" s="208" t="s">
        <v>162</v>
      </c>
      <c r="CD52" s="208" t="s">
        <v>162</v>
      </c>
      <c r="CE52" s="208" t="s">
        <v>162</v>
      </c>
      <c r="CF52" s="208" t="s">
        <v>162</v>
      </c>
      <c r="CG52" s="208" t="s">
        <v>162</v>
      </c>
      <c r="CH52" s="208" t="s">
        <v>162</v>
      </c>
      <c r="CI52" s="208" t="s">
        <v>162</v>
      </c>
      <c r="CJ52" s="208" t="s">
        <v>162</v>
      </c>
      <c r="CK52" s="208" t="s">
        <v>162</v>
      </c>
      <c r="CL52" s="208" t="s">
        <v>162</v>
      </c>
      <c r="CM52" s="208" t="s">
        <v>162</v>
      </c>
      <c r="CN52" s="208" t="s">
        <v>162</v>
      </c>
      <c r="CO52" s="208" t="s">
        <v>162</v>
      </c>
      <c r="CP52" s="208" t="s">
        <v>162</v>
      </c>
      <c r="CQ52" s="208" t="s">
        <v>162</v>
      </c>
      <c r="CR52" s="208" t="s">
        <v>162</v>
      </c>
      <c r="CS52" s="208" t="s">
        <v>162</v>
      </c>
      <c r="CT52" s="208" t="s">
        <v>162</v>
      </c>
      <c r="CU52" s="208" t="s">
        <v>162</v>
      </c>
      <c r="CV52" s="208" t="s">
        <v>162</v>
      </c>
      <c r="CW52" s="208" t="s">
        <v>162</v>
      </c>
      <c r="CX52" s="208" t="s">
        <v>162</v>
      </c>
      <c r="CY52" s="208" t="s">
        <v>162</v>
      </c>
      <c r="CZ52" s="208" t="s">
        <v>162</v>
      </c>
    </row>
    <row r="53" spans="1:104" x14ac:dyDescent="0.2">
      <c r="A53" s="16" t="s">
        <v>401</v>
      </c>
      <c r="B53" s="9" t="s">
        <v>366</v>
      </c>
      <c r="C53" s="15" t="s">
        <v>367</v>
      </c>
      <c r="D53" s="15" t="s">
        <v>58</v>
      </c>
      <c r="E53" s="84" t="s">
        <v>167</v>
      </c>
      <c r="F53" s="61" t="s">
        <v>167</v>
      </c>
      <c r="G53" s="61" t="s">
        <v>167</v>
      </c>
      <c r="H53" s="61" t="s">
        <v>167</v>
      </c>
      <c r="I53" s="61" t="s">
        <v>167</v>
      </c>
      <c r="J53" s="61" t="s">
        <v>167</v>
      </c>
      <c r="K53" s="61" t="s">
        <v>167</v>
      </c>
      <c r="L53" s="61" t="s">
        <v>167</v>
      </c>
      <c r="M53" s="61" t="s">
        <v>167</v>
      </c>
      <c r="N53" s="61" t="s">
        <v>167</v>
      </c>
      <c r="O53" s="61" t="s">
        <v>167</v>
      </c>
      <c r="P53" s="61" t="s">
        <v>167</v>
      </c>
      <c r="Q53" s="61" t="s">
        <v>167</v>
      </c>
      <c r="R53" s="61" t="s">
        <v>167</v>
      </c>
      <c r="S53" s="61" t="s">
        <v>167</v>
      </c>
      <c r="T53" s="61" t="s">
        <v>167</v>
      </c>
      <c r="U53" s="61" t="s">
        <v>167</v>
      </c>
      <c r="V53" s="61" t="s">
        <v>167</v>
      </c>
      <c r="W53" s="61" t="s">
        <v>167</v>
      </c>
      <c r="X53" s="61" t="s">
        <v>167</v>
      </c>
      <c r="Y53" s="61" t="s">
        <v>167</v>
      </c>
      <c r="Z53" s="61" t="s">
        <v>167</v>
      </c>
      <c r="AA53" s="61" t="s">
        <v>167</v>
      </c>
      <c r="AB53" s="61" t="s">
        <v>167</v>
      </c>
      <c r="AC53" s="61" t="s">
        <v>167</v>
      </c>
      <c r="AD53" s="61" t="s">
        <v>167</v>
      </c>
      <c r="AE53" s="61" t="s">
        <v>167</v>
      </c>
      <c r="AF53" s="61" t="s">
        <v>167</v>
      </c>
      <c r="AG53" s="61" t="s">
        <v>167</v>
      </c>
      <c r="AH53" s="61" t="s">
        <v>167</v>
      </c>
      <c r="AI53" s="61" t="s">
        <v>167</v>
      </c>
      <c r="AJ53" s="61" t="s">
        <v>167</v>
      </c>
      <c r="AK53" s="61" t="s">
        <v>167</v>
      </c>
      <c r="AL53" s="61" t="s">
        <v>167</v>
      </c>
      <c r="AM53" s="61" t="s">
        <v>167</v>
      </c>
      <c r="AN53" s="61" t="s">
        <v>167</v>
      </c>
      <c r="AO53" s="61" t="s">
        <v>167</v>
      </c>
      <c r="AP53" s="61" t="s">
        <v>167</v>
      </c>
      <c r="AQ53" s="61" t="s">
        <v>167</v>
      </c>
      <c r="AR53" s="61" t="s">
        <v>167</v>
      </c>
      <c r="AS53" s="61" t="s">
        <v>167</v>
      </c>
      <c r="AT53" s="61" t="s">
        <v>167</v>
      </c>
      <c r="AU53" s="61" t="s">
        <v>167</v>
      </c>
      <c r="AV53" s="61" t="s">
        <v>167</v>
      </c>
      <c r="AW53" s="61" t="s">
        <v>167</v>
      </c>
      <c r="AX53" s="61" t="s">
        <v>167</v>
      </c>
      <c r="AY53" s="61" t="s">
        <v>167</v>
      </c>
      <c r="AZ53" s="61" t="s">
        <v>167</v>
      </c>
      <c r="BA53" s="61" t="s">
        <v>167</v>
      </c>
      <c r="BB53" s="61" t="s">
        <v>167</v>
      </c>
      <c r="BC53" s="61" t="s">
        <v>167</v>
      </c>
      <c r="BD53" s="61" t="s">
        <v>167</v>
      </c>
      <c r="BE53" s="61" t="s">
        <v>167</v>
      </c>
      <c r="BF53" s="61" t="s">
        <v>167</v>
      </c>
      <c r="BG53" s="61" t="s">
        <v>167</v>
      </c>
      <c r="BH53" s="61" t="s">
        <v>167</v>
      </c>
      <c r="BI53" s="61" t="s">
        <v>167</v>
      </c>
      <c r="BJ53" s="61" t="s">
        <v>167</v>
      </c>
      <c r="BK53" s="61" t="s">
        <v>167</v>
      </c>
      <c r="BL53" s="61" t="s">
        <v>167</v>
      </c>
      <c r="BM53" s="61" t="s">
        <v>167</v>
      </c>
      <c r="BN53" s="61" t="s">
        <v>167</v>
      </c>
      <c r="BO53" s="61" t="s">
        <v>167</v>
      </c>
      <c r="BP53" s="61" t="s">
        <v>167</v>
      </c>
      <c r="BQ53" s="61" t="s">
        <v>167</v>
      </c>
      <c r="BR53" s="61" t="s">
        <v>167</v>
      </c>
      <c r="BS53" s="61" t="s">
        <v>167</v>
      </c>
      <c r="BT53" s="61" t="s">
        <v>167</v>
      </c>
      <c r="BU53" s="61" t="s">
        <v>167</v>
      </c>
      <c r="BV53" s="61" t="s">
        <v>167</v>
      </c>
      <c r="BW53" s="61" t="s">
        <v>167</v>
      </c>
      <c r="BX53" s="61" t="s">
        <v>167</v>
      </c>
      <c r="BY53" s="61" t="s">
        <v>167</v>
      </c>
      <c r="BZ53" s="61" t="s">
        <v>167</v>
      </c>
      <c r="CA53" s="61" t="s">
        <v>167</v>
      </c>
      <c r="CB53" s="61" t="s">
        <v>167</v>
      </c>
      <c r="CC53" s="61" t="s">
        <v>167</v>
      </c>
      <c r="CD53" s="61" t="s">
        <v>167</v>
      </c>
      <c r="CE53" s="61" t="s">
        <v>167</v>
      </c>
      <c r="CF53" s="61" t="s">
        <v>167</v>
      </c>
      <c r="CG53" s="61" t="s">
        <v>167</v>
      </c>
      <c r="CH53" s="61" t="s">
        <v>167</v>
      </c>
      <c r="CI53" s="61" t="s">
        <v>167</v>
      </c>
      <c r="CJ53" s="61" t="s">
        <v>167</v>
      </c>
      <c r="CK53" s="61" t="s">
        <v>167</v>
      </c>
      <c r="CL53" s="61" t="s">
        <v>167</v>
      </c>
      <c r="CM53" s="61" t="s">
        <v>167</v>
      </c>
      <c r="CN53" s="61" t="s">
        <v>167</v>
      </c>
      <c r="CO53" s="61" t="s">
        <v>167</v>
      </c>
      <c r="CP53" s="61" t="s">
        <v>167</v>
      </c>
      <c r="CQ53" s="61" t="s">
        <v>167</v>
      </c>
      <c r="CR53" s="61" t="s">
        <v>167</v>
      </c>
      <c r="CS53" s="61" t="s">
        <v>167</v>
      </c>
      <c r="CT53" s="61" t="s">
        <v>167</v>
      </c>
      <c r="CU53" s="61" t="s">
        <v>167</v>
      </c>
      <c r="CV53" s="61" t="s">
        <v>167</v>
      </c>
      <c r="CW53" s="61" t="s">
        <v>167</v>
      </c>
      <c r="CX53" s="61" t="s">
        <v>167</v>
      </c>
      <c r="CY53" s="61" t="s">
        <v>167</v>
      </c>
      <c r="CZ53" s="61" t="s">
        <v>167</v>
      </c>
    </row>
    <row r="54" spans="1:104" x14ac:dyDescent="0.2">
      <c r="A54" s="16" t="s">
        <v>402</v>
      </c>
      <c r="B54" s="9" t="s">
        <v>369</v>
      </c>
      <c r="C54" s="15" t="s">
        <v>367</v>
      </c>
      <c r="D54" s="15" t="s">
        <v>58</v>
      </c>
      <c r="E54" s="84" t="s">
        <v>167</v>
      </c>
      <c r="F54" s="61" t="s">
        <v>167</v>
      </c>
      <c r="G54" s="61" t="s">
        <v>167</v>
      </c>
      <c r="H54" s="61" t="s">
        <v>167</v>
      </c>
      <c r="I54" s="61" t="s">
        <v>167</v>
      </c>
      <c r="J54" s="61" t="s">
        <v>167</v>
      </c>
      <c r="K54" s="61" t="s">
        <v>167</v>
      </c>
      <c r="L54" s="61" t="s">
        <v>167</v>
      </c>
      <c r="M54" s="61" t="s">
        <v>167</v>
      </c>
      <c r="N54" s="61" t="s">
        <v>167</v>
      </c>
      <c r="O54" s="61" t="s">
        <v>167</v>
      </c>
      <c r="P54" s="61" t="s">
        <v>167</v>
      </c>
      <c r="Q54" s="61" t="s">
        <v>167</v>
      </c>
      <c r="R54" s="61" t="s">
        <v>167</v>
      </c>
      <c r="S54" s="61" t="s">
        <v>167</v>
      </c>
      <c r="T54" s="61" t="s">
        <v>167</v>
      </c>
      <c r="U54" s="61" t="s">
        <v>167</v>
      </c>
      <c r="V54" s="61" t="s">
        <v>167</v>
      </c>
      <c r="W54" s="61" t="s">
        <v>167</v>
      </c>
      <c r="X54" s="61" t="s">
        <v>167</v>
      </c>
      <c r="Y54" s="61" t="s">
        <v>167</v>
      </c>
      <c r="Z54" s="61" t="s">
        <v>167</v>
      </c>
      <c r="AA54" s="61" t="s">
        <v>167</v>
      </c>
      <c r="AB54" s="61" t="s">
        <v>167</v>
      </c>
      <c r="AC54" s="61" t="s">
        <v>167</v>
      </c>
      <c r="AD54" s="61" t="s">
        <v>167</v>
      </c>
      <c r="AE54" s="61" t="s">
        <v>167</v>
      </c>
      <c r="AF54" s="61" t="s">
        <v>167</v>
      </c>
      <c r="AG54" s="61" t="s">
        <v>167</v>
      </c>
      <c r="AH54" s="61" t="s">
        <v>167</v>
      </c>
      <c r="AI54" s="61" t="s">
        <v>167</v>
      </c>
      <c r="AJ54" s="61" t="s">
        <v>167</v>
      </c>
      <c r="AK54" s="61" t="s">
        <v>167</v>
      </c>
      <c r="AL54" s="61" t="s">
        <v>167</v>
      </c>
      <c r="AM54" s="61" t="s">
        <v>167</v>
      </c>
      <c r="AN54" s="61" t="s">
        <v>167</v>
      </c>
      <c r="AO54" s="61" t="s">
        <v>167</v>
      </c>
      <c r="AP54" s="61" t="s">
        <v>167</v>
      </c>
      <c r="AQ54" s="61" t="s">
        <v>167</v>
      </c>
      <c r="AR54" s="61" t="s">
        <v>167</v>
      </c>
      <c r="AS54" s="61" t="s">
        <v>167</v>
      </c>
      <c r="AT54" s="61" t="s">
        <v>167</v>
      </c>
      <c r="AU54" s="61" t="s">
        <v>167</v>
      </c>
      <c r="AV54" s="61" t="s">
        <v>167</v>
      </c>
      <c r="AW54" s="61" t="s">
        <v>167</v>
      </c>
      <c r="AX54" s="61" t="s">
        <v>167</v>
      </c>
      <c r="AY54" s="61" t="s">
        <v>167</v>
      </c>
      <c r="AZ54" s="61" t="s">
        <v>167</v>
      </c>
      <c r="BA54" s="61" t="s">
        <v>167</v>
      </c>
      <c r="BB54" s="61" t="s">
        <v>167</v>
      </c>
      <c r="BC54" s="61" t="s">
        <v>167</v>
      </c>
      <c r="BD54" s="61" t="s">
        <v>167</v>
      </c>
      <c r="BE54" s="61" t="s">
        <v>167</v>
      </c>
      <c r="BF54" s="61" t="s">
        <v>167</v>
      </c>
      <c r="BG54" s="61" t="s">
        <v>167</v>
      </c>
      <c r="BH54" s="61" t="s">
        <v>167</v>
      </c>
      <c r="BI54" s="61" t="s">
        <v>167</v>
      </c>
      <c r="BJ54" s="61" t="s">
        <v>167</v>
      </c>
      <c r="BK54" s="61" t="s">
        <v>167</v>
      </c>
      <c r="BL54" s="61" t="s">
        <v>167</v>
      </c>
      <c r="BM54" s="61" t="s">
        <v>167</v>
      </c>
      <c r="BN54" s="61" t="s">
        <v>167</v>
      </c>
      <c r="BO54" s="61" t="s">
        <v>167</v>
      </c>
      <c r="BP54" s="61" t="s">
        <v>167</v>
      </c>
      <c r="BQ54" s="61" t="s">
        <v>167</v>
      </c>
      <c r="BR54" s="61" t="s">
        <v>167</v>
      </c>
      <c r="BS54" s="61" t="s">
        <v>167</v>
      </c>
      <c r="BT54" s="61" t="s">
        <v>167</v>
      </c>
      <c r="BU54" s="61" t="s">
        <v>167</v>
      </c>
      <c r="BV54" s="61" t="s">
        <v>167</v>
      </c>
      <c r="BW54" s="61" t="s">
        <v>167</v>
      </c>
      <c r="BX54" s="61" t="s">
        <v>167</v>
      </c>
      <c r="BY54" s="61" t="s">
        <v>167</v>
      </c>
      <c r="BZ54" s="61" t="s">
        <v>167</v>
      </c>
      <c r="CA54" s="61" t="s">
        <v>167</v>
      </c>
      <c r="CB54" s="61" t="s">
        <v>167</v>
      </c>
      <c r="CC54" s="61" t="s">
        <v>167</v>
      </c>
      <c r="CD54" s="61" t="s">
        <v>167</v>
      </c>
      <c r="CE54" s="61" t="s">
        <v>167</v>
      </c>
      <c r="CF54" s="61" t="s">
        <v>167</v>
      </c>
      <c r="CG54" s="61" t="s">
        <v>167</v>
      </c>
      <c r="CH54" s="61" t="s">
        <v>167</v>
      </c>
      <c r="CI54" s="61" t="s">
        <v>167</v>
      </c>
      <c r="CJ54" s="61" t="s">
        <v>167</v>
      </c>
      <c r="CK54" s="61" t="s">
        <v>167</v>
      </c>
      <c r="CL54" s="61" t="s">
        <v>167</v>
      </c>
      <c r="CM54" s="61" t="s">
        <v>167</v>
      </c>
      <c r="CN54" s="61" t="s">
        <v>167</v>
      </c>
      <c r="CO54" s="61" t="s">
        <v>167</v>
      </c>
      <c r="CP54" s="61" t="s">
        <v>167</v>
      </c>
      <c r="CQ54" s="61" t="s">
        <v>167</v>
      </c>
      <c r="CR54" s="61" t="s">
        <v>167</v>
      </c>
      <c r="CS54" s="61" t="s">
        <v>167</v>
      </c>
      <c r="CT54" s="61" t="s">
        <v>167</v>
      </c>
      <c r="CU54" s="61" t="s">
        <v>167</v>
      </c>
      <c r="CV54" s="61" t="s">
        <v>167</v>
      </c>
      <c r="CW54" s="61" t="s">
        <v>167</v>
      </c>
      <c r="CX54" s="61" t="s">
        <v>167</v>
      </c>
      <c r="CY54" s="61" t="s">
        <v>167</v>
      </c>
      <c r="CZ54" s="61" t="s">
        <v>167</v>
      </c>
    </row>
    <row r="55" spans="1:104" x14ac:dyDescent="0.2">
      <c r="A55" s="16" t="s">
        <v>403</v>
      </c>
      <c r="B55" s="9" t="s">
        <v>371</v>
      </c>
      <c r="C55" s="15" t="s">
        <v>367</v>
      </c>
      <c r="D55" s="15" t="s">
        <v>58</v>
      </c>
      <c r="E55" s="84" t="s">
        <v>167</v>
      </c>
      <c r="F55" s="61" t="s">
        <v>167</v>
      </c>
      <c r="G55" s="61" t="s">
        <v>167</v>
      </c>
      <c r="H55" s="61" t="s">
        <v>167</v>
      </c>
      <c r="I55" s="61" t="s">
        <v>167</v>
      </c>
      <c r="J55" s="61" t="s">
        <v>167</v>
      </c>
      <c r="K55" s="61" t="s">
        <v>167</v>
      </c>
      <c r="L55" s="61" t="s">
        <v>167</v>
      </c>
      <c r="M55" s="61" t="s">
        <v>167</v>
      </c>
      <c r="N55" s="61" t="s">
        <v>167</v>
      </c>
      <c r="O55" s="61" t="s">
        <v>167</v>
      </c>
      <c r="P55" s="61" t="s">
        <v>167</v>
      </c>
      <c r="Q55" s="61" t="s">
        <v>167</v>
      </c>
      <c r="R55" s="61" t="s">
        <v>167</v>
      </c>
      <c r="S55" s="61" t="s">
        <v>167</v>
      </c>
      <c r="T55" s="61" t="s">
        <v>167</v>
      </c>
      <c r="U55" s="61" t="s">
        <v>167</v>
      </c>
      <c r="V55" s="61" t="s">
        <v>167</v>
      </c>
      <c r="W55" s="61" t="s">
        <v>167</v>
      </c>
      <c r="X55" s="61" t="s">
        <v>167</v>
      </c>
      <c r="Y55" s="61" t="s">
        <v>167</v>
      </c>
      <c r="Z55" s="61" t="s">
        <v>167</v>
      </c>
      <c r="AA55" s="61" t="s">
        <v>167</v>
      </c>
      <c r="AB55" s="61" t="s">
        <v>167</v>
      </c>
      <c r="AC55" s="61" t="s">
        <v>167</v>
      </c>
      <c r="AD55" s="61" t="s">
        <v>167</v>
      </c>
      <c r="AE55" s="61" t="s">
        <v>167</v>
      </c>
      <c r="AF55" s="61" t="s">
        <v>167</v>
      </c>
      <c r="AG55" s="61" t="s">
        <v>167</v>
      </c>
      <c r="AH55" s="61" t="s">
        <v>167</v>
      </c>
      <c r="AI55" s="61" t="s">
        <v>167</v>
      </c>
      <c r="AJ55" s="61" t="s">
        <v>167</v>
      </c>
      <c r="AK55" s="61" t="s">
        <v>167</v>
      </c>
      <c r="AL55" s="61" t="s">
        <v>167</v>
      </c>
      <c r="AM55" s="61" t="s">
        <v>167</v>
      </c>
      <c r="AN55" s="61" t="s">
        <v>167</v>
      </c>
      <c r="AO55" s="61" t="s">
        <v>167</v>
      </c>
      <c r="AP55" s="61" t="s">
        <v>167</v>
      </c>
      <c r="AQ55" s="61" t="s">
        <v>167</v>
      </c>
      <c r="AR55" s="61" t="s">
        <v>167</v>
      </c>
      <c r="AS55" s="61" t="s">
        <v>167</v>
      </c>
      <c r="AT55" s="61" t="s">
        <v>167</v>
      </c>
      <c r="AU55" s="61" t="s">
        <v>167</v>
      </c>
      <c r="AV55" s="61" t="s">
        <v>167</v>
      </c>
      <c r="AW55" s="61" t="s">
        <v>167</v>
      </c>
      <c r="AX55" s="61" t="s">
        <v>167</v>
      </c>
      <c r="AY55" s="61" t="s">
        <v>167</v>
      </c>
      <c r="AZ55" s="61" t="s">
        <v>167</v>
      </c>
      <c r="BA55" s="61" t="s">
        <v>167</v>
      </c>
      <c r="BB55" s="61" t="s">
        <v>167</v>
      </c>
      <c r="BC55" s="61" t="s">
        <v>167</v>
      </c>
      <c r="BD55" s="61" t="s">
        <v>167</v>
      </c>
      <c r="BE55" s="61" t="s">
        <v>167</v>
      </c>
      <c r="BF55" s="61" t="s">
        <v>167</v>
      </c>
      <c r="BG55" s="61" t="s">
        <v>167</v>
      </c>
      <c r="BH55" s="61" t="s">
        <v>167</v>
      </c>
      <c r="BI55" s="61" t="s">
        <v>167</v>
      </c>
      <c r="BJ55" s="61" t="s">
        <v>167</v>
      </c>
      <c r="BK55" s="61" t="s">
        <v>167</v>
      </c>
      <c r="BL55" s="61" t="s">
        <v>167</v>
      </c>
      <c r="BM55" s="61" t="s">
        <v>167</v>
      </c>
      <c r="BN55" s="61" t="s">
        <v>167</v>
      </c>
      <c r="BO55" s="61" t="s">
        <v>167</v>
      </c>
      <c r="BP55" s="61" t="s">
        <v>167</v>
      </c>
      <c r="BQ55" s="61" t="s">
        <v>167</v>
      </c>
      <c r="BR55" s="61" t="s">
        <v>167</v>
      </c>
      <c r="BS55" s="61" t="s">
        <v>167</v>
      </c>
      <c r="BT55" s="61" t="s">
        <v>167</v>
      </c>
      <c r="BU55" s="61" t="s">
        <v>167</v>
      </c>
      <c r="BV55" s="61" t="s">
        <v>167</v>
      </c>
      <c r="BW55" s="61" t="s">
        <v>167</v>
      </c>
      <c r="BX55" s="61" t="s">
        <v>167</v>
      </c>
      <c r="BY55" s="61" t="s">
        <v>167</v>
      </c>
      <c r="BZ55" s="61" t="s">
        <v>167</v>
      </c>
      <c r="CA55" s="61" t="s">
        <v>167</v>
      </c>
      <c r="CB55" s="61" t="s">
        <v>167</v>
      </c>
      <c r="CC55" s="61" t="s">
        <v>167</v>
      </c>
      <c r="CD55" s="61" t="s">
        <v>167</v>
      </c>
      <c r="CE55" s="61" t="s">
        <v>167</v>
      </c>
      <c r="CF55" s="61" t="s">
        <v>167</v>
      </c>
      <c r="CG55" s="61" t="s">
        <v>167</v>
      </c>
      <c r="CH55" s="61" t="s">
        <v>167</v>
      </c>
      <c r="CI55" s="61" t="s">
        <v>167</v>
      </c>
      <c r="CJ55" s="61" t="s">
        <v>167</v>
      </c>
      <c r="CK55" s="61" t="s">
        <v>167</v>
      </c>
      <c r="CL55" s="61" t="s">
        <v>167</v>
      </c>
      <c r="CM55" s="61" t="s">
        <v>167</v>
      </c>
      <c r="CN55" s="61" t="s">
        <v>167</v>
      </c>
      <c r="CO55" s="61" t="s">
        <v>167</v>
      </c>
      <c r="CP55" s="61" t="s">
        <v>167</v>
      </c>
      <c r="CQ55" s="61" t="s">
        <v>167</v>
      </c>
      <c r="CR55" s="61" t="s">
        <v>167</v>
      </c>
      <c r="CS55" s="61" t="s">
        <v>167</v>
      </c>
      <c r="CT55" s="61" t="s">
        <v>167</v>
      </c>
      <c r="CU55" s="61" t="s">
        <v>167</v>
      </c>
      <c r="CV55" s="61" t="s">
        <v>167</v>
      </c>
      <c r="CW55" s="61" t="s">
        <v>167</v>
      </c>
      <c r="CX55" s="61" t="s">
        <v>167</v>
      </c>
      <c r="CY55" s="61" t="s">
        <v>167</v>
      </c>
      <c r="CZ55" s="61" t="s">
        <v>167</v>
      </c>
    </row>
    <row r="56" spans="1:104" x14ac:dyDescent="0.2">
      <c r="A56" s="16" t="s">
        <v>404</v>
      </c>
      <c r="B56" s="9" t="s">
        <v>373</v>
      </c>
      <c r="C56" s="15" t="s">
        <v>367</v>
      </c>
      <c r="D56" s="15" t="s">
        <v>58</v>
      </c>
      <c r="E56" s="84" t="s">
        <v>167</v>
      </c>
      <c r="F56" s="61" t="s">
        <v>167</v>
      </c>
      <c r="G56" s="61" t="s">
        <v>167</v>
      </c>
      <c r="H56" s="61" t="s">
        <v>167</v>
      </c>
      <c r="I56" s="61" t="s">
        <v>167</v>
      </c>
      <c r="J56" s="61" t="s">
        <v>167</v>
      </c>
      <c r="K56" s="61" t="s">
        <v>167</v>
      </c>
      <c r="L56" s="61" t="s">
        <v>167</v>
      </c>
      <c r="M56" s="61" t="s">
        <v>167</v>
      </c>
      <c r="N56" s="61" t="s">
        <v>167</v>
      </c>
      <c r="O56" s="61" t="s">
        <v>167</v>
      </c>
      <c r="P56" s="61" t="s">
        <v>167</v>
      </c>
      <c r="Q56" s="61" t="s">
        <v>167</v>
      </c>
      <c r="R56" s="61" t="s">
        <v>167</v>
      </c>
      <c r="S56" s="61" t="s">
        <v>167</v>
      </c>
      <c r="T56" s="61" t="s">
        <v>167</v>
      </c>
      <c r="U56" s="61" t="s">
        <v>167</v>
      </c>
      <c r="V56" s="61" t="s">
        <v>167</v>
      </c>
      <c r="W56" s="61" t="s">
        <v>167</v>
      </c>
      <c r="X56" s="61" t="s">
        <v>167</v>
      </c>
      <c r="Y56" s="61" t="s">
        <v>167</v>
      </c>
      <c r="Z56" s="61" t="s">
        <v>167</v>
      </c>
      <c r="AA56" s="61" t="s">
        <v>167</v>
      </c>
      <c r="AB56" s="61" t="s">
        <v>167</v>
      </c>
      <c r="AC56" s="61" t="s">
        <v>167</v>
      </c>
      <c r="AD56" s="61" t="s">
        <v>167</v>
      </c>
      <c r="AE56" s="61" t="s">
        <v>167</v>
      </c>
      <c r="AF56" s="61" t="s">
        <v>167</v>
      </c>
      <c r="AG56" s="61" t="s">
        <v>167</v>
      </c>
      <c r="AH56" s="61" t="s">
        <v>167</v>
      </c>
      <c r="AI56" s="61" t="s">
        <v>167</v>
      </c>
      <c r="AJ56" s="61" t="s">
        <v>167</v>
      </c>
      <c r="AK56" s="61" t="s">
        <v>167</v>
      </c>
      <c r="AL56" s="61" t="s">
        <v>167</v>
      </c>
      <c r="AM56" s="61" t="s">
        <v>167</v>
      </c>
      <c r="AN56" s="61" t="s">
        <v>167</v>
      </c>
      <c r="AO56" s="61" t="s">
        <v>167</v>
      </c>
      <c r="AP56" s="61" t="s">
        <v>167</v>
      </c>
      <c r="AQ56" s="61" t="s">
        <v>167</v>
      </c>
      <c r="AR56" s="61" t="s">
        <v>167</v>
      </c>
      <c r="AS56" s="61" t="s">
        <v>167</v>
      </c>
      <c r="AT56" s="61" t="s">
        <v>167</v>
      </c>
      <c r="AU56" s="61" t="s">
        <v>167</v>
      </c>
      <c r="AV56" s="61" t="s">
        <v>167</v>
      </c>
      <c r="AW56" s="61" t="s">
        <v>167</v>
      </c>
      <c r="AX56" s="61" t="s">
        <v>167</v>
      </c>
      <c r="AY56" s="61" t="s">
        <v>167</v>
      </c>
      <c r="AZ56" s="61" t="s">
        <v>167</v>
      </c>
      <c r="BA56" s="61" t="s">
        <v>167</v>
      </c>
      <c r="BB56" s="61" t="s">
        <v>167</v>
      </c>
      <c r="BC56" s="61" t="s">
        <v>167</v>
      </c>
      <c r="BD56" s="61" t="s">
        <v>167</v>
      </c>
      <c r="BE56" s="61" t="s">
        <v>167</v>
      </c>
      <c r="BF56" s="61" t="s">
        <v>167</v>
      </c>
      <c r="BG56" s="61" t="s">
        <v>167</v>
      </c>
      <c r="BH56" s="61" t="s">
        <v>167</v>
      </c>
      <c r="BI56" s="61" t="s">
        <v>167</v>
      </c>
      <c r="BJ56" s="61" t="s">
        <v>167</v>
      </c>
      <c r="BK56" s="61" t="s">
        <v>167</v>
      </c>
      <c r="BL56" s="61" t="s">
        <v>167</v>
      </c>
      <c r="BM56" s="61" t="s">
        <v>167</v>
      </c>
      <c r="BN56" s="61" t="s">
        <v>167</v>
      </c>
      <c r="BO56" s="61" t="s">
        <v>167</v>
      </c>
      <c r="BP56" s="61" t="s">
        <v>167</v>
      </c>
      <c r="BQ56" s="61" t="s">
        <v>167</v>
      </c>
      <c r="BR56" s="61" t="s">
        <v>167</v>
      </c>
      <c r="BS56" s="61" t="s">
        <v>167</v>
      </c>
      <c r="BT56" s="61" t="s">
        <v>167</v>
      </c>
      <c r="BU56" s="61" t="s">
        <v>167</v>
      </c>
      <c r="BV56" s="61" t="s">
        <v>167</v>
      </c>
      <c r="BW56" s="61" t="s">
        <v>167</v>
      </c>
      <c r="BX56" s="61" t="s">
        <v>167</v>
      </c>
      <c r="BY56" s="61" t="s">
        <v>167</v>
      </c>
      <c r="BZ56" s="61" t="s">
        <v>167</v>
      </c>
      <c r="CA56" s="61" t="s">
        <v>167</v>
      </c>
      <c r="CB56" s="61" t="s">
        <v>167</v>
      </c>
      <c r="CC56" s="61" t="s">
        <v>167</v>
      </c>
      <c r="CD56" s="61" t="s">
        <v>167</v>
      </c>
      <c r="CE56" s="61" t="s">
        <v>167</v>
      </c>
      <c r="CF56" s="61" t="s">
        <v>167</v>
      </c>
      <c r="CG56" s="61" t="s">
        <v>167</v>
      </c>
      <c r="CH56" s="61" t="s">
        <v>167</v>
      </c>
      <c r="CI56" s="61" t="s">
        <v>167</v>
      </c>
      <c r="CJ56" s="61" t="s">
        <v>167</v>
      </c>
      <c r="CK56" s="61" t="s">
        <v>167</v>
      </c>
      <c r="CL56" s="61" t="s">
        <v>167</v>
      </c>
      <c r="CM56" s="61" t="s">
        <v>167</v>
      </c>
      <c r="CN56" s="61" t="s">
        <v>167</v>
      </c>
      <c r="CO56" s="61" t="s">
        <v>167</v>
      </c>
      <c r="CP56" s="61" t="s">
        <v>167</v>
      </c>
      <c r="CQ56" s="61" t="s">
        <v>167</v>
      </c>
      <c r="CR56" s="61" t="s">
        <v>167</v>
      </c>
      <c r="CS56" s="61" t="s">
        <v>167</v>
      </c>
      <c r="CT56" s="61" t="s">
        <v>167</v>
      </c>
      <c r="CU56" s="61" t="s">
        <v>167</v>
      </c>
      <c r="CV56" s="61" t="s">
        <v>167</v>
      </c>
      <c r="CW56" s="61" t="s">
        <v>167</v>
      </c>
      <c r="CX56" s="61" t="s">
        <v>167</v>
      </c>
      <c r="CY56" s="61" t="s">
        <v>167</v>
      </c>
      <c r="CZ56" s="61" t="s">
        <v>167</v>
      </c>
    </row>
    <row r="57" spans="1:104" ht="28.5" x14ac:dyDescent="0.2">
      <c r="A57" s="16" t="s">
        <v>405</v>
      </c>
      <c r="B57" s="9" t="s">
        <v>375</v>
      </c>
      <c r="C57" s="15" t="s">
        <v>376</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x14ac:dyDescent="0.2">
      <c r="A58" s="16" t="s">
        <v>406</v>
      </c>
      <c r="B58" s="9" t="s">
        <v>378</v>
      </c>
      <c r="C58" s="15" t="s">
        <v>379</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x14ac:dyDescent="0.2">
      <c r="A59" s="219"/>
      <c r="B59" s="219" t="s">
        <v>407</v>
      </c>
      <c r="C59" s="15" t="s">
        <v>408</v>
      </c>
      <c r="D59" s="15" t="s">
        <v>161</v>
      </c>
      <c r="E59" s="207" t="s">
        <v>162</v>
      </c>
      <c r="F59" s="208" t="s">
        <v>162</v>
      </c>
      <c r="G59" s="208" t="s">
        <v>162</v>
      </c>
      <c r="H59" s="208" t="s">
        <v>162</v>
      </c>
      <c r="I59" s="208" t="s">
        <v>162</v>
      </c>
      <c r="J59" s="208" t="s">
        <v>162</v>
      </c>
      <c r="K59" s="208" t="s">
        <v>162</v>
      </c>
      <c r="L59" s="208" t="s">
        <v>162</v>
      </c>
      <c r="M59" s="208" t="s">
        <v>162</v>
      </c>
      <c r="N59" s="208" t="s">
        <v>162</v>
      </c>
      <c r="O59" s="208" t="s">
        <v>162</v>
      </c>
      <c r="P59" s="208" t="s">
        <v>162</v>
      </c>
      <c r="Q59" s="208" t="s">
        <v>162</v>
      </c>
      <c r="R59" s="208" t="s">
        <v>162</v>
      </c>
      <c r="S59" s="208" t="s">
        <v>162</v>
      </c>
      <c r="T59" s="208" t="s">
        <v>162</v>
      </c>
      <c r="U59" s="208" t="s">
        <v>162</v>
      </c>
      <c r="V59" s="208" t="s">
        <v>162</v>
      </c>
      <c r="W59" s="208" t="s">
        <v>162</v>
      </c>
      <c r="X59" s="208" t="s">
        <v>162</v>
      </c>
      <c r="Y59" s="208" t="s">
        <v>162</v>
      </c>
      <c r="Z59" s="208" t="s">
        <v>162</v>
      </c>
      <c r="AA59" s="208" t="s">
        <v>162</v>
      </c>
      <c r="AB59" s="208" t="s">
        <v>162</v>
      </c>
      <c r="AC59" s="208" t="s">
        <v>162</v>
      </c>
      <c r="AD59" s="208" t="s">
        <v>162</v>
      </c>
      <c r="AE59" s="208" t="s">
        <v>162</v>
      </c>
      <c r="AF59" s="208" t="s">
        <v>162</v>
      </c>
      <c r="AG59" s="208" t="s">
        <v>162</v>
      </c>
      <c r="AH59" s="208" t="s">
        <v>162</v>
      </c>
      <c r="AI59" s="208" t="s">
        <v>162</v>
      </c>
      <c r="AJ59" s="208" t="s">
        <v>162</v>
      </c>
      <c r="AK59" s="208" t="s">
        <v>162</v>
      </c>
      <c r="AL59" s="208" t="s">
        <v>162</v>
      </c>
      <c r="AM59" s="208" t="s">
        <v>162</v>
      </c>
      <c r="AN59" s="208" t="s">
        <v>162</v>
      </c>
      <c r="AO59" s="208" t="s">
        <v>162</v>
      </c>
      <c r="AP59" s="208" t="s">
        <v>162</v>
      </c>
      <c r="AQ59" s="208" t="s">
        <v>162</v>
      </c>
      <c r="AR59" s="208" t="s">
        <v>162</v>
      </c>
      <c r="AS59" s="208" t="s">
        <v>162</v>
      </c>
      <c r="AT59" s="208" t="s">
        <v>162</v>
      </c>
      <c r="AU59" s="208" t="s">
        <v>162</v>
      </c>
      <c r="AV59" s="208" t="s">
        <v>162</v>
      </c>
      <c r="AW59" s="208" t="s">
        <v>162</v>
      </c>
      <c r="AX59" s="208" t="s">
        <v>162</v>
      </c>
      <c r="AY59" s="208" t="s">
        <v>162</v>
      </c>
      <c r="AZ59" s="208" t="s">
        <v>162</v>
      </c>
      <c r="BA59" s="208" t="s">
        <v>162</v>
      </c>
      <c r="BB59" s="208" t="s">
        <v>162</v>
      </c>
      <c r="BC59" s="208" t="s">
        <v>162</v>
      </c>
      <c r="BD59" s="208" t="s">
        <v>162</v>
      </c>
      <c r="BE59" s="208" t="s">
        <v>162</v>
      </c>
      <c r="BF59" s="208" t="s">
        <v>162</v>
      </c>
      <c r="BG59" s="208" t="s">
        <v>162</v>
      </c>
      <c r="BH59" s="208" t="s">
        <v>162</v>
      </c>
      <c r="BI59" s="208" t="s">
        <v>162</v>
      </c>
      <c r="BJ59" s="208" t="s">
        <v>162</v>
      </c>
      <c r="BK59" s="208" t="s">
        <v>162</v>
      </c>
      <c r="BL59" s="208" t="s">
        <v>162</v>
      </c>
      <c r="BM59" s="208" t="s">
        <v>162</v>
      </c>
      <c r="BN59" s="208" t="s">
        <v>162</v>
      </c>
      <c r="BO59" s="208" t="s">
        <v>162</v>
      </c>
      <c r="BP59" s="208" t="s">
        <v>162</v>
      </c>
      <c r="BQ59" s="208" t="s">
        <v>162</v>
      </c>
      <c r="BR59" s="208" t="s">
        <v>162</v>
      </c>
      <c r="BS59" s="208" t="s">
        <v>162</v>
      </c>
      <c r="BT59" s="208" t="s">
        <v>162</v>
      </c>
      <c r="BU59" s="208" t="s">
        <v>162</v>
      </c>
      <c r="BV59" s="208" t="s">
        <v>162</v>
      </c>
      <c r="BW59" s="208" t="s">
        <v>162</v>
      </c>
      <c r="BX59" s="208" t="s">
        <v>162</v>
      </c>
      <c r="BY59" s="208" t="s">
        <v>162</v>
      </c>
      <c r="BZ59" s="208" t="s">
        <v>162</v>
      </c>
      <c r="CA59" s="208" t="s">
        <v>162</v>
      </c>
      <c r="CB59" s="208" t="s">
        <v>162</v>
      </c>
      <c r="CC59" s="208" t="s">
        <v>162</v>
      </c>
      <c r="CD59" s="208" t="s">
        <v>162</v>
      </c>
      <c r="CE59" s="208" t="s">
        <v>162</v>
      </c>
      <c r="CF59" s="208" t="s">
        <v>162</v>
      </c>
      <c r="CG59" s="208" t="s">
        <v>162</v>
      </c>
      <c r="CH59" s="208" t="s">
        <v>162</v>
      </c>
      <c r="CI59" s="208" t="s">
        <v>162</v>
      </c>
      <c r="CJ59" s="208" t="s">
        <v>162</v>
      </c>
      <c r="CK59" s="208" t="s">
        <v>162</v>
      </c>
      <c r="CL59" s="208" t="s">
        <v>162</v>
      </c>
      <c r="CM59" s="208" t="s">
        <v>162</v>
      </c>
      <c r="CN59" s="208" t="s">
        <v>162</v>
      </c>
      <c r="CO59" s="208" t="s">
        <v>162</v>
      </c>
      <c r="CP59" s="208" t="s">
        <v>162</v>
      </c>
      <c r="CQ59" s="208" t="s">
        <v>162</v>
      </c>
      <c r="CR59" s="208" t="s">
        <v>162</v>
      </c>
      <c r="CS59" s="208" t="s">
        <v>162</v>
      </c>
      <c r="CT59" s="208" t="s">
        <v>162</v>
      </c>
      <c r="CU59" s="208" t="s">
        <v>162</v>
      </c>
      <c r="CV59" s="208" t="s">
        <v>162</v>
      </c>
      <c r="CW59" s="208" t="s">
        <v>162</v>
      </c>
      <c r="CX59" s="208" t="s">
        <v>162</v>
      </c>
      <c r="CY59" s="208" t="s">
        <v>162</v>
      </c>
      <c r="CZ59" s="208" t="s">
        <v>162</v>
      </c>
    </row>
    <row r="60" spans="1:104" x14ac:dyDescent="0.2">
      <c r="A60" s="16" t="s">
        <v>409</v>
      </c>
      <c r="B60" s="9" t="s">
        <v>366</v>
      </c>
      <c r="C60" s="15" t="s">
        <v>367</v>
      </c>
      <c r="D60" s="15" t="s">
        <v>58</v>
      </c>
      <c r="E60" s="84" t="s">
        <v>167</v>
      </c>
      <c r="F60" s="61" t="s">
        <v>167</v>
      </c>
      <c r="G60" s="61" t="s">
        <v>167</v>
      </c>
      <c r="H60" s="61" t="s">
        <v>167</v>
      </c>
      <c r="I60" s="61" t="s">
        <v>167</v>
      </c>
      <c r="J60" s="61" t="s">
        <v>167</v>
      </c>
      <c r="K60" s="61" t="s">
        <v>167</v>
      </c>
      <c r="L60" s="61" t="s">
        <v>167</v>
      </c>
      <c r="M60" s="61" t="s">
        <v>167</v>
      </c>
      <c r="N60" s="61" t="s">
        <v>167</v>
      </c>
      <c r="O60" s="61" t="s">
        <v>167</v>
      </c>
      <c r="P60" s="61" t="s">
        <v>167</v>
      </c>
      <c r="Q60" s="61" t="s">
        <v>167</v>
      </c>
      <c r="R60" s="61" t="s">
        <v>167</v>
      </c>
      <c r="S60" s="61" t="s">
        <v>167</v>
      </c>
      <c r="T60" s="61" t="s">
        <v>167</v>
      </c>
      <c r="U60" s="61" t="s">
        <v>167</v>
      </c>
      <c r="V60" s="61" t="s">
        <v>167</v>
      </c>
      <c r="W60" s="61" t="s">
        <v>167</v>
      </c>
      <c r="X60" s="61" t="s">
        <v>167</v>
      </c>
      <c r="Y60" s="61" t="s">
        <v>167</v>
      </c>
      <c r="Z60" s="61" t="s">
        <v>167</v>
      </c>
      <c r="AA60" s="61" t="s">
        <v>167</v>
      </c>
      <c r="AB60" s="61" t="s">
        <v>167</v>
      </c>
      <c r="AC60" s="61" t="s">
        <v>167</v>
      </c>
      <c r="AD60" s="61" t="s">
        <v>167</v>
      </c>
      <c r="AE60" s="61" t="s">
        <v>167</v>
      </c>
      <c r="AF60" s="61" t="s">
        <v>167</v>
      </c>
      <c r="AG60" s="61" t="s">
        <v>167</v>
      </c>
      <c r="AH60" s="61" t="s">
        <v>167</v>
      </c>
      <c r="AI60" s="61" t="s">
        <v>167</v>
      </c>
      <c r="AJ60" s="61" t="s">
        <v>167</v>
      </c>
      <c r="AK60" s="61" t="s">
        <v>167</v>
      </c>
      <c r="AL60" s="61" t="s">
        <v>167</v>
      </c>
      <c r="AM60" s="61" t="s">
        <v>167</v>
      </c>
      <c r="AN60" s="61" t="s">
        <v>167</v>
      </c>
      <c r="AO60" s="61" t="s">
        <v>167</v>
      </c>
      <c r="AP60" s="61" t="s">
        <v>167</v>
      </c>
      <c r="AQ60" s="61" t="s">
        <v>167</v>
      </c>
      <c r="AR60" s="61" t="s">
        <v>167</v>
      </c>
      <c r="AS60" s="61" t="s">
        <v>167</v>
      </c>
      <c r="AT60" s="61" t="s">
        <v>167</v>
      </c>
      <c r="AU60" s="61" t="s">
        <v>167</v>
      </c>
      <c r="AV60" s="61" t="s">
        <v>167</v>
      </c>
      <c r="AW60" s="61" t="s">
        <v>167</v>
      </c>
      <c r="AX60" s="61" t="s">
        <v>167</v>
      </c>
      <c r="AY60" s="61" t="s">
        <v>167</v>
      </c>
      <c r="AZ60" s="61" t="s">
        <v>167</v>
      </c>
      <c r="BA60" s="61" t="s">
        <v>167</v>
      </c>
      <c r="BB60" s="61" t="s">
        <v>167</v>
      </c>
      <c r="BC60" s="61" t="s">
        <v>167</v>
      </c>
      <c r="BD60" s="61" t="s">
        <v>167</v>
      </c>
      <c r="BE60" s="61" t="s">
        <v>167</v>
      </c>
      <c r="BF60" s="61" t="s">
        <v>167</v>
      </c>
      <c r="BG60" s="61" t="s">
        <v>167</v>
      </c>
      <c r="BH60" s="61" t="s">
        <v>167</v>
      </c>
      <c r="BI60" s="61" t="s">
        <v>167</v>
      </c>
      <c r="BJ60" s="61" t="s">
        <v>167</v>
      </c>
      <c r="BK60" s="61" t="s">
        <v>167</v>
      </c>
      <c r="BL60" s="61" t="s">
        <v>167</v>
      </c>
      <c r="BM60" s="61" t="s">
        <v>167</v>
      </c>
      <c r="BN60" s="61" t="s">
        <v>167</v>
      </c>
      <c r="BO60" s="61" t="s">
        <v>167</v>
      </c>
      <c r="BP60" s="61" t="s">
        <v>167</v>
      </c>
      <c r="BQ60" s="61" t="s">
        <v>167</v>
      </c>
      <c r="BR60" s="61" t="s">
        <v>167</v>
      </c>
      <c r="BS60" s="61" t="s">
        <v>167</v>
      </c>
      <c r="BT60" s="61" t="s">
        <v>167</v>
      </c>
      <c r="BU60" s="61" t="s">
        <v>167</v>
      </c>
      <c r="BV60" s="61" t="s">
        <v>167</v>
      </c>
      <c r="BW60" s="61" t="s">
        <v>167</v>
      </c>
      <c r="BX60" s="61" t="s">
        <v>167</v>
      </c>
      <c r="BY60" s="61" t="s">
        <v>167</v>
      </c>
      <c r="BZ60" s="61" t="s">
        <v>167</v>
      </c>
      <c r="CA60" s="61" t="s">
        <v>167</v>
      </c>
      <c r="CB60" s="61" t="s">
        <v>167</v>
      </c>
      <c r="CC60" s="61" t="s">
        <v>167</v>
      </c>
      <c r="CD60" s="61" t="s">
        <v>167</v>
      </c>
      <c r="CE60" s="61" t="s">
        <v>167</v>
      </c>
      <c r="CF60" s="61" t="s">
        <v>167</v>
      </c>
      <c r="CG60" s="61" t="s">
        <v>167</v>
      </c>
      <c r="CH60" s="61" t="s">
        <v>167</v>
      </c>
      <c r="CI60" s="61" t="s">
        <v>167</v>
      </c>
      <c r="CJ60" s="61" t="s">
        <v>167</v>
      </c>
      <c r="CK60" s="61" t="s">
        <v>167</v>
      </c>
      <c r="CL60" s="61" t="s">
        <v>167</v>
      </c>
      <c r="CM60" s="61" t="s">
        <v>167</v>
      </c>
      <c r="CN60" s="61" t="s">
        <v>167</v>
      </c>
      <c r="CO60" s="61" t="s">
        <v>167</v>
      </c>
      <c r="CP60" s="61" t="s">
        <v>167</v>
      </c>
      <c r="CQ60" s="61" t="s">
        <v>167</v>
      </c>
      <c r="CR60" s="61" t="s">
        <v>167</v>
      </c>
      <c r="CS60" s="61" t="s">
        <v>167</v>
      </c>
      <c r="CT60" s="61" t="s">
        <v>167</v>
      </c>
      <c r="CU60" s="61" t="s">
        <v>167</v>
      </c>
      <c r="CV60" s="61" t="s">
        <v>167</v>
      </c>
      <c r="CW60" s="61" t="s">
        <v>167</v>
      </c>
      <c r="CX60" s="61" t="s">
        <v>167</v>
      </c>
      <c r="CY60" s="61" t="s">
        <v>167</v>
      </c>
      <c r="CZ60" s="61" t="s">
        <v>167</v>
      </c>
    </row>
    <row r="61" spans="1:104" x14ac:dyDescent="0.2">
      <c r="A61" s="16" t="s">
        <v>410</v>
      </c>
      <c r="B61" s="9" t="s">
        <v>369</v>
      </c>
      <c r="C61" s="15" t="s">
        <v>367</v>
      </c>
      <c r="D61" s="15" t="s">
        <v>58</v>
      </c>
      <c r="E61" s="84" t="s">
        <v>167</v>
      </c>
      <c r="F61" s="61" t="s">
        <v>167</v>
      </c>
      <c r="G61" s="61" t="s">
        <v>167</v>
      </c>
      <c r="H61" s="61" t="s">
        <v>167</v>
      </c>
      <c r="I61" s="61" t="s">
        <v>167</v>
      </c>
      <c r="J61" s="61" t="s">
        <v>167</v>
      </c>
      <c r="K61" s="61" t="s">
        <v>167</v>
      </c>
      <c r="L61" s="61" t="s">
        <v>167</v>
      </c>
      <c r="M61" s="61" t="s">
        <v>167</v>
      </c>
      <c r="N61" s="61" t="s">
        <v>167</v>
      </c>
      <c r="O61" s="61" t="s">
        <v>167</v>
      </c>
      <c r="P61" s="61" t="s">
        <v>167</v>
      </c>
      <c r="Q61" s="61" t="s">
        <v>167</v>
      </c>
      <c r="R61" s="61" t="s">
        <v>167</v>
      </c>
      <c r="S61" s="61" t="s">
        <v>167</v>
      </c>
      <c r="T61" s="61" t="s">
        <v>167</v>
      </c>
      <c r="U61" s="61" t="s">
        <v>167</v>
      </c>
      <c r="V61" s="61" t="s">
        <v>167</v>
      </c>
      <c r="W61" s="61" t="s">
        <v>167</v>
      </c>
      <c r="X61" s="61" t="s">
        <v>167</v>
      </c>
      <c r="Y61" s="61" t="s">
        <v>167</v>
      </c>
      <c r="Z61" s="61" t="s">
        <v>167</v>
      </c>
      <c r="AA61" s="61" t="s">
        <v>167</v>
      </c>
      <c r="AB61" s="61" t="s">
        <v>167</v>
      </c>
      <c r="AC61" s="61" t="s">
        <v>167</v>
      </c>
      <c r="AD61" s="61" t="s">
        <v>167</v>
      </c>
      <c r="AE61" s="61" t="s">
        <v>167</v>
      </c>
      <c r="AF61" s="61" t="s">
        <v>167</v>
      </c>
      <c r="AG61" s="61" t="s">
        <v>167</v>
      </c>
      <c r="AH61" s="61" t="s">
        <v>167</v>
      </c>
      <c r="AI61" s="61" t="s">
        <v>167</v>
      </c>
      <c r="AJ61" s="61" t="s">
        <v>167</v>
      </c>
      <c r="AK61" s="61" t="s">
        <v>167</v>
      </c>
      <c r="AL61" s="61" t="s">
        <v>167</v>
      </c>
      <c r="AM61" s="61" t="s">
        <v>167</v>
      </c>
      <c r="AN61" s="61" t="s">
        <v>167</v>
      </c>
      <c r="AO61" s="61" t="s">
        <v>167</v>
      </c>
      <c r="AP61" s="61" t="s">
        <v>167</v>
      </c>
      <c r="AQ61" s="61" t="s">
        <v>167</v>
      </c>
      <c r="AR61" s="61" t="s">
        <v>167</v>
      </c>
      <c r="AS61" s="61" t="s">
        <v>167</v>
      </c>
      <c r="AT61" s="61" t="s">
        <v>167</v>
      </c>
      <c r="AU61" s="61" t="s">
        <v>167</v>
      </c>
      <c r="AV61" s="61" t="s">
        <v>167</v>
      </c>
      <c r="AW61" s="61" t="s">
        <v>167</v>
      </c>
      <c r="AX61" s="61" t="s">
        <v>167</v>
      </c>
      <c r="AY61" s="61" t="s">
        <v>167</v>
      </c>
      <c r="AZ61" s="61" t="s">
        <v>167</v>
      </c>
      <c r="BA61" s="61" t="s">
        <v>167</v>
      </c>
      <c r="BB61" s="61" t="s">
        <v>167</v>
      </c>
      <c r="BC61" s="61" t="s">
        <v>167</v>
      </c>
      <c r="BD61" s="61" t="s">
        <v>167</v>
      </c>
      <c r="BE61" s="61" t="s">
        <v>167</v>
      </c>
      <c r="BF61" s="61" t="s">
        <v>167</v>
      </c>
      <c r="BG61" s="61" t="s">
        <v>167</v>
      </c>
      <c r="BH61" s="61" t="s">
        <v>167</v>
      </c>
      <c r="BI61" s="61" t="s">
        <v>167</v>
      </c>
      <c r="BJ61" s="61" t="s">
        <v>167</v>
      </c>
      <c r="BK61" s="61" t="s">
        <v>167</v>
      </c>
      <c r="BL61" s="61" t="s">
        <v>167</v>
      </c>
      <c r="BM61" s="61" t="s">
        <v>167</v>
      </c>
      <c r="BN61" s="61" t="s">
        <v>167</v>
      </c>
      <c r="BO61" s="61" t="s">
        <v>167</v>
      </c>
      <c r="BP61" s="61" t="s">
        <v>167</v>
      </c>
      <c r="BQ61" s="61" t="s">
        <v>167</v>
      </c>
      <c r="BR61" s="61" t="s">
        <v>167</v>
      </c>
      <c r="BS61" s="61" t="s">
        <v>167</v>
      </c>
      <c r="BT61" s="61" t="s">
        <v>167</v>
      </c>
      <c r="BU61" s="61" t="s">
        <v>167</v>
      </c>
      <c r="BV61" s="61" t="s">
        <v>167</v>
      </c>
      <c r="BW61" s="61" t="s">
        <v>167</v>
      </c>
      <c r="BX61" s="61" t="s">
        <v>167</v>
      </c>
      <c r="BY61" s="61" t="s">
        <v>167</v>
      </c>
      <c r="BZ61" s="61" t="s">
        <v>167</v>
      </c>
      <c r="CA61" s="61" t="s">
        <v>167</v>
      </c>
      <c r="CB61" s="61" t="s">
        <v>167</v>
      </c>
      <c r="CC61" s="61" t="s">
        <v>167</v>
      </c>
      <c r="CD61" s="61" t="s">
        <v>167</v>
      </c>
      <c r="CE61" s="61" t="s">
        <v>167</v>
      </c>
      <c r="CF61" s="61" t="s">
        <v>167</v>
      </c>
      <c r="CG61" s="61" t="s">
        <v>167</v>
      </c>
      <c r="CH61" s="61" t="s">
        <v>167</v>
      </c>
      <c r="CI61" s="61" t="s">
        <v>167</v>
      </c>
      <c r="CJ61" s="61" t="s">
        <v>167</v>
      </c>
      <c r="CK61" s="61" t="s">
        <v>167</v>
      </c>
      <c r="CL61" s="61" t="s">
        <v>167</v>
      </c>
      <c r="CM61" s="61" t="s">
        <v>167</v>
      </c>
      <c r="CN61" s="61" t="s">
        <v>167</v>
      </c>
      <c r="CO61" s="61" t="s">
        <v>167</v>
      </c>
      <c r="CP61" s="61" t="s">
        <v>167</v>
      </c>
      <c r="CQ61" s="61" t="s">
        <v>167</v>
      </c>
      <c r="CR61" s="61" t="s">
        <v>167</v>
      </c>
      <c r="CS61" s="61" t="s">
        <v>167</v>
      </c>
      <c r="CT61" s="61" t="s">
        <v>167</v>
      </c>
      <c r="CU61" s="61" t="s">
        <v>167</v>
      </c>
      <c r="CV61" s="61" t="s">
        <v>167</v>
      </c>
      <c r="CW61" s="61" t="s">
        <v>167</v>
      </c>
      <c r="CX61" s="61" t="s">
        <v>167</v>
      </c>
      <c r="CY61" s="61" t="s">
        <v>167</v>
      </c>
      <c r="CZ61" s="61" t="s">
        <v>167</v>
      </c>
    </row>
    <row r="62" spans="1:104" x14ac:dyDescent="0.2">
      <c r="A62" s="16" t="s">
        <v>411</v>
      </c>
      <c r="B62" s="9" t="s">
        <v>371</v>
      </c>
      <c r="C62" s="15" t="s">
        <v>367</v>
      </c>
      <c r="D62" s="15" t="s">
        <v>58</v>
      </c>
      <c r="E62" s="84" t="s">
        <v>167</v>
      </c>
      <c r="F62" s="61" t="s">
        <v>167</v>
      </c>
      <c r="G62" s="61" t="s">
        <v>167</v>
      </c>
      <c r="H62" s="61" t="s">
        <v>167</v>
      </c>
      <c r="I62" s="61" t="s">
        <v>167</v>
      </c>
      <c r="J62" s="61" t="s">
        <v>167</v>
      </c>
      <c r="K62" s="61" t="s">
        <v>167</v>
      </c>
      <c r="L62" s="61" t="s">
        <v>167</v>
      </c>
      <c r="M62" s="61" t="s">
        <v>167</v>
      </c>
      <c r="N62" s="61" t="s">
        <v>167</v>
      </c>
      <c r="O62" s="61" t="s">
        <v>167</v>
      </c>
      <c r="P62" s="61" t="s">
        <v>167</v>
      </c>
      <c r="Q62" s="61" t="s">
        <v>167</v>
      </c>
      <c r="R62" s="61" t="s">
        <v>167</v>
      </c>
      <c r="S62" s="61" t="s">
        <v>167</v>
      </c>
      <c r="T62" s="61" t="s">
        <v>167</v>
      </c>
      <c r="U62" s="61" t="s">
        <v>167</v>
      </c>
      <c r="V62" s="61" t="s">
        <v>167</v>
      </c>
      <c r="W62" s="61" t="s">
        <v>167</v>
      </c>
      <c r="X62" s="61" t="s">
        <v>167</v>
      </c>
      <c r="Y62" s="61" t="s">
        <v>167</v>
      </c>
      <c r="Z62" s="61" t="s">
        <v>167</v>
      </c>
      <c r="AA62" s="61" t="s">
        <v>167</v>
      </c>
      <c r="AB62" s="61" t="s">
        <v>167</v>
      </c>
      <c r="AC62" s="61" t="s">
        <v>167</v>
      </c>
      <c r="AD62" s="61" t="s">
        <v>167</v>
      </c>
      <c r="AE62" s="61" t="s">
        <v>167</v>
      </c>
      <c r="AF62" s="61" t="s">
        <v>167</v>
      </c>
      <c r="AG62" s="61" t="s">
        <v>167</v>
      </c>
      <c r="AH62" s="61" t="s">
        <v>167</v>
      </c>
      <c r="AI62" s="61" t="s">
        <v>167</v>
      </c>
      <c r="AJ62" s="61" t="s">
        <v>167</v>
      </c>
      <c r="AK62" s="61" t="s">
        <v>167</v>
      </c>
      <c r="AL62" s="61" t="s">
        <v>167</v>
      </c>
      <c r="AM62" s="61" t="s">
        <v>167</v>
      </c>
      <c r="AN62" s="61" t="s">
        <v>167</v>
      </c>
      <c r="AO62" s="61" t="s">
        <v>167</v>
      </c>
      <c r="AP62" s="61" t="s">
        <v>167</v>
      </c>
      <c r="AQ62" s="61" t="s">
        <v>167</v>
      </c>
      <c r="AR62" s="61" t="s">
        <v>167</v>
      </c>
      <c r="AS62" s="61" t="s">
        <v>167</v>
      </c>
      <c r="AT62" s="61" t="s">
        <v>167</v>
      </c>
      <c r="AU62" s="61" t="s">
        <v>167</v>
      </c>
      <c r="AV62" s="61" t="s">
        <v>167</v>
      </c>
      <c r="AW62" s="61" t="s">
        <v>167</v>
      </c>
      <c r="AX62" s="61" t="s">
        <v>167</v>
      </c>
      <c r="AY62" s="61" t="s">
        <v>167</v>
      </c>
      <c r="AZ62" s="61" t="s">
        <v>167</v>
      </c>
      <c r="BA62" s="61" t="s">
        <v>167</v>
      </c>
      <c r="BB62" s="61" t="s">
        <v>167</v>
      </c>
      <c r="BC62" s="61" t="s">
        <v>167</v>
      </c>
      <c r="BD62" s="61" t="s">
        <v>167</v>
      </c>
      <c r="BE62" s="61" t="s">
        <v>167</v>
      </c>
      <c r="BF62" s="61" t="s">
        <v>167</v>
      </c>
      <c r="BG62" s="61" t="s">
        <v>167</v>
      </c>
      <c r="BH62" s="61" t="s">
        <v>167</v>
      </c>
      <c r="BI62" s="61" t="s">
        <v>167</v>
      </c>
      <c r="BJ62" s="61" t="s">
        <v>167</v>
      </c>
      <c r="BK62" s="61" t="s">
        <v>167</v>
      </c>
      <c r="BL62" s="61" t="s">
        <v>167</v>
      </c>
      <c r="BM62" s="61" t="s">
        <v>167</v>
      </c>
      <c r="BN62" s="61" t="s">
        <v>167</v>
      </c>
      <c r="BO62" s="61" t="s">
        <v>167</v>
      </c>
      <c r="BP62" s="61" t="s">
        <v>167</v>
      </c>
      <c r="BQ62" s="61" t="s">
        <v>167</v>
      </c>
      <c r="BR62" s="61" t="s">
        <v>167</v>
      </c>
      <c r="BS62" s="61" t="s">
        <v>167</v>
      </c>
      <c r="BT62" s="61" t="s">
        <v>167</v>
      </c>
      <c r="BU62" s="61" t="s">
        <v>167</v>
      </c>
      <c r="BV62" s="61" t="s">
        <v>167</v>
      </c>
      <c r="BW62" s="61" t="s">
        <v>167</v>
      </c>
      <c r="BX62" s="61" t="s">
        <v>167</v>
      </c>
      <c r="BY62" s="61" t="s">
        <v>167</v>
      </c>
      <c r="BZ62" s="61" t="s">
        <v>167</v>
      </c>
      <c r="CA62" s="61" t="s">
        <v>167</v>
      </c>
      <c r="CB62" s="61" t="s">
        <v>167</v>
      </c>
      <c r="CC62" s="61" t="s">
        <v>167</v>
      </c>
      <c r="CD62" s="61" t="s">
        <v>167</v>
      </c>
      <c r="CE62" s="61" t="s">
        <v>167</v>
      </c>
      <c r="CF62" s="61" t="s">
        <v>167</v>
      </c>
      <c r="CG62" s="61" t="s">
        <v>167</v>
      </c>
      <c r="CH62" s="61" t="s">
        <v>167</v>
      </c>
      <c r="CI62" s="61" t="s">
        <v>167</v>
      </c>
      <c r="CJ62" s="61" t="s">
        <v>167</v>
      </c>
      <c r="CK62" s="61" t="s">
        <v>167</v>
      </c>
      <c r="CL62" s="61" t="s">
        <v>167</v>
      </c>
      <c r="CM62" s="61" t="s">
        <v>167</v>
      </c>
      <c r="CN62" s="61" t="s">
        <v>167</v>
      </c>
      <c r="CO62" s="61" t="s">
        <v>167</v>
      </c>
      <c r="CP62" s="61" t="s">
        <v>167</v>
      </c>
      <c r="CQ62" s="61" t="s">
        <v>167</v>
      </c>
      <c r="CR62" s="61" t="s">
        <v>167</v>
      </c>
      <c r="CS62" s="61" t="s">
        <v>167</v>
      </c>
      <c r="CT62" s="61" t="s">
        <v>167</v>
      </c>
      <c r="CU62" s="61" t="s">
        <v>167</v>
      </c>
      <c r="CV62" s="61" t="s">
        <v>167</v>
      </c>
      <c r="CW62" s="61" t="s">
        <v>167</v>
      </c>
      <c r="CX62" s="61" t="s">
        <v>167</v>
      </c>
      <c r="CY62" s="61" t="s">
        <v>167</v>
      </c>
      <c r="CZ62" s="61" t="s">
        <v>167</v>
      </c>
    </row>
    <row r="63" spans="1:104" x14ac:dyDescent="0.2">
      <c r="A63" s="16" t="s">
        <v>412</v>
      </c>
      <c r="B63" s="9" t="s">
        <v>373</v>
      </c>
      <c r="C63" s="15" t="s">
        <v>367</v>
      </c>
      <c r="D63" s="15" t="s">
        <v>58</v>
      </c>
      <c r="E63" s="84" t="s">
        <v>167</v>
      </c>
      <c r="F63" s="61" t="s">
        <v>167</v>
      </c>
      <c r="G63" s="61" t="s">
        <v>167</v>
      </c>
      <c r="H63" s="61" t="s">
        <v>167</v>
      </c>
      <c r="I63" s="61" t="s">
        <v>167</v>
      </c>
      <c r="J63" s="61" t="s">
        <v>167</v>
      </c>
      <c r="K63" s="61" t="s">
        <v>167</v>
      </c>
      <c r="L63" s="61" t="s">
        <v>167</v>
      </c>
      <c r="M63" s="61" t="s">
        <v>167</v>
      </c>
      <c r="N63" s="61" t="s">
        <v>167</v>
      </c>
      <c r="O63" s="61" t="s">
        <v>167</v>
      </c>
      <c r="P63" s="61" t="s">
        <v>167</v>
      </c>
      <c r="Q63" s="61" t="s">
        <v>167</v>
      </c>
      <c r="R63" s="61" t="s">
        <v>167</v>
      </c>
      <c r="S63" s="61" t="s">
        <v>167</v>
      </c>
      <c r="T63" s="61" t="s">
        <v>167</v>
      </c>
      <c r="U63" s="61" t="s">
        <v>167</v>
      </c>
      <c r="V63" s="61" t="s">
        <v>167</v>
      </c>
      <c r="W63" s="61" t="s">
        <v>167</v>
      </c>
      <c r="X63" s="61" t="s">
        <v>167</v>
      </c>
      <c r="Y63" s="61" t="s">
        <v>167</v>
      </c>
      <c r="Z63" s="61" t="s">
        <v>167</v>
      </c>
      <c r="AA63" s="61" t="s">
        <v>167</v>
      </c>
      <c r="AB63" s="61" t="s">
        <v>167</v>
      </c>
      <c r="AC63" s="61" t="s">
        <v>167</v>
      </c>
      <c r="AD63" s="61" t="s">
        <v>167</v>
      </c>
      <c r="AE63" s="61" t="s">
        <v>167</v>
      </c>
      <c r="AF63" s="61" t="s">
        <v>167</v>
      </c>
      <c r="AG63" s="61" t="s">
        <v>167</v>
      </c>
      <c r="AH63" s="61" t="s">
        <v>167</v>
      </c>
      <c r="AI63" s="61" t="s">
        <v>167</v>
      </c>
      <c r="AJ63" s="61" t="s">
        <v>167</v>
      </c>
      <c r="AK63" s="61" t="s">
        <v>167</v>
      </c>
      <c r="AL63" s="61" t="s">
        <v>167</v>
      </c>
      <c r="AM63" s="61" t="s">
        <v>167</v>
      </c>
      <c r="AN63" s="61" t="s">
        <v>167</v>
      </c>
      <c r="AO63" s="61" t="s">
        <v>167</v>
      </c>
      <c r="AP63" s="61" t="s">
        <v>167</v>
      </c>
      <c r="AQ63" s="61" t="s">
        <v>167</v>
      </c>
      <c r="AR63" s="61" t="s">
        <v>167</v>
      </c>
      <c r="AS63" s="61" t="s">
        <v>167</v>
      </c>
      <c r="AT63" s="61" t="s">
        <v>167</v>
      </c>
      <c r="AU63" s="61" t="s">
        <v>167</v>
      </c>
      <c r="AV63" s="61" t="s">
        <v>167</v>
      </c>
      <c r="AW63" s="61" t="s">
        <v>167</v>
      </c>
      <c r="AX63" s="61" t="s">
        <v>167</v>
      </c>
      <c r="AY63" s="61" t="s">
        <v>167</v>
      </c>
      <c r="AZ63" s="61" t="s">
        <v>167</v>
      </c>
      <c r="BA63" s="61" t="s">
        <v>167</v>
      </c>
      <c r="BB63" s="61" t="s">
        <v>167</v>
      </c>
      <c r="BC63" s="61" t="s">
        <v>167</v>
      </c>
      <c r="BD63" s="61" t="s">
        <v>167</v>
      </c>
      <c r="BE63" s="61" t="s">
        <v>167</v>
      </c>
      <c r="BF63" s="61" t="s">
        <v>167</v>
      </c>
      <c r="BG63" s="61" t="s">
        <v>167</v>
      </c>
      <c r="BH63" s="61" t="s">
        <v>167</v>
      </c>
      <c r="BI63" s="61" t="s">
        <v>167</v>
      </c>
      <c r="BJ63" s="61" t="s">
        <v>167</v>
      </c>
      <c r="BK63" s="61" t="s">
        <v>167</v>
      </c>
      <c r="BL63" s="61" t="s">
        <v>167</v>
      </c>
      <c r="BM63" s="61" t="s">
        <v>167</v>
      </c>
      <c r="BN63" s="61" t="s">
        <v>167</v>
      </c>
      <c r="BO63" s="61" t="s">
        <v>167</v>
      </c>
      <c r="BP63" s="61" t="s">
        <v>167</v>
      </c>
      <c r="BQ63" s="61" t="s">
        <v>167</v>
      </c>
      <c r="BR63" s="61" t="s">
        <v>167</v>
      </c>
      <c r="BS63" s="61" t="s">
        <v>167</v>
      </c>
      <c r="BT63" s="61" t="s">
        <v>167</v>
      </c>
      <c r="BU63" s="61" t="s">
        <v>167</v>
      </c>
      <c r="BV63" s="61" t="s">
        <v>167</v>
      </c>
      <c r="BW63" s="61" t="s">
        <v>167</v>
      </c>
      <c r="BX63" s="61" t="s">
        <v>167</v>
      </c>
      <c r="BY63" s="61" t="s">
        <v>167</v>
      </c>
      <c r="BZ63" s="61" t="s">
        <v>167</v>
      </c>
      <c r="CA63" s="61" t="s">
        <v>167</v>
      </c>
      <c r="CB63" s="61" t="s">
        <v>167</v>
      </c>
      <c r="CC63" s="61" t="s">
        <v>167</v>
      </c>
      <c r="CD63" s="61" t="s">
        <v>167</v>
      </c>
      <c r="CE63" s="61" t="s">
        <v>167</v>
      </c>
      <c r="CF63" s="61" t="s">
        <v>167</v>
      </c>
      <c r="CG63" s="61" t="s">
        <v>167</v>
      </c>
      <c r="CH63" s="61" t="s">
        <v>167</v>
      </c>
      <c r="CI63" s="61" t="s">
        <v>167</v>
      </c>
      <c r="CJ63" s="61" t="s">
        <v>167</v>
      </c>
      <c r="CK63" s="61" t="s">
        <v>167</v>
      </c>
      <c r="CL63" s="61" t="s">
        <v>167</v>
      </c>
      <c r="CM63" s="61" t="s">
        <v>167</v>
      </c>
      <c r="CN63" s="61" t="s">
        <v>167</v>
      </c>
      <c r="CO63" s="61" t="s">
        <v>167</v>
      </c>
      <c r="CP63" s="61" t="s">
        <v>167</v>
      </c>
      <c r="CQ63" s="61" t="s">
        <v>167</v>
      </c>
      <c r="CR63" s="61" t="s">
        <v>167</v>
      </c>
      <c r="CS63" s="61" t="s">
        <v>167</v>
      </c>
      <c r="CT63" s="61" t="s">
        <v>167</v>
      </c>
      <c r="CU63" s="61" t="s">
        <v>167</v>
      </c>
      <c r="CV63" s="61" t="s">
        <v>167</v>
      </c>
      <c r="CW63" s="61" t="s">
        <v>167</v>
      </c>
      <c r="CX63" s="61" t="s">
        <v>167</v>
      </c>
      <c r="CY63" s="61" t="s">
        <v>167</v>
      </c>
      <c r="CZ63" s="61" t="s">
        <v>167</v>
      </c>
    </row>
    <row r="64" spans="1:104" ht="28.5" x14ac:dyDescent="0.2">
      <c r="A64" s="16" t="s">
        <v>413</v>
      </c>
      <c r="B64" s="9" t="s">
        <v>375</v>
      </c>
      <c r="C64" s="15" t="s">
        <v>414</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x14ac:dyDescent="0.2">
      <c r="A65" s="16" t="s">
        <v>415</v>
      </c>
      <c r="B65" s="9" t="s">
        <v>378</v>
      </c>
      <c r="C65" s="15" t="s">
        <v>379</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x14ac:dyDescent="0.3">
      <c r="A66" s="64"/>
      <c r="B66" s="64" t="s">
        <v>153</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x14ac:dyDescent="0.2">
      <c r="A67" s="219"/>
      <c r="B67" s="219" t="s">
        <v>416</v>
      </c>
      <c r="C67" s="15" t="s">
        <v>417</v>
      </c>
      <c r="D67" s="15" t="s">
        <v>161</v>
      </c>
      <c r="E67" s="207" t="s">
        <v>162</v>
      </c>
      <c r="F67" s="208" t="s">
        <v>162</v>
      </c>
      <c r="G67" s="208" t="s">
        <v>162</v>
      </c>
      <c r="H67" s="208" t="s">
        <v>162</v>
      </c>
      <c r="I67" s="208" t="s">
        <v>162</v>
      </c>
      <c r="J67" s="208" t="s">
        <v>162</v>
      </c>
      <c r="K67" s="208" t="s">
        <v>162</v>
      </c>
      <c r="L67" s="208" t="s">
        <v>162</v>
      </c>
      <c r="M67" s="208" t="s">
        <v>162</v>
      </c>
      <c r="N67" s="208" t="s">
        <v>162</v>
      </c>
      <c r="O67" s="208" t="s">
        <v>162</v>
      </c>
      <c r="P67" s="208" t="s">
        <v>162</v>
      </c>
      <c r="Q67" s="208" t="s">
        <v>162</v>
      </c>
      <c r="R67" s="208" t="s">
        <v>162</v>
      </c>
      <c r="S67" s="208" t="s">
        <v>162</v>
      </c>
      <c r="T67" s="208" t="s">
        <v>162</v>
      </c>
      <c r="U67" s="208" t="s">
        <v>162</v>
      </c>
      <c r="V67" s="208" t="s">
        <v>162</v>
      </c>
      <c r="W67" s="208" t="s">
        <v>162</v>
      </c>
      <c r="X67" s="208" t="s">
        <v>162</v>
      </c>
      <c r="Y67" s="208" t="s">
        <v>162</v>
      </c>
      <c r="Z67" s="208" t="s">
        <v>162</v>
      </c>
      <c r="AA67" s="208" t="s">
        <v>162</v>
      </c>
      <c r="AB67" s="208" t="s">
        <v>162</v>
      </c>
      <c r="AC67" s="208" t="s">
        <v>162</v>
      </c>
      <c r="AD67" s="208" t="s">
        <v>162</v>
      </c>
      <c r="AE67" s="208" t="s">
        <v>162</v>
      </c>
      <c r="AF67" s="208" t="s">
        <v>162</v>
      </c>
      <c r="AG67" s="208" t="s">
        <v>162</v>
      </c>
      <c r="AH67" s="208" t="s">
        <v>162</v>
      </c>
      <c r="AI67" s="208" t="s">
        <v>162</v>
      </c>
      <c r="AJ67" s="208" t="s">
        <v>162</v>
      </c>
      <c r="AK67" s="208" t="s">
        <v>162</v>
      </c>
      <c r="AL67" s="208" t="s">
        <v>162</v>
      </c>
      <c r="AM67" s="208" t="s">
        <v>162</v>
      </c>
      <c r="AN67" s="208" t="s">
        <v>162</v>
      </c>
      <c r="AO67" s="208" t="s">
        <v>162</v>
      </c>
      <c r="AP67" s="208" t="s">
        <v>162</v>
      </c>
      <c r="AQ67" s="208" t="s">
        <v>162</v>
      </c>
      <c r="AR67" s="208" t="s">
        <v>162</v>
      </c>
      <c r="AS67" s="208" t="s">
        <v>162</v>
      </c>
      <c r="AT67" s="208" t="s">
        <v>162</v>
      </c>
      <c r="AU67" s="208" t="s">
        <v>162</v>
      </c>
      <c r="AV67" s="208" t="s">
        <v>162</v>
      </c>
      <c r="AW67" s="208" t="s">
        <v>162</v>
      </c>
      <c r="AX67" s="208" t="s">
        <v>162</v>
      </c>
      <c r="AY67" s="208" t="s">
        <v>162</v>
      </c>
      <c r="AZ67" s="208" t="s">
        <v>162</v>
      </c>
      <c r="BA67" s="208" t="s">
        <v>162</v>
      </c>
      <c r="BB67" s="208" t="s">
        <v>162</v>
      </c>
      <c r="BC67" s="208" t="s">
        <v>162</v>
      </c>
      <c r="BD67" s="208" t="s">
        <v>162</v>
      </c>
      <c r="BE67" s="208" t="s">
        <v>162</v>
      </c>
      <c r="BF67" s="208" t="s">
        <v>162</v>
      </c>
      <c r="BG67" s="208" t="s">
        <v>162</v>
      </c>
      <c r="BH67" s="208" t="s">
        <v>162</v>
      </c>
      <c r="BI67" s="208" t="s">
        <v>162</v>
      </c>
      <c r="BJ67" s="208" t="s">
        <v>162</v>
      </c>
      <c r="BK67" s="208" t="s">
        <v>162</v>
      </c>
      <c r="BL67" s="208" t="s">
        <v>162</v>
      </c>
      <c r="BM67" s="208" t="s">
        <v>162</v>
      </c>
      <c r="BN67" s="208" t="s">
        <v>162</v>
      </c>
      <c r="BO67" s="208" t="s">
        <v>162</v>
      </c>
      <c r="BP67" s="208" t="s">
        <v>162</v>
      </c>
      <c r="BQ67" s="208" t="s">
        <v>162</v>
      </c>
      <c r="BR67" s="208" t="s">
        <v>162</v>
      </c>
      <c r="BS67" s="208" t="s">
        <v>162</v>
      </c>
      <c r="BT67" s="208" t="s">
        <v>162</v>
      </c>
      <c r="BU67" s="208" t="s">
        <v>162</v>
      </c>
      <c r="BV67" s="208" t="s">
        <v>162</v>
      </c>
      <c r="BW67" s="208" t="s">
        <v>162</v>
      </c>
      <c r="BX67" s="208" t="s">
        <v>162</v>
      </c>
      <c r="BY67" s="208" t="s">
        <v>162</v>
      </c>
      <c r="BZ67" s="208" t="s">
        <v>162</v>
      </c>
      <c r="CA67" s="208" t="s">
        <v>162</v>
      </c>
      <c r="CB67" s="208" t="s">
        <v>162</v>
      </c>
      <c r="CC67" s="208" t="s">
        <v>162</v>
      </c>
      <c r="CD67" s="208" t="s">
        <v>162</v>
      </c>
      <c r="CE67" s="208" t="s">
        <v>162</v>
      </c>
      <c r="CF67" s="208" t="s">
        <v>162</v>
      </c>
      <c r="CG67" s="208" t="s">
        <v>162</v>
      </c>
      <c r="CH67" s="208" t="s">
        <v>162</v>
      </c>
      <c r="CI67" s="208" t="s">
        <v>162</v>
      </c>
      <c r="CJ67" s="208" t="s">
        <v>162</v>
      </c>
      <c r="CK67" s="208" t="s">
        <v>162</v>
      </c>
      <c r="CL67" s="208" t="s">
        <v>162</v>
      </c>
      <c r="CM67" s="208" t="s">
        <v>162</v>
      </c>
      <c r="CN67" s="208" t="s">
        <v>162</v>
      </c>
      <c r="CO67" s="208" t="s">
        <v>162</v>
      </c>
      <c r="CP67" s="208" t="s">
        <v>162</v>
      </c>
      <c r="CQ67" s="208" t="s">
        <v>162</v>
      </c>
      <c r="CR67" s="208" t="s">
        <v>162</v>
      </c>
      <c r="CS67" s="208" t="s">
        <v>162</v>
      </c>
      <c r="CT67" s="208" t="s">
        <v>162</v>
      </c>
      <c r="CU67" s="208" t="s">
        <v>162</v>
      </c>
      <c r="CV67" s="208" t="s">
        <v>162</v>
      </c>
      <c r="CW67" s="208" t="s">
        <v>162</v>
      </c>
      <c r="CX67" s="208" t="s">
        <v>162</v>
      </c>
      <c r="CY67" s="208" t="s">
        <v>162</v>
      </c>
      <c r="CZ67" s="208" t="s">
        <v>162</v>
      </c>
    </row>
    <row r="68" spans="1:104" x14ac:dyDescent="0.2">
      <c r="A68" s="16" t="s">
        <v>418</v>
      </c>
      <c r="B68" s="9" t="s">
        <v>366</v>
      </c>
      <c r="C68" s="15" t="s">
        <v>367</v>
      </c>
      <c r="D68" s="15" t="s">
        <v>58</v>
      </c>
      <c r="E68" s="84" t="s">
        <v>167</v>
      </c>
      <c r="F68" s="61" t="s">
        <v>167</v>
      </c>
      <c r="G68" s="61" t="s">
        <v>167</v>
      </c>
      <c r="H68" s="61" t="s">
        <v>167</v>
      </c>
      <c r="I68" s="61" t="s">
        <v>167</v>
      </c>
      <c r="J68" s="61" t="s">
        <v>167</v>
      </c>
      <c r="K68" s="61" t="s">
        <v>167</v>
      </c>
      <c r="L68" s="61" t="s">
        <v>167</v>
      </c>
      <c r="M68" s="61" t="s">
        <v>167</v>
      </c>
      <c r="N68" s="61" t="s">
        <v>167</v>
      </c>
      <c r="O68" s="61" t="s">
        <v>167</v>
      </c>
      <c r="P68" s="61" t="s">
        <v>167</v>
      </c>
      <c r="Q68" s="61" t="s">
        <v>167</v>
      </c>
      <c r="R68" s="61" t="s">
        <v>167</v>
      </c>
      <c r="S68" s="61" t="s">
        <v>167</v>
      </c>
      <c r="T68" s="61" t="s">
        <v>167</v>
      </c>
      <c r="U68" s="61" t="s">
        <v>167</v>
      </c>
      <c r="V68" s="61" t="s">
        <v>167</v>
      </c>
      <c r="W68" s="61" t="s">
        <v>167</v>
      </c>
      <c r="X68" s="61" t="s">
        <v>167</v>
      </c>
      <c r="Y68" s="61" t="s">
        <v>167</v>
      </c>
      <c r="Z68" s="61" t="s">
        <v>167</v>
      </c>
      <c r="AA68" s="61" t="s">
        <v>167</v>
      </c>
      <c r="AB68" s="61" t="s">
        <v>167</v>
      </c>
      <c r="AC68" s="61" t="s">
        <v>167</v>
      </c>
      <c r="AD68" s="61" t="s">
        <v>167</v>
      </c>
      <c r="AE68" s="61" t="s">
        <v>167</v>
      </c>
      <c r="AF68" s="61" t="s">
        <v>167</v>
      </c>
      <c r="AG68" s="61" t="s">
        <v>167</v>
      </c>
      <c r="AH68" s="61" t="s">
        <v>167</v>
      </c>
      <c r="AI68" s="61" t="s">
        <v>167</v>
      </c>
      <c r="AJ68" s="61" t="s">
        <v>167</v>
      </c>
      <c r="AK68" s="61" t="s">
        <v>167</v>
      </c>
      <c r="AL68" s="61" t="s">
        <v>167</v>
      </c>
      <c r="AM68" s="61" t="s">
        <v>167</v>
      </c>
      <c r="AN68" s="61" t="s">
        <v>167</v>
      </c>
      <c r="AO68" s="61" t="s">
        <v>167</v>
      </c>
      <c r="AP68" s="61" t="s">
        <v>167</v>
      </c>
      <c r="AQ68" s="61" t="s">
        <v>167</v>
      </c>
      <c r="AR68" s="61" t="s">
        <v>167</v>
      </c>
      <c r="AS68" s="61" t="s">
        <v>167</v>
      </c>
      <c r="AT68" s="61" t="s">
        <v>167</v>
      </c>
      <c r="AU68" s="61" t="s">
        <v>167</v>
      </c>
      <c r="AV68" s="61" t="s">
        <v>167</v>
      </c>
      <c r="AW68" s="61" t="s">
        <v>167</v>
      </c>
      <c r="AX68" s="61" t="s">
        <v>167</v>
      </c>
      <c r="AY68" s="61" t="s">
        <v>167</v>
      </c>
      <c r="AZ68" s="61" t="s">
        <v>167</v>
      </c>
      <c r="BA68" s="61" t="s">
        <v>167</v>
      </c>
      <c r="BB68" s="61" t="s">
        <v>167</v>
      </c>
      <c r="BC68" s="61" t="s">
        <v>167</v>
      </c>
      <c r="BD68" s="61" t="s">
        <v>167</v>
      </c>
      <c r="BE68" s="61" t="s">
        <v>167</v>
      </c>
      <c r="BF68" s="61" t="s">
        <v>167</v>
      </c>
      <c r="BG68" s="61" t="s">
        <v>167</v>
      </c>
      <c r="BH68" s="61" t="s">
        <v>167</v>
      </c>
      <c r="BI68" s="61" t="s">
        <v>167</v>
      </c>
      <c r="BJ68" s="61" t="s">
        <v>167</v>
      </c>
      <c r="BK68" s="61" t="s">
        <v>167</v>
      </c>
      <c r="BL68" s="61" t="s">
        <v>167</v>
      </c>
      <c r="BM68" s="61" t="s">
        <v>167</v>
      </c>
      <c r="BN68" s="61" t="s">
        <v>167</v>
      </c>
      <c r="BO68" s="61" t="s">
        <v>167</v>
      </c>
      <c r="BP68" s="61" t="s">
        <v>167</v>
      </c>
      <c r="BQ68" s="61" t="s">
        <v>167</v>
      </c>
      <c r="BR68" s="61" t="s">
        <v>167</v>
      </c>
      <c r="BS68" s="61" t="s">
        <v>167</v>
      </c>
      <c r="BT68" s="61" t="s">
        <v>167</v>
      </c>
      <c r="BU68" s="61" t="s">
        <v>167</v>
      </c>
      <c r="BV68" s="61" t="s">
        <v>167</v>
      </c>
      <c r="BW68" s="61" t="s">
        <v>167</v>
      </c>
      <c r="BX68" s="61" t="s">
        <v>167</v>
      </c>
      <c r="BY68" s="61" t="s">
        <v>167</v>
      </c>
      <c r="BZ68" s="61" t="s">
        <v>167</v>
      </c>
      <c r="CA68" s="61" t="s">
        <v>167</v>
      </c>
      <c r="CB68" s="61" t="s">
        <v>167</v>
      </c>
      <c r="CC68" s="61" t="s">
        <v>167</v>
      </c>
      <c r="CD68" s="61" t="s">
        <v>167</v>
      </c>
      <c r="CE68" s="61" t="s">
        <v>167</v>
      </c>
      <c r="CF68" s="61" t="s">
        <v>167</v>
      </c>
      <c r="CG68" s="61" t="s">
        <v>167</v>
      </c>
      <c r="CH68" s="61" t="s">
        <v>167</v>
      </c>
      <c r="CI68" s="61" t="s">
        <v>167</v>
      </c>
      <c r="CJ68" s="61" t="s">
        <v>167</v>
      </c>
      <c r="CK68" s="61" t="s">
        <v>167</v>
      </c>
      <c r="CL68" s="61" t="s">
        <v>167</v>
      </c>
      <c r="CM68" s="61" t="s">
        <v>167</v>
      </c>
      <c r="CN68" s="61" t="s">
        <v>167</v>
      </c>
      <c r="CO68" s="61" t="s">
        <v>167</v>
      </c>
      <c r="CP68" s="61" t="s">
        <v>167</v>
      </c>
      <c r="CQ68" s="61" t="s">
        <v>167</v>
      </c>
      <c r="CR68" s="61" t="s">
        <v>167</v>
      </c>
      <c r="CS68" s="61" t="s">
        <v>167</v>
      </c>
      <c r="CT68" s="61" t="s">
        <v>167</v>
      </c>
      <c r="CU68" s="61" t="s">
        <v>167</v>
      </c>
      <c r="CV68" s="61" t="s">
        <v>167</v>
      </c>
      <c r="CW68" s="61" t="s">
        <v>167</v>
      </c>
      <c r="CX68" s="61" t="s">
        <v>167</v>
      </c>
      <c r="CY68" s="61" t="s">
        <v>167</v>
      </c>
      <c r="CZ68" s="61" t="s">
        <v>167</v>
      </c>
    </row>
    <row r="69" spans="1:104" x14ac:dyDescent="0.2">
      <c r="A69" s="16" t="s">
        <v>419</v>
      </c>
      <c r="B69" s="9" t="s">
        <v>369</v>
      </c>
      <c r="C69" s="15" t="s">
        <v>367</v>
      </c>
      <c r="D69" s="15" t="s">
        <v>58</v>
      </c>
      <c r="E69" s="84" t="s">
        <v>167</v>
      </c>
      <c r="F69" s="61" t="s">
        <v>167</v>
      </c>
      <c r="G69" s="61" t="s">
        <v>167</v>
      </c>
      <c r="H69" s="61" t="s">
        <v>167</v>
      </c>
      <c r="I69" s="61" t="s">
        <v>167</v>
      </c>
      <c r="J69" s="61" t="s">
        <v>167</v>
      </c>
      <c r="K69" s="61" t="s">
        <v>167</v>
      </c>
      <c r="L69" s="61" t="s">
        <v>167</v>
      </c>
      <c r="M69" s="61" t="s">
        <v>167</v>
      </c>
      <c r="N69" s="61" t="s">
        <v>167</v>
      </c>
      <c r="O69" s="61" t="s">
        <v>167</v>
      </c>
      <c r="P69" s="61" t="s">
        <v>167</v>
      </c>
      <c r="Q69" s="61" t="s">
        <v>167</v>
      </c>
      <c r="R69" s="61" t="s">
        <v>167</v>
      </c>
      <c r="S69" s="61" t="s">
        <v>167</v>
      </c>
      <c r="T69" s="61" t="s">
        <v>167</v>
      </c>
      <c r="U69" s="61" t="s">
        <v>167</v>
      </c>
      <c r="V69" s="61" t="s">
        <v>167</v>
      </c>
      <c r="W69" s="61" t="s">
        <v>167</v>
      </c>
      <c r="X69" s="61" t="s">
        <v>167</v>
      </c>
      <c r="Y69" s="61" t="s">
        <v>167</v>
      </c>
      <c r="Z69" s="61" t="s">
        <v>167</v>
      </c>
      <c r="AA69" s="61" t="s">
        <v>167</v>
      </c>
      <c r="AB69" s="61" t="s">
        <v>167</v>
      </c>
      <c r="AC69" s="61" t="s">
        <v>167</v>
      </c>
      <c r="AD69" s="61" t="s">
        <v>167</v>
      </c>
      <c r="AE69" s="61" t="s">
        <v>167</v>
      </c>
      <c r="AF69" s="61" t="s">
        <v>167</v>
      </c>
      <c r="AG69" s="61" t="s">
        <v>167</v>
      </c>
      <c r="AH69" s="61" t="s">
        <v>167</v>
      </c>
      <c r="AI69" s="61" t="s">
        <v>167</v>
      </c>
      <c r="AJ69" s="61" t="s">
        <v>167</v>
      </c>
      <c r="AK69" s="61" t="s">
        <v>167</v>
      </c>
      <c r="AL69" s="61" t="s">
        <v>167</v>
      </c>
      <c r="AM69" s="61" t="s">
        <v>167</v>
      </c>
      <c r="AN69" s="61" t="s">
        <v>167</v>
      </c>
      <c r="AO69" s="61" t="s">
        <v>167</v>
      </c>
      <c r="AP69" s="61" t="s">
        <v>167</v>
      </c>
      <c r="AQ69" s="61" t="s">
        <v>167</v>
      </c>
      <c r="AR69" s="61" t="s">
        <v>167</v>
      </c>
      <c r="AS69" s="61" t="s">
        <v>167</v>
      </c>
      <c r="AT69" s="61" t="s">
        <v>167</v>
      </c>
      <c r="AU69" s="61" t="s">
        <v>167</v>
      </c>
      <c r="AV69" s="61" t="s">
        <v>167</v>
      </c>
      <c r="AW69" s="61" t="s">
        <v>167</v>
      </c>
      <c r="AX69" s="61" t="s">
        <v>167</v>
      </c>
      <c r="AY69" s="61" t="s">
        <v>167</v>
      </c>
      <c r="AZ69" s="61" t="s">
        <v>167</v>
      </c>
      <c r="BA69" s="61" t="s">
        <v>167</v>
      </c>
      <c r="BB69" s="61" t="s">
        <v>167</v>
      </c>
      <c r="BC69" s="61" t="s">
        <v>167</v>
      </c>
      <c r="BD69" s="61" t="s">
        <v>167</v>
      </c>
      <c r="BE69" s="61" t="s">
        <v>167</v>
      </c>
      <c r="BF69" s="61" t="s">
        <v>167</v>
      </c>
      <c r="BG69" s="61" t="s">
        <v>167</v>
      </c>
      <c r="BH69" s="61" t="s">
        <v>167</v>
      </c>
      <c r="BI69" s="61" t="s">
        <v>167</v>
      </c>
      <c r="BJ69" s="61" t="s">
        <v>167</v>
      </c>
      <c r="BK69" s="61" t="s">
        <v>167</v>
      </c>
      <c r="BL69" s="61" t="s">
        <v>167</v>
      </c>
      <c r="BM69" s="61" t="s">
        <v>167</v>
      </c>
      <c r="BN69" s="61" t="s">
        <v>167</v>
      </c>
      <c r="BO69" s="61" t="s">
        <v>167</v>
      </c>
      <c r="BP69" s="61" t="s">
        <v>167</v>
      </c>
      <c r="BQ69" s="61" t="s">
        <v>167</v>
      </c>
      <c r="BR69" s="61" t="s">
        <v>167</v>
      </c>
      <c r="BS69" s="61" t="s">
        <v>167</v>
      </c>
      <c r="BT69" s="61" t="s">
        <v>167</v>
      </c>
      <c r="BU69" s="61" t="s">
        <v>167</v>
      </c>
      <c r="BV69" s="61" t="s">
        <v>167</v>
      </c>
      <c r="BW69" s="61" t="s">
        <v>167</v>
      </c>
      <c r="BX69" s="61" t="s">
        <v>167</v>
      </c>
      <c r="BY69" s="61" t="s">
        <v>167</v>
      </c>
      <c r="BZ69" s="61" t="s">
        <v>167</v>
      </c>
      <c r="CA69" s="61" t="s">
        <v>167</v>
      </c>
      <c r="CB69" s="61" t="s">
        <v>167</v>
      </c>
      <c r="CC69" s="61" t="s">
        <v>167</v>
      </c>
      <c r="CD69" s="61" t="s">
        <v>167</v>
      </c>
      <c r="CE69" s="61" t="s">
        <v>167</v>
      </c>
      <c r="CF69" s="61" t="s">
        <v>167</v>
      </c>
      <c r="CG69" s="61" t="s">
        <v>167</v>
      </c>
      <c r="CH69" s="61" t="s">
        <v>167</v>
      </c>
      <c r="CI69" s="61" t="s">
        <v>167</v>
      </c>
      <c r="CJ69" s="61" t="s">
        <v>167</v>
      </c>
      <c r="CK69" s="61" t="s">
        <v>167</v>
      </c>
      <c r="CL69" s="61" t="s">
        <v>167</v>
      </c>
      <c r="CM69" s="61" t="s">
        <v>167</v>
      </c>
      <c r="CN69" s="61" t="s">
        <v>167</v>
      </c>
      <c r="CO69" s="61" t="s">
        <v>167</v>
      </c>
      <c r="CP69" s="61" t="s">
        <v>167</v>
      </c>
      <c r="CQ69" s="61" t="s">
        <v>167</v>
      </c>
      <c r="CR69" s="61" t="s">
        <v>167</v>
      </c>
      <c r="CS69" s="61" t="s">
        <v>167</v>
      </c>
      <c r="CT69" s="61" t="s">
        <v>167</v>
      </c>
      <c r="CU69" s="61" t="s">
        <v>167</v>
      </c>
      <c r="CV69" s="61" t="s">
        <v>167</v>
      </c>
      <c r="CW69" s="61" t="s">
        <v>167</v>
      </c>
      <c r="CX69" s="61" t="s">
        <v>167</v>
      </c>
      <c r="CY69" s="61" t="s">
        <v>167</v>
      </c>
      <c r="CZ69" s="61" t="s">
        <v>167</v>
      </c>
    </row>
    <row r="70" spans="1:104" x14ac:dyDescent="0.2">
      <c r="A70" s="16" t="s">
        <v>420</v>
      </c>
      <c r="B70" s="9" t="s">
        <v>371</v>
      </c>
      <c r="C70" s="15" t="s">
        <v>367</v>
      </c>
      <c r="D70" s="15" t="s">
        <v>58</v>
      </c>
      <c r="E70" s="84" t="s">
        <v>167</v>
      </c>
      <c r="F70" s="61" t="s">
        <v>167</v>
      </c>
      <c r="G70" s="61" t="s">
        <v>167</v>
      </c>
      <c r="H70" s="61" t="s">
        <v>167</v>
      </c>
      <c r="I70" s="61" t="s">
        <v>167</v>
      </c>
      <c r="J70" s="61" t="s">
        <v>167</v>
      </c>
      <c r="K70" s="61" t="s">
        <v>167</v>
      </c>
      <c r="L70" s="61" t="s">
        <v>167</v>
      </c>
      <c r="M70" s="61" t="s">
        <v>167</v>
      </c>
      <c r="N70" s="61" t="s">
        <v>167</v>
      </c>
      <c r="O70" s="61" t="s">
        <v>167</v>
      </c>
      <c r="P70" s="61" t="s">
        <v>167</v>
      </c>
      <c r="Q70" s="61" t="s">
        <v>167</v>
      </c>
      <c r="R70" s="61" t="s">
        <v>167</v>
      </c>
      <c r="S70" s="61" t="s">
        <v>167</v>
      </c>
      <c r="T70" s="61" t="s">
        <v>167</v>
      </c>
      <c r="U70" s="61" t="s">
        <v>167</v>
      </c>
      <c r="V70" s="61" t="s">
        <v>167</v>
      </c>
      <c r="W70" s="61" t="s">
        <v>167</v>
      </c>
      <c r="X70" s="61" t="s">
        <v>167</v>
      </c>
      <c r="Y70" s="61" t="s">
        <v>167</v>
      </c>
      <c r="Z70" s="61" t="s">
        <v>167</v>
      </c>
      <c r="AA70" s="61" t="s">
        <v>167</v>
      </c>
      <c r="AB70" s="61" t="s">
        <v>167</v>
      </c>
      <c r="AC70" s="61" t="s">
        <v>167</v>
      </c>
      <c r="AD70" s="61" t="s">
        <v>167</v>
      </c>
      <c r="AE70" s="61" t="s">
        <v>167</v>
      </c>
      <c r="AF70" s="61" t="s">
        <v>167</v>
      </c>
      <c r="AG70" s="61" t="s">
        <v>167</v>
      </c>
      <c r="AH70" s="61" t="s">
        <v>167</v>
      </c>
      <c r="AI70" s="61" t="s">
        <v>167</v>
      </c>
      <c r="AJ70" s="61" t="s">
        <v>167</v>
      </c>
      <c r="AK70" s="61" t="s">
        <v>167</v>
      </c>
      <c r="AL70" s="61" t="s">
        <v>167</v>
      </c>
      <c r="AM70" s="61" t="s">
        <v>167</v>
      </c>
      <c r="AN70" s="61" t="s">
        <v>167</v>
      </c>
      <c r="AO70" s="61" t="s">
        <v>167</v>
      </c>
      <c r="AP70" s="61" t="s">
        <v>167</v>
      </c>
      <c r="AQ70" s="61" t="s">
        <v>167</v>
      </c>
      <c r="AR70" s="61" t="s">
        <v>167</v>
      </c>
      <c r="AS70" s="61" t="s">
        <v>167</v>
      </c>
      <c r="AT70" s="61" t="s">
        <v>167</v>
      </c>
      <c r="AU70" s="61" t="s">
        <v>167</v>
      </c>
      <c r="AV70" s="61" t="s">
        <v>167</v>
      </c>
      <c r="AW70" s="61" t="s">
        <v>167</v>
      </c>
      <c r="AX70" s="61" t="s">
        <v>167</v>
      </c>
      <c r="AY70" s="61" t="s">
        <v>167</v>
      </c>
      <c r="AZ70" s="61" t="s">
        <v>167</v>
      </c>
      <c r="BA70" s="61" t="s">
        <v>167</v>
      </c>
      <c r="BB70" s="61" t="s">
        <v>167</v>
      </c>
      <c r="BC70" s="61" t="s">
        <v>167</v>
      </c>
      <c r="BD70" s="61" t="s">
        <v>167</v>
      </c>
      <c r="BE70" s="61" t="s">
        <v>167</v>
      </c>
      <c r="BF70" s="61" t="s">
        <v>167</v>
      </c>
      <c r="BG70" s="61" t="s">
        <v>167</v>
      </c>
      <c r="BH70" s="61" t="s">
        <v>167</v>
      </c>
      <c r="BI70" s="61" t="s">
        <v>167</v>
      </c>
      <c r="BJ70" s="61" t="s">
        <v>167</v>
      </c>
      <c r="BK70" s="61" t="s">
        <v>167</v>
      </c>
      <c r="BL70" s="61" t="s">
        <v>167</v>
      </c>
      <c r="BM70" s="61" t="s">
        <v>167</v>
      </c>
      <c r="BN70" s="61" t="s">
        <v>167</v>
      </c>
      <c r="BO70" s="61" t="s">
        <v>167</v>
      </c>
      <c r="BP70" s="61" t="s">
        <v>167</v>
      </c>
      <c r="BQ70" s="61" t="s">
        <v>167</v>
      </c>
      <c r="BR70" s="61" t="s">
        <v>167</v>
      </c>
      <c r="BS70" s="61" t="s">
        <v>167</v>
      </c>
      <c r="BT70" s="61" t="s">
        <v>167</v>
      </c>
      <c r="BU70" s="61" t="s">
        <v>167</v>
      </c>
      <c r="BV70" s="61" t="s">
        <v>167</v>
      </c>
      <c r="BW70" s="61" t="s">
        <v>167</v>
      </c>
      <c r="BX70" s="61" t="s">
        <v>167</v>
      </c>
      <c r="BY70" s="61" t="s">
        <v>167</v>
      </c>
      <c r="BZ70" s="61" t="s">
        <v>167</v>
      </c>
      <c r="CA70" s="61" t="s">
        <v>167</v>
      </c>
      <c r="CB70" s="61" t="s">
        <v>167</v>
      </c>
      <c r="CC70" s="61" t="s">
        <v>167</v>
      </c>
      <c r="CD70" s="61" t="s">
        <v>167</v>
      </c>
      <c r="CE70" s="61" t="s">
        <v>167</v>
      </c>
      <c r="CF70" s="61" t="s">
        <v>167</v>
      </c>
      <c r="CG70" s="61" t="s">
        <v>167</v>
      </c>
      <c r="CH70" s="61" t="s">
        <v>167</v>
      </c>
      <c r="CI70" s="61" t="s">
        <v>167</v>
      </c>
      <c r="CJ70" s="61" t="s">
        <v>167</v>
      </c>
      <c r="CK70" s="61" t="s">
        <v>167</v>
      </c>
      <c r="CL70" s="61" t="s">
        <v>167</v>
      </c>
      <c r="CM70" s="61" t="s">
        <v>167</v>
      </c>
      <c r="CN70" s="61" t="s">
        <v>167</v>
      </c>
      <c r="CO70" s="61" t="s">
        <v>167</v>
      </c>
      <c r="CP70" s="61" t="s">
        <v>167</v>
      </c>
      <c r="CQ70" s="61" t="s">
        <v>167</v>
      </c>
      <c r="CR70" s="61" t="s">
        <v>167</v>
      </c>
      <c r="CS70" s="61" t="s">
        <v>167</v>
      </c>
      <c r="CT70" s="61" t="s">
        <v>167</v>
      </c>
      <c r="CU70" s="61" t="s">
        <v>167</v>
      </c>
      <c r="CV70" s="61" t="s">
        <v>167</v>
      </c>
      <c r="CW70" s="61" t="s">
        <v>167</v>
      </c>
      <c r="CX70" s="61" t="s">
        <v>167</v>
      </c>
      <c r="CY70" s="61" t="s">
        <v>167</v>
      </c>
      <c r="CZ70" s="61" t="s">
        <v>167</v>
      </c>
    </row>
    <row r="71" spans="1:104" x14ac:dyDescent="0.2">
      <c r="A71" s="16" t="s">
        <v>421</v>
      </c>
      <c r="B71" s="9" t="s">
        <v>373</v>
      </c>
      <c r="C71" s="15" t="s">
        <v>367</v>
      </c>
      <c r="D71" s="15" t="s">
        <v>58</v>
      </c>
      <c r="E71" s="84" t="s">
        <v>167</v>
      </c>
      <c r="F71" s="61" t="s">
        <v>167</v>
      </c>
      <c r="G71" s="61" t="s">
        <v>167</v>
      </c>
      <c r="H71" s="61" t="s">
        <v>167</v>
      </c>
      <c r="I71" s="61" t="s">
        <v>167</v>
      </c>
      <c r="J71" s="61" t="s">
        <v>167</v>
      </c>
      <c r="K71" s="61" t="s">
        <v>167</v>
      </c>
      <c r="L71" s="61" t="s">
        <v>167</v>
      </c>
      <c r="M71" s="61" t="s">
        <v>167</v>
      </c>
      <c r="N71" s="61" t="s">
        <v>167</v>
      </c>
      <c r="O71" s="61" t="s">
        <v>167</v>
      </c>
      <c r="P71" s="61" t="s">
        <v>167</v>
      </c>
      <c r="Q71" s="61" t="s">
        <v>167</v>
      </c>
      <c r="R71" s="61" t="s">
        <v>167</v>
      </c>
      <c r="S71" s="61" t="s">
        <v>167</v>
      </c>
      <c r="T71" s="61" t="s">
        <v>167</v>
      </c>
      <c r="U71" s="61" t="s">
        <v>167</v>
      </c>
      <c r="V71" s="61" t="s">
        <v>167</v>
      </c>
      <c r="W71" s="61" t="s">
        <v>167</v>
      </c>
      <c r="X71" s="61" t="s">
        <v>167</v>
      </c>
      <c r="Y71" s="61" t="s">
        <v>167</v>
      </c>
      <c r="Z71" s="61" t="s">
        <v>167</v>
      </c>
      <c r="AA71" s="61" t="s">
        <v>167</v>
      </c>
      <c r="AB71" s="61" t="s">
        <v>167</v>
      </c>
      <c r="AC71" s="61" t="s">
        <v>167</v>
      </c>
      <c r="AD71" s="61" t="s">
        <v>167</v>
      </c>
      <c r="AE71" s="61" t="s">
        <v>167</v>
      </c>
      <c r="AF71" s="61" t="s">
        <v>167</v>
      </c>
      <c r="AG71" s="61" t="s">
        <v>167</v>
      </c>
      <c r="AH71" s="61" t="s">
        <v>167</v>
      </c>
      <c r="AI71" s="61" t="s">
        <v>167</v>
      </c>
      <c r="AJ71" s="61" t="s">
        <v>167</v>
      </c>
      <c r="AK71" s="61" t="s">
        <v>167</v>
      </c>
      <c r="AL71" s="61" t="s">
        <v>167</v>
      </c>
      <c r="AM71" s="61" t="s">
        <v>167</v>
      </c>
      <c r="AN71" s="61" t="s">
        <v>167</v>
      </c>
      <c r="AO71" s="61" t="s">
        <v>167</v>
      </c>
      <c r="AP71" s="61" t="s">
        <v>167</v>
      </c>
      <c r="AQ71" s="61" t="s">
        <v>167</v>
      </c>
      <c r="AR71" s="61" t="s">
        <v>167</v>
      </c>
      <c r="AS71" s="61" t="s">
        <v>167</v>
      </c>
      <c r="AT71" s="61" t="s">
        <v>167</v>
      </c>
      <c r="AU71" s="61" t="s">
        <v>167</v>
      </c>
      <c r="AV71" s="61" t="s">
        <v>167</v>
      </c>
      <c r="AW71" s="61" t="s">
        <v>167</v>
      </c>
      <c r="AX71" s="61" t="s">
        <v>167</v>
      </c>
      <c r="AY71" s="61" t="s">
        <v>167</v>
      </c>
      <c r="AZ71" s="61" t="s">
        <v>167</v>
      </c>
      <c r="BA71" s="61" t="s">
        <v>167</v>
      </c>
      <c r="BB71" s="61" t="s">
        <v>167</v>
      </c>
      <c r="BC71" s="61" t="s">
        <v>167</v>
      </c>
      <c r="BD71" s="61" t="s">
        <v>167</v>
      </c>
      <c r="BE71" s="61" t="s">
        <v>167</v>
      </c>
      <c r="BF71" s="61" t="s">
        <v>167</v>
      </c>
      <c r="BG71" s="61" t="s">
        <v>167</v>
      </c>
      <c r="BH71" s="61" t="s">
        <v>167</v>
      </c>
      <c r="BI71" s="61" t="s">
        <v>167</v>
      </c>
      <c r="BJ71" s="61" t="s">
        <v>167</v>
      </c>
      <c r="BK71" s="61" t="s">
        <v>167</v>
      </c>
      <c r="BL71" s="61" t="s">
        <v>167</v>
      </c>
      <c r="BM71" s="61" t="s">
        <v>167</v>
      </c>
      <c r="BN71" s="61" t="s">
        <v>167</v>
      </c>
      <c r="BO71" s="61" t="s">
        <v>167</v>
      </c>
      <c r="BP71" s="61" t="s">
        <v>167</v>
      </c>
      <c r="BQ71" s="61" t="s">
        <v>167</v>
      </c>
      <c r="BR71" s="61" t="s">
        <v>167</v>
      </c>
      <c r="BS71" s="61" t="s">
        <v>167</v>
      </c>
      <c r="BT71" s="61" t="s">
        <v>167</v>
      </c>
      <c r="BU71" s="61" t="s">
        <v>167</v>
      </c>
      <c r="BV71" s="61" t="s">
        <v>167</v>
      </c>
      <c r="BW71" s="61" t="s">
        <v>167</v>
      </c>
      <c r="BX71" s="61" t="s">
        <v>167</v>
      </c>
      <c r="BY71" s="61" t="s">
        <v>167</v>
      </c>
      <c r="BZ71" s="61" t="s">
        <v>167</v>
      </c>
      <c r="CA71" s="61" t="s">
        <v>167</v>
      </c>
      <c r="CB71" s="61" t="s">
        <v>167</v>
      </c>
      <c r="CC71" s="61" t="s">
        <v>167</v>
      </c>
      <c r="CD71" s="61" t="s">
        <v>167</v>
      </c>
      <c r="CE71" s="61" t="s">
        <v>167</v>
      </c>
      <c r="CF71" s="61" t="s">
        <v>167</v>
      </c>
      <c r="CG71" s="61" t="s">
        <v>167</v>
      </c>
      <c r="CH71" s="61" t="s">
        <v>167</v>
      </c>
      <c r="CI71" s="61" t="s">
        <v>167</v>
      </c>
      <c r="CJ71" s="61" t="s">
        <v>167</v>
      </c>
      <c r="CK71" s="61" t="s">
        <v>167</v>
      </c>
      <c r="CL71" s="61" t="s">
        <v>167</v>
      </c>
      <c r="CM71" s="61" t="s">
        <v>167</v>
      </c>
      <c r="CN71" s="61" t="s">
        <v>167</v>
      </c>
      <c r="CO71" s="61" t="s">
        <v>167</v>
      </c>
      <c r="CP71" s="61" t="s">
        <v>167</v>
      </c>
      <c r="CQ71" s="61" t="s">
        <v>167</v>
      </c>
      <c r="CR71" s="61" t="s">
        <v>167</v>
      </c>
      <c r="CS71" s="61" t="s">
        <v>167</v>
      </c>
      <c r="CT71" s="61" t="s">
        <v>167</v>
      </c>
      <c r="CU71" s="61" t="s">
        <v>167</v>
      </c>
      <c r="CV71" s="61" t="s">
        <v>167</v>
      </c>
      <c r="CW71" s="61" t="s">
        <v>167</v>
      </c>
      <c r="CX71" s="61" t="s">
        <v>167</v>
      </c>
      <c r="CY71" s="61" t="s">
        <v>167</v>
      </c>
      <c r="CZ71" s="61" t="s">
        <v>167</v>
      </c>
    </row>
    <row r="72" spans="1:104" ht="28.5" x14ac:dyDescent="0.2">
      <c r="A72" s="16" t="s">
        <v>422</v>
      </c>
      <c r="B72" s="9" t="s">
        <v>375</v>
      </c>
      <c r="C72" s="15" t="s">
        <v>376</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x14ac:dyDescent="0.2">
      <c r="A73" s="16" t="s">
        <v>423</v>
      </c>
      <c r="B73" s="9" t="s">
        <v>378</v>
      </c>
      <c r="C73" s="15" t="s">
        <v>424</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x14ac:dyDescent="0.3">
      <c r="A75" s="70"/>
      <c r="C75" s="72"/>
      <c r="D75" s="72"/>
    </row>
    <row r="76" spans="1:104" ht="14.25" customHeight="1" x14ac:dyDescent="0.2"/>
    <row r="77" spans="1:104" ht="14.25" customHeight="1" x14ac:dyDescent="0.2"/>
    <row r="78" spans="1:104" ht="14.25" customHeight="1" x14ac:dyDescent="0.2"/>
    <row r="79" spans="1:104" ht="14.25" customHeight="1" x14ac:dyDescent="0.2"/>
    <row r="80" spans="1:104"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sheetData>
  <sheetProtection algorithmName="SHA-512" hashValue="6Z1hs1pxIc/2ste2Jhz5qCetU1XU2o5ZHgsKBtfbG2WWRaa1FzEAo8pt4Ju0jk6Hla4wiTvU9+cbcpoUb6F3pA==" saltValue="VnAxkVx/HvJlsfY7RIdwmA==" spinCount="100000" sheet="1" objects="1" scenarios="1"/>
  <mergeCells count="5">
    <mergeCell ref="A3:C3"/>
    <mergeCell ref="A10:C10"/>
    <mergeCell ref="B13:C13"/>
    <mergeCell ref="B14:C14"/>
    <mergeCell ref="A24:D24"/>
  </mergeCells>
  <conditionalFormatting sqref="A9:A26">
    <cfRule type="expression" dxfId="57" priority="2">
      <formula>$D$5="Yes, the plan complies based on all analyses"</formula>
    </cfRule>
  </conditionalFormatting>
  <conditionalFormatting sqref="B9:D9 E9:CZ24 D10 B11:D23 A27:CZ73">
    <cfRule type="expression" dxfId="53" priority="3">
      <formula>$D$5="Yes, the plan complies based on all analyses"</formula>
    </cfRule>
  </conditionalFormatting>
  <conditionalFormatting sqref="B25:CZ26">
    <cfRule type="expression" dxfId="52" priority="1">
      <formula>$D$5="Yes, the plan complies based on all analyses"</formula>
    </cfRule>
  </conditionalFormatting>
  <dataValidations count="2">
    <dataValidation allowBlank="1" prompt="To enter free text, select cell and type - do not click into cell" sqref="E37:CZ42 E44:CZ49 E68:CZ73 E60:CZ65 E53:CZ58" xr:uid="{242F1483-4C5B-497A-83E3-DD7BA4A599CF}"/>
    <dataValidation allowBlank="1" sqref="E30:CZ35" xr:uid="{DE8A7A96-B3AE-4B0B-9056-21F97DF43449}"/>
  </dataValidations>
  <hyperlinks>
    <hyperlink ref="B14" location="SectionE_AnalysisMethods" display="Return to the Analysis Methods section in the &quot;State and program information&quot; tab to change whether a method is used." xr:uid="{6C11E8B5-1CF6-4269-8537-ABFD155E4740}"/>
    <hyperlink ref="A8" location="'III_Plan comp 438.206 All plans'!A1" display="Click to go to section B: Assurance of plan compliance for 42 C.F.R. § 438.206" xr:uid="{E75D0E9D-1AD1-4FBC-960A-AE04CF021BAA}"/>
    <hyperlink ref="A26" location="SectionE_AnalysisMethods" display="Click to return to the Analysis Methods section in the &quot;State and Program Information&quot; tab to change whether a method is used." xr:uid="{B2E367FF-01E7-4DB5-91B7-F0F2057D9B14}"/>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55AEC4B0-C47B-4D3A-A42D-A123FDDBECE9}">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68E8023A-A96A-4774-BD50-B617B11E832E}">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9CB3A4C0-602D-4EE5-8C96-4927E6BF559D}">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722CAAF-A22A-47D7-A8FF-5A50EA5327F6}">
          <x14:formula1>
            <xm:f>'Set Values'!$AB$3:$AB$4</xm:f>
          </x14:formula1>
          <xm:sqref>E20:CZ20</xm:sqref>
        </x14:dataValidation>
        <x14:dataValidation type="list" allowBlank="1" showInputMessage="1" showErrorMessage="1" xr:uid="{DBCFF6D3-E54C-4AA0-B6CB-4EB06136EE3E}">
          <x14:formula1>
            <xm:f>'Set Values'!$Z$3:$Z$4</xm:f>
          </x14:formula1>
          <xm:sqref>D5</xm:sqref>
        </x14:dataValidation>
        <x14:dataValidation type="list" allowBlank="1" showInputMessage="1" showErrorMessage="1" xr:uid="{A2EBD6E3-FF9D-4D7F-B0A3-426F1A00B72E}">
          <x14:formula1>
            <xm:f>'Set Values'!$BM$40:$BM$49</xm:f>
          </x14:formula1>
          <xm:sqref>F15</xm:sqref>
        </x14:dataValidation>
        <x14:dataValidation type="list" allowBlank="1" showInputMessage="1" showErrorMessage="1" xr:uid="{C242816C-3905-4EA3-84C8-2BEA88D9A481}">
          <x14:formula1>
            <xm:f>'Set Values'!$BL$40:$BL$49</xm:f>
          </x14:formula1>
          <xm:sqref>E15</xm:sqref>
        </x14:dataValidation>
        <x14:dataValidation type="list" allowBlank="1" showInputMessage="1" showErrorMessage="1" xr:uid="{9550DA65-7D30-46CF-AAE2-C86039445FBB}">
          <x14:formula1>
            <xm:f>'Set Values'!$BN$40:$BN$49</xm:f>
          </x14:formula1>
          <xm:sqref>G15</xm:sqref>
        </x14:dataValidation>
        <x14:dataValidation type="list" allowBlank="1" showInputMessage="1" showErrorMessage="1" xr:uid="{B137BE49-1B3D-40C8-9ED7-11D89764075C}">
          <x14:formula1>
            <xm:f>'Set Values'!$BO$40:$BO$49</xm:f>
          </x14:formula1>
          <xm:sqref>H15</xm:sqref>
        </x14:dataValidation>
        <x14:dataValidation type="list" allowBlank="1" showInputMessage="1" showErrorMessage="1" xr:uid="{E4EFA55E-6952-446A-BFDF-45CFDC222985}">
          <x14:formula1>
            <xm:f>'Set Values'!$BP$40:$BP$49</xm:f>
          </x14:formula1>
          <xm:sqref>I15</xm:sqref>
        </x14:dataValidation>
        <x14:dataValidation type="list" allowBlank="1" showInputMessage="1" showErrorMessage="1" xr:uid="{C7766352-F2CE-4C58-95A5-A3F327B21B3C}">
          <x14:formula1>
            <xm:f>'Set Values'!$BQ$40:$BQ$49</xm:f>
          </x14:formula1>
          <xm:sqref>J15</xm:sqref>
        </x14:dataValidation>
        <x14:dataValidation type="list" allowBlank="1" showInputMessage="1" showErrorMessage="1" xr:uid="{AA6FD5A9-FFF8-4C4C-A069-BCEF11FE4EFE}">
          <x14:formula1>
            <xm:f>'Set Values'!$BR$40:$BR$49</xm:f>
          </x14:formula1>
          <xm:sqref>K15</xm:sqref>
        </x14:dataValidation>
        <x14:dataValidation type="list" allowBlank="1" showInputMessage="1" showErrorMessage="1" xr:uid="{00B077A7-8F8F-4F46-AF9E-9BB984C6E66A}">
          <x14:formula1>
            <xm:f>'Set Values'!$BS$40:$BS$50</xm:f>
          </x14:formula1>
          <xm:sqref>L15</xm:sqref>
        </x14:dataValidation>
        <x14:dataValidation type="list" allowBlank="1" showInputMessage="1" showErrorMessage="1" xr:uid="{4CAF8D52-8DF4-4C7A-8D81-C8FB516D5A1D}">
          <x14:formula1>
            <xm:f>'Set Values'!$BT$40:$BT$49</xm:f>
          </x14:formula1>
          <xm:sqref>M15</xm:sqref>
        </x14:dataValidation>
        <x14:dataValidation type="list" allowBlank="1" showInputMessage="1" showErrorMessage="1" xr:uid="{0BD45842-3863-4A2D-B886-D627BE088313}">
          <x14:formula1>
            <xm:f>'Set Values'!$BU$40:$BU$49</xm:f>
          </x14:formula1>
          <xm:sqref>N15</xm:sqref>
        </x14:dataValidation>
        <x14:dataValidation type="list" allowBlank="1" showInputMessage="1" showErrorMessage="1" xr:uid="{DF2D6A82-4298-4595-B503-530DAFBCCC6B}">
          <x14:formula1>
            <xm:f>'Set Values'!$BV$40:$BV$49</xm:f>
          </x14:formula1>
          <xm:sqref>O15</xm:sqref>
        </x14:dataValidation>
        <x14:dataValidation type="list" allowBlank="1" showInputMessage="1" showErrorMessage="1" xr:uid="{A3D0DB70-636B-497C-AB87-9CC4ECAE2E1A}">
          <x14:formula1>
            <xm:f>'Set Values'!$BW$40:$BW$49</xm:f>
          </x14:formula1>
          <xm:sqref>P15</xm:sqref>
        </x14:dataValidation>
        <x14:dataValidation type="list" allowBlank="1" showInputMessage="1" showErrorMessage="1" xr:uid="{5FFFEF76-9B44-4237-B7D3-3E63ED0B1ECB}">
          <x14:formula1>
            <xm:f>'Set Values'!$BX$40:$BX$49</xm:f>
          </x14:formula1>
          <xm:sqref>Q15</xm:sqref>
        </x14:dataValidation>
        <x14:dataValidation type="list" allowBlank="1" showInputMessage="1" showErrorMessage="1" xr:uid="{65A5C5EC-C83C-43F9-A929-EFED5A98AFD2}">
          <x14:formula1>
            <xm:f>'Set Values'!$BY$40:$BY$49</xm:f>
          </x14:formula1>
          <xm:sqref>R15</xm:sqref>
        </x14:dataValidation>
        <x14:dataValidation type="list" allowBlank="1" showInputMessage="1" showErrorMessage="1" xr:uid="{3AAD79A2-CD4D-46E9-BB66-D542F534371F}">
          <x14:formula1>
            <xm:f>'Set Values'!$BZ$40:$BZ$49</xm:f>
          </x14:formula1>
          <xm:sqref>S15</xm:sqref>
        </x14:dataValidation>
        <x14:dataValidation type="list" allowBlank="1" showInputMessage="1" showErrorMessage="1" xr:uid="{83A542EE-17D6-4FA8-8F79-89F54D39681D}">
          <x14:formula1>
            <xm:f>'Set Values'!$CA$40:$CA$49</xm:f>
          </x14:formula1>
          <xm:sqref>T15</xm:sqref>
        </x14:dataValidation>
        <x14:dataValidation type="list" allowBlank="1" showInputMessage="1" showErrorMessage="1" xr:uid="{77708249-C232-4783-8B7F-6DE94D996E5A}">
          <x14:formula1>
            <xm:f>'Set Values'!$CB$40:$CB$49</xm:f>
          </x14:formula1>
          <xm:sqref>U15</xm:sqref>
        </x14:dataValidation>
        <x14:dataValidation type="list" allowBlank="1" showInputMessage="1" showErrorMessage="1" xr:uid="{B695DF97-80ED-4660-B32E-CBC044C3BF63}">
          <x14:formula1>
            <xm:f>'Set Values'!$CC$40:$CC$49</xm:f>
          </x14:formula1>
          <xm:sqref>V15</xm:sqref>
        </x14:dataValidation>
        <x14:dataValidation type="list" allowBlank="1" showInputMessage="1" showErrorMessage="1" xr:uid="{33DEF66B-FCD3-4D63-91D6-67148F03C3D8}">
          <x14:formula1>
            <xm:f>'Set Values'!$CD$40:$CD$49</xm:f>
          </x14:formula1>
          <xm:sqref>W15</xm:sqref>
        </x14:dataValidation>
        <x14:dataValidation type="list" allowBlank="1" showInputMessage="1" showErrorMessage="1" xr:uid="{5D3B95D9-D201-4122-B5B1-C3AACA61DEAB}">
          <x14:formula1>
            <xm:f>'Set Values'!$AA$3</xm:f>
          </x14:formula1>
          <xm:sqref>E12:CZ12</xm:sqref>
        </x14:dataValidation>
        <x14:dataValidation type="list" allowBlank="1" showInputMessage="1" showErrorMessage="1" xr:uid="{7E9AAF5E-EAED-4D74-9ECF-9A3CD3B9420D}">
          <x14:formula1>
            <xm:f>'Set Values'!$CE$40:$CE$49</xm:f>
          </x14:formula1>
          <xm:sqref>X15</xm:sqref>
        </x14:dataValidation>
        <x14:dataValidation type="list" allowBlank="1" showInputMessage="1" showErrorMessage="1" xr:uid="{3B9C60E6-5E97-4432-9E33-E1A5544E57E8}">
          <x14:formula1>
            <xm:f>'Set Values'!$CF$40:$CF$49</xm:f>
          </x14:formula1>
          <xm:sqref>Y15</xm:sqref>
        </x14:dataValidation>
        <x14:dataValidation type="list" allowBlank="1" showInputMessage="1" showErrorMessage="1" xr:uid="{AFA13C1D-EA78-44AC-ADE7-CE72B72B7FAB}">
          <x14:formula1>
            <xm:f>'Set Values'!$CG$40:$CG$49</xm:f>
          </x14:formula1>
          <xm:sqref>Z15</xm:sqref>
        </x14:dataValidation>
        <x14:dataValidation type="list" allowBlank="1" showInputMessage="1" showErrorMessage="1" xr:uid="{F3484B15-C0AE-4B2E-A6E7-5F39145FAB42}">
          <x14:formula1>
            <xm:f>'Set Values'!$CH$40:$CH$49</xm:f>
          </x14:formula1>
          <xm:sqref>AA15</xm:sqref>
        </x14:dataValidation>
        <x14:dataValidation type="list" allowBlank="1" showInputMessage="1" showErrorMessage="1" xr:uid="{C0199C09-4D72-4F6E-A515-3CB973C39A54}">
          <x14:formula1>
            <xm:f>'Set Values'!$CI$40:$CI$49</xm:f>
          </x14:formula1>
          <xm:sqref>AB15</xm:sqref>
        </x14:dataValidation>
        <x14:dataValidation type="list" allowBlank="1" showInputMessage="1" showErrorMessage="1" xr:uid="{5DA45B89-724E-468D-91D3-5F2F4F77365B}">
          <x14:formula1>
            <xm:f>'Set Values'!$CJ$40:$CJ$49</xm:f>
          </x14:formula1>
          <xm:sqref>AC15</xm:sqref>
        </x14:dataValidation>
        <x14:dataValidation type="list" allowBlank="1" showInputMessage="1" showErrorMessage="1" xr:uid="{D8FBC954-40F2-47AB-A3C0-73B4273CE15E}">
          <x14:formula1>
            <xm:f>'Set Values'!$CK$40:$CK$49</xm:f>
          </x14:formula1>
          <xm:sqref>AD15</xm:sqref>
        </x14:dataValidation>
        <x14:dataValidation type="list" allowBlank="1" showInputMessage="1" showErrorMessage="1" xr:uid="{DA820E83-A42F-417B-BD7F-3EB9BBD8E77F}">
          <x14:formula1>
            <xm:f>'Set Values'!$CL$40:$CL$49</xm:f>
          </x14:formula1>
          <xm:sqref>AE15</xm:sqref>
        </x14:dataValidation>
        <x14:dataValidation type="list" allowBlank="1" showInputMessage="1" showErrorMessage="1" xr:uid="{4466AA43-00B4-44B6-ACFB-483EF47E599A}">
          <x14:formula1>
            <xm:f>'Set Values'!$CM$40:$CM$49</xm:f>
          </x14:formula1>
          <xm:sqref>AF15</xm:sqref>
        </x14:dataValidation>
        <x14:dataValidation type="list" allowBlank="1" showInputMessage="1" showErrorMessage="1" xr:uid="{C2878D86-86CC-414A-B24D-521DA9E18CAF}">
          <x14:formula1>
            <xm:f>'Set Values'!$CN$40:$CN$49</xm:f>
          </x14:formula1>
          <xm:sqref>AG15</xm:sqref>
        </x14:dataValidation>
        <x14:dataValidation type="list" allowBlank="1" showInputMessage="1" showErrorMessage="1" xr:uid="{9DE058E2-EC8F-43AD-A55F-ACD453F86A05}">
          <x14:formula1>
            <xm:f>'Set Values'!$CO$40:$CO$49</xm:f>
          </x14:formula1>
          <xm:sqref>AH15</xm:sqref>
        </x14:dataValidation>
        <x14:dataValidation type="list" allowBlank="1" showInputMessage="1" showErrorMessage="1" xr:uid="{D06FDA0F-9389-47AE-AE1F-E5D7FF4DFAA9}">
          <x14:formula1>
            <xm:f>'Set Values'!$CP$40:$CP$49</xm:f>
          </x14:formula1>
          <xm:sqref>AI15</xm:sqref>
        </x14:dataValidation>
        <x14:dataValidation type="list" allowBlank="1" showInputMessage="1" showErrorMessage="1" xr:uid="{9B35DF6B-B215-4889-B96E-9C15FA841602}">
          <x14:formula1>
            <xm:f>'Set Values'!$CQ$40:$CQ$49</xm:f>
          </x14:formula1>
          <xm:sqref>AJ15</xm:sqref>
        </x14:dataValidation>
        <x14:dataValidation type="list" allowBlank="1" showInputMessage="1" showErrorMessage="1" xr:uid="{71C7EE04-AF87-472D-B7FD-E9FFBB2054BD}">
          <x14:formula1>
            <xm:f>'Set Values'!$CR$40:$CR$49</xm:f>
          </x14:formula1>
          <xm:sqref>AK15</xm:sqref>
        </x14:dataValidation>
        <x14:dataValidation type="list" allowBlank="1" showInputMessage="1" showErrorMessage="1" xr:uid="{2A317BDF-14D6-4F00-8A3F-3F25F1B304C5}">
          <x14:formula1>
            <xm:f>'Set Values'!$CS$40:$CS$49</xm:f>
          </x14:formula1>
          <xm:sqref>AL15</xm:sqref>
        </x14:dataValidation>
        <x14:dataValidation type="list" allowBlank="1" showInputMessage="1" showErrorMessage="1" xr:uid="{82B44E0A-7483-4AFE-B5A9-860994BABBC3}">
          <x14:formula1>
            <xm:f>'Set Values'!$CT$40:$CT$49</xm:f>
          </x14:formula1>
          <xm:sqref>AM15</xm:sqref>
        </x14:dataValidation>
        <x14:dataValidation type="list" allowBlank="1" showInputMessage="1" showErrorMessage="1" xr:uid="{0D926D8F-41DB-4030-95B1-CC10ACFC9296}">
          <x14:formula1>
            <xm:f>'Set Values'!$CU$40:$CU$49</xm:f>
          </x14:formula1>
          <xm:sqref>AN15</xm:sqref>
        </x14:dataValidation>
        <x14:dataValidation type="list" allowBlank="1" showInputMessage="1" showErrorMessage="1" xr:uid="{D1AEBA89-4C2E-4CE1-A132-C4AE9BE85870}">
          <x14:formula1>
            <xm:f>'Set Values'!$CV$40:$CV$49</xm:f>
          </x14:formula1>
          <xm:sqref>AO15</xm:sqref>
        </x14:dataValidation>
        <x14:dataValidation type="list" allowBlank="1" showInputMessage="1" showErrorMessage="1" xr:uid="{A59C086F-94F3-47D2-8626-CB68BE60BBD6}">
          <x14:formula1>
            <xm:f>'Set Values'!$CW$40:$CW$49</xm:f>
          </x14:formula1>
          <xm:sqref>AP15</xm:sqref>
        </x14:dataValidation>
        <x14:dataValidation type="list" allowBlank="1" showInputMessage="1" showErrorMessage="1" xr:uid="{EE7199EB-E489-40A8-833D-CAE73802E582}">
          <x14:formula1>
            <xm:f>'Set Values'!$CX$40:$CX$49</xm:f>
          </x14:formula1>
          <xm:sqref>AQ15</xm:sqref>
        </x14:dataValidation>
        <x14:dataValidation type="list" allowBlank="1" showInputMessage="1" showErrorMessage="1" xr:uid="{279E316F-01A7-4E32-AAA6-C8C8D94DEB29}">
          <x14:formula1>
            <xm:f>'Set Values'!$CY$40:$CY$49</xm:f>
          </x14:formula1>
          <xm:sqref>AR15</xm:sqref>
        </x14:dataValidation>
        <x14:dataValidation type="list" allowBlank="1" showInputMessage="1" showErrorMessage="1" xr:uid="{73F76CE6-3541-4993-9AA0-76D860F81BDE}">
          <x14:formula1>
            <xm:f>'Set Values'!$CZ$40:$CZ$49</xm:f>
          </x14:formula1>
          <xm:sqref>AS15</xm:sqref>
        </x14:dataValidation>
        <x14:dataValidation type="list" allowBlank="1" showInputMessage="1" showErrorMessage="1" xr:uid="{6626C760-2C6B-42D7-B1B0-F564DC7A41B8}">
          <x14:formula1>
            <xm:f>'Set Values'!$DA$40:$DA$49</xm:f>
          </x14:formula1>
          <xm:sqref>AT15</xm:sqref>
        </x14:dataValidation>
        <x14:dataValidation type="list" allowBlank="1" showInputMessage="1" showErrorMessage="1" xr:uid="{3D5DE082-AFBB-4624-9466-0A170BC663A0}">
          <x14:formula1>
            <xm:f>'Set Values'!$DB$40:$DB$49</xm:f>
          </x14:formula1>
          <xm:sqref>AU15</xm:sqref>
        </x14:dataValidation>
        <x14:dataValidation type="list" allowBlank="1" showInputMessage="1" showErrorMessage="1" xr:uid="{5E3D25BD-328F-4085-9538-29DBED6487D4}">
          <x14:formula1>
            <xm:f>'Set Values'!$DC$40:$DC$49</xm:f>
          </x14:formula1>
          <xm:sqref>AV15</xm:sqref>
        </x14:dataValidation>
        <x14:dataValidation type="list" allowBlank="1" showInputMessage="1" showErrorMessage="1" xr:uid="{2F64B41D-3612-4D5C-B3C3-E53D0E97C34D}">
          <x14:formula1>
            <xm:f>'Set Values'!$DD$40:$DD$49</xm:f>
          </x14:formula1>
          <xm:sqref>AW15</xm:sqref>
        </x14:dataValidation>
        <x14:dataValidation type="list" allowBlank="1" showInputMessage="1" showErrorMessage="1" xr:uid="{222C9446-E56E-4E95-AE39-B060DFB6A1AA}">
          <x14:formula1>
            <xm:f>'Set Values'!$DE$40:$DE$49</xm:f>
          </x14:formula1>
          <xm:sqref>AX15</xm:sqref>
        </x14:dataValidation>
        <x14:dataValidation type="list" allowBlank="1" showInputMessage="1" showErrorMessage="1" xr:uid="{1635F633-1A0B-4448-B02C-EA29C0E387BD}">
          <x14:formula1>
            <xm:f>'Set Values'!$DF$40:$DF$49</xm:f>
          </x14:formula1>
          <xm:sqref>AY15</xm:sqref>
        </x14:dataValidation>
        <x14:dataValidation type="list" allowBlank="1" showInputMessage="1" showErrorMessage="1" xr:uid="{29206608-5BBB-47B6-A654-5A4079A481E0}">
          <x14:formula1>
            <xm:f>'Set Values'!$DG$40:$DG$49</xm:f>
          </x14:formula1>
          <xm:sqref>AZ15</xm:sqref>
        </x14:dataValidation>
        <x14:dataValidation type="list" allowBlank="1" showInputMessage="1" showErrorMessage="1" xr:uid="{6B1503F0-757F-4B8D-8948-06993C6CF0C6}">
          <x14:formula1>
            <xm:f>'Set Values'!$DH$40:$DH$49</xm:f>
          </x14:formula1>
          <xm:sqref>BA15</xm:sqref>
        </x14:dataValidation>
        <x14:dataValidation type="list" allowBlank="1" showInputMessage="1" showErrorMessage="1" xr:uid="{839F41F5-FD9F-4079-8014-D363E4D0FC3A}">
          <x14:formula1>
            <xm:f>'Set Values'!$DI$40:$DI$49</xm:f>
          </x14:formula1>
          <xm:sqref>BB15</xm:sqref>
        </x14:dataValidation>
        <x14:dataValidation type="list" allowBlank="1" showInputMessage="1" showErrorMessage="1" xr:uid="{840A537D-2A0D-45E0-A3B1-133094B5444E}">
          <x14:formula1>
            <xm:f>'Set Values'!$DJ$40:$DJ$49</xm:f>
          </x14:formula1>
          <xm:sqref>BC15</xm:sqref>
        </x14:dataValidation>
        <x14:dataValidation type="list" allowBlank="1" showInputMessage="1" showErrorMessage="1" xr:uid="{B8AB780A-E557-4F4D-91AC-4251D38B71CD}">
          <x14:formula1>
            <xm:f>'Set Values'!$DK$40:$DK$49</xm:f>
          </x14:formula1>
          <xm:sqref>BD15</xm:sqref>
        </x14:dataValidation>
        <x14:dataValidation type="list" allowBlank="1" showInputMessage="1" showErrorMessage="1" xr:uid="{8D3BB7D5-ED07-4DD8-95C3-41B3FBF2C32B}">
          <x14:formula1>
            <xm:f>'Set Values'!$DL$40:$DL$49</xm:f>
          </x14:formula1>
          <xm:sqref>BE15</xm:sqref>
        </x14:dataValidation>
        <x14:dataValidation type="list" allowBlank="1" showInputMessage="1" showErrorMessage="1" xr:uid="{1613E1AC-A6AF-4980-B328-041F91509588}">
          <x14:formula1>
            <xm:f>'Set Values'!$DM$40:$DM$49</xm:f>
          </x14:formula1>
          <xm:sqref>BF15</xm:sqref>
        </x14:dataValidation>
        <x14:dataValidation type="list" allowBlank="1" showInputMessage="1" showErrorMessage="1" xr:uid="{EA546F13-1525-4B5A-A7ED-0F567551A773}">
          <x14:formula1>
            <xm:f>'Set Values'!$DN$40:$DN$49</xm:f>
          </x14:formula1>
          <xm:sqref>BG15</xm:sqref>
        </x14:dataValidation>
        <x14:dataValidation type="list" allowBlank="1" showInputMessage="1" showErrorMessage="1" xr:uid="{5FDDBD48-F203-40B8-9254-72D6B7BFE865}">
          <x14:formula1>
            <xm:f>'Set Values'!$DO$40:$DO$49</xm:f>
          </x14:formula1>
          <xm:sqref>BH15</xm:sqref>
        </x14:dataValidation>
        <x14:dataValidation type="list" allowBlank="1" showInputMessage="1" showErrorMessage="1" xr:uid="{D5D393F1-D3BA-46E2-981C-70C2A8BCC381}">
          <x14:formula1>
            <xm:f>'Set Values'!$DP$40:$DP$49</xm:f>
          </x14:formula1>
          <xm:sqref>BI15</xm:sqref>
        </x14:dataValidation>
        <x14:dataValidation type="list" allowBlank="1" showInputMessage="1" showErrorMessage="1" xr:uid="{676014B9-C801-43A6-84A8-9C518DD66ED1}">
          <x14:formula1>
            <xm:f>'Set Values'!$DQ$40:$DQ$49</xm:f>
          </x14:formula1>
          <xm:sqref>BJ15</xm:sqref>
        </x14:dataValidation>
        <x14:dataValidation type="list" allowBlank="1" showInputMessage="1" showErrorMessage="1" xr:uid="{388BF8EB-BF90-4934-9A05-7940E09B7759}">
          <x14:formula1>
            <xm:f>'Set Values'!$DR$40:$DR$49</xm:f>
          </x14:formula1>
          <xm:sqref>BK15</xm:sqref>
        </x14:dataValidation>
        <x14:dataValidation type="list" allowBlank="1" showInputMessage="1" showErrorMessage="1" xr:uid="{07FB9A1E-C733-4822-9522-4D0C5AEC3D49}">
          <x14:formula1>
            <xm:f>'Set Values'!$DS$40:$DS$49</xm:f>
          </x14:formula1>
          <xm:sqref>BL15</xm:sqref>
        </x14:dataValidation>
        <x14:dataValidation type="list" allowBlank="1" showInputMessage="1" showErrorMessage="1" xr:uid="{0108BFC7-D409-4D6B-8544-D4C3798E3E38}">
          <x14:formula1>
            <xm:f>'Set Values'!$DT$40:$DT$49</xm:f>
          </x14:formula1>
          <xm:sqref>BM15</xm:sqref>
        </x14:dataValidation>
        <x14:dataValidation type="list" allowBlank="1" showInputMessage="1" showErrorMessage="1" xr:uid="{6B55DC1E-F72C-459E-9AE1-04E6A4A94A2C}">
          <x14:formula1>
            <xm:f>'Set Values'!$DU$40:$DU$49</xm:f>
          </x14:formula1>
          <xm:sqref>BN15</xm:sqref>
        </x14:dataValidation>
        <x14:dataValidation type="list" allowBlank="1" showInputMessage="1" showErrorMessage="1" xr:uid="{381CDB8B-BA1F-4981-8F73-B68330C7B386}">
          <x14:formula1>
            <xm:f>'Set Values'!$DV$40:$DV$49</xm:f>
          </x14:formula1>
          <xm:sqref>BO15</xm:sqref>
        </x14:dataValidation>
        <x14:dataValidation type="list" allowBlank="1" showInputMessage="1" showErrorMessage="1" xr:uid="{522C3363-7857-430A-A66C-D906F5543AB0}">
          <x14:formula1>
            <xm:f>'Set Values'!$DW$40:$DW$49</xm:f>
          </x14:formula1>
          <xm:sqref>BP15</xm:sqref>
        </x14:dataValidation>
        <x14:dataValidation type="list" allowBlank="1" showInputMessage="1" showErrorMessage="1" xr:uid="{04EC84BF-F280-4EB6-8708-48F2E71D3641}">
          <x14:formula1>
            <xm:f>'Set Values'!$DX$40:$DX$49</xm:f>
          </x14:formula1>
          <xm:sqref>BQ15</xm:sqref>
        </x14:dataValidation>
        <x14:dataValidation type="list" allowBlank="1" showInputMessage="1" showErrorMessage="1" xr:uid="{6CB44428-C742-4ECA-9650-27D7E1945B71}">
          <x14:formula1>
            <xm:f>'Set Values'!$DY$40:$DY$49</xm:f>
          </x14:formula1>
          <xm:sqref>BR15</xm:sqref>
        </x14:dataValidation>
        <x14:dataValidation type="list" allowBlank="1" showInputMessage="1" showErrorMessage="1" xr:uid="{96ADB264-550B-4808-93DA-B8CBD793DFDB}">
          <x14:formula1>
            <xm:f>'Set Values'!$DZ$40:$DZ$49</xm:f>
          </x14:formula1>
          <xm:sqref>BS15</xm:sqref>
        </x14:dataValidation>
        <x14:dataValidation type="list" allowBlank="1" showInputMessage="1" showErrorMessage="1" xr:uid="{1866F671-82B3-4192-845D-B69B216CD129}">
          <x14:formula1>
            <xm:f>'Set Values'!$EA$40:$EA$49</xm:f>
          </x14:formula1>
          <xm:sqref>BT15</xm:sqref>
        </x14:dataValidation>
        <x14:dataValidation type="list" allowBlank="1" showInputMessage="1" showErrorMessage="1" xr:uid="{09888BC1-7B61-4FEB-BF3F-A7EC83C223CA}">
          <x14:formula1>
            <xm:f>'Set Values'!$EB$40:$EB$49</xm:f>
          </x14:formula1>
          <xm:sqref>BU15</xm:sqref>
        </x14:dataValidation>
        <x14:dataValidation type="list" allowBlank="1" showInputMessage="1" showErrorMessage="1" xr:uid="{61AFD49B-08A6-4E59-AE48-8773D8A3F807}">
          <x14:formula1>
            <xm:f>'Set Values'!$EC$40:$EC$49</xm:f>
          </x14:formula1>
          <xm:sqref>BV15</xm:sqref>
        </x14:dataValidation>
        <x14:dataValidation type="list" allowBlank="1" showInputMessage="1" showErrorMessage="1" xr:uid="{92AA95C8-D647-43E5-BCC7-DAE346751061}">
          <x14:formula1>
            <xm:f>'Set Values'!$ED$40:$ED$49</xm:f>
          </x14:formula1>
          <xm:sqref>BW15</xm:sqref>
        </x14:dataValidation>
        <x14:dataValidation type="list" allowBlank="1" showInputMessage="1" showErrorMessage="1" xr:uid="{E1821532-833F-4E9C-9A04-B2514A273CE2}">
          <x14:formula1>
            <xm:f>'Set Values'!$EE$40:$EE$49</xm:f>
          </x14:formula1>
          <xm:sqref>BX15</xm:sqref>
        </x14:dataValidation>
        <x14:dataValidation type="list" allowBlank="1" showInputMessage="1" showErrorMessage="1" xr:uid="{FBC165FE-742C-4F9F-BA9B-2B09D3282C8A}">
          <x14:formula1>
            <xm:f>'Set Values'!$EF$40:$EF$49</xm:f>
          </x14:formula1>
          <xm:sqref>BY15</xm:sqref>
        </x14:dataValidation>
        <x14:dataValidation type="list" allowBlank="1" showInputMessage="1" showErrorMessage="1" xr:uid="{466494EB-E190-40BA-BC6D-2275B301CBA3}">
          <x14:formula1>
            <xm:f>'Set Values'!$EG$40:$EG$49</xm:f>
          </x14:formula1>
          <xm:sqref>BZ15</xm:sqref>
        </x14:dataValidation>
        <x14:dataValidation type="list" allowBlank="1" showInputMessage="1" showErrorMessage="1" xr:uid="{D44F60C4-5CEF-4005-B578-DFFB27EB2513}">
          <x14:formula1>
            <xm:f>'Set Values'!$EH$40:$EH$49</xm:f>
          </x14:formula1>
          <xm:sqref>CA15</xm:sqref>
        </x14:dataValidation>
        <x14:dataValidation type="list" allowBlank="1" showInputMessage="1" showErrorMessage="1" xr:uid="{644F7F2B-A189-4A48-9F9C-4C50E415B10D}">
          <x14:formula1>
            <xm:f>'Set Values'!$EI$40:$EI$49</xm:f>
          </x14:formula1>
          <xm:sqref>CB15</xm:sqref>
        </x14:dataValidation>
        <x14:dataValidation type="list" allowBlank="1" showInputMessage="1" showErrorMessage="1" xr:uid="{8E751411-D10A-4106-B5DA-EA64E4F338BF}">
          <x14:formula1>
            <xm:f>'Set Values'!$EJ$40:$EJ$49</xm:f>
          </x14:formula1>
          <xm:sqref>CC15</xm:sqref>
        </x14:dataValidation>
        <x14:dataValidation type="list" allowBlank="1" showInputMessage="1" showErrorMessage="1" xr:uid="{6A191EDF-506E-496A-835F-484AA9349DEB}">
          <x14:formula1>
            <xm:f>'Set Values'!$EK$40:$EK$49</xm:f>
          </x14:formula1>
          <xm:sqref>CD15</xm:sqref>
        </x14:dataValidation>
        <x14:dataValidation type="list" allowBlank="1" showInputMessage="1" showErrorMessage="1" xr:uid="{4D89F8EC-39EF-4BF9-B3C6-A36B9D0BD471}">
          <x14:formula1>
            <xm:f>'Set Values'!$EL$40:$EL$49</xm:f>
          </x14:formula1>
          <xm:sqref>CE15</xm:sqref>
        </x14:dataValidation>
        <x14:dataValidation type="list" allowBlank="1" showInputMessage="1" showErrorMessage="1" xr:uid="{C7559BD0-555A-4185-9BCF-5D0F2E3867AD}">
          <x14:formula1>
            <xm:f>'Set Values'!$EM$40:$EM$49</xm:f>
          </x14:formula1>
          <xm:sqref>CF15</xm:sqref>
        </x14:dataValidation>
        <x14:dataValidation type="list" allowBlank="1" showInputMessage="1" showErrorMessage="1" xr:uid="{B347235B-0573-4991-9659-6774D6801ECF}">
          <x14:formula1>
            <xm:f>'Set Values'!$EN$40:$EN$49</xm:f>
          </x14:formula1>
          <xm:sqref>CG15</xm:sqref>
        </x14:dataValidation>
        <x14:dataValidation type="list" allowBlank="1" showInputMessage="1" showErrorMessage="1" xr:uid="{3FC3574D-B070-40D1-BB17-B3FD6D2320D3}">
          <x14:formula1>
            <xm:f>'Set Values'!$EO$40:$EO$49</xm:f>
          </x14:formula1>
          <xm:sqref>CH15</xm:sqref>
        </x14:dataValidation>
        <x14:dataValidation type="list" allowBlank="1" showInputMessage="1" showErrorMessage="1" xr:uid="{1B2D1708-CA4B-469D-8383-9427672F661E}">
          <x14:formula1>
            <xm:f>'Set Values'!$EP$40:$EP$49</xm:f>
          </x14:formula1>
          <xm:sqref>CI15</xm:sqref>
        </x14:dataValidation>
        <x14:dataValidation type="list" allowBlank="1" showInputMessage="1" showErrorMessage="1" xr:uid="{4BC5FEEF-2519-4CCF-A598-C79750A1ABE7}">
          <x14:formula1>
            <xm:f>'Set Values'!$EQ$40:$EQ$49</xm:f>
          </x14:formula1>
          <xm:sqref>CJ15</xm:sqref>
        </x14:dataValidation>
        <x14:dataValidation type="list" allowBlank="1" showInputMessage="1" showErrorMessage="1" xr:uid="{27C153B8-F54E-4324-A945-884E083480BF}">
          <x14:formula1>
            <xm:f>'Set Values'!$ER$40:$ER$49</xm:f>
          </x14:formula1>
          <xm:sqref>CK15</xm:sqref>
        </x14:dataValidation>
        <x14:dataValidation type="list" allowBlank="1" showInputMessage="1" showErrorMessage="1" xr:uid="{6CB84981-A3DF-4323-8281-DE52700E5FDE}">
          <x14:formula1>
            <xm:f>'Set Values'!$ES$40:$ES$49</xm:f>
          </x14:formula1>
          <xm:sqref>CL15</xm:sqref>
        </x14:dataValidation>
        <x14:dataValidation type="list" allowBlank="1" showInputMessage="1" showErrorMessage="1" xr:uid="{B464E62E-7CC2-431A-8CC4-DCA895FA5F73}">
          <x14:formula1>
            <xm:f>'Set Values'!$ET$40:$ET$49</xm:f>
          </x14:formula1>
          <xm:sqref>CM15</xm:sqref>
        </x14:dataValidation>
        <x14:dataValidation type="list" allowBlank="1" showInputMessage="1" showErrorMessage="1" xr:uid="{2BF161E6-27DE-4F68-A696-57B63EAB8E52}">
          <x14:formula1>
            <xm:f>'Set Values'!$EU$40:$EU$49</xm:f>
          </x14:formula1>
          <xm:sqref>CN15</xm:sqref>
        </x14:dataValidation>
        <x14:dataValidation type="list" allowBlank="1" showInputMessage="1" showErrorMessage="1" xr:uid="{36B66308-C411-4B33-BE82-B9636CFAB6AA}">
          <x14:formula1>
            <xm:f>'Set Values'!$EV$40:$EV$49</xm:f>
          </x14:formula1>
          <xm:sqref>CO15</xm:sqref>
        </x14:dataValidation>
        <x14:dataValidation type="list" allowBlank="1" showInputMessage="1" showErrorMessage="1" xr:uid="{ACCE936C-41B8-4183-9596-31E558217E06}">
          <x14:formula1>
            <xm:f>'Set Values'!$EW$40:$EW$49</xm:f>
          </x14:formula1>
          <xm:sqref>CP15</xm:sqref>
        </x14:dataValidation>
        <x14:dataValidation type="list" allowBlank="1" showInputMessage="1" showErrorMessage="1" xr:uid="{BA404FCE-F1BD-4417-BBB3-7FD22A12F2CC}">
          <x14:formula1>
            <xm:f>'Set Values'!$EX$40:$EX$49</xm:f>
          </x14:formula1>
          <xm:sqref>CQ15</xm:sqref>
        </x14:dataValidation>
        <x14:dataValidation type="list" allowBlank="1" showInputMessage="1" showErrorMessage="1" xr:uid="{8E50B072-8BE3-4E2E-8346-7C38F85B1477}">
          <x14:formula1>
            <xm:f>'Set Values'!$EY$40:$EY$49</xm:f>
          </x14:formula1>
          <xm:sqref>CR15</xm:sqref>
        </x14:dataValidation>
        <x14:dataValidation type="list" allowBlank="1" showInputMessage="1" showErrorMessage="1" xr:uid="{A9E025E7-840E-4B47-89FE-9CA26F0D7346}">
          <x14:formula1>
            <xm:f>'Set Values'!$EZ$40:$EZ$49</xm:f>
          </x14:formula1>
          <xm:sqref>CS15</xm:sqref>
        </x14:dataValidation>
        <x14:dataValidation type="list" allowBlank="1" showInputMessage="1" showErrorMessage="1" xr:uid="{5082547A-3DAC-44AD-9412-1CEB541F6EFA}">
          <x14:formula1>
            <xm:f>'Set Values'!$FA$40:$FA$49</xm:f>
          </x14:formula1>
          <xm:sqref>CT15</xm:sqref>
        </x14:dataValidation>
        <x14:dataValidation type="list" allowBlank="1" showInputMessage="1" showErrorMessage="1" xr:uid="{638D0FBC-EE58-4CC2-B29A-CB588F658C1A}">
          <x14:formula1>
            <xm:f>'Set Values'!$FB$40:$FB$497</xm:f>
          </x14:formula1>
          <xm:sqref>CU15</xm:sqref>
        </x14:dataValidation>
        <x14:dataValidation type="list" allowBlank="1" showInputMessage="1" showErrorMessage="1" xr:uid="{A856E864-2956-4803-BC33-7B3C66AB811A}">
          <x14:formula1>
            <xm:f>'Set Values'!$FC$40:$FC$49</xm:f>
          </x14:formula1>
          <xm:sqref>CV15</xm:sqref>
        </x14:dataValidation>
        <x14:dataValidation type="list" allowBlank="1" showInputMessage="1" showErrorMessage="1" xr:uid="{1995C758-E571-4F55-973B-7FD3F9B3CB02}">
          <x14:formula1>
            <xm:f>'Set Values'!$FD$40:$FD$49</xm:f>
          </x14:formula1>
          <xm:sqref>CW15</xm:sqref>
        </x14:dataValidation>
        <x14:dataValidation type="list" allowBlank="1" showInputMessage="1" showErrorMessage="1" xr:uid="{562A9A3F-1F6B-442E-97BC-D97E853274E7}">
          <x14:formula1>
            <xm:f>'Set Values'!$FE$40:$FE$49</xm:f>
          </x14:formula1>
          <xm:sqref>CX15</xm:sqref>
        </x14:dataValidation>
        <x14:dataValidation type="list" allowBlank="1" showInputMessage="1" showErrorMessage="1" xr:uid="{758D862A-9B15-40A7-9488-55D073D23B2E}">
          <x14:formula1>
            <xm:f>'Set Values'!$FF$40:$FF$49</xm:f>
          </x14:formula1>
          <xm:sqref>CY15</xm:sqref>
        </x14:dataValidation>
        <x14:dataValidation type="list" allowBlank="1" showInputMessage="1" showErrorMessage="1" xr:uid="{4192AAAA-8654-407E-8142-FD7861B95286}">
          <x14:formula1>
            <xm:f>'Set Values'!$FG$40:$FG$49</xm:f>
          </x14:formula1>
          <xm:sqref>CZ15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E81FE-5278-49D3-B473-8D53B4476C46}">
  <dimension ref="A1:CZ108"/>
  <sheetViews>
    <sheetView showGridLines="0" zoomScale="70" zoomScaleNormal="70" workbookViewId="0">
      <pane xSplit="4" ySplit="11" topLeftCell="E12" activePane="bottomRight" state="frozen"/>
      <selection pane="topRight" activeCell="D20" sqref="D20"/>
      <selection pane="bottomLeft" activeCell="D20" sqref="D20"/>
      <selection pane="bottomRight"/>
    </sheetView>
  </sheetViews>
  <sheetFormatPr defaultColWidth="9.28515625" defaultRowHeight="14.25" x14ac:dyDescent="0.2"/>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x14ac:dyDescent="0.3">
      <c r="A1" s="73" t="s">
        <v>319</v>
      </c>
      <c r="B1" s="73"/>
      <c r="C1" s="74"/>
      <c r="D1" s="75"/>
      <c r="E1" s="73" t="s">
        <v>169</v>
      </c>
      <c r="F1" s="73" t="s">
        <v>170</v>
      </c>
      <c r="G1" s="73" t="s">
        <v>171</v>
      </c>
      <c r="H1" s="73" t="s">
        <v>172</v>
      </c>
      <c r="I1" s="73" t="s">
        <v>173</v>
      </c>
      <c r="J1" s="73" t="s">
        <v>174</v>
      </c>
      <c r="K1" s="73" t="s">
        <v>175</v>
      </c>
      <c r="L1" s="73" t="s">
        <v>176</v>
      </c>
      <c r="M1" s="73" t="s">
        <v>177</v>
      </c>
      <c r="N1" s="73" t="s">
        <v>178</v>
      </c>
      <c r="O1" s="73" t="s">
        <v>179</v>
      </c>
      <c r="P1" s="73" t="s">
        <v>180</v>
      </c>
      <c r="Q1" s="73" t="s">
        <v>181</v>
      </c>
      <c r="R1" s="73" t="s">
        <v>182</v>
      </c>
      <c r="S1" s="73" t="s">
        <v>183</v>
      </c>
      <c r="T1" s="73" t="s">
        <v>184</v>
      </c>
      <c r="U1" s="73" t="s">
        <v>185</v>
      </c>
      <c r="V1" s="73" t="s">
        <v>186</v>
      </c>
      <c r="W1" s="73" t="s">
        <v>187</v>
      </c>
      <c r="X1" s="73" t="s">
        <v>188</v>
      </c>
      <c r="Y1" s="73" t="s">
        <v>189</v>
      </c>
      <c r="Z1" s="73" t="s">
        <v>190</v>
      </c>
      <c r="AA1" s="73" t="s">
        <v>191</v>
      </c>
      <c r="AB1" s="73" t="s">
        <v>192</v>
      </c>
      <c r="AC1" s="73" t="s">
        <v>193</v>
      </c>
      <c r="AD1" s="73" t="s">
        <v>194</v>
      </c>
      <c r="AE1" s="73" t="s">
        <v>195</v>
      </c>
      <c r="AF1" s="73" t="s">
        <v>196</v>
      </c>
      <c r="AG1" s="73" t="s">
        <v>197</v>
      </c>
      <c r="AH1" s="73" t="s">
        <v>198</v>
      </c>
      <c r="AI1" s="73" t="s">
        <v>199</v>
      </c>
      <c r="AJ1" s="73" t="s">
        <v>200</v>
      </c>
      <c r="AK1" s="73" t="s">
        <v>201</v>
      </c>
      <c r="AL1" s="73" t="s">
        <v>202</v>
      </c>
      <c r="AM1" s="73" t="s">
        <v>203</v>
      </c>
      <c r="AN1" s="73" t="s">
        <v>204</v>
      </c>
      <c r="AO1" s="73" t="s">
        <v>205</v>
      </c>
      <c r="AP1" s="73" t="s">
        <v>206</v>
      </c>
      <c r="AQ1" s="73" t="s">
        <v>207</v>
      </c>
      <c r="AR1" s="73" t="s">
        <v>208</v>
      </c>
      <c r="AS1" s="73" t="s">
        <v>209</v>
      </c>
      <c r="AT1" s="73" t="s">
        <v>210</v>
      </c>
      <c r="AU1" s="73" t="s">
        <v>211</v>
      </c>
      <c r="AV1" s="73" t="s">
        <v>212</v>
      </c>
      <c r="AW1" s="73" t="s">
        <v>213</v>
      </c>
      <c r="AX1" s="73" t="s">
        <v>214</v>
      </c>
      <c r="AY1" s="73" t="s">
        <v>215</v>
      </c>
      <c r="AZ1" s="73" t="s">
        <v>216</v>
      </c>
      <c r="BA1" s="73" t="s">
        <v>217</v>
      </c>
      <c r="BB1" s="73" t="s">
        <v>218</v>
      </c>
      <c r="BC1" s="73" t="s">
        <v>219</v>
      </c>
      <c r="BD1" s="73" t="s">
        <v>220</v>
      </c>
      <c r="BE1" s="73" t="s">
        <v>221</v>
      </c>
      <c r="BF1" s="73" t="s">
        <v>222</v>
      </c>
      <c r="BG1" s="73" t="s">
        <v>223</v>
      </c>
      <c r="BH1" s="73" t="s">
        <v>224</v>
      </c>
      <c r="BI1" s="73" t="s">
        <v>225</v>
      </c>
      <c r="BJ1" s="73" t="s">
        <v>226</v>
      </c>
      <c r="BK1" s="73" t="s">
        <v>227</v>
      </c>
      <c r="BL1" s="73" t="s">
        <v>228</v>
      </c>
      <c r="BM1" s="73" t="s">
        <v>229</v>
      </c>
      <c r="BN1" s="73" t="s">
        <v>230</v>
      </c>
      <c r="BO1" s="73" t="s">
        <v>231</v>
      </c>
      <c r="BP1" s="73" t="s">
        <v>232</v>
      </c>
      <c r="BQ1" s="73" t="s">
        <v>233</v>
      </c>
      <c r="BR1" s="73" t="s">
        <v>234</v>
      </c>
      <c r="BS1" s="73" t="s">
        <v>235</v>
      </c>
      <c r="BT1" s="73" t="s">
        <v>236</v>
      </c>
      <c r="BU1" s="73" t="s">
        <v>237</v>
      </c>
      <c r="BV1" s="73" t="s">
        <v>238</v>
      </c>
      <c r="BW1" s="73" t="s">
        <v>239</v>
      </c>
      <c r="BX1" s="73" t="s">
        <v>240</v>
      </c>
      <c r="BY1" s="73" t="s">
        <v>241</v>
      </c>
      <c r="BZ1" s="73" t="s">
        <v>242</v>
      </c>
      <c r="CA1" s="73" t="s">
        <v>243</v>
      </c>
      <c r="CB1" s="73" t="s">
        <v>244</v>
      </c>
      <c r="CC1" s="73" t="s">
        <v>245</v>
      </c>
      <c r="CD1" s="73" t="s">
        <v>246</v>
      </c>
      <c r="CE1" s="73" t="s">
        <v>247</v>
      </c>
      <c r="CF1" s="73" t="s">
        <v>248</v>
      </c>
      <c r="CG1" s="73" t="s">
        <v>249</v>
      </c>
      <c r="CH1" s="73" t="s">
        <v>250</v>
      </c>
      <c r="CI1" s="73" t="s">
        <v>251</v>
      </c>
      <c r="CJ1" s="73" t="s">
        <v>252</v>
      </c>
      <c r="CK1" s="73" t="s">
        <v>253</v>
      </c>
      <c r="CL1" s="73" t="s">
        <v>254</v>
      </c>
      <c r="CM1" s="73" t="s">
        <v>255</v>
      </c>
      <c r="CN1" s="73" t="s">
        <v>256</v>
      </c>
      <c r="CO1" s="73" t="s">
        <v>257</v>
      </c>
      <c r="CP1" s="73" t="s">
        <v>258</v>
      </c>
      <c r="CQ1" s="73" t="s">
        <v>259</v>
      </c>
      <c r="CR1" s="73" t="s">
        <v>260</v>
      </c>
      <c r="CS1" s="73" t="s">
        <v>261</v>
      </c>
      <c r="CT1" s="73" t="s">
        <v>262</v>
      </c>
      <c r="CU1" s="73" t="s">
        <v>263</v>
      </c>
      <c r="CV1" s="73" t="s">
        <v>264</v>
      </c>
      <c r="CW1" s="73" t="s">
        <v>265</v>
      </c>
      <c r="CX1" s="73" t="s">
        <v>266</v>
      </c>
      <c r="CY1" s="73" t="s">
        <v>267</v>
      </c>
      <c r="CZ1" s="73" t="s">
        <v>268</v>
      </c>
    </row>
    <row r="2" spans="1:104" ht="28.5" customHeight="1" x14ac:dyDescent="0.3">
      <c r="A2" s="24" t="s">
        <v>320</v>
      </c>
      <c r="C2" s="24"/>
      <c r="D2" s="1"/>
    </row>
    <row r="3" spans="1:104" ht="31.15" customHeight="1" x14ac:dyDescent="0.2">
      <c r="A3" s="301" t="s">
        <v>321</v>
      </c>
      <c r="B3" s="302"/>
      <c r="C3" s="302"/>
      <c r="D3" s="57"/>
    </row>
    <row r="4" spans="1:104" ht="15" x14ac:dyDescent="0.2">
      <c r="A4" s="54" t="s">
        <v>51</v>
      </c>
      <c r="B4" s="55" t="s">
        <v>52</v>
      </c>
      <c r="C4" s="55" t="s">
        <v>53</v>
      </c>
      <c r="D4" s="87" t="str">
        <f>IF('I_State and program information'!E28="","[Plan 4]",'I_State and program information'!E28)</f>
        <v>[Plan 4]</v>
      </c>
    </row>
    <row r="5" spans="1:104" ht="57" x14ac:dyDescent="0.2">
      <c r="A5" s="16" t="s">
        <v>322</v>
      </c>
      <c r="B5" s="82" t="s">
        <v>323</v>
      </c>
      <c r="C5" s="15" t="s">
        <v>324</v>
      </c>
      <c r="D5" s="56"/>
    </row>
    <row r="6" spans="1:104" ht="15" customHeight="1" x14ac:dyDescent="0.2">
      <c r="A6" s="278"/>
      <c r="B6" s="278"/>
      <c r="C6" s="278"/>
      <c r="D6" s="278"/>
    </row>
    <row r="7" spans="1:104" ht="15" customHeight="1" x14ac:dyDescent="0.2">
      <c r="A7" s="260" t="s">
        <v>326</v>
      </c>
      <c r="B7" s="278"/>
      <c r="C7" s="278"/>
      <c r="D7" s="278"/>
    </row>
    <row r="8" spans="1:104" ht="15" customHeight="1" x14ac:dyDescent="0.2">
      <c r="A8" s="256" t="s">
        <v>327</v>
      </c>
      <c r="B8" s="278"/>
      <c r="C8" s="278"/>
      <c r="D8" s="278"/>
    </row>
    <row r="9" spans="1:104" ht="35.450000000000003" customHeight="1" x14ac:dyDescent="0.3">
      <c r="A9" s="24" t="s">
        <v>328</v>
      </c>
      <c r="B9" s="24"/>
      <c r="D9" s="2"/>
    </row>
    <row r="10" spans="1:104" ht="39.6" customHeight="1" x14ac:dyDescent="0.2">
      <c r="A10" s="282" t="s">
        <v>329</v>
      </c>
      <c r="B10" s="283"/>
      <c r="C10" s="283"/>
      <c r="D10" s="227"/>
    </row>
    <row r="11" spans="1:104" ht="90" x14ac:dyDescent="0.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Dental; 
Provider to enrollee ratios; 
Adult and Pediatric; 
Large metro</v>
      </c>
      <c r="F11" s="85" t="str">
        <f>"Standard #2:"&amp;CHAR(10)&amp;CHAR(10)&amp;IF('II_Program-level standards'!F7="","",'II_Program-level standards'!F7&amp;"; "&amp;CHAR(10)&amp;'II_Program-level standards'!F9&amp;"; "&amp;CHAR(10)&amp;'II_Program-level standards'!F14&amp;"; "&amp;CHAR(10)&amp;'II_Program-level standards'!F15)</f>
        <v>Standard #2:
Dental; 
Provider to enrollee ratios; 
Adult and Pediatric; 
Large metro</v>
      </c>
      <c r="G11" s="85" t="str">
        <f>"Standard #3:"&amp;CHAR(10)&amp;CHAR(10)&amp;IF('II_Program-level standards'!G7="","",'II_Program-level standards'!G7&amp;"; "&amp;CHAR(10)&amp;'II_Program-level standards'!G9&amp;"; "&amp;CHAR(10)&amp;'II_Program-level standards'!G14&amp;"; "&amp;CHAR(10)&amp;'II_Program-level standards'!G15)</f>
        <v>Standard #3:
Dental; 
Maximum time to travel; 
Adult and Pediatric; 
Large metro</v>
      </c>
      <c r="H11" s="85" t="str">
        <f>"Standard #4:"&amp;CHAR(10)&amp;CHAR(10)&amp;IF('II_Program-level standards'!H7="","",'II_Program-level standards'!H7&amp;"; "&amp;CHAR(10)&amp;'II_Program-level standards'!H9&amp;"; "&amp;CHAR(10)&amp;'II_Program-level standards'!H14&amp;"; "&amp;CHAR(10)&amp;'II_Program-level standards'!H15)</f>
        <v>Standard #4:
Dental; 
Maximum distance to travel; 
Adult and Pediatric; 
Large metro</v>
      </c>
      <c r="I11" s="85" t="str">
        <f>"Standard #5:"&amp;CHAR(10)&amp;CHAR(10)&amp;IF('II_Program-level standards'!I7="","",'II_Program-level standards'!I7&amp;"; "&amp;CHAR(10)&amp;'II_Program-level standards'!I9&amp;"; "&amp;CHAR(10)&amp;'II_Program-level standards'!I14&amp;"; "&amp;CHAR(10)&amp;'II_Program-level standards'!I15)</f>
        <v>Standard #5:
Dental; 
Appointment wait time; 
Adult and Pediatric; 
Large metro</v>
      </c>
      <c r="J11" s="85" t="str">
        <f>"Standard #6:"&amp;CHAR(10)&amp;CHAR(10)&amp;IF('II_Program-level standards'!J7="","",'II_Program-level standards'!J7&amp;"; "&amp;CHAR(10)&amp;'II_Program-level standards'!J9&amp;"; "&amp;CHAR(10)&amp;'II_Program-level standards'!J14&amp;"; "&amp;CHAR(10)&amp;'II_Program-level standards'!J15)</f>
        <v>Standard #6:
Dental; 
Appointment wait time; 
Adult; 
Large metro</v>
      </c>
      <c r="K11" s="85" t="str">
        <f>"Standard #7:"&amp;CHAR(10)&amp;CHAR(10)&amp;IF('II_Program-level standards'!K7="","",'II_Program-level standards'!K7&amp;"; "&amp;CHAR(10)&amp;'II_Program-level standards'!K9&amp;"; "&amp;CHAR(10)&amp;'II_Program-level standards'!K14&amp;"; "&amp;CHAR(10)&amp;'II_Program-level standards'!K15)</f>
        <v>Standard #7:
Dental; 
Appointment wait time; 
Pediatric; 
Large metro</v>
      </c>
      <c r="L11" s="85" t="str">
        <f>"Standard #8:"&amp;CHAR(10)&amp;CHAR(10)&amp;IF('II_Program-level standards'!L7="","",'II_Program-level standards'!L7&amp;"; "&amp;CHAR(10)&amp;'II_Program-level standards'!L9&amp;"; "&amp;CHAR(10)&amp;'II_Program-level standards'!L14&amp;"; "&amp;CHAR(10)&amp;'II_Program-level standards'!L15)</f>
        <v>Standard #8:
Dental; 
Appointment wait time; 
Adult and Pediatric; 
Large metro</v>
      </c>
      <c r="M11" s="85" t="str">
        <f>"Standard #9:"&amp;CHAR(10)&amp;CHAR(10)&amp;IF('II_Program-level standards'!M7="","",'II_Program-level standards'!M7&amp;"; "&amp;CHAR(10)&amp;'II_Program-level standards'!M9&amp;"; "&amp;CHAR(10)&amp;'II_Program-level standards'!M14&amp;"; "&amp;CHAR(10)&amp;'II_Program-level standards'!M15)</f>
        <v xml:space="preserve">Standard #9:
</v>
      </c>
      <c r="N11" s="85" t="str">
        <f>"Standard #10:"&amp;CHAR(10)&amp;CHAR(10)&amp;IF('II_Program-level standards'!N7="","",'II_Program-level standards'!N7&amp;"; "&amp;CHAR(10)&amp;'II_Program-level standards'!N9&amp;"; "&amp;CHAR(10)&amp;'II_Program-level standards'!N14&amp;"; "&amp;CHAR(10)&amp;'II_Program-level standards'!N15)</f>
        <v xml:space="preserve">Standard #10:
</v>
      </c>
      <c r="O11" s="85" t="str">
        <f>"Standard #11:"&amp;CHAR(10)&amp;CHAR(10)&amp;IF('II_Program-level standards'!O7="","",'II_Program-level standards'!O7&amp;"; "&amp;CHAR(10)&amp;'II_Program-level standards'!O9&amp;"; "&amp;CHAR(10)&amp;'II_Program-level standards'!O14&amp;"; "&amp;CHAR(10)&amp;'II_Program-level standards'!O15)</f>
        <v xml:space="preserve">Standard #11:
</v>
      </c>
      <c r="P11" s="85" t="str">
        <f>"Standard #12:"&amp;CHAR(10)&amp;CHAR(10)&amp;IF('II_Program-level standards'!P7="","",'II_Program-level standards'!P7&amp;"; "&amp;CHAR(10)&amp;'II_Program-level standards'!P9&amp;"; "&amp;CHAR(10)&amp;'II_Program-level standards'!P14&amp;"; "&amp;CHAR(10)&amp;'II_Program-level standards'!P15)</f>
        <v xml:space="preserve">Standard #12:
</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x14ac:dyDescent="0.2">
      <c r="A12" s="16" t="s">
        <v>330</v>
      </c>
      <c r="B12" s="9" t="s">
        <v>331</v>
      </c>
      <c r="C12" s="15" t="s">
        <v>332</v>
      </c>
      <c r="D12" s="132" t="s">
        <v>82</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x14ac:dyDescent="0.2">
      <c r="A13" s="222"/>
      <c r="B13" s="304" t="s">
        <v>333</v>
      </c>
      <c r="C13" s="305"/>
      <c r="D13" s="243" t="s">
        <v>162</v>
      </c>
      <c r="E13" s="244" t="s">
        <v>162</v>
      </c>
      <c r="F13" s="244" t="s">
        <v>162</v>
      </c>
      <c r="G13" s="244" t="s">
        <v>162</v>
      </c>
      <c r="H13" s="244" t="s">
        <v>162</v>
      </c>
      <c r="I13" s="244" t="s">
        <v>162</v>
      </c>
      <c r="J13" s="244" t="s">
        <v>162</v>
      </c>
      <c r="K13" s="244" t="s">
        <v>162</v>
      </c>
      <c r="L13" s="244" t="s">
        <v>162</v>
      </c>
      <c r="M13" s="244" t="s">
        <v>162</v>
      </c>
      <c r="N13" s="244" t="s">
        <v>162</v>
      </c>
      <c r="O13" s="244" t="s">
        <v>162</v>
      </c>
      <c r="P13" s="244" t="s">
        <v>162</v>
      </c>
      <c r="Q13" s="244" t="s">
        <v>162</v>
      </c>
      <c r="R13" s="244" t="s">
        <v>162</v>
      </c>
      <c r="S13" s="244" t="s">
        <v>162</v>
      </c>
      <c r="T13" s="244" t="s">
        <v>162</v>
      </c>
      <c r="U13" s="244" t="s">
        <v>162</v>
      </c>
      <c r="V13" s="244" t="s">
        <v>162</v>
      </c>
      <c r="W13" s="244" t="s">
        <v>162</v>
      </c>
      <c r="X13" s="244" t="s">
        <v>162</v>
      </c>
      <c r="Y13" s="244" t="s">
        <v>162</v>
      </c>
      <c r="Z13" s="244" t="s">
        <v>162</v>
      </c>
      <c r="AA13" s="244" t="s">
        <v>162</v>
      </c>
      <c r="AB13" s="244" t="s">
        <v>162</v>
      </c>
      <c r="AC13" s="244" t="s">
        <v>162</v>
      </c>
      <c r="AD13" s="244" t="s">
        <v>162</v>
      </c>
      <c r="AE13" s="244" t="s">
        <v>162</v>
      </c>
      <c r="AF13" s="244" t="s">
        <v>162</v>
      </c>
      <c r="AG13" s="244" t="s">
        <v>162</v>
      </c>
      <c r="AH13" s="244" t="s">
        <v>162</v>
      </c>
      <c r="AI13" s="244" t="s">
        <v>162</v>
      </c>
      <c r="AJ13" s="244" t="s">
        <v>162</v>
      </c>
      <c r="AK13" s="244" t="s">
        <v>162</v>
      </c>
      <c r="AL13" s="244" t="s">
        <v>162</v>
      </c>
      <c r="AM13" s="244" t="s">
        <v>162</v>
      </c>
      <c r="AN13" s="244" t="s">
        <v>162</v>
      </c>
      <c r="AO13" s="244" t="s">
        <v>162</v>
      </c>
      <c r="AP13" s="244" t="s">
        <v>162</v>
      </c>
      <c r="AQ13" s="244" t="s">
        <v>162</v>
      </c>
      <c r="AR13" s="244" t="s">
        <v>162</v>
      </c>
      <c r="AS13" s="244" t="s">
        <v>162</v>
      </c>
      <c r="AT13" s="244" t="s">
        <v>162</v>
      </c>
      <c r="AU13" s="244" t="s">
        <v>162</v>
      </c>
      <c r="AV13" s="244" t="s">
        <v>162</v>
      </c>
      <c r="AW13" s="244" t="s">
        <v>162</v>
      </c>
      <c r="AX13" s="244" t="s">
        <v>162</v>
      </c>
      <c r="AY13" s="244" t="s">
        <v>162</v>
      </c>
      <c r="AZ13" s="244" t="s">
        <v>162</v>
      </c>
      <c r="BA13" s="244" t="s">
        <v>162</v>
      </c>
      <c r="BB13" s="244" t="s">
        <v>162</v>
      </c>
      <c r="BC13" s="244" t="s">
        <v>162</v>
      </c>
      <c r="BD13" s="244" t="s">
        <v>162</v>
      </c>
      <c r="BE13" s="244" t="s">
        <v>162</v>
      </c>
      <c r="BF13" s="244" t="s">
        <v>162</v>
      </c>
      <c r="BG13" s="244" t="s">
        <v>162</v>
      </c>
      <c r="BH13" s="244" t="s">
        <v>162</v>
      </c>
      <c r="BI13" s="244" t="s">
        <v>162</v>
      </c>
      <c r="BJ13" s="244" t="s">
        <v>162</v>
      </c>
      <c r="BK13" s="244" t="s">
        <v>162</v>
      </c>
      <c r="BL13" s="244" t="s">
        <v>162</v>
      </c>
      <c r="BM13" s="244" t="s">
        <v>162</v>
      </c>
      <c r="BN13" s="244" t="s">
        <v>162</v>
      </c>
      <c r="BO13" s="244" t="s">
        <v>162</v>
      </c>
      <c r="BP13" s="244" t="s">
        <v>162</v>
      </c>
      <c r="BQ13" s="244" t="s">
        <v>162</v>
      </c>
      <c r="BR13" s="244" t="s">
        <v>162</v>
      </c>
      <c r="BS13" s="244" t="s">
        <v>162</v>
      </c>
      <c r="BT13" s="244" t="s">
        <v>162</v>
      </c>
      <c r="BU13" s="244" t="s">
        <v>162</v>
      </c>
      <c r="BV13" s="244" t="s">
        <v>162</v>
      </c>
      <c r="BW13" s="244" t="s">
        <v>162</v>
      </c>
      <c r="BX13" s="244" t="s">
        <v>162</v>
      </c>
      <c r="BY13" s="244" t="s">
        <v>162</v>
      </c>
      <c r="BZ13" s="244" t="s">
        <v>162</v>
      </c>
      <c r="CA13" s="244" t="s">
        <v>162</v>
      </c>
      <c r="CB13" s="244" t="s">
        <v>162</v>
      </c>
      <c r="CC13" s="244" t="s">
        <v>162</v>
      </c>
      <c r="CD13" s="244" t="s">
        <v>162</v>
      </c>
      <c r="CE13" s="244" t="s">
        <v>162</v>
      </c>
      <c r="CF13" s="244" t="s">
        <v>162</v>
      </c>
      <c r="CG13" s="244" t="s">
        <v>162</v>
      </c>
      <c r="CH13" s="244" t="s">
        <v>162</v>
      </c>
      <c r="CI13" s="244" t="s">
        <v>162</v>
      </c>
      <c r="CJ13" s="244" t="s">
        <v>162</v>
      </c>
      <c r="CK13" s="244" t="s">
        <v>162</v>
      </c>
      <c r="CL13" s="244" t="s">
        <v>162</v>
      </c>
      <c r="CM13" s="244" t="s">
        <v>162</v>
      </c>
      <c r="CN13" s="244" t="s">
        <v>162</v>
      </c>
      <c r="CO13" s="244" t="s">
        <v>162</v>
      </c>
      <c r="CP13" s="244" t="s">
        <v>162</v>
      </c>
      <c r="CQ13" s="244" t="s">
        <v>162</v>
      </c>
      <c r="CR13" s="244" t="s">
        <v>162</v>
      </c>
      <c r="CS13" s="244" t="s">
        <v>162</v>
      </c>
      <c r="CT13" s="244" t="s">
        <v>162</v>
      </c>
      <c r="CU13" s="244" t="s">
        <v>162</v>
      </c>
      <c r="CV13" s="244" t="s">
        <v>162</v>
      </c>
      <c r="CW13" s="244" t="s">
        <v>162</v>
      </c>
      <c r="CX13" s="244" t="s">
        <v>162</v>
      </c>
      <c r="CY13" s="244" t="s">
        <v>162</v>
      </c>
      <c r="CZ13" s="245" t="s">
        <v>162</v>
      </c>
    </row>
    <row r="14" spans="1:104" ht="29.45" customHeight="1" x14ac:dyDescent="0.2">
      <c r="A14" s="47"/>
      <c r="B14" s="295" t="s">
        <v>301</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x14ac:dyDescent="0.2">
      <c r="A15" s="16" t="s">
        <v>334</v>
      </c>
      <c r="B15" s="9" t="s">
        <v>335</v>
      </c>
      <c r="C15" s="211" t="s">
        <v>336</v>
      </c>
      <c r="D15" s="132" t="s">
        <v>82</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75" x14ac:dyDescent="0.2">
      <c r="A16" s="16" t="s">
        <v>337</v>
      </c>
      <c r="B16" s="9" t="s">
        <v>338</v>
      </c>
      <c r="C16" s="276" t="s">
        <v>339</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8.5" x14ac:dyDescent="0.2">
      <c r="A17" s="16" t="s">
        <v>340</v>
      </c>
      <c r="B17" s="9" t="s">
        <v>341</v>
      </c>
      <c r="C17" s="15" t="s">
        <v>342</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x14ac:dyDescent="0.2">
      <c r="A18" s="16" t="s">
        <v>343</v>
      </c>
      <c r="B18" s="9" t="s">
        <v>344</v>
      </c>
      <c r="C18" s="9" t="s">
        <v>345</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x14ac:dyDescent="0.2">
      <c r="A19" s="16" t="s">
        <v>346</v>
      </c>
      <c r="B19" s="9" t="s">
        <v>347</v>
      </c>
      <c r="C19" s="9" t="s">
        <v>348</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x14ac:dyDescent="0.2">
      <c r="A20" s="16" t="s">
        <v>349</v>
      </c>
      <c r="B20" s="9" t="s">
        <v>350</v>
      </c>
      <c r="C20" s="9" t="s">
        <v>351</v>
      </c>
      <c r="D20" s="132" t="s">
        <v>82</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x14ac:dyDescent="0.2">
      <c r="A21" s="16" t="s">
        <v>352</v>
      </c>
      <c r="B21" s="9" t="s">
        <v>353</v>
      </c>
      <c r="C21" s="9" t="s">
        <v>354</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x14ac:dyDescent="0.2">
      <c r="A22" s="16" t="s">
        <v>355</v>
      </c>
      <c r="B22" s="9" t="s">
        <v>356</v>
      </c>
      <c r="C22" s="9" t="s">
        <v>357</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x14ac:dyDescent="0.3">
      <c r="A23" s="24" t="s">
        <v>358</v>
      </c>
      <c r="B23" s="24"/>
      <c r="D23" s="63"/>
    </row>
    <row r="24" spans="1:104" s="66" customFormat="1" ht="61.9" customHeight="1" x14ac:dyDescent="0.25">
      <c r="A24" s="303" t="s">
        <v>359</v>
      </c>
      <c r="B24" s="303"/>
      <c r="C24" s="303"/>
      <c r="D24" s="303"/>
    </row>
    <row r="25" spans="1:104" s="66" customFormat="1" ht="26.45" customHeight="1" x14ac:dyDescent="0.25">
      <c r="A25" s="86" t="s">
        <v>360</v>
      </c>
      <c r="B25" s="86"/>
      <c r="C25" s="278"/>
      <c r="D25" s="206"/>
    </row>
    <row r="26" spans="1:104" s="66" customFormat="1" ht="15" customHeight="1" x14ac:dyDescent="0.25">
      <c r="A26" s="264" t="s">
        <v>361</v>
      </c>
      <c r="B26" s="86"/>
      <c r="C26" s="278"/>
      <c r="D26" s="206"/>
    </row>
    <row r="27" spans="1:104" ht="23.45" customHeight="1" x14ac:dyDescent="0.2">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x14ac:dyDescent="0.3">
      <c r="A28" s="229"/>
      <c r="B28" s="230" t="s">
        <v>362</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x14ac:dyDescent="0.2">
      <c r="A29" s="47"/>
      <c r="B29" s="219" t="s">
        <v>363</v>
      </c>
      <c r="C29" s="15" t="s">
        <v>364</v>
      </c>
      <c r="D29" s="15" t="s">
        <v>161</v>
      </c>
      <c r="E29" s="207" t="s">
        <v>162</v>
      </c>
      <c r="F29" s="208" t="s">
        <v>162</v>
      </c>
      <c r="G29" s="208" t="s">
        <v>162</v>
      </c>
      <c r="H29" s="208" t="s">
        <v>162</v>
      </c>
      <c r="I29" s="208" t="s">
        <v>162</v>
      </c>
      <c r="J29" s="208" t="s">
        <v>162</v>
      </c>
      <c r="K29" s="208" t="s">
        <v>162</v>
      </c>
      <c r="L29" s="208" t="s">
        <v>162</v>
      </c>
      <c r="M29" s="208" t="s">
        <v>162</v>
      </c>
      <c r="N29" s="208" t="s">
        <v>162</v>
      </c>
      <c r="O29" s="208" t="s">
        <v>162</v>
      </c>
      <c r="P29" s="208" t="s">
        <v>162</v>
      </c>
      <c r="Q29" s="208" t="s">
        <v>162</v>
      </c>
      <c r="R29" s="208" t="s">
        <v>162</v>
      </c>
      <c r="S29" s="208" t="s">
        <v>162</v>
      </c>
      <c r="T29" s="208" t="s">
        <v>162</v>
      </c>
      <c r="U29" s="208" t="s">
        <v>162</v>
      </c>
      <c r="V29" s="208" t="s">
        <v>162</v>
      </c>
      <c r="W29" s="208" t="s">
        <v>162</v>
      </c>
      <c r="X29" s="208" t="s">
        <v>162</v>
      </c>
      <c r="Y29" s="208" t="s">
        <v>162</v>
      </c>
      <c r="Z29" s="208" t="s">
        <v>162</v>
      </c>
      <c r="AA29" s="208" t="s">
        <v>162</v>
      </c>
      <c r="AB29" s="208" t="s">
        <v>162</v>
      </c>
      <c r="AC29" s="208" t="s">
        <v>162</v>
      </c>
      <c r="AD29" s="208" t="s">
        <v>162</v>
      </c>
      <c r="AE29" s="208" t="s">
        <v>162</v>
      </c>
      <c r="AF29" s="208" t="s">
        <v>162</v>
      </c>
      <c r="AG29" s="208" t="s">
        <v>162</v>
      </c>
      <c r="AH29" s="208" t="s">
        <v>162</v>
      </c>
      <c r="AI29" s="208" t="s">
        <v>162</v>
      </c>
      <c r="AJ29" s="208" t="s">
        <v>162</v>
      </c>
      <c r="AK29" s="208" t="s">
        <v>162</v>
      </c>
      <c r="AL29" s="208" t="s">
        <v>162</v>
      </c>
      <c r="AM29" s="208" t="s">
        <v>162</v>
      </c>
      <c r="AN29" s="208" t="s">
        <v>162</v>
      </c>
      <c r="AO29" s="208" t="s">
        <v>162</v>
      </c>
      <c r="AP29" s="208" t="s">
        <v>162</v>
      </c>
      <c r="AQ29" s="208" t="s">
        <v>162</v>
      </c>
      <c r="AR29" s="208" t="s">
        <v>162</v>
      </c>
      <c r="AS29" s="208" t="s">
        <v>162</v>
      </c>
      <c r="AT29" s="208" t="s">
        <v>162</v>
      </c>
      <c r="AU29" s="208" t="s">
        <v>162</v>
      </c>
      <c r="AV29" s="208" t="s">
        <v>162</v>
      </c>
      <c r="AW29" s="208" t="s">
        <v>162</v>
      </c>
      <c r="AX29" s="208" t="s">
        <v>162</v>
      </c>
      <c r="AY29" s="208" t="s">
        <v>162</v>
      </c>
      <c r="AZ29" s="208" t="s">
        <v>162</v>
      </c>
      <c r="BA29" s="208" t="s">
        <v>162</v>
      </c>
      <c r="BB29" s="208" t="s">
        <v>162</v>
      </c>
      <c r="BC29" s="208" t="s">
        <v>162</v>
      </c>
      <c r="BD29" s="208" t="s">
        <v>162</v>
      </c>
      <c r="BE29" s="208" t="s">
        <v>162</v>
      </c>
      <c r="BF29" s="208" t="s">
        <v>162</v>
      </c>
      <c r="BG29" s="208" t="s">
        <v>162</v>
      </c>
      <c r="BH29" s="208" t="s">
        <v>162</v>
      </c>
      <c r="BI29" s="208" t="s">
        <v>162</v>
      </c>
      <c r="BJ29" s="208" t="s">
        <v>162</v>
      </c>
      <c r="BK29" s="208" t="s">
        <v>162</v>
      </c>
      <c r="BL29" s="208" t="s">
        <v>162</v>
      </c>
      <c r="BM29" s="208" t="s">
        <v>162</v>
      </c>
      <c r="BN29" s="208" t="s">
        <v>162</v>
      </c>
      <c r="BO29" s="208" t="s">
        <v>162</v>
      </c>
      <c r="BP29" s="208" t="s">
        <v>162</v>
      </c>
      <c r="BQ29" s="208" t="s">
        <v>162</v>
      </c>
      <c r="BR29" s="208" t="s">
        <v>162</v>
      </c>
      <c r="BS29" s="208" t="s">
        <v>162</v>
      </c>
      <c r="BT29" s="208" t="s">
        <v>162</v>
      </c>
      <c r="BU29" s="208" t="s">
        <v>162</v>
      </c>
      <c r="BV29" s="208" t="s">
        <v>162</v>
      </c>
      <c r="BW29" s="208" t="s">
        <v>162</v>
      </c>
      <c r="BX29" s="208" t="s">
        <v>162</v>
      </c>
      <c r="BY29" s="208" t="s">
        <v>162</v>
      </c>
      <c r="BZ29" s="208" t="s">
        <v>162</v>
      </c>
      <c r="CA29" s="208" t="s">
        <v>162</v>
      </c>
      <c r="CB29" s="208" t="s">
        <v>162</v>
      </c>
      <c r="CC29" s="208" t="s">
        <v>162</v>
      </c>
      <c r="CD29" s="208" t="s">
        <v>162</v>
      </c>
      <c r="CE29" s="208" t="s">
        <v>162</v>
      </c>
      <c r="CF29" s="208" t="s">
        <v>162</v>
      </c>
      <c r="CG29" s="208" t="s">
        <v>162</v>
      </c>
      <c r="CH29" s="208" t="s">
        <v>162</v>
      </c>
      <c r="CI29" s="208" t="s">
        <v>162</v>
      </c>
      <c r="CJ29" s="208" t="s">
        <v>162</v>
      </c>
      <c r="CK29" s="208" t="s">
        <v>162</v>
      </c>
      <c r="CL29" s="208" t="s">
        <v>162</v>
      </c>
      <c r="CM29" s="208" t="s">
        <v>162</v>
      </c>
      <c r="CN29" s="208" t="s">
        <v>162</v>
      </c>
      <c r="CO29" s="208" t="s">
        <v>162</v>
      </c>
      <c r="CP29" s="208" t="s">
        <v>162</v>
      </c>
      <c r="CQ29" s="208" t="s">
        <v>162</v>
      </c>
      <c r="CR29" s="208" t="s">
        <v>162</v>
      </c>
      <c r="CS29" s="208" t="s">
        <v>162</v>
      </c>
      <c r="CT29" s="208" t="s">
        <v>162</v>
      </c>
      <c r="CU29" s="208" t="s">
        <v>162</v>
      </c>
      <c r="CV29" s="208" t="s">
        <v>162</v>
      </c>
      <c r="CW29" s="208" t="s">
        <v>162</v>
      </c>
      <c r="CX29" s="208" t="s">
        <v>162</v>
      </c>
      <c r="CY29" s="208" t="s">
        <v>162</v>
      </c>
      <c r="CZ29" s="208" t="s">
        <v>162</v>
      </c>
    </row>
    <row r="30" spans="1:104" x14ac:dyDescent="0.2">
      <c r="A30" s="16" t="s">
        <v>365</v>
      </c>
      <c r="B30" s="9" t="s">
        <v>366</v>
      </c>
      <c r="C30" s="15" t="s">
        <v>367</v>
      </c>
      <c r="D30" s="15" t="s">
        <v>58</v>
      </c>
      <c r="E30" s="84" t="s">
        <v>167</v>
      </c>
      <c r="F30" s="61" t="s">
        <v>167</v>
      </c>
      <c r="G30" s="61" t="s">
        <v>167</v>
      </c>
      <c r="H30" s="61" t="s">
        <v>167</v>
      </c>
      <c r="I30" s="61" t="s">
        <v>167</v>
      </c>
      <c r="J30" s="61" t="s">
        <v>167</v>
      </c>
      <c r="K30" s="61" t="s">
        <v>167</v>
      </c>
      <c r="L30" s="61" t="s">
        <v>167</v>
      </c>
      <c r="M30" s="61" t="s">
        <v>167</v>
      </c>
      <c r="N30" s="61" t="s">
        <v>167</v>
      </c>
      <c r="O30" s="61" t="s">
        <v>167</v>
      </c>
      <c r="P30" s="61" t="s">
        <v>167</v>
      </c>
      <c r="Q30" s="61" t="s">
        <v>167</v>
      </c>
      <c r="R30" s="61" t="s">
        <v>167</v>
      </c>
      <c r="S30" s="61" t="s">
        <v>167</v>
      </c>
      <c r="T30" s="61" t="s">
        <v>167</v>
      </c>
      <c r="U30" s="61" t="s">
        <v>167</v>
      </c>
      <c r="V30" s="61" t="s">
        <v>167</v>
      </c>
      <c r="W30" s="61" t="s">
        <v>167</v>
      </c>
      <c r="X30" s="61" t="s">
        <v>167</v>
      </c>
      <c r="Y30" s="61" t="s">
        <v>167</v>
      </c>
      <c r="Z30" s="61" t="s">
        <v>167</v>
      </c>
      <c r="AA30" s="61" t="s">
        <v>167</v>
      </c>
      <c r="AB30" s="61" t="s">
        <v>167</v>
      </c>
      <c r="AC30" s="61" t="s">
        <v>167</v>
      </c>
      <c r="AD30" s="61" t="s">
        <v>167</v>
      </c>
      <c r="AE30" s="61" t="s">
        <v>167</v>
      </c>
      <c r="AF30" s="61" t="s">
        <v>167</v>
      </c>
      <c r="AG30" s="61" t="s">
        <v>167</v>
      </c>
      <c r="AH30" s="61" t="s">
        <v>167</v>
      </c>
      <c r="AI30" s="61" t="s">
        <v>167</v>
      </c>
      <c r="AJ30" s="61" t="s">
        <v>167</v>
      </c>
      <c r="AK30" s="61" t="s">
        <v>167</v>
      </c>
      <c r="AL30" s="61" t="s">
        <v>167</v>
      </c>
      <c r="AM30" s="61" t="s">
        <v>167</v>
      </c>
      <c r="AN30" s="61" t="s">
        <v>167</v>
      </c>
      <c r="AO30" s="61" t="s">
        <v>167</v>
      </c>
      <c r="AP30" s="61" t="s">
        <v>167</v>
      </c>
      <c r="AQ30" s="61" t="s">
        <v>167</v>
      </c>
      <c r="AR30" s="61" t="s">
        <v>167</v>
      </c>
      <c r="AS30" s="61" t="s">
        <v>167</v>
      </c>
      <c r="AT30" s="61" t="s">
        <v>167</v>
      </c>
      <c r="AU30" s="61" t="s">
        <v>167</v>
      </c>
      <c r="AV30" s="61" t="s">
        <v>167</v>
      </c>
      <c r="AW30" s="61" t="s">
        <v>167</v>
      </c>
      <c r="AX30" s="61" t="s">
        <v>167</v>
      </c>
      <c r="AY30" s="61" t="s">
        <v>167</v>
      </c>
      <c r="AZ30" s="61" t="s">
        <v>167</v>
      </c>
      <c r="BA30" s="61" t="s">
        <v>167</v>
      </c>
      <c r="BB30" s="61" t="s">
        <v>167</v>
      </c>
      <c r="BC30" s="61" t="s">
        <v>167</v>
      </c>
      <c r="BD30" s="61" t="s">
        <v>167</v>
      </c>
      <c r="BE30" s="61" t="s">
        <v>167</v>
      </c>
      <c r="BF30" s="61" t="s">
        <v>167</v>
      </c>
      <c r="BG30" s="61" t="s">
        <v>167</v>
      </c>
      <c r="BH30" s="61" t="s">
        <v>167</v>
      </c>
      <c r="BI30" s="61" t="s">
        <v>167</v>
      </c>
      <c r="BJ30" s="61" t="s">
        <v>167</v>
      </c>
      <c r="BK30" s="61" t="s">
        <v>167</v>
      </c>
      <c r="BL30" s="61" t="s">
        <v>167</v>
      </c>
      <c r="BM30" s="61" t="s">
        <v>167</v>
      </c>
      <c r="BN30" s="61" t="s">
        <v>167</v>
      </c>
      <c r="BO30" s="61" t="s">
        <v>167</v>
      </c>
      <c r="BP30" s="61" t="s">
        <v>167</v>
      </c>
      <c r="BQ30" s="61" t="s">
        <v>167</v>
      </c>
      <c r="BR30" s="61" t="s">
        <v>167</v>
      </c>
      <c r="BS30" s="61" t="s">
        <v>167</v>
      </c>
      <c r="BT30" s="61" t="s">
        <v>167</v>
      </c>
      <c r="BU30" s="61" t="s">
        <v>167</v>
      </c>
      <c r="BV30" s="61" t="s">
        <v>167</v>
      </c>
      <c r="BW30" s="61" t="s">
        <v>167</v>
      </c>
      <c r="BX30" s="61" t="s">
        <v>167</v>
      </c>
      <c r="BY30" s="61" t="s">
        <v>167</v>
      </c>
      <c r="BZ30" s="61" t="s">
        <v>167</v>
      </c>
      <c r="CA30" s="61" t="s">
        <v>167</v>
      </c>
      <c r="CB30" s="61" t="s">
        <v>167</v>
      </c>
      <c r="CC30" s="61" t="s">
        <v>167</v>
      </c>
      <c r="CD30" s="61" t="s">
        <v>167</v>
      </c>
      <c r="CE30" s="61" t="s">
        <v>167</v>
      </c>
      <c r="CF30" s="61" t="s">
        <v>167</v>
      </c>
      <c r="CG30" s="61" t="s">
        <v>167</v>
      </c>
      <c r="CH30" s="61" t="s">
        <v>167</v>
      </c>
      <c r="CI30" s="61" t="s">
        <v>167</v>
      </c>
      <c r="CJ30" s="61" t="s">
        <v>167</v>
      </c>
      <c r="CK30" s="61" t="s">
        <v>167</v>
      </c>
      <c r="CL30" s="61" t="s">
        <v>167</v>
      </c>
      <c r="CM30" s="61" t="s">
        <v>167</v>
      </c>
      <c r="CN30" s="61" t="s">
        <v>167</v>
      </c>
      <c r="CO30" s="61" t="s">
        <v>167</v>
      </c>
      <c r="CP30" s="61" t="s">
        <v>167</v>
      </c>
      <c r="CQ30" s="61" t="s">
        <v>167</v>
      </c>
      <c r="CR30" s="61" t="s">
        <v>167</v>
      </c>
      <c r="CS30" s="61" t="s">
        <v>167</v>
      </c>
      <c r="CT30" s="61" t="s">
        <v>167</v>
      </c>
      <c r="CU30" s="61" t="s">
        <v>167</v>
      </c>
      <c r="CV30" s="61" t="s">
        <v>167</v>
      </c>
      <c r="CW30" s="61" t="s">
        <v>167</v>
      </c>
      <c r="CX30" s="61" t="s">
        <v>167</v>
      </c>
      <c r="CY30" s="61" t="s">
        <v>167</v>
      </c>
      <c r="CZ30" s="61" t="s">
        <v>167</v>
      </c>
    </row>
    <row r="31" spans="1:104" x14ac:dyDescent="0.2">
      <c r="A31" s="16" t="s">
        <v>368</v>
      </c>
      <c r="B31" s="9" t="s">
        <v>369</v>
      </c>
      <c r="C31" s="15" t="s">
        <v>367</v>
      </c>
      <c r="D31" s="15" t="s">
        <v>58</v>
      </c>
      <c r="E31" s="84" t="s">
        <v>167</v>
      </c>
      <c r="F31" s="61" t="s">
        <v>167</v>
      </c>
      <c r="G31" s="61" t="s">
        <v>167</v>
      </c>
      <c r="H31" s="61" t="s">
        <v>167</v>
      </c>
      <c r="I31" s="61" t="s">
        <v>167</v>
      </c>
      <c r="J31" s="61" t="s">
        <v>167</v>
      </c>
      <c r="K31" s="61" t="s">
        <v>167</v>
      </c>
      <c r="L31" s="61" t="s">
        <v>167</v>
      </c>
      <c r="M31" s="61" t="s">
        <v>167</v>
      </c>
      <c r="N31" s="61" t="s">
        <v>167</v>
      </c>
      <c r="O31" s="61" t="s">
        <v>167</v>
      </c>
      <c r="P31" s="61" t="s">
        <v>167</v>
      </c>
      <c r="Q31" s="61" t="s">
        <v>167</v>
      </c>
      <c r="R31" s="61" t="s">
        <v>167</v>
      </c>
      <c r="S31" s="61" t="s">
        <v>167</v>
      </c>
      <c r="T31" s="61" t="s">
        <v>167</v>
      </c>
      <c r="U31" s="61" t="s">
        <v>167</v>
      </c>
      <c r="V31" s="61" t="s">
        <v>167</v>
      </c>
      <c r="W31" s="61" t="s">
        <v>167</v>
      </c>
      <c r="X31" s="61" t="s">
        <v>167</v>
      </c>
      <c r="Y31" s="61" t="s">
        <v>167</v>
      </c>
      <c r="Z31" s="61" t="s">
        <v>167</v>
      </c>
      <c r="AA31" s="61" t="s">
        <v>167</v>
      </c>
      <c r="AB31" s="61" t="s">
        <v>167</v>
      </c>
      <c r="AC31" s="61" t="s">
        <v>167</v>
      </c>
      <c r="AD31" s="61" t="s">
        <v>167</v>
      </c>
      <c r="AE31" s="61" t="s">
        <v>167</v>
      </c>
      <c r="AF31" s="61" t="s">
        <v>167</v>
      </c>
      <c r="AG31" s="61" t="s">
        <v>167</v>
      </c>
      <c r="AH31" s="61" t="s">
        <v>167</v>
      </c>
      <c r="AI31" s="61" t="s">
        <v>167</v>
      </c>
      <c r="AJ31" s="61" t="s">
        <v>167</v>
      </c>
      <c r="AK31" s="61" t="s">
        <v>167</v>
      </c>
      <c r="AL31" s="61" t="s">
        <v>167</v>
      </c>
      <c r="AM31" s="61" t="s">
        <v>167</v>
      </c>
      <c r="AN31" s="61" t="s">
        <v>167</v>
      </c>
      <c r="AO31" s="61" t="s">
        <v>167</v>
      </c>
      <c r="AP31" s="61" t="s">
        <v>167</v>
      </c>
      <c r="AQ31" s="61" t="s">
        <v>167</v>
      </c>
      <c r="AR31" s="61" t="s">
        <v>167</v>
      </c>
      <c r="AS31" s="61" t="s">
        <v>167</v>
      </c>
      <c r="AT31" s="61" t="s">
        <v>167</v>
      </c>
      <c r="AU31" s="61" t="s">
        <v>167</v>
      </c>
      <c r="AV31" s="61" t="s">
        <v>167</v>
      </c>
      <c r="AW31" s="61" t="s">
        <v>167</v>
      </c>
      <c r="AX31" s="61" t="s">
        <v>167</v>
      </c>
      <c r="AY31" s="61" t="s">
        <v>167</v>
      </c>
      <c r="AZ31" s="61" t="s">
        <v>167</v>
      </c>
      <c r="BA31" s="61" t="s">
        <v>167</v>
      </c>
      <c r="BB31" s="61" t="s">
        <v>167</v>
      </c>
      <c r="BC31" s="61" t="s">
        <v>167</v>
      </c>
      <c r="BD31" s="61" t="s">
        <v>167</v>
      </c>
      <c r="BE31" s="61" t="s">
        <v>167</v>
      </c>
      <c r="BF31" s="61" t="s">
        <v>167</v>
      </c>
      <c r="BG31" s="61" t="s">
        <v>167</v>
      </c>
      <c r="BH31" s="61" t="s">
        <v>167</v>
      </c>
      <c r="BI31" s="61" t="s">
        <v>167</v>
      </c>
      <c r="BJ31" s="61" t="s">
        <v>167</v>
      </c>
      <c r="BK31" s="61" t="s">
        <v>167</v>
      </c>
      <c r="BL31" s="61" t="s">
        <v>167</v>
      </c>
      <c r="BM31" s="61" t="s">
        <v>167</v>
      </c>
      <c r="BN31" s="61" t="s">
        <v>167</v>
      </c>
      <c r="BO31" s="61" t="s">
        <v>167</v>
      </c>
      <c r="BP31" s="61" t="s">
        <v>167</v>
      </c>
      <c r="BQ31" s="61" t="s">
        <v>167</v>
      </c>
      <c r="BR31" s="61" t="s">
        <v>167</v>
      </c>
      <c r="BS31" s="61" t="s">
        <v>167</v>
      </c>
      <c r="BT31" s="61" t="s">
        <v>167</v>
      </c>
      <c r="BU31" s="61" t="s">
        <v>167</v>
      </c>
      <c r="BV31" s="61" t="s">
        <v>167</v>
      </c>
      <c r="BW31" s="61" t="s">
        <v>167</v>
      </c>
      <c r="BX31" s="61" t="s">
        <v>167</v>
      </c>
      <c r="BY31" s="61" t="s">
        <v>167</v>
      </c>
      <c r="BZ31" s="61" t="s">
        <v>167</v>
      </c>
      <c r="CA31" s="61" t="s">
        <v>167</v>
      </c>
      <c r="CB31" s="61" t="s">
        <v>167</v>
      </c>
      <c r="CC31" s="61" t="s">
        <v>167</v>
      </c>
      <c r="CD31" s="61" t="s">
        <v>167</v>
      </c>
      <c r="CE31" s="61" t="s">
        <v>167</v>
      </c>
      <c r="CF31" s="61" t="s">
        <v>167</v>
      </c>
      <c r="CG31" s="61" t="s">
        <v>167</v>
      </c>
      <c r="CH31" s="61" t="s">
        <v>167</v>
      </c>
      <c r="CI31" s="61" t="s">
        <v>167</v>
      </c>
      <c r="CJ31" s="61" t="s">
        <v>167</v>
      </c>
      <c r="CK31" s="61" t="s">
        <v>167</v>
      </c>
      <c r="CL31" s="61" t="s">
        <v>167</v>
      </c>
      <c r="CM31" s="61" t="s">
        <v>167</v>
      </c>
      <c r="CN31" s="61" t="s">
        <v>167</v>
      </c>
      <c r="CO31" s="61" t="s">
        <v>167</v>
      </c>
      <c r="CP31" s="61" t="s">
        <v>167</v>
      </c>
      <c r="CQ31" s="61" t="s">
        <v>167</v>
      </c>
      <c r="CR31" s="61" t="s">
        <v>167</v>
      </c>
      <c r="CS31" s="61" t="s">
        <v>167</v>
      </c>
      <c r="CT31" s="61" t="s">
        <v>167</v>
      </c>
      <c r="CU31" s="61" t="s">
        <v>167</v>
      </c>
      <c r="CV31" s="61" t="s">
        <v>167</v>
      </c>
      <c r="CW31" s="61" t="s">
        <v>167</v>
      </c>
      <c r="CX31" s="61" t="s">
        <v>167</v>
      </c>
      <c r="CY31" s="61" t="s">
        <v>167</v>
      </c>
      <c r="CZ31" s="61" t="s">
        <v>167</v>
      </c>
    </row>
    <row r="32" spans="1:104" x14ac:dyDescent="0.2">
      <c r="A32" s="16" t="s">
        <v>370</v>
      </c>
      <c r="B32" s="9" t="s">
        <v>371</v>
      </c>
      <c r="C32" s="15" t="s">
        <v>367</v>
      </c>
      <c r="D32" s="15" t="s">
        <v>58</v>
      </c>
      <c r="E32" s="84" t="s">
        <v>167</v>
      </c>
      <c r="F32" s="61" t="s">
        <v>167</v>
      </c>
      <c r="G32" s="61" t="s">
        <v>167</v>
      </c>
      <c r="H32" s="61" t="s">
        <v>167</v>
      </c>
      <c r="I32" s="61" t="s">
        <v>167</v>
      </c>
      <c r="J32" s="61" t="s">
        <v>167</v>
      </c>
      <c r="K32" s="61" t="s">
        <v>167</v>
      </c>
      <c r="L32" s="61" t="s">
        <v>167</v>
      </c>
      <c r="M32" s="61" t="s">
        <v>167</v>
      </c>
      <c r="N32" s="61" t="s">
        <v>167</v>
      </c>
      <c r="O32" s="61" t="s">
        <v>167</v>
      </c>
      <c r="P32" s="61" t="s">
        <v>167</v>
      </c>
      <c r="Q32" s="61" t="s">
        <v>167</v>
      </c>
      <c r="R32" s="61" t="s">
        <v>167</v>
      </c>
      <c r="S32" s="61" t="s">
        <v>167</v>
      </c>
      <c r="T32" s="61" t="s">
        <v>167</v>
      </c>
      <c r="U32" s="61" t="s">
        <v>167</v>
      </c>
      <c r="V32" s="61" t="s">
        <v>167</v>
      </c>
      <c r="W32" s="61" t="s">
        <v>167</v>
      </c>
      <c r="X32" s="61" t="s">
        <v>167</v>
      </c>
      <c r="Y32" s="61" t="s">
        <v>167</v>
      </c>
      <c r="Z32" s="61" t="s">
        <v>167</v>
      </c>
      <c r="AA32" s="61" t="s">
        <v>167</v>
      </c>
      <c r="AB32" s="61" t="s">
        <v>167</v>
      </c>
      <c r="AC32" s="61" t="s">
        <v>167</v>
      </c>
      <c r="AD32" s="61" t="s">
        <v>167</v>
      </c>
      <c r="AE32" s="61" t="s">
        <v>167</v>
      </c>
      <c r="AF32" s="61" t="s">
        <v>167</v>
      </c>
      <c r="AG32" s="61" t="s">
        <v>167</v>
      </c>
      <c r="AH32" s="61" t="s">
        <v>167</v>
      </c>
      <c r="AI32" s="61" t="s">
        <v>167</v>
      </c>
      <c r="AJ32" s="61" t="s">
        <v>167</v>
      </c>
      <c r="AK32" s="61" t="s">
        <v>167</v>
      </c>
      <c r="AL32" s="61" t="s">
        <v>167</v>
      </c>
      <c r="AM32" s="61" t="s">
        <v>167</v>
      </c>
      <c r="AN32" s="61" t="s">
        <v>167</v>
      </c>
      <c r="AO32" s="61" t="s">
        <v>167</v>
      </c>
      <c r="AP32" s="61" t="s">
        <v>167</v>
      </c>
      <c r="AQ32" s="61" t="s">
        <v>167</v>
      </c>
      <c r="AR32" s="61" t="s">
        <v>167</v>
      </c>
      <c r="AS32" s="61" t="s">
        <v>167</v>
      </c>
      <c r="AT32" s="61" t="s">
        <v>167</v>
      </c>
      <c r="AU32" s="61" t="s">
        <v>167</v>
      </c>
      <c r="AV32" s="61" t="s">
        <v>167</v>
      </c>
      <c r="AW32" s="61" t="s">
        <v>167</v>
      </c>
      <c r="AX32" s="61" t="s">
        <v>167</v>
      </c>
      <c r="AY32" s="61" t="s">
        <v>167</v>
      </c>
      <c r="AZ32" s="61" t="s">
        <v>167</v>
      </c>
      <c r="BA32" s="61" t="s">
        <v>167</v>
      </c>
      <c r="BB32" s="61" t="s">
        <v>167</v>
      </c>
      <c r="BC32" s="61" t="s">
        <v>167</v>
      </c>
      <c r="BD32" s="61" t="s">
        <v>167</v>
      </c>
      <c r="BE32" s="61" t="s">
        <v>167</v>
      </c>
      <c r="BF32" s="61" t="s">
        <v>167</v>
      </c>
      <c r="BG32" s="61" t="s">
        <v>167</v>
      </c>
      <c r="BH32" s="61" t="s">
        <v>167</v>
      </c>
      <c r="BI32" s="61" t="s">
        <v>167</v>
      </c>
      <c r="BJ32" s="61" t="s">
        <v>167</v>
      </c>
      <c r="BK32" s="61" t="s">
        <v>167</v>
      </c>
      <c r="BL32" s="61" t="s">
        <v>167</v>
      </c>
      <c r="BM32" s="61" t="s">
        <v>167</v>
      </c>
      <c r="BN32" s="61" t="s">
        <v>167</v>
      </c>
      <c r="BO32" s="61" t="s">
        <v>167</v>
      </c>
      <c r="BP32" s="61" t="s">
        <v>167</v>
      </c>
      <c r="BQ32" s="61" t="s">
        <v>167</v>
      </c>
      <c r="BR32" s="61" t="s">
        <v>167</v>
      </c>
      <c r="BS32" s="61" t="s">
        <v>167</v>
      </c>
      <c r="BT32" s="61" t="s">
        <v>167</v>
      </c>
      <c r="BU32" s="61" t="s">
        <v>167</v>
      </c>
      <c r="BV32" s="61" t="s">
        <v>167</v>
      </c>
      <c r="BW32" s="61" t="s">
        <v>167</v>
      </c>
      <c r="BX32" s="61" t="s">
        <v>167</v>
      </c>
      <c r="BY32" s="61" t="s">
        <v>167</v>
      </c>
      <c r="BZ32" s="61" t="s">
        <v>167</v>
      </c>
      <c r="CA32" s="61" t="s">
        <v>167</v>
      </c>
      <c r="CB32" s="61" t="s">
        <v>167</v>
      </c>
      <c r="CC32" s="61" t="s">
        <v>167</v>
      </c>
      <c r="CD32" s="61" t="s">
        <v>167</v>
      </c>
      <c r="CE32" s="61" t="s">
        <v>167</v>
      </c>
      <c r="CF32" s="61" t="s">
        <v>167</v>
      </c>
      <c r="CG32" s="61" t="s">
        <v>167</v>
      </c>
      <c r="CH32" s="61" t="s">
        <v>167</v>
      </c>
      <c r="CI32" s="61" t="s">
        <v>167</v>
      </c>
      <c r="CJ32" s="61" t="s">
        <v>167</v>
      </c>
      <c r="CK32" s="61" t="s">
        <v>167</v>
      </c>
      <c r="CL32" s="61" t="s">
        <v>167</v>
      </c>
      <c r="CM32" s="61" t="s">
        <v>167</v>
      </c>
      <c r="CN32" s="61" t="s">
        <v>167</v>
      </c>
      <c r="CO32" s="61" t="s">
        <v>167</v>
      </c>
      <c r="CP32" s="61" t="s">
        <v>167</v>
      </c>
      <c r="CQ32" s="61" t="s">
        <v>167</v>
      </c>
      <c r="CR32" s="61" t="s">
        <v>167</v>
      </c>
      <c r="CS32" s="61" t="s">
        <v>167</v>
      </c>
      <c r="CT32" s="61" t="s">
        <v>167</v>
      </c>
      <c r="CU32" s="61" t="s">
        <v>167</v>
      </c>
      <c r="CV32" s="61" t="s">
        <v>167</v>
      </c>
      <c r="CW32" s="61" t="s">
        <v>167</v>
      </c>
      <c r="CX32" s="61" t="s">
        <v>167</v>
      </c>
      <c r="CY32" s="61" t="s">
        <v>167</v>
      </c>
      <c r="CZ32" s="61" t="s">
        <v>167</v>
      </c>
    </row>
    <row r="33" spans="1:104" x14ac:dyDescent="0.2">
      <c r="A33" s="16" t="s">
        <v>372</v>
      </c>
      <c r="B33" s="9" t="s">
        <v>373</v>
      </c>
      <c r="C33" s="15" t="s">
        <v>367</v>
      </c>
      <c r="D33" s="15" t="s">
        <v>58</v>
      </c>
      <c r="E33" s="84" t="s">
        <v>167</v>
      </c>
      <c r="F33" s="61" t="s">
        <v>167</v>
      </c>
      <c r="G33" s="61" t="s">
        <v>167</v>
      </c>
      <c r="H33" s="61" t="s">
        <v>167</v>
      </c>
      <c r="I33" s="61" t="s">
        <v>167</v>
      </c>
      <c r="J33" s="61" t="s">
        <v>167</v>
      </c>
      <c r="K33" s="61" t="s">
        <v>167</v>
      </c>
      <c r="L33" s="61" t="s">
        <v>167</v>
      </c>
      <c r="M33" s="61" t="s">
        <v>167</v>
      </c>
      <c r="N33" s="61" t="s">
        <v>167</v>
      </c>
      <c r="O33" s="61" t="s">
        <v>167</v>
      </c>
      <c r="P33" s="61" t="s">
        <v>167</v>
      </c>
      <c r="Q33" s="61" t="s">
        <v>167</v>
      </c>
      <c r="R33" s="61" t="s">
        <v>167</v>
      </c>
      <c r="S33" s="61" t="s">
        <v>167</v>
      </c>
      <c r="T33" s="61" t="s">
        <v>167</v>
      </c>
      <c r="U33" s="61" t="s">
        <v>167</v>
      </c>
      <c r="V33" s="61" t="s">
        <v>167</v>
      </c>
      <c r="W33" s="61" t="s">
        <v>167</v>
      </c>
      <c r="X33" s="61" t="s">
        <v>167</v>
      </c>
      <c r="Y33" s="61" t="s">
        <v>167</v>
      </c>
      <c r="Z33" s="61" t="s">
        <v>167</v>
      </c>
      <c r="AA33" s="61" t="s">
        <v>167</v>
      </c>
      <c r="AB33" s="61" t="s">
        <v>167</v>
      </c>
      <c r="AC33" s="61" t="s">
        <v>167</v>
      </c>
      <c r="AD33" s="61" t="s">
        <v>167</v>
      </c>
      <c r="AE33" s="61" t="s">
        <v>167</v>
      </c>
      <c r="AF33" s="61" t="s">
        <v>167</v>
      </c>
      <c r="AG33" s="61" t="s">
        <v>167</v>
      </c>
      <c r="AH33" s="61" t="s">
        <v>167</v>
      </c>
      <c r="AI33" s="61" t="s">
        <v>167</v>
      </c>
      <c r="AJ33" s="61" t="s">
        <v>167</v>
      </c>
      <c r="AK33" s="61" t="s">
        <v>167</v>
      </c>
      <c r="AL33" s="61" t="s">
        <v>167</v>
      </c>
      <c r="AM33" s="61" t="s">
        <v>167</v>
      </c>
      <c r="AN33" s="61" t="s">
        <v>167</v>
      </c>
      <c r="AO33" s="61" t="s">
        <v>167</v>
      </c>
      <c r="AP33" s="61" t="s">
        <v>167</v>
      </c>
      <c r="AQ33" s="61" t="s">
        <v>167</v>
      </c>
      <c r="AR33" s="61" t="s">
        <v>167</v>
      </c>
      <c r="AS33" s="61" t="s">
        <v>167</v>
      </c>
      <c r="AT33" s="61" t="s">
        <v>167</v>
      </c>
      <c r="AU33" s="61" t="s">
        <v>167</v>
      </c>
      <c r="AV33" s="61" t="s">
        <v>167</v>
      </c>
      <c r="AW33" s="61" t="s">
        <v>167</v>
      </c>
      <c r="AX33" s="61" t="s">
        <v>167</v>
      </c>
      <c r="AY33" s="61" t="s">
        <v>167</v>
      </c>
      <c r="AZ33" s="61" t="s">
        <v>167</v>
      </c>
      <c r="BA33" s="61" t="s">
        <v>167</v>
      </c>
      <c r="BB33" s="61" t="s">
        <v>167</v>
      </c>
      <c r="BC33" s="61" t="s">
        <v>167</v>
      </c>
      <c r="BD33" s="61" t="s">
        <v>167</v>
      </c>
      <c r="BE33" s="61" t="s">
        <v>167</v>
      </c>
      <c r="BF33" s="61" t="s">
        <v>167</v>
      </c>
      <c r="BG33" s="61" t="s">
        <v>167</v>
      </c>
      <c r="BH33" s="61" t="s">
        <v>167</v>
      </c>
      <c r="BI33" s="61" t="s">
        <v>167</v>
      </c>
      <c r="BJ33" s="61" t="s">
        <v>167</v>
      </c>
      <c r="BK33" s="61" t="s">
        <v>167</v>
      </c>
      <c r="BL33" s="61" t="s">
        <v>167</v>
      </c>
      <c r="BM33" s="61" t="s">
        <v>167</v>
      </c>
      <c r="BN33" s="61" t="s">
        <v>167</v>
      </c>
      <c r="BO33" s="61" t="s">
        <v>167</v>
      </c>
      <c r="BP33" s="61" t="s">
        <v>167</v>
      </c>
      <c r="BQ33" s="61" t="s">
        <v>167</v>
      </c>
      <c r="BR33" s="61" t="s">
        <v>167</v>
      </c>
      <c r="BS33" s="61" t="s">
        <v>167</v>
      </c>
      <c r="BT33" s="61" t="s">
        <v>167</v>
      </c>
      <c r="BU33" s="61" t="s">
        <v>167</v>
      </c>
      <c r="BV33" s="61" t="s">
        <v>167</v>
      </c>
      <c r="BW33" s="61" t="s">
        <v>167</v>
      </c>
      <c r="BX33" s="61" t="s">
        <v>167</v>
      </c>
      <c r="BY33" s="61" t="s">
        <v>167</v>
      </c>
      <c r="BZ33" s="61" t="s">
        <v>167</v>
      </c>
      <c r="CA33" s="61" t="s">
        <v>167</v>
      </c>
      <c r="CB33" s="61" t="s">
        <v>167</v>
      </c>
      <c r="CC33" s="61" t="s">
        <v>167</v>
      </c>
      <c r="CD33" s="61" t="s">
        <v>167</v>
      </c>
      <c r="CE33" s="61" t="s">
        <v>167</v>
      </c>
      <c r="CF33" s="61" t="s">
        <v>167</v>
      </c>
      <c r="CG33" s="61" t="s">
        <v>167</v>
      </c>
      <c r="CH33" s="61" t="s">
        <v>167</v>
      </c>
      <c r="CI33" s="61" t="s">
        <v>167</v>
      </c>
      <c r="CJ33" s="61" t="s">
        <v>167</v>
      </c>
      <c r="CK33" s="61" t="s">
        <v>167</v>
      </c>
      <c r="CL33" s="61" t="s">
        <v>167</v>
      </c>
      <c r="CM33" s="61" t="s">
        <v>167</v>
      </c>
      <c r="CN33" s="61" t="s">
        <v>167</v>
      </c>
      <c r="CO33" s="61" t="s">
        <v>167</v>
      </c>
      <c r="CP33" s="61" t="s">
        <v>167</v>
      </c>
      <c r="CQ33" s="61" t="s">
        <v>167</v>
      </c>
      <c r="CR33" s="61" t="s">
        <v>167</v>
      </c>
      <c r="CS33" s="61" t="s">
        <v>167</v>
      </c>
      <c r="CT33" s="61" t="s">
        <v>167</v>
      </c>
      <c r="CU33" s="61" t="s">
        <v>167</v>
      </c>
      <c r="CV33" s="61" t="s">
        <v>167</v>
      </c>
      <c r="CW33" s="61" t="s">
        <v>167</v>
      </c>
      <c r="CX33" s="61" t="s">
        <v>167</v>
      </c>
      <c r="CY33" s="61" t="s">
        <v>167</v>
      </c>
      <c r="CZ33" s="61" t="s">
        <v>167</v>
      </c>
    </row>
    <row r="34" spans="1:104" ht="28.5" x14ac:dyDescent="0.2">
      <c r="A34" s="16" t="s">
        <v>374</v>
      </c>
      <c r="B34" s="9" t="s">
        <v>375</v>
      </c>
      <c r="C34" s="15" t="s">
        <v>376</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x14ac:dyDescent="0.2">
      <c r="A35" s="16" t="s">
        <v>377</v>
      </c>
      <c r="B35" s="9" t="s">
        <v>378</v>
      </c>
      <c r="C35" s="15" t="s">
        <v>379</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x14ac:dyDescent="0.2">
      <c r="A36" s="16"/>
      <c r="B36" s="219" t="s">
        <v>380</v>
      </c>
      <c r="C36" s="15" t="s">
        <v>381</v>
      </c>
      <c r="D36" s="15" t="s">
        <v>161</v>
      </c>
      <c r="E36" s="207" t="s">
        <v>162</v>
      </c>
      <c r="F36" s="208" t="s">
        <v>162</v>
      </c>
      <c r="G36" s="208" t="s">
        <v>162</v>
      </c>
      <c r="H36" s="208" t="s">
        <v>162</v>
      </c>
      <c r="I36" s="208" t="s">
        <v>162</v>
      </c>
      <c r="J36" s="208" t="s">
        <v>162</v>
      </c>
      <c r="K36" s="208" t="s">
        <v>162</v>
      </c>
      <c r="L36" s="208" t="s">
        <v>162</v>
      </c>
      <c r="M36" s="208" t="s">
        <v>162</v>
      </c>
      <c r="N36" s="208" t="s">
        <v>162</v>
      </c>
      <c r="O36" s="208" t="s">
        <v>162</v>
      </c>
      <c r="P36" s="208" t="s">
        <v>162</v>
      </c>
      <c r="Q36" s="208" t="s">
        <v>162</v>
      </c>
      <c r="R36" s="208" t="s">
        <v>162</v>
      </c>
      <c r="S36" s="208" t="s">
        <v>162</v>
      </c>
      <c r="T36" s="208" t="s">
        <v>162</v>
      </c>
      <c r="U36" s="208" t="s">
        <v>162</v>
      </c>
      <c r="V36" s="208" t="s">
        <v>162</v>
      </c>
      <c r="W36" s="208" t="s">
        <v>162</v>
      </c>
      <c r="X36" s="208" t="s">
        <v>162</v>
      </c>
      <c r="Y36" s="208" t="s">
        <v>162</v>
      </c>
      <c r="Z36" s="208" t="s">
        <v>162</v>
      </c>
      <c r="AA36" s="208" t="s">
        <v>162</v>
      </c>
      <c r="AB36" s="208" t="s">
        <v>162</v>
      </c>
      <c r="AC36" s="208" t="s">
        <v>162</v>
      </c>
      <c r="AD36" s="208" t="s">
        <v>162</v>
      </c>
      <c r="AE36" s="208" t="s">
        <v>162</v>
      </c>
      <c r="AF36" s="208" t="s">
        <v>162</v>
      </c>
      <c r="AG36" s="208" t="s">
        <v>162</v>
      </c>
      <c r="AH36" s="208" t="s">
        <v>162</v>
      </c>
      <c r="AI36" s="208" t="s">
        <v>162</v>
      </c>
      <c r="AJ36" s="208" t="s">
        <v>162</v>
      </c>
      <c r="AK36" s="208" t="s">
        <v>162</v>
      </c>
      <c r="AL36" s="208" t="s">
        <v>162</v>
      </c>
      <c r="AM36" s="208" t="s">
        <v>162</v>
      </c>
      <c r="AN36" s="208" t="s">
        <v>162</v>
      </c>
      <c r="AO36" s="208" t="s">
        <v>162</v>
      </c>
      <c r="AP36" s="208" t="s">
        <v>162</v>
      </c>
      <c r="AQ36" s="208" t="s">
        <v>162</v>
      </c>
      <c r="AR36" s="208" t="s">
        <v>162</v>
      </c>
      <c r="AS36" s="208" t="s">
        <v>162</v>
      </c>
      <c r="AT36" s="208" t="s">
        <v>162</v>
      </c>
      <c r="AU36" s="208" t="s">
        <v>162</v>
      </c>
      <c r="AV36" s="208" t="s">
        <v>162</v>
      </c>
      <c r="AW36" s="208" t="s">
        <v>162</v>
      </c>
      <c r="AX36" s="208" t="s">
        <v>162</v>
      </c>
      <c r="AY36" s="208" t="s">
        <v>162</v>
      </c>
      <c r="AZ36" s="208" t="s">
        <v>162</v>
      </c>
      <c r="BA36" s="208" t="s">
        <v>162</v>
      </c>
      <c r="BB36" s="208" t="s">
        <v>162</v>
      </c>
      <c r="BC36" s="208" t="s">
        <v>162</v>
      </c>
      <c r="BD36" s="208" t="s">
        <v>162</v>
      </c>
      <c r="BE36" s="208" t="s">
        <v>162</v>
      </c>
      <c r="BF36" s="208" t="s">
        <v>162</v>
      </c>
      <c r="BG36" s="208" t="s">
        <v>162</v>
      </c>
      <c r="BH36" s="208" t="s">
        <v>162</v>
      </c>
      <c r="BI36" s="208" t="s">
        <v>162</v>
      </c>
      <c r="BJ36" s="208" t="s">
        <v>162</v>
      </c>
      <c r="BK36" s="208" t="s">
        <v>162</v>
      </c>
      <c r="BL36" s="208" t="s">
        <v>162</v>
      </c>
      <c r="BM36" s="208" t="s">
        <v>162</v>
      </c>
      <c r="BN36" s="208" t="s">
        <v>162</v>
      </c>
      <c r="BO36" s="208" t="s">
        <v>162</v>
      </c>
      <c r="BP36" s="208" t="s">
        <v>162</v>
      </c>
      <c r="BQ36" s="208" t="s">
        <v>162</v>
      </c>
      <c r="BR36" s="208" t="s">
        <v>162</v>
      </c>
      <c r="BS36" s="208" t="s">
        <v>162</v>
      </c>
      <c r="BT36" s="208" t="s">
        <v>162</v>
      </c>
      <c r="BU36" s="208" t="s">
        <v>162</v>
      </c>
      <c r="BV36" s="208" t="s">
        <v>162</v>
      </c>
      <c r="BW36" s="208" t="s">
        <v>162</v>
      </c>
      <c r="BX36" s="208" t="s">
        <v>162</v>
      </c>
      <c r="BY36" s="208" t="s">
        <v>162</v>
      </c>
      <c r="BZ36" s="208" t="s">
        <v>162</v>
      </c>
      <c r="CA36" s="208" t="s">
        <v>162</v>
      </c>
      <c r="CB36" s="208" t="s">
        <v>162</v>
      </c>
      <c r="CC36" s="208" t="s">
        <v>162</v>
      </c>
      <c r="CD36" s="208" t="s">
        <v>162</v>
      </c>
      <c r="CE36" s="208" t="s">
        <v>162</v>
      </c>
      <c r="CF36" s="208" t="s">
        <v>162</v>
      </c>
      <c r="CG36" s="208" t="s">
        <v>162</v>
      </c>
      <c r="CH36" s="208" t="s">
        <v>162</v>
      </c>
      <c r="CI36" s="208" t="s">
        <v>162</v>
      </c>
      <c r="CJ36" s="208" t="s">
        <v>162</v>
      </c>
      <c r="CK36" s="208" t="s">
        <v>162</v>
      </c>
      <c r="CL36" s="208" t="s">
        <v>162</v>
      </c>
      <c r="CM36" s="208" t="s">
        <v>162</v>
      </c>
      <c r="CN36" s="208" t="s">
        <v>162</v>
      </c>
      <c r="CO36" s="208" t="s">
        <v>162</v>
      </c>
      <c r="CP36" s="208" t="s">
        <v>162</v>
      </c>
      <c r="CQ36" s="208" t="s">
        <v>162</v>
      </c>
      <c r="CR36" s="208" t="s">
        <v>162</v>
      </c>
      <c r="CS36" s="208" t="s">
        <v>162</v>
      </c>
      <c r="CT36" s="208" t="s">
        <v>162</v>
      </c>
      <c r="CU36" s="208" t="s">
        <v>162</v>
      </c>
      <c r="CV36" s="208" t="s">
        <v>162</v>
      </c>
      <c r="CW36" s="208" t="s">
        <v>162</v>
      </c>
      <c r="CX36" s="208" t="s">
        <v>162</v>
      </c>
      <c r="CY36" s="208" t="s">
        <v>162</v>
      </c>
      <c r="CZ36" s="208" t="s">
        <v>162</v>
      </c>
    </row>
    <row r="37" spans="1:104" x14ac:dyDescent="0.2">
      <c r="A37" s="16" t="s">
        <v>382</v>
      </c>
      <c r="B37" s="9" t="s">
        <v>366</v>
      </c>
      <c r="C37" s="15" t="s">
        <v>367</v>
      </c>
      <c r="D37" s="15" t="s">
        <v>58</v>
      </c>
      <c r="E37" s="84" t="s">
        <v>167</v>
      </c>
      <c r="F37" s="61" t="s">
        <v>167</v>
      </c>
      <c r="G37" s="61" t="s">
        <v>167</v>
      </c>
      <c r="H37" s="61" t="s">
        <v>167</v>
      </c>
      <c r="I37" s="61" t="s">
        <v>167</v>
      </c>
      <c r="J37" s="61" t="s">
        <v>167</v>
      </c>
      <c r="K37" s="61" t="s">
        <v>167</v>
      </c>
      <c r="L37" s="61" t="s">
        <v>167</v>
      </c>
      <c r="M37" s="61" t="s">
        <v>167</v>
      </c>
      <c r="N37" s="61" t="s">
        <v>167</v>
      </c>
      <c r="O37" s="61" t="s">
        <v>167</v>
      </c>
      <c r="P37" s="61" t="s">
        <v>167</v>
      </c>
      <c r="Q37" s="61" t="s">
        <v>167</v>
      </c>
      <c r="R37" s="61" t="s">
        <v>167</v>
      </c>
      <c r="S37" s="61" t="s">
        <v>167</v>
      </c>
      <c r="T37" s="61" t="s">
        <v>167</v>
      </c>
      <c r="U37" s="61" t="s">
        <v>167</v>
      </c>
      <c r="V37" s="61" t="s">
        <v>167</v>
      </c>
      <c r="W37" s="61" t="s">
        <v>167</v>
      </c>
      <c r="X37" s="61" t="s">
        <v>167</v>
      </c>
      <c r="Y37" s="61" t="s">
        <v>167</v>
      </c>
      <c r="Z37" s="61" t="s">
        <v>167</v>
      </c>
      <c r="AA37" s="61" t="s">
        <v>167</v>
      </c>
      <c r="AB37" s="61" t="s">
        <v>167</v>
      </c>
      <c r="AC37" s="61" t="s">
        <v>167</v>
      </c>
      <c r="AD37" s="61" t="s">
        <v>167</v>
      </c>
      <c r="AE37" s="61" t="s">
        <v>167</v>
      </c>
      <c r="AF37" s="61" t="s">
        <v>167</v>
      </c>
      <c r="AG37" s="61" t="s">
        <v>167</v>
      </c>
      <c r="AH37" s="61" t="s">
        <v>167</v>
      </c>
      <c r="AI37" s="61" t="s">
        <v>167</v>
      </c>
      <c r="AJ37" s="61" t="s">
        <v>167</v>
      </c>
      <c r="AK37" s="61" t="s">
        <v>167</v>
      </c>
      <c r="AL37" s="61" t="s">
        <v>167</v>
      </c>
      <c r="AM37" s="61" t="s">
        <v>167</v>
      </c>
      <c r="AN37" s="61" t="s">
        <v>167</v>
      </c>
      <c r="AO37" s="61" t="s">
        <v>167</v>
      </c>
      <c r="AP37" s="61" t="s">
        <v>167</v>
      </c>
      <c r="AQ37" s="61" t="s">
        <v>167</v>
      </c>
      <c r="AR37" s="61" t="s">
        <v>167</v>
      </c>
      <c r="AS37" s="61" t="s">
        <v>167</v>
      </c>
      <c r="AT37" s="61" t="s">
        <v>167</v>
      </c>
      <c r="AU37" s="61" t="s">
        <v>167</v>
      </c>
      <c r="AV37" s="61" t="s">
        <v>167</v>
      </c>
      <c r="AW37" s="61" t="s">
        <v>167</v>
      </c>
      <c r="AX37" s="61" t="s">
        <v>167</v>
      </c>
      <c r="AY37" s="61" t="s">
        <v>167</v>
      </c>
      <c r="AZ37" s="61" t="s">
        <v>167</v>
      </c>
      <c r="BA37" s="61" t="s">
        <v>167</v>
      </c>
      <c r="BB37" s="61" t="s">
        <v>167</v>
      </c>
      <c r="BC37" s="61" t="s">
        <v>167</v>
      </c>
      <c r="BD37" s="61" t="s">
        <v>167</v>
      </c>
      <c r="BE37" s="61" t="s">
        <v>167</v>
      </c>
      <c r="BF37" s="61" t="s">
        <v>167</v>
      </c>
      <c r="BG37" s="61" t="s">
        <v>167</v>
      </c>
      <c r="BH37" s="61" t="s">
        <v>167</v>
      </c>
      <c r="BI37" s="61" t="s">
        <v>167</v>
      </c>
      <c r="BJ37" s="61" t="s">
        <v>167</v>
      </c>
      <c r="BK37" s="61" t="s">
        <v>167</v>
      </c>
      <c r="BL37" s="61" t="s">
        <v>167</v>
      </c>
      <c r="BM37" s="61" t="s">
        <v>167</v>
      </c>
      <c r="BN37" s="61" t="s">
        <v>167</v>
      </c>
      <c r="BO37" s="61" t="s">
        <v>167</v>
      </c>
      <c r="BP37" s="61" t="s">
        <v>167</v>
      </c>
      <c r="BQ37" s="61" t="s">
        <v>167</v>
      </c>
      <c r="BR37" s="61" t="s">
        <v>167</v>
      </c>
      <c r="BS37" s="61" t="s">
        <v>167</v>
      </c>
      <c r="BT37" s="61" t="s">
        <v>167</v>
      </c>
      <c r="BU37" s="61" t="s">
        <v>167</v>
      </c>
      <c r="BV37" s="61" t="s">
        <v>167</v>
      </c>
      <c r="BW37" s="61" t="s">
        <v>167</v>
      </c>
      <c r="BX37" s="61" t="s">
        <v>167</v>
      </c>
      <c r="BY37" s="61" t="s">
        <v>167</v>
      </c>
      <c r="BZ37" s="61" t="s">
        <v>167</v>
      </c>
      <c r="CA37" s="61" t="s">
        <v>167</v>
      </c>
      <c r="CB37" s="61" t="s">
        <v>167</v>
      </c>
      <c r="CC37" s="61" t="s">
        <v>167</v>
      </c>
      <c r="CD37" s="61" t="s">
        <v>167</v>
      </c>
      <c r="CE37" s="61" t="s">
        <v>167</v>
      </c>
      <c r="CF37" s="61" t="s">
        <v>167</v>
      </c>
      <c r="CG37" s="61" t="s">
        <v>167</v>
      </c>
      <c r="CH37" s="61" t="s">
        <v>167</v>
      </c>
      <c r="CI37" s="61" t="s">
        <v>167</v>
      </c>
      <c r="CJ37" s="61" t="s">
        <v>167</v>
      </c>
      <c r="CK37" s="61" t="s">
        <v>167</v>
      </c>
      <c r="CL37" s="61" t="s">
        <v>167</v>
      </c>
      <c r="CM37" s="61" t="s">
        <v>167</v>
      </c>
      <c r="CN37" s="61" t="s">
        <v>167</v>
      </c>
      <c r="CO37" s="61" t="s">
        <v>167</v>
      </c>
      <c r="CP37" s="61" t="s">
        <v>167</v>
      </c>
      <c r="CQ37" s="61" t="s">
        <v>167</v>
      </c>
      <c r="CR37" s="61" t="s">
        <v>167</v>
      </c>
      <c r="CS37" s="61" t="s">
        <v>167</v>
      </c>
      <c r="CT37" s="61" t="s">
        <v>167</v>
      </c>
      <c r="CU37" s="61" t="s">
        <v>167</v>
      </c>
      <c r="CV37" s="61" t="s">
        <v>167</v>
      </c>
      <c r="CW37" s="61" t="s">
        <v>167</v>
      </c>
      <c r="CX37" s="61" t="s">
        <v>167</v>
      </c>
      <c r="CY37" s="61" t="s">
        <v>167</v>
      </c>
      <c r="CZ37" s="61" t="s">
        <v>167</v>
      </c>
    </row>
    <row r="38" spans="1:104" x14ac:dyDescent="0.2">
      <c r="A38" s="16" t="s">
        <v>383</v>
      </c>
      <c r="B38" s="9" t="s">
        <v>369</v>
      </c>
      <c r="C38" s="15" t="s">
        <v>367</v>
      </c>
      <c r="D38" s="15" t="s">
        <v>58</v>
      </c>
      <c r="E38" s="84" t="s">
        <v>167</v>
      </c>
      <c r="F38" s="61" t="s">
        <v>167</v>
      </c>
      <c r="G38" s="61" t="s">
        <v>167</v>
      </c>
      <c r="H38" s="61" t="s">
        <v>167</v>
      </c>
      <c r="I38" s="61" t="s">
        <v>167</v>
      </c>
      <c r="J38" s="61" t="s">
        <v>167</v>
      </c>
      <c r="K38" s="61" t="s">
        <v>167</v>
      </c>
      <c r="L38" s="61" t="s">
        <v>167</v>
      </c>
      <c r="M38" s="61" t="s">
        <v>167</v>
      </c>
      <c r="N38" s="61" t="s">
        <v>167</v>
      </c>
      <c r="O38" s="61" t="s">
        <v>167</v>
      </c>
      <c r="P38" s="61" t="s">
        <v>167</v>
      </c>
      <c r="Q38" s="61" t="s">
        <v>167</v>
      </c>
      <c r="R38" s="61" t="s">
        <v>167</v>
      </c>
      <c r="S38" s="61" t="s">
        <v>167</v>
      </c>
      <c r="T38" s="61" t="s">
        <v>167</v>
      </c>
      <c r="U38" s="61" t="s">
        <v>167</v>
      </c>
      <c r="V38" s="61" t="s">
        <v>167</v>
      </c>
      <c r="W38" s="61" t="s">
        <v>167</v>
      </c>
      <c r="X38" s="61" t="s">
        <v>167</v>
      </c>
      <c r="Y38" s="61" t="s">
        <v>167</v>
      </c>
      <c r="Z38" s="61" t="s">
        <v>167</v>
      </c>
      <c r="AA38" s="61" t="s">
        <v>167</v>
      </c>
      <c r="AB38" s="61" t="s">
        <v>167</v>
      </c>
      <c r="AC38" s="61" t="s">
        <v>167</v>
      </c>
      <c r="AD38" s="61" t="s">
        <v>167</v>
      </c>
      <c r="AE38" s="61" t="s">
        <v>167</v>
      </c>
      <c r="AF38" s="61" t="s">
        <v>167</v>
      </c>
      <c r="AG38" s="61" t="s">
        <v>167</v>
      </c>
      <c r="AH38" s="61" t="s">
        <v>167</v>
      </c>
      <c r="AI38" s="61" t="s">
        <v>167</v>
      </c>
      <c r="AJ38" s="61" t="s">
        <v>167</v>
      </c>
      <c r="AK38" s="61" t="s">
        <v>167</v>
      </c>
      <c r="AL38" s="61" t="s">
        <v>167</v>
      </c>
      <c r="AM38" s="61" t="s">
        <v>167</v>
      </c>
      <c r="AN38" s="61" t="s">
        <v>167</v>
      </c>
      <c r="AO38" s="61" t="s">
        <v>167</v>
      </c>
      <c r="AP38" s="61" t="s">
        <v>167</v>
      </c>
      <c r="AQ38" s="61" t="s">
        <v>167</v>
      </c>
      <c r="AR38" s="61" t="s">
        <v>167</v>
      </c>
      <c r="AS38" s="61" t="s">
        <v>167</v>
      </c>
      <c r="AT38" s="61" t="s">
        <v>167</v>
      </c>
      <c r="AU38" s="61" t="s">
        <v>167</v>
      </c>
      <c r="AV38" s="61" t="s">
        <v>167</v>
      </c>
      <c r="AW38" s="61" t="s">
        <v>167</v>
      </c>
      <c r="AX38" s="61" t="s">
        <v>167</v>
      </c>
      <c r="AY38" s="61" t="s">
        <v>167</v>
      </c>
      <c r="AZ38" s="61" t="s">
        <v>167</v>
      </c>
      <c r="BA38" s="61" t="s">
        <v>167</v>
      </c>
      <c r="BB38" s="61" t="s">
        <v>167</v>
      </c>
      <c r="BC38" s="61" t="s">
        <v>167</v>
      </c>
      <c r="BD38" s="61" t="s">
        <v>167</v>
      </c>
      <c r="BE38" s="61" t="s">
        <v>167</v>
      </c>
      <c r="BF38" s="61" t="s">
        <v>167</v>
      </c>
      <c r="BG38" s="61" t="s">
        <v>167</v>
      </c>
      <c r="BH38" s="61" t="s">
        <v>167</v>
      </c>
      <c r="BI38" s="61" t="s">
        <v>167</v>
      </c>
      <c r="BJ38" s="61" t="s">
        <v>167</v>
      </c>
      <c r="BK38" s="61" t="s">
        <v>167</v>
      </c>
      <c r="BL38" s="61" t="s">
        <v>167</v>
      </c>
      <c r="BM38" s="61" t="s">
        <v>167</v>
      </c>
      <c r="BN38" s="61" t="s">
        <v>167</v>
      </c>
      <c r="BO38" s="61" t="s">
        <v>167</v>
      </c>
      <c r="BP38" s="61" t="s">
        <v>167</v>
      </c>
      <c r="BQ38" s="61" t="s">
        <v>167</v>
      </c>
      <c r="BR38" s="61" t="s">
        <v>167</v>
      </c>
      <c r="BS38" s="61" t="s">
        <v>167</v>
      </c>
      <c r="BT38" s="61" t="s">
        <v>167</v>
      </c>
      <c r="BU38" s="61" t="s">
        <v>167</v>
      </c>
      <c r="BV38" s="61" t="s">
        <v>167</v>
      </c>
      <c r="BW38" s="61" t="s">
        <v>167</v>
      </c>
      <c r="BX38" s="61" t="s">
        <v>167</v>
      </c>
      <c r="BY38" s="61" t="s">
        <v>167</v>
      </c>
      <c r="BZ38" s="61" t="s">
        <v>167</v>
      </c>
      <c r="CA38" s="61" t="s">
        <v>167</v>
      </c>
      <c r="CB38" s="61" t="s">
        <v>167</v>
      </c>
      <c r="CC38" s="61" t="s">
        <v>167</v>
      </c>
      <c r="CD38" s="61" t="s">
        <v>167</v>
      </c>
      <c r="CE38" s="61" t="s">
        <v>167</v>
      </c>
      <c r="CF38" s="61" t="s">
        <v>167</v>
      </c>
      <c r="CG38" s="61" t="s">
        <v>167</v>
      </c>
      <c r="CH38" s="61" t="s">
        <v>167</v>
      </c>
      <c r="CI38" s="61" t="s">
        <v>167</v>
      </c>
      <c r="CJ38" s="61" t="s">
        <v>167</v>
      </c>
      <c r="CK38" s="61" t="s">
        <v>167</v>
      </c>
      <c r="CL38" s="61" t="s">
        <v>167</v>
      </c>
      <c r="CM38" s="61" t="s">
        <v>167</v>
      </c>
      <c r="CN38" s="61" t="s">
        <v>167</v>
      </c>
      <c r="CO38" s="61" t="s">
        <v>167</v>
      </c>
      <c r="CP38" s="61" t="s">
        <v>167</v>
      </c>
      <c r="CQ38" s="61" t="s">
        <v>167</v>
      </c>
      <c r="CR38" s="61" t="s">
        <v>167</v>
      </c>
      <c r="CS38" s="61" t="s">
        <v>167</v>
      </c>
      <c r="CT38" s="61" t="s">
        <v>167</v>
      </c>
      <c r="CU38" s="61" t="s">
        <v>167</v>
      </c>
      <c r="CV38" s="61" t="s">
        <v>167</v>
      </c>
      <c r="CW38" s="61" t="s">
        <v>167</v>
      </c>
      <c r="CX38" s="61" t="s">
        <v>167</v>
      </c>
      <c r="CY38" s="61" t="s">
        <v>167</v>
      </c>
      <c r="CZ38" s="61" t="s">
        <v>167</v>
      </c>
    </row>
    <row r="39" spans="1:104" x14ac:dyDescent="0.2">
      <c r="A39" s="16" t="s">
        <v>384</v>
      </c>
      <c r="B39" s="9" t="s">
        <v>371</v>
      </c>
      <c r="C39" s="15" t="s">
        <v>367</v>
      </c>
      <c r="D39" s="15" t="s">
        <v>58</v>
      </c>
      <c r="E39" s="84" t="s">
        <v>167</v>
      </c>
      <c r="F39" s="61" t="s">
        <v>167</v>
      </c>
      <c r="G39" s="61" t="s">
        <v>167</v>
      </c>
      <c r="H39" s="61" t="s">
        <v>167</v>
      </c>
      <c r="I39" s="61" t="s">
        <v>167</v>
      </c>
      <c r="J39" s="61" t="s">
        <v>167</v>
      </c>
      <c r="K39" s="61" t="s">
        <v>167</v>
      </c>
      <c r="L39" s="61" t="s">
        <v>167</v>
      </c>
      <c r="M39" s="61" t="s">
        <v>167</v>
      </c>
      <c r="N39" s="61" t="s">
        <v>167</v>
      </c>
      <c r="O39" s="61" t="s">
        <v>167</v>
      </c>
      <c r="P39" s="61" t="s">
        <v>167</v>
      </c>
      <c r="Q39" s="61" t="s">
        <v>167</v>
      </c>
      <c r="R39" s="61" t="s">
        <v>167</v>
      </c>
      <c r="S39" s="61" t="s">
        <v>167</v>
      </c>
      <c r="T39" s="61" t="s">
        <v>167</v>
      </c>
      <c r="U39" s="61" t="s">
        <v>167</v>
      </c>
      <c r="V39" s="61" t="s">
        <v>167</v>
      </c>
      <c r="W39" s="61" t="s">
        <v>167</v>
      </c>
      <c r="X39" s="61" t="s">
        <v>167</v>
      </c>
      <c r="Y39" s="61" t="s">
        <v>167</v>
      </c>
      <c r="Z39" s="61" t="s">
        <v>167</v>
      </c>
      <c r="AA39" s="61" t="s">
        <v>167</v>
      </c>
      <c r="AB39" s="61" t="s">
        <v>167</v>
      </c>
      <c r="AC39" s="61" t="s">
        <v>167</v>
      </c>
      <c r="AD39" s="61" t="s">
        <v>167</v>
      </c>
      <c r="AE39" s="61" t="s">
        <v>167</v>
      </c>
      <c r="AF39" s="61" t="s">
        <v>167</v>
      </c>
      <c r="AG39" s="61" t="s">
        <v>167</v>
      </c>
      <c r="AH39" s="61" t="s">
        <v>167</v>
      </c>
      <c r="AI39" s="61" t="s">
        <v>167</v>
      </c>
      <c r="AJ39" s="61" t="s">
        <v>167</v>
      </c>
      <c r="AK39" s="61" t="s">
        <v>167</v>
      </c>
      <c r="AL39" s="61" t="s">
        <v>167</v>
      </c>
      <c r="AM39" s="61" t="s">
        <v>167</v>
      </c>
      <c r="AN39" s="61" t="s">
        <v>167</v>
      </c>
      <c r="AO39" s="61" t="s">
        <v>167</v>
      </c>
      <c r="AP39" s="61" t="s">
        <v>167</v>
      </c>
      <c r="AQ39" s="61" t="s">
        <v>167</v>
      </c>
      <c r="AR39" s="61" t="s">
        <v>167</v>
      </c>
      <c r="AS39" s="61" t="s">
        <v>167</v>
      </c>
      <c r="AT39" s="61" t="s">
        <v>167</v>
      </c>
      <c r="AU39" s="61" t="s">
        <v>167</v>
      </c>
      <c r="AV39" s="61" t="s">
        <v>167</v>
      </c>
      <c r="AW39" s="61" t="s">
        <v>167</v>
      </c>
      <c r="AX39" s="61" t="s">
        <v>167</v>
      </c>
      <c r="AY39" s="61" t="s">
        <v>167</v>
      </c>
      <c r="AZ39" s="61" t="s">
        <v>167</v>
      </c>
      <c r="BA39" s="61" t="s">
        <v>167</v>
      </c>
      <c r="BB39" s="61" t="s">
        <v>167</v>
      </c>
      <c r="BC39" s="61" t="s">
        <v>167</v>
      </c>
      <c r="BD39" s="61" t="s">
        <v>167</v>
      </c>
      <c r="BE39" s="61" t="s">
        <v>167</v>
      </c>
      <c r="BF39" s="61" t="s">
        <v>167</v>
      </c>
      <c r="BG39" s="61" t="s">
        <v>167</v>
      </c>
      <c r="BH39" s="61" t="s">
        <v>167</v>
      </c>
      <c r="BI39" s="61" t="s">
        <v>167</v>
      </c>
      <c r="BJ39" s="61" t="s">
        <v>167</v>
      </c>
      <c r="BK39" s="61" t="s">
        <v>167</v>
      </c>
      <c r="BL39" s="61" t="s">
        <v>167</v>
      </c>
      <c r="BM39" s="61" t="s">
        <v>167</v>
      </c>
      <c r="BN39" s="61" t="s">
        <v>167</v>
      </c>
      <c r="BO39" s="61" t="s">
        <v>167</v>
      </c>
      <c r="BP39" s="61" t="s">
        <v>167</v>
      </c>
      <c r="BQ39" s="61" t="s">
        <v>167</v>
      </c>
      <c r="BR39" s="61" t="s">
        <v>167</v>
      </c>
      <c r="BS39" s="61" t="s">
        <v>167</v>
      </c>
      <c r="BT39" s="61" t="s">
        <v>167</v>
      </c>
      <c r="BU39" s="61" t="s">
        <v>167</v>
      </c>
      <c r="BV39" s="61" t="s">
        <v>167</v>
      </c>
      <c r="BW39" s="61" t="s">
        <v>167</v>
      </c>
      <c r="BX39" s="61" t="s">
        <v>167</v>
      </c>
      <c r="BY39" s="61" t="s">
        <v>167</v>
      </c>
      <c r="BZ39" s="61" t="s">
        <v>167</v>
      </c>
      <c r="CA39" s="61" t="s">
        <v>167</v>
      </c>
      <c r="CB39" s="61" t="s">
        <v>167</v>
      </c>
      <c r="CC39" s="61" t="s">
        <v>167</v>
      </c>
      <c r="CD39" s="61" t="s">
        <v>167</v>
      </c>
      <c r="CE39" s="61" t="s">
        <v>167</v>
      </c>
      <c r="CF39" s="61" t="s">
        <v>167</v>
      </c>
      <c r="CG39" s="61" t="s">
        <v>167</v>
      </c>
      <c r="CH39" s="61" t="s">
        <v>167</v>
      </c>
      <c r="CI39" s="61" t="s">
        <v>167</v>
      </c>
      <c r="CJ39" s="61" t="s">
        <v>167</v>
      </c>
      <c r="CK39" s="61" t="s">
        <v>167</v>
      </c>
      <c r="CL39" s="61" t="s">
        <v>167</v>
      </c>
      <c r="CM39" s="61" t="s">
        <v>167</v>
      </c>
      <c r="CN39" s="61" t="s">
        <v>167</v>
      </c>
      <c r="CO39" s="61" t="s">
        <v>167</v>
      </c>
      <c r="CP39" s="61" t="s">
        <v>167</v>
      </c>
      <c r="CQ39" s="61" t="s">
        <v>167</v>
      </c>
      <c r="CR39" s="61" t="s">
        <v>167</v>
      </c>
      <c r="CS39" s="61" t="s">
        <v>167</v>
      </c>
      <c r="CT39" s="61" t="s">
        <v>167</v>
      </c>
      <c r="CU39" s="61" t="s">
        <v>167</v>
      </c>
      <c r="CV39" s="61" t="s">
        <v>167</v>
      </c>
      <c r="CW39" s="61" t="s">
        <v>167</v>
      </c>
      <c r="CX39" s="61" t="s">
        <v>167</v>
      </c>
      <c r="CY39" s="61" t="s">
        <v>167</v>
      </c>
      <c r="CZ39" s="61" t="s">
        <v>167</v>
      </c>
    </row>
    <row r="40" spans="1:104" x14ac:dyDescent="0.2">
      <c r="A40" s="16" t="s">
        <v>385</v>
      </c>
      <c r="B40" s="9" t="s">
        <v>373</v>
      </c>
      <c r="C40" s="15" t="s">
        <v>367</v>
      </c>
      <c r="D40" s="15" t="s">
        <v>58</v>
      </c>
      <c r="E40" s="84" t="s">
        <v>167</v>
      </c>
      <c r="F40" s="61" t="s">
        <v>167</v>
      </c>
      <c r="G40" s="61" t="s">
        <v>167</v>
      </c>
      <c r="H40" s="61" t="s">
        <v>167</v>
      </c>
      <c r="I40" s="61" t="s">
        <v>167</v>
      </c>
      <c r="J40" s="61" t="s">
        <v>167</v>
      </c>
      <c r="K40" s="61" t="s">
        <v>167</v>
      </c>
      <c r="L40" s="61" t="s">
        <v>167</v>
      </c>
      <c r="M40" s="61" t="s">
        <v>167</v>
      </c>
      <c r="N40" s="61" t="s">
        <v>167</v>
      </c>
      <c r="O40" s="61" t="s">
        <v>167</v>
      </c>
      <c r="P40" s="61" t="s">
        <v>167</v>
      </c>
      <c r="Q40" s="61" t="s">
        <v>167</v>
      </c>
      <c r="R40" s="61" t="s">
        <v>167</v>
      </c>
      <c r="S40" s="61" t="s">
        <v>167</v>
      </c>
      <c r="T40" s="61" t="s">
        <v>167</v>
      </c>
      <c r="U40" s="61" t="s">
        <v>167</v>
      </c>
      <c r="V40" s="61" t="s">
        <v>167</v>
      </c>
      <c r="W40" s="61" t="s">
        <v>167</v>
      </c>
      <c r="X40" s="61" t="s">
        <v>167</v>
      </c>
      <c r="Y40" s="61" t="s">
        <v>167</v>
      </c>
      <c r="Z40" s="61" t="s">
        <v>167</v>
      </c>
      <c r="AA40" s="61" t="s">
        <v>167</v>
      </c>
      <c r="AB40" s="61" t="s">
        <v>167</v>
      </c>
      <c r="AC40" s="61" t="s">
        <v>167</v>
      </c>
      <c r="AD40" s="61" t="s">
        <v>167</v>
      </c>
      <c r="AE40" s="61" t="s">
        <v>167</v>
      </c>
      <c r="AF40" s="61" t="s">
        <v>167</v>
      </c>
      <c r="AG40" s="61" t="s">
        <v>167</v>
      </c>
      <c r="AH40" s="61" t="s">
        <v>167</v>
      </c>
      <c r="AI40" s="61" t="s">
        <v>167</v>
      </c>
      <c r="AJ40" s="61" t="s">
        <v>167</v>
      </c>
      <c r="AK40" s="61" t="s">
        <v>167</v>
      </c>
      <c r="AL40" s="61" t="s">
        <v>167</v>
      </c>
      <c r="AM40" s="61" t="s">
        <v>167</v>
      </c>
      <c r="AN40" s="61" t="s">
        <v>167</v>
      </c>
      <c r="AO40" s="61" t="s">
        <v>167</v>
      </c>
      <c r="AP40" s="61" t="s">
        <v>167</v>
      </c>
      <c r="AQ40" s="61" t="s">
        <v>167</v>
      </c>
      <c r="AR40" s="61" t="s">
        <v>167</v>
      </c>
      <c r="AS40" s="61" t="s">
        <v>167</v>
      </c>
      <c r="AT40" s="61" t="s">
        <v>167</v>
      </c>
      <c r="AU40" s="61" t="s">
        <v>167</v>
      </c>
      <c r="AV40" s="61" t="s">
        <v>167</v>
      </c>
      <c r="AW40" s="61" t="s">
        <v>167</v>
      </c>
      <c r="AX40" s="61" t="s">
        <v>167</v>
      </c>
      <c r="AY40" s="61" t="s">
        <v>167</v>
      </c>
      <c r="AZ40" s="61" t="s">
        <v>167</v>
      </c>
      <c r="BA40" s="61" t="s">
        <v>167</v>
      </c>
      <c r="BB40" s="61" t="s">
        <v>167</v>
      </c>
      <c r="BC40" s="61" t="s">
        <v>167</v>
      </c>
      <c r="BD40" s="61" t="s">
        <v>167</v>
      </c>
      <c r="BE40" s="61" t="s">
        <v>167</v>
      </c>
      <c r="BF40" s="61" t="s">
        <v>167</v>
      </c>
      <c r="BG40" s="61" t="s">
        <v>167</v>
      </c>
      <c r="BH40" s="61" t="s">
        <v>167</v>
      </c>
      <c r="BI40" s="61" t="s">
        <v>167</v>
      </c>
      <c r="BJ40" s="61" t="s">
        <v>167</v>
      </c>
      <c r="BK40" s="61" t="s">
        <v>167</v>
      </c>
      <c r="BL40" s="61" t="s">
        <v>167</v>
      </c>
      <c r="BM40" s="61" t="s">
        <v>167</v>
      </c>
      <c r="BN40" s="61" t="s">
        <v>167</v>
      </c>
      <c r="BO40" s="61" t="s">
        <v>167</v>
      </c>
      <c r="BP40" s="61" t="s">
        <v>167</v>
      </c>
      <c r="BQ40" s="61" t="s">
        <v>167</v>
      </c>
      <c r="BR40" s="61" t="s">
        <v>167</v>
      </c>
      <c r="BS40" s="61" t="s">
        <v>167</v>
      </c>
      <c r="BT40" s="61" t="s">
        <v>167</v>
      </c>
      <c r="BU40" s="61" t="s">
        <v>167</v>
      </c>
      <c r="BV40" s="61" t="s">
        <v>167</v>
      </c>
      <c r="BW40" s="61" t="s">
        <v>167</v>
      </c>
      <c r="BX40" s="61" t="s">
        <v>167</v>
      </c>
      <c r="BY40" s="61" t="s">
        <v>167</v>
      </c>
      <c r="BZ40" s="61" t="s">
        <v>167</v>
      </c>
      <c r="CA40" s="61" t="s">
        <v>167</v>
      </c>
      <c r="CB40" s="61" t="s">
        <v>167</v>
      </c>
      <c r="CC40" s="61" t="s">
        <v>167</v>
      </c>
      <c r="CD40" s="61" t="s">
        <v>167</v>
      </c>
      <c r="CE40" s="61" t="s">
        <v>167</v>
      </c>
      <c r="CF40" s="61" t="s">
        <v>167</v>
      </c>
      <c r="CG40" s="61" t="s">
        <v>167</v>
      </c>
      <c r="CH40" s="61" t="s">
        <v>167</v>
      </c>
      <c r="CI40" s="61" t="s">
        <v>167</v>
      </c>
      <c r="CJ40" s="61" t="s">
        <v>167</v>
      </c>
      <c r="CK40" s="61" t="s">
        <v>167</v>
      </c>
      <c r="CL40" s="61" t="s">
        <v>167</v>
      </c>
      <c r="CM40" s="61" t="s">
        <v>167</v>
      </c>
      <c r="CN40" s="61" t="s">
        <v>167</v>
      </c>
      <c r="CO40" s="61" t="s">
        <v>167</v>
      </c>
      <c r="CP40" s="61" t="s">
        <v>167</v>
      </c>
      <c r="CQ40" s="61" t="s">
        <v>167</v>
      </c>
      <c r="CR40" s="61" t="s">
        <v>167</v>
      </c>
      <c r="CS40" s="61" t="s">
        <v>167</v>
      </c>
      <c r="CT40" s="61" t="s">
        <v>167</v>
      </c>
      <c r="CU40" s="61" t="s">
        <v>167</v>
      </c>
      <c r="CV40" s="61" t="s">
        <v>167</v>
      </c>
      <c r="CW40" s="61" t="s">
        <v>167</v>
      </c>
      <c r="CX40" s="61" t="s">
        <v>167</v>
      </c>
      <c r="CY40" s="61" t="s">
        <v>167</v>
      </c>
      <c r="CZ40" s="61" t="s">
        <v>167</v>
      </c>
    </row>
    <row r="41" spans="1:104" ht="28.5" x14ac:dyDescent="0.2">
      <c r="A41" s="16" t="s">
        <v>386</v>
      </c>
      <c r="B41" s="9" t="s">
        <v>375</v>
      </c>
      <c r="C41" s="15" t="s">
        <v>376</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x14ac:dyDescent="0.2">
      <c r="A42" s="16" t="s">
        <v>387</v>
      </c>
      <c r="B42" s="9" t="s">
        <v>378</v>
      </c>
      <c r="C42" s="15" t="s">
        <v>379</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x14ac:dyDescent="0.2">
      <c r="A43" s="16"/>
      <c r="B43" s="219" t="s">
        <v>388</v>
      </c>
      <c r="C43" s="15" t="s">
        <v>389</v>
      </c>
      <c r="D43" s="15" t="s">
        <v>161</v>
      </c>
      <c r="E43" s="207" t="s">
        <v>162</v>
      </c>
      <c r="F43" s="208" t="s">
        <v>162</v>
      </c>
      <c r="G43" s="208" t="s">
        <v>162</v>
      </c>
      <c r="H43" s="208" t="s">
        <v>162</v>
      </c>
      <c r="I43" s="208" t="s">
        <v>162</v>
      </c>
      <c r="J43" s="208" t="s">
        <v>162</v>
      </c>
      <c r="K43" s="208" t="s">
        <v>162</v>
      </c>
      <c r="L43" s="208" t="s">
        <v>162</v>
      </c>
      <c r="M43" s="208" t="s">
        <v>162</v>
      </c>
      <c r="N43" s="208" t="s">
        <v>162</v>
      </c>
      <c r="O43" s="208" t="s">
        <v>162</v>
      </c>
      <c r="P43" s="208" t="s">
        <v>162</v>
      </c>
      <c r="Q43" s="208" t="s">
        <v>162</v>
      </c>
      <c r="R43" s="208" t="s">
        <v>162</v>
      </c>
      <c r="S43" s="208" t="s">
        <v>162</v>
      </c>
      <c r="T43" s="208" t="s">
        <v>162</v>
      </c>
      <c r="U43" s="208" t="s">
        <v>162</v>
      </c>
      <c r="V43" s="208" t="s">
        <v>162</v>
      </c>
      <c r="W43" s="208" t="s">
        <v>162</v>
      </c>
      <c r="X43" s="208" t="s">
        <v>162</v>
      </c>
      <c r="Y43" s="208" t="s">
        <v>162</v>
      </c>
      <c r="Z43" s="208" t="s">
        <v>162</v>
      </c>
      <c r="AA43" s="208" t="s">
        <v>162</v>
      </c>
      <c r="AB43" s="208" t="s">
        <v>162</v>
      </c>
      <c r="AC43" s="208" t="s">
        <v>162</v>
      </c>
      <c r="AD43" s="208" t="s">
        <v>162</v>
      </c>
      <c r="AE43" s="208" t="s">
        <v>162</v>
      </c>
      <c r="AF43" s="208" t="s">
        <v>162</v>
      </c>
      <c r="AG43" s="208" t="s">
        <v>162</v>
      </c>
      <c r="AH43" s="208" t="s">
        <v>162</v>
      </c>
      <c r="AI43" s="208" t="s">
        <v>162</v>
      </c>
      <c r="AJ43" s="208" t="s">
        <v>162</v>
      </c>
      <c r="AK43" s="208" t="s">
        <v>162</v>
      </c>
      <c r="AL43" s="208" t="s">
        <v>162</v>
      </c>
      <c r="AM43" s="208" t="s">
        <v>162</v>
      </c>
      <c r="AN43" s="208" t="s">
        <v>162</v>
      </c>
      <c r="AO43" s="208" t="s">
        <v>162</v>
      </c>
      <c r="AP43" s="208" t="s">
        <v>162</v>
      </c>
      <c r="AQ43" s="208" t="s">
        <v>162</v>
      </c>
      <c r="AR43" s="208" t="s">
        <v>162</v>
      </c>
      <c r="AS43" s="208" t="s">
        <v>162</v>
      </c>
      <c r="AT43" s="208" t="s">
        <v>162</v>
      </c>
      <c r="AU43" s="208" t="s">
        <v>162</v>
      </c>
      <c r="AV43" s="208" t="s">
        <v>162</v>
      </c>
      <c r="AW43" s="208" t="s">
        <v>162</v>
      </c>
      <c r="AX43" s="208" t="s">
        <v>162</v>
      </c>
      <c r="AY43" s="208" t="s">
        <v>162</v>
      </c>
      <c r="AZ43" s="208" t="s">
        <v>162</v>
      </c>
      <c r="BA43" s="208" t="s">
        <v>162</v>
      </c>
      <c r="BB43" s="208" t="s">
        <v>162</v>
      </c>
      <c r="BC43" s="208" t="s">
        <v>162</v>
      </c>
      <c r="BD43" s="208" t="s">
        <v>162</v>
      </c>
      <c r="BE43" s="208" t="s">
        <v>162</v>
      </c>
      <c r="BF43" s="208" t="s">
        <v>162</v>
      </c>
      <c r="BG43" s="208" t="s">
        <v>162</v>
      </c>
      <c r="BH43" s="208" t="s">
        <v>162</v>
      </c>
      <c r="BI43" s="208" t="s">
        <v>162</v>
      </c>
      <c r="BJ43" s="208" t="s">
        <v>162</v>
      </c>
      <c r="BK43" s="208" t="s">
        <v>162</v>
      </c>
      <c r="BL43" s="208" t="s">
        <v>162</v>
      </c>
      <c r="BM43" s="208" t="s">
        <v>162</v>
      </c>
      <c r="BN43" s="208" t="s">
        <v>162</v>
      </c>
      <c r="BO43" s="208" t="s">
        <v>162</v>
      </c>
      <c r="BP43" s="208" t="s">
        <v>162</v>
      </c>
      <c r="BQ43" s="208" t="s">
        <v>162</v>
      </c>
      <c r="BR43" s="208" t="s">
        <v>162</v>
      </c>
      <c r="BS43" s="208" t="s">
        <v>162</v>
      </c>
      <c r="BT43" s="208" t="s">
        <v>162</v>
      </c>
      <c r="BU43" s="208" t="s">
        <v>162</v>
      </c>
      <c r="BV43" s="208" t="s">
        <v>162</v>
      </c>
      <c r="BW43" s="208" t="s">
        <v>162</v>
      </c>
      <c r="BX43" s="208" t="s">
        <v>162</v>
      </c>
      <c r="BY43" s="208" t="s">
        <v>162</v>
      </c>
      <c r="BZ43" s="208" t="s">
        <v>162</v>
      </c>
      <c r="CA43" s="208" t="s">
        <v>162</v>
      </c>
      <c r="CB43" s="208" t="s">
        <v>162</v>
      </c>
      <c r="CC43" s="208" t="s">
        <v>162</v>
      </c>
      <c r="CD43" s="208" t="s">
        <v>162</v>
      </c>
      <c r="CE43" s="208" t="s">
        <v>162</v>
      </c>
      <c r="CF43" s="208" t="s">
        <v>162</v>
      </c>
      <c r="CG43" s="208" t="s">
        <v>162</v>
      </c>
      <c r="CH43" s="208" t="s">
        <v>162</v>
      </c>
      <c r="CI43" s="208" t="s">
        <v>162</v>
      </c>
      <c r="CJ43" s="208" t="s">
        <v>162</v>
      </c>
      <c r="CK43" s="208" t="s">
        <v>162</v>
      </c>
      <c r="CL43" s="208" t="s">
        <v>162</v>
      </c>
      <c r="CM43" s="208" t="s">
        <v>162</v>
      </c>
      <c r="CN43" s="208" t="s">
        <v>162</v>
      </c>
      <c r="CO43" s="208" t="s">
        <v>162</v>
      </c>
      <c r="CP43" s="208" t="s">
        <v>162</v>
      </c>
      <c r="CQ43" s="208" t="s">
        <v>162</v>
      </c>
      <c r="CR43" s="208" t="s">
        <v>162</v>
      </c>
      <c r="CS43" s="208" t="s">
        <v>162</v>
      </c>
      <c r="CT43" s="208" t="s">
        <v>162</v>
      </c>
      <c r="CU43" s="208" t="s">
        <v>162</v>
      </c>
      <c r="CV43" s="208" t="s">
        <v>162</v>
      </c>
      <c r="CW43" s="208" t="s">
        <v>162</v>
      </c>
      <c r="CX43" s="208" t="s">
        <v>162</v>
      </c>
      <c r="CY43" s="208" t="s">
        <v>162</v>
      </c>
      <c r="CZ43" s="208" t="s">
        <v>162</v>
      </c>
    </row>
    <row r="44" spans="1:104" x14ac:dyDescent="0.2">
      <c r="A44" s="16" t="s">
        <v>390</v>
      </c>
      <c r="B44" s="9" t="s">
        <v>366</v>
      </c>
      <c r="C44" s="15" t="s">
        <v>367</v>
      </c>
      <c r="D44" s="15" t="s">
        <v>58</v>
      </c>
      <c r="E44" s="84" t="s">
        <v>167</v>
      </c>
      <c r="F44" s="61" t="s">
        <v>167</v>
      </c>
      <c r="G44" s="61" t="s">
        <v>167</v>
      </c>
      <c r="H44" s="61" t="s">
        <v>167</v>
      </c>
      <c r="I44" s="61" t="s">
        <v>167</v>
      </c>
      <c r="J44" s="61" t="s">
        <v>167</v>
      </c>
      <c r="K44" s="61" t="s">
        <v>167</v>
      </c>
      <c r="L44" s="61" t="s">
        <v>167</v>
      </c>
      <c r="M44" s="61" t="s">
        <v>167</v>
      </c>
      <c r="N44" s="61" t="s">
        <v>167</v>
      </c>
      <c r="O44" s="61" t="s">
        <v>167</v>
      </c>
      <c r="P44" s="61" t="s">
        <v>167</v>
      </c>
      <c r="Q44" s="61" t="s">
        <v>167</v>
      </c>
      <c r="R44" s="61" t="s">
        <v>167</v>
      </c>
      <c r="S44" s="61" t="s">
        <v>167</v>
      </c>
      <c r="T44" s="61" t="s">
        <v>167</v>
      </c>
      <c r="U44" s="61" t="s">
        <v>167</v>
      </c>
      <c r="V44" s="61" t="s">
        <v>167</v>
      </c>
      <c r="W44" s="61" t="s">
        <v>167</v>
      </c>
      <c r="X44" s="61" t="s">
        <v>167</v>
      </c>
      <c r="Y44" s="61" t="s">
        <v>167</v>
      </c>
      <c r="Z44" s="61" t="s">
        <v>167</v>
      </c>
      <c r="AA44" s="61" t="s">
        <v>167</v>
      </c>
      <c r="AB44" s="61" t="s">
        <v>167</v>
      </c>
      <c r="AC44" s="61" t="s">
        <v>167</v>
      </c>
      <c r="AD44" s="61" t="s">
        <v>167</v>
      </c>
      <c r="AE44" s="61" t="s">
        <v>167</v>
      </c>
      <c r="AF44" s="61" t="s">
        <v>167</v>
      </c>
      <c r="AG44" s="61" t="s">
        <v>167</v>
      </c>
      <c r="AH44" s="61" t="s">
        <v>167</v>
      </c>
      <c r="AI44" s="61" t="s">
        <v>167</v>
      </c>
      <c r="AJ44" s="61" t="s">
        <v>167</v>
      </c>
      <c r="AK44" s="61" t="s">
        <v>167</v>
      </c>
      <c r="AL44" s="61" t="s">
        <v>167</v>
      </c>
      <c r="AM44" s="61" t="s">
        <v>167</v>
      </c>
      <c r="AN44" s="61" t="s">
        <v>167</v>
      </c>
      <c r="AO44" s="61" t="s">
        <v>167</v>
      </c>
      <c r="AP44" s="61" t="s">
        <v>167</v>
      </c>
      <c r="AQ44" s="61" t="s">
        <v>167</v>
      </c>
      <c r="AR44" s="61" t="s">
        <v>167</v>
      </c>
      <c r="AS44" s="61" t="s">
        <v>167</v>
      </c>
      <c r="AT44" s="61" t="s">
        <v>167</v>
      </c>
      <c r="AU44" s="61" t="s">
        <v>167</v>
      </c>
      <c r="AV44" s="61" t="s">
        <v>167</v>
      </c>
      <c r="AW44" s="61" t="s">
        <v>167</v>
      </c>
      <c r="AX44" s="61" t="s">
        <v>167</v>
      </c>
      <c r="AY44" s="61" t="s">
        <v>167</v>
      </c>
      <c r="AZ44" s="61" t="s">
        <v>167</v>
      </c>
      <c r="BA44" s="61" t="s">
        <v>167</v>
      </c>
      <c r="BB44" s="61" t="s">
        <v>167</v>
      </c>
      <c r="BC44" s="61" t="s">
        <v>167</v>
      </c>
      <c r="BD44" s="61" t="s">
        <v>167</v>
      </c>
      <c r="BE44" s="61" t="s">
        <v>167</v>
      </c>
      <c r="BF44" s="61" t="s">
        <v>167</v>
      </c>
      <c r="BG44" s="61" t="s">
        <v>167</v>
      </c>
      <c r="BH44" s="61" t="s">
        <v>167</v>
      </c>
      <c r="BI44" s="61" t="s">
        <v>167</v>
      </c>
      <c r="BJ44" s="61" t="s">
        <v>167</v>
      </c>
      <c r="BK44" s="61" t="s">
        <v>167</v>
      </c>
      <c r="BL44" s="61" t="s">
        <v>167</v>
      </c>
      <c r="BM44" s="61" t="s">
        <v>167</v>
      </c>
      <c r="BN44" s="61" t="s">
        <v>167</v>
      </c>
      <c r="BO44" s="61" t="s">
        <v>167</v>
      </c>
      <c r="BP44" s="61" t="s">
        <v>167</v>
      </c>
      <c r="BQ44" s="61" t="s">
        <v>167</v>
      </c>
      <c r="BR44" s="61" t="s">
        <v>167</v>
      </c>
      <c r="BS44" s="61" t="s">
        <v>167</v>
      </c>
      <c r="BT44" s="61" t="s">
        <v>167</v>
      </c>
      <c r="BU44" s="61" t="s">
        <v>167</v>
      </c>
      <c r="BV44" s="61" t="s">
        <v>167</v>
      </c>
      <c r="BW44" s="61" t="s">
        <v>167</v>
      </c>
      <c r="BX44" s="61" t="s">
        <v>167</v>
      </c>
      <c r="BY44" s="61" t="s">
        <v>167</v>
      </c>
      <c r="BZ44" s="61" t="s">
        <v>167</v>
      </c>
      <c r="CA44" s="61" t="s">
        <v>167</v>
      </c>
      <c r="CB44" s="61" t="s">
        <v>167</v>
      </c>
      <c r="CC44" s="61" t="s">
        <v>167</v>
      </c>
      <c r="CD44" s="61" t="s">
        <v>167</v>
      </c>
      <c r="CE44" s="61" t="s">
        <v>167</v>
      </c>
      <c r="CF44" s="61" t="s">
        <v>167</v>
      </c>
      <c r="CG44" s="61" t="s">
        <v>167</v>
      </c>
      <c r="CH44" s="61" t="s">
        <v>167</v>
      </c>
      <c r="CI44" s="61" t="s">
        <v>167</v>
      </c>
      <c r="CJ44" s="61" t="s">
        <v>167</v>
      </c>
      <c r="CK44" s="61" t="s">
        <v>167</v>
      </c>
      <c r="CL44" s="61" t="s">
        <v>167</v>
      </c>
      <c r="CM44" s="61" t="s">
        <v>167</v>
      </c>
      <c r="CN44" s="61" t="s">
        <v>167</v>
      </c>
      <c r="CO44" s="61" t="s">
        <v>167</v>
      </c>
      <c r="CP44" s="61" t="s">
        <v>167</v>
      </c>
      <c r="CQ44" s="61" t="s">
        <v>167</v>
      </c>
      <c r="CR44" s="61" t="s">
        <v>167</v>
      </c>
      <c r="CS44" s="61" t="s">
        <v>167</v>
      </c>
      <c r="CT44" s="61" t="s">
        <v>167</v>
      </c>
      <c r="CU44" s="61" t="s">
        <v>167</v>
      </c>
      <c r="CV44" s="61" t="s">
        <v>167</v>
      </c>
      <c r="CW44" s="61" t="s">
        <v>167</v>
      </c>
      <c r="CX44" s="61" t="s">
        <v>167</v>
      </c>
      <c r="CY44" s="61" t="s">
        <v>167</v>
      </c>
      <c r="CZ44" s="61" t="s">
        <v>167</v>
      </c>
    </row>
    <row r="45" spans="1:104" x14ac:dyDescent="0.2">
      <c r="A45" s="16" t="s">
        <v>391</v>
      </c>
      <c r="B45" s="9" t="s">
        <v>369</v>
      </c>
      <c r="C45" s="15" t="s">
        <v>367</v>
      </c>
      <c r="D45" s="15" t="s">
        <v>58</v>
      </c>
      <c r="E45" s="84" t="s">
        <v>167</v>
      </c>
      <c r="F45" s="61" t="s">
        <v>167</v>
      </c>
      <c r="G45" s="61" t="s">
        <v>167</v>
      </c>
      <c r="H45" s="61" t="s">
        <v>167</v>
      </c>
      <c r="I45" s="61" t="s">
        <v>167</v>
      </c>
      <c r="J45" s="61" t="s">
        <v>167</v>
      </c>
      <c r="K45" s="61" t="s">
        <v>167</v>
      </c>
      <c r="L45" s="61" t="s">
        <v>167</v>
      </c>
      <c r="M45" s="61" t="s">
        <v>167</v>
      </c>
      <c r="N45" s="61" t="s">
        <v>167</v>
      </c>
      <c r="O45" s="61" t="s">
        <v>167</v>
      </c>
      <c r="P45" s="61" t="s">
        <v>167</v>
      </c>
      <c r="Q45" s="61" t="s">
        <v>167</v>
      </c>
      <c r="R45" s="61" t="s">
        <v>167</v>
      </c>
      <c r="S45" s="61" t="s">
        <v>167</v>
      </c>
      <c r="T45" s="61" t="s">
        <v>167</v>
      </c>
      <c r="U45" s="61" t="s">
        <v>167</v>
      </c>
      <c r="V45" s="61" t="s">
        <v>167</v>
      </c>
      <c r="W45" s="61" t="s">
        <v>167</v>
      </c>
      <c r="X45" s="61" t="s">
        <v>167</v>
      </c>
      <c r="Y45" s="61" t="s">
        <v>167</v>
      </c>
      <c r="Z45" s="61" t="s">
        <v>167</v>
      </c>
      <c r="AA45" s="61" t="s">
        <v>167</v>
      </c>
      <c r="AB45" s="61" t="s">
        <v>167</v>
      </c>
      <c r="AC45" s="61" t="s">
        <v>167</v>
      </c>
      <c r="AD45" s="61" t="s">
        <v>167</v>
      </c>
      <c r="AE45" s="61" t="s">
        <v>167</v>
      </c>
      <c r="AF45" s="61" t="s">
        <v>167</v>
      </c>
      <c r="AG45" s="61" t="s">
        <v>167</v>
      </c>
      <c r="AH45" s="61" t="s">
        <v>167</v>
      </c>
      <c r="AI45" s="61" t="s">
        <v>167</v>
      </c>
      <c r="AJ45" s="61" t="s">
        <v>167</v>
      </c>
      <c r="AK45" s="61" t="s">
        <v>167</v>
      </c>
      <c r="AL45" s="61" t="s">
        <v>167</v>
      </c>
      <c r="AM45" s="61" t="s">
        <v>167</v>
      </c>
      <c r="AN45" s="61" t="s">
        <v>167</v>
      </c>
      <c r="AO45" s="61" t="s">
        <v>167</v>
      </c>
      <c r="AP45" s="61" t="s">
        <v>167</v>
      </c>
      <c r="AQ45" s="61" t="s">
        <v>167</v>
      </c>
      <c r="AR45" s="61" t="s">
        <v>167</v>
      </c>
      <c r="AS45" s="61" t="s">
        <v>167</v>
      </c>
      <c r="AT45" s="61" t="s">
        <v>167</v>
      </c>
      <c r="AU45" s="61" t="s">
        <v>167</v>
      </c>
      <c r="AV45" s="61" t="s">
        <v>167</v>
      </c>
      <c r="AW45" s="61" t="s">
        <v>167</v>
      </c>
      <c r="AX45" s="61" t="s">
        <v>167</v>
      </c>
      <c r="AY45" s="61" t="s">
        <v>167</v>
      </c>
      <c r="AZ45" s="61" t="s">
        <v>167</v>
      </c>
      <c r="BA45" s="61" t="s">
        <v>167</v>
      </c>
      <c r="BB45" s="61" t="s">
        <v>167</v>
      </c>
      <c r="BC45" s="61" t="s">
        <v>167</v>
      </c>
      <c r="BD45" s="61" t="s">
        <v>167</v>
      </c>
      <c r="BE45" s="61" t="s">
        <v>167</v>
      </c>
      <c r="BF45" s="61" t="s">
        <v>167</v>
      </c>
      <c r="BG45" s="61" t="s">
        <v>167</v>
      </c>
      <c r="BH45" s="61" t="s">
        <v>167</v>
      </c>
      <c r="BI45" s="61" t="s">
        <v>167</v>
      </c>
      <c r="BJ45" s="61" t="s">
        <v>167</v>
      </c>
      <c r="BK45" s="61" t="s">
        <v>167</v>
      </c>
      <c r="BL45" s="61" t="s">
        <v>167</v>
      </c>
      <c r="BM45" s="61" t="s">
        <v>167</v>
      </c>
      <c r="BN45" s="61" t="s">
        <v>167</v>
      </c>
      <c r="BO45" s="61" t="s">
        <v>167</v>
      </c>
      <c r="BP45" s="61" t="s">
        <v>167</v>
      </c>
      <c r="BQ45" s="61" t="s">
        <v>167</v>
      </c>
      <c r="BR45" s="61" t="s">
        <v>167</v>
      </c>
      <c r="BS45" s="61" t="s">
        <v>167</v>
      </c>
      <c r="BT45" s="61" t="s">
        <v>167</v>
      </c>
      <c r="BU45" s="61" t="s">
        <v>167</v>
      </c>
      <c r="BV45" s="61" t="s">
        <v>167</v>
      </c>
      <c r="BW45" s="61" t="s">
        <v>167</v>
      </c>
      <c r="BX45" s="61" t="s">
        <v>167</v>
      </c>
      <c r="BY45" s="61" t="s">
        <v>167</v>
      </c>
      <c r="BZ45" s="61" t="s">
        <v>167</v>
      </c>
      <c r="CA45" s="61" t="s">
        <v>167</v>
      </c>
      <c r="CB45" s="61" t="s">
        <v>167</v>
      </c>
      <c r="CC45" s="61" t="s">
        <v>167</v>
      </c>
      <c r="CD45" s="61" t="s">
        <v>167</v>
      </c>
      <c r="CE45" s="61" t="s">
        <v>167</v>
      </c>
      <c r="CF45" s="61" t="s">
        <v>167</v>
      </c>
      <c r="CG45" s="61" t="s">
        <v>167</v>
      </c>
      <c r="CH45" s="61" t="s">
        <v>167</v>
      </c>
      <c r="CI45" s="61" t="s">
        <v>167</v>
      </c>
      <c r="CJ45" s="61" t="s">
        <v>167</v>
      </c>
      <c r="CK45" s="61" t="s">
        <v>167</v>
      </c>
      <c r="CL45" s="61" t="s">
        <v>167</v>
      </c>
      <c r="CM45" s="61" t="s">
        <v>167</v>
      </c>
      <c r="CN45" s="61" t="s">
        <v>167</v>
      </c>
      <c r="CO45" s="61" t="s">
        <v>167</v>
      </c>
      <c r="CP45" s="61" t="s">
        <v>167</v>
      </c>
      <c r="CQ45" s="61" t="s">
        <v>167</v>
      </c>
      <c r="CR45" s="61" t="s">
        <v>167</v>
      </c>
      <c r="CS45" s="61" t="s">
        <v>167</v>
      </c>
      <c r="CT45" s="61" t="s">
        <v>167</v>
      </c>
      <c r="CU45" s="61" t="s">
        <v>167</v>
      </c>
      <c r="CV45" s="61" t="s">
        <v>167</v>
      </c>
      <c r="CW45" s="61" t="s">
        <v>167</v>
      </c>
      <c r="CX45" s="61" t="s">
        <v>167</v>
      </c>
      <c r="CY45" s="61" t="s">
        <v>167</v>
      </c>
      <c r="CZ45" s="61" t="s">
        <v>167</v>
      </c>
    </row>
    <row r="46" spans="1:104" x14ac:dyDescent="0.2">
      <c r="A46" s="16" t="s">
        <v>392</v>
      </c>
      <c r="B46" s="9" t="s">
        <v>371</v>
      </c>
      <c r="C46" s="15" t="s">
        <v>367</v>
      </c>
      <c r="D46" s="15" t="s">
        <v>58</v>
      </c>
      <c r="E46" s="84" t="s">
        <v>167</v>
      </c>
      <c r="F46" s="61" t="s">
        <v>167</v>
      </c>
      <c r="G46" s="61" t="s">
        <v>167</v>
      </c>
      <c r="H46" s="61" t="s">
        <v>167</v>
      </c>
      <c r="I46" s="61" t="s">
        <v>167</v>
      </c>
      <c r="J46" s="61" t="s">
        <v>167</v>
      </c>
      <c r="K46" s="61" t="s">
        <v>167</v>
      </c>
      <c r="L46" s="61" t="s">
        <v>167</v>
      </c>
      <c r="M46" s="61" t="s">
        <v>167</v>
      </c>
      <c r="N46" s="61" t="s">
        <v>167</v>
      </c>
      <c r="O46" s="61" t="s">
        <v>167</v>
      </c>
      <c r="P46" s="61" t="s">
        <v>167</v>
      </c>
      <c r="Q46" s="61" t="s">
        <v>167</v>
      </c>
      <c r="R46" s="61" t="s">
        <v>167</v>
      </c>
      <c r="S46" s="61" t="s">
        <v>167</v>
      </c>
      <c r="T46" s="61" t="s">
        <v>167</v>
      </c>
      <c r="U46" s="61" t="s">
        <v>167</v>
      </c>
      <c r="V46" s="61" t="s">
        <v>167</v>
      </c>
      <c r="W46" s="61" t="s">
        <v>167</v>
      </c>
      <c r="X46" s="61" t="s">
        <v>167</v>
      </c>
      <c r="Y46" s="61" t="s">
        <v>167</v>
      </c>
      <c r="Z46" s="61" t="s">
        <v>167</v>
      </c>
      <c r="AA46" s="61" t="s">
        <v>167</v>
      </c>
      <c r="AB46" s="61" t="s">
        <v>167</v>
      </c>
      <c r="AC46" s="61" t="s">
        <v>167</v>
      </c>
      <c r="AD46" s="61" t="s">
        <v>167</v>
      </c>
      <c r="AE46" s="61" t="s">
        <v>167</v>
      </c>
      <c r="AF46" s="61" t="s">
        <v>167</v>
      </c>
      <c r="AG46" s="61" t="s">
        <v>167</v>
      </c>
      <c r="AH46" s="61" t="s">
        <v>167</v>
      </c>
      <c r="AI46" s="61" t="s">
        <v>167</v>
      </c>
      <c r="AJ46" s="61" t="s">
        <v>167</v>
      </c>
      <c r="AK46" s="61" t="s">
        <v>167</v>
      </c>
      <c r="AL46" s="61" t="s">
        <v>167</v>
      </c>
      <c r="AM46" s="61" t="s">
        <v>167</v>
      </c>
      <c r="AN46" s="61" t="s">
        <v>167</v>
      </c>
      <c r="AO46" s="61" t="s">
        <v>167</v>
      </c>
      <c r="AP46" s="61" t="s">
        <v>167</v>
      </c>
      <c r="AQ46" s="61" t="s">
        <v>167</v>
      </c>
      <c r="AR46" s="61" t="s">
        <v>167</v>
      </c>
      <c r="AS46" s="61" t="s">
        <v>167</v>
      </c>
      <c r="AT46" s="61" t="s">
        <v>167</v>
      </c>
      <c r="AU46" s="61" t="s">
        <v>167</v>
      </c>
      <c r="AV46" s="61" t="s">
        <v>167</v>
      </c>
      <c r="AW46" s="61" t="s">
        <v>167</v>
      </c>
      <c r="AX46" s="61" t="s">
        <v>167</v>
      </c>
      <c r="AY46" s="61" t="s">
        <v>167</v>
      </c>
      <c r="AZ46" s="61" t="s">
        <v>167</v>
      </c>
      <c r="BA46" s="61" t="s">
        <v>167</v>
      </c>
      <c r="BB46" s="61" t="s">
        <v>167</v>
      </c>
      <c r="BC46" s="61" t="s">
        <v>167</v>
      </c>
      <c r="BD46" s="61" t="s">
        <v>167</v>
      </c>
      <c r="BE46" s="61" t="s">
        <v>167</v>
      </c>
      <c r="BF46" s="61" t="s">
        <v>167</v>
      </c>
      <c r="BG46" s="61" t="s">
        <v>167</v>
      </c>
      <c r="BH46" s="61" t="s">
        <v>167</v>
      </c>
      <c r="BI46" s="61" t="s">
        <v>167</v>
      </c>
      <c r="BJ46" s="61" t="s">
        <v>167</v>
      </c>
      <c r="BK46" s="61" t="s">
        <v>167</v>
      </c>
      <c r="BL46" s="61" t="s">
        <v>167</v>
      </c>
      <c r="BM46" s="61" t="s">
        <v>167</v>
      </c>
      <c r="BN46" s="61" t="s">
        <v>167</v>
      </c>
      <c r="BO46" s="61" t="s">
        <v>167</v>
      </c>
      <c r="BP46" s="61" t="s">
        <v>167</v>
      </c>
      <c r="BQ46" s="61" t="s">
        <v>167</v>
      </c>
      <c r="BR46" s="61" t="s">
        <v>167</v>
      </c>
      <c r="BS46" s="61" t="s">
        <v>167</v>
      </c>
      <c r="BT46" s="61" t="s">
        <v>167</v>
      </c>
      <c r="BU46" s="61" t="s">
        <v>167</v>
      </c>
      <c r="BV46" s="61" t="s">
        <v>167</v>
      </c>
      <c r="BW46" s="61" t="s">
        <v>167</v>
      </c>
      <c r="BX46" s="61" t="s">
        <v>167</v>
      </c>
      <c r="BY46" s="61" t="s">
        <v>167</v>
      </c>
      <c r="BZ46" s="61" t="s">
        <v>167</v>
      </c>
      <c r="CA46" s="61" t="s">
        <v>167</v>
      </c>
      <c r="CB46" s="61" t="s">
        <v>167</v>
      </c>
      <c r="CC46" s="61" t="s">
        <v>167</v>
      </c>
      <c r="CD46" s="61" t="s">
        <v>167</v>
      </c>
      <c r="CE46" s="61" t="s">
        <v>167</v>
      </c>
      <c r="CF46" s="61" t="s">
        <v>167</v>
      </c>
      <c r="CG46" s="61" t="s">
        <v>167</v>
      </c>
      <c r="CH46" s="61" t="s">
        <v>167</v>
      </c>
      <c r="CI46" s="61" t="s">
        <v>167</v>
      </c>
      <c r="CJ46" s="61" t="s">
        <v>167</v>
      </c>
      <c r="CK46" s="61" t="s">
        <v>167</v>
      </c>
      <c r="CL46" s="61" t="s">
        <v>167</v>
      </c>
      <c r="CM46" s="61" t="s">
        <v>167</v>
      </c>
      <c r="CN46" s="61" t="s">
        <v>167</v>
      </c>
      <c r="CO46" s="61" t="s">
        <v>167</v>
      </c>
      <c r="CP46" s="61" t="s">
        <v>167</v>
      </c>
      <c r="CQ46" s="61" t="s">
        <v>167</v>
      </c>
      <c r="CR46" s="61" t="s">
        <v>167</v>
      </c>
      <c r="CS46" s="61" t="s">
        <v>167</v>
      </c>
      <c r="CT46" s="61" t="s">
        <v>167</v>
      </c>
      <c r="CU46" s="61" t="s">
        <v>167</v>
      </c>
      <c r="CV46" s="61" t="s">
        <v>167</v>
      </c>
      <c r="CW46" s="61" t="s">
        <v>167</v>
      </c>
      <c r="CX46" s="61" t="s">
        <v>167</v>
      </c>
      <c r="CY46" s="61" t="s">
        <v>167</v>
      </c>
      <c r="CZ46" s="61" t="s">
        <v>167</v>
      </c>
    </row>
    <row r="47" spans="1:104" x14ac:dyDescent="0.2">
      <c r="A47" s="16" t="s">
        <v>393</v>
      </c>
      <c r="B47" s="9" t="s">
        <v>373</v>
      </c>
      <c r="C47" s="15" t="s">
        <v>367</v>
      </c>
      <c r="D47" s="15" t="s">
        <v>58</v>
      </c>
      <c r="E47" s="84" t="s">
        <v>167</v>
      </c>
      <c r="F47" s="61" t="s">
        <v>167</v>
      </c>
      <c r="G47" s="61" t="s">
        <v>167</v>
      </c>
      <c r="H47" s="61" t="s">
        <v>167</v>
      </c>
      <c r="I47" s="61" t="s">
        <v>167</v>
      </c>
      <c r="J47" s="61" t="s">
        <v>167</v>
      </c>
      <c r="K47" s="61" t="s">
        <v>167</v>
      </c>
      <c r="L47" s="61" t="s">
        <v>167</v>
      </c>
      <c r="M47" s="61" t="s">
        <v>167</v>
      </c>
      <c r="N47" s="61" t="s">
        <v>167</v>
      </c>
      <c r="O47" s="61" t="s">
        <v>167</v>
      </c>
      <c r="P47" s="61" t="s">
        <v>167</v>
      </c>
      <c r="Q47" s="61" t="s">
        <v>167</v>
      </c>
      <c r="R47" s="61" t="s">
        <v>167</v>
      </c>
      <c r="S47" s="61" t="s">
        <v>167</v>
      </c>
      <c r="T47" s="61" t="s">
        <v>167</v>
      </c>
      <c r="U47" s="61" t="s">
        <v>167</v>
      </c>
      <c r="V47" s="61" t="s">
        <v>167</v>
      </c>
      <c r="W47" s="61" t="s">
        <v>167</v>
      </c>
      <c r="X47" s="61" t="s">
        <v>167</v>
      </c>
      <c r="Y47" s="61" t="s">
        <v>167</v>
      </c>
      <c r="Z47" s="61" t="s">
        <v>167</v>
      </c>
      <c r="AA47" s="61" t="s">
        <v>167</v>
      </c>
      <c r="AB47" s="61" t="s">
        <v>167</v>
      </c>
      <c r="AC47" s="61" t="s">
        <v>167</v>
      </c>
      <c r="AD47" s="61" t="s">
        <v>167</v>
      </c>
      <c r="AE47" s="61" t="s">
        <v>167</v>
      </c>
      <c r="AF47" s="61" t="s">
        <v>167</v>
      </c>
      <c r="AG47" s="61" t="s">
        <v>167</v>
      </c>
      <c r="AH47" s="61" t="s">
        <v>167</v>
      </c>
      <c r="AI47" s="61" t="s">
        <v>167</v>
      </c>
      <c r="AJ47" s="61" t="s">
        <v>167</v>
      </c>
      <c r="AK47" s="61" t="s">
        <v>167</v>
      </c>
      <c r="AL47" s="61" t="s">
        <v>167</v>
      </c>
      <c r="AM47" s="61" t="s">
        <v>167</v>
      </c>
      <c r="AN47" s="61" t="s">
        <v>167</v>
      </c>
      <c r="AO47" s="61" t="s">
        <v>167</v>
      </c>
      <c r="AP47" s="61" t="s">
        <v>167</v>
      </c>
      <c r="AQ47" s="61" t="s">
        <v>167</v>
      </c>
      <c r="AR47" s="61" t="s">
        <v>167</v>
      </c>
      <c r="AS47" s="61" t="s">
        <v>167</v>
      </c>
      <c r="AT47" s="61" t="s">
        <v>167</v>
      </c>
      <c r="AU47" s="61" t="s">
        <v>167</v>
      </c>
      <c r="AV47" s="61" t="s">
        <v>167</v>
      </c>
      <c r="AW47" s="61" t="s">
        <v>167</v>
      </c>
      <c r="AX47" s="61" t="s">
        <v>167</v>
      </c>
      <c r="AY47" s="61" t="s">
        <v>167</v>
      </c>
      <c r="AZ47" s="61" t="s">
        <v>167</v>
      </c>
      <c r="BA47" s="61" t="s">
        <v>167</v>
      </c>
      <c r="BB47" s="61" t="s">
        <v>167</v>
      </c>
      <c r="BC47" s="61" t="s">
        <v>167</v>
      </c>
      <c r="BD47" s="61" t="s">
        <v>167</v>
      </c>
      <c r="BE47" s="61" t="s">
        <v>167</v>
      </c>
      <c r="BF47" s="61" t="s">
        <v>167</v>
      </c>
      <c r="BG47" s="61" t="s">
        <v>167</v>
      </c>
      <c r="BH47" s="61" t="s">
        <v>167</v>
      </c>
      <c r="BI47" s="61" t="s">
        <v>167</v>
      </c>
      <c r="BJ47" s="61" t="s">
        <v>167</v>
      </c>
      <c r="BK47" s="61" t="s">
        <v>167</v>
      </c>
      <c r="BL47" s="61" t="s">
        <v>167</v>
      </c>
      <c r="BM47" s="61" t="s">
        <v>167</v>
      </c>
      <c r="BN47" s="61" t="s">
        <v>167</v>
      </c>
      <c r="BO47" s="61" t="s">
        <v>167</v>
      </c>
      <c r="BP47" s="61" t="s">
        <v>167</v>
      </c>
      <c r="BQ47" s="61" t="s">
        <v>167</v>
      </c>
      <c r="BR47" s="61" t="s">
        <v>167</v>
      </c>
      <c r="BS47" s="61" t="s">
        <v>167</v>
      </c>
      <c r="BT47" s="61" t="s">
        <v>167</v>
      </c>
      <c r="BU47" s="61" t="s">
        <v>167</v>
      </c>
      <c r="BV47" s="61" t="s">
        <v>167</v>
      </c>
      <c r="BW47" s="61" t="s">
        <v>167</v>
      </c>
      <c r="BX47" s="61" t="s">
        <v>167</v>
      </c>
      <c r="BY47" s="61" t="s">
        <v>167</v>
      </c>
      <c r="BZ47" s="61" t="s">
        <v>167</v>
      </c>
      <c r="CA47" s="61" t="s">
        <v>167</v>
      </c>
      <c r="CB47" s="61" t="s">
        <v>167</v>
      </c>
      <c r="CC47" s="61" t="s">
        <v>167</v>
      </c>
      <c r="CD47" s="61" t="s">
        <v>167</v>
      </c>
      <c r="CE47" s="61" t="s">
        <v>167</v>
      </c>
      <c r="CF47" s="61" t="s">
        <v>167</v>
      </c>
      <c r="CG47" s="61" t="s">
        <v>167</v>
      </c>
      <c r="CH47" s="61" t="s">
        <v>167</v>
      </c>
      <c r="CI47" s="61" t="s">
        <v>167</v>
      </c>
      <c r="CJ47" s="61" t="s">
        <v>167</v>
      </c>
      <c r="CK47" s="61" t="s">
        <v>167</v>
      </c>
      <c r="CL47" s="61" t="s">
        <v>167</v>
      </c>
      <c r="CM47" s="61" t="s">
        <v>167</v>
      </c>
      <c r="CN47" s="61" t="s">
        <v>167</v>
      </c>
      <c r="CO47" s="61" t="s">
        <v>167</v>
      </c>
      <c r="CP47" s="61" t="s">
        <v>167</v>
      </c>
      <c r="CQ47" s="61" t="s">
        <v>167</v>
      </c>
      <c r="CR47" s="61" t="s">
        <v>167</v>
      </c>
      <c r="CS47" s="61" t="s">
        <v>167</v>
      </c>
      <c r="CT47" s="61" t="s">
        <v>167</v>
      </c>
      <c r="CU47" s="61" t="s">
        <v>167</v>
      </c>
      <c r="CV47" s="61" t="s">
        <v>167</v>
      </c>
      <c r="CW47" s="61" t="s">
        <v>167</v>
      </c>
      <c r="CX47" s="61" t="s">
        <v>167</v>
      </c>
      <c r="CY47" s="61" t="s">
        <v>167</v>
      </c>
      <c r="CZ47" s="61" t="s">
        <v>167</v>
      </c>
    </row>
    <row r="48" spans="1:104" ht="28.5" x14ac:dyDescent="0.2">
      <c r="A48" s="16" t="s">
        <v>394</v>
      </c>
      <c r="B48" s="9" t="s">
        <v>375</v>
      </c>
      <c r="C48" s="15" t="s">
        <v>376</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x14ac:dyDescent="0.2">
      <c r="A49" s="16" t="s">
        <v>395</v>
      </c>
      <c r="B49" s="9" t="s">
        <v>378</v>
      </c>
      <c r="C49" s="15" t="s">
        <v>379</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x14ac:dyDescent="0.25">
      <c r="A50" s="26" t="s">
        <v>396</v>
      </c>
      <c r="B50" s="27" t="s">
        <v>397</v>
      </c>
      <c r="C50" s="27" t="s">
        <v>398</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x14ac:dyDescent="0.3">
      <c r="A51" s="64"/>
      <c r="B51" s="64" t="s">
        <v>149</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x14ac:dyDescent="0.2">
      <c r="A52" s="231"/>
      <c r="B52" s="219" t="s">
        <v>399</v>
      </c>
      <c r="C52" s="15" t="s">
        <v>400</v>
      </c>
      <c r="D52" s="15" t="s">
        <v>161</v>
      </c>
      <c r="E52" s="207" t="s">
        <v>162</v>
      </c>
      <c r="F52" s="208" t="s">
        <v>162</v>
      </c>
      <c r="G52" s="208" t="s">
        <v>162</v>
      </c>
      <c r="H52" s="208" t="s">
        <v>162</v>
      </c>
      <c r="I52" s="208" t="s">
        <v>162</v>
      </c>
      <c r="J52" s="208" t="s">
        <v>162</v>
      </c>
      <c r="K52" s="208" t="s">
        <v>162</v>
      </c>
      <c r="L52" s="208" t="s">
        <v>162</v>
      </c>
      <c r="M52" s="208" t="s">
        <v>162</v>
      </c>
      <c r="N52" s="208" t="s">
        <v>162</v>
      </c>
      <c r="O52" s="208" t="s">
        <v>162</v>
      </c>
      <c r="P52" s="208" t="s">
        <v>162</v>
      </c>
      <c r="Q52" s="208" t="s">
        <v>162</v>
      </c>
      <c r="R52" s="208" t="s">
        <v>162</v>
      </c>
      <c r="S52" s="208" t="s">
        <v>162</v>
      </c>
      <c r="T52" s="208" t="s">
        <v>162</v>
      </c>
      <c r="U52" s="208" t="s">
        <v>162</v>
      </c>
      <c r="V52" s="208" t="s">
        <v>162</v>
      </c>
      <c r="W52" s="208" t="s">
        <v>162</v>
      </c>
      <c r="X52" s="208" t="s">
        <v>162</v>
      </c>
      <c r="Y52" s="208" t="s">
        <v>162</v>
      </c>
      <c r="Z52" s="208" t="s">
        <v>162</v>
      </c>
      <c r="AA52" s="208" t="s">
        <v>162</v>
      </c>
      <c r="AB52" s="208" t="s">
        <v>162</v>
      </c>
      <c r="AC52" s="208" t="s">
        <v>162</v>
      </c>
      <c r="AD52" s="208" t="s">
        <v>162</v>
      </c>
      <c r="AE52" s="208" t="s">
        <v>162</v>
      </c>
      <c r="AF52" s="208" t="s">
        <v>162</v>
      </c>
      <c r="AG52" s="208" t="s">
        <v>162</v>
      </c>
      <c r="AH52" s="208" t="s">
        <v>162</v>
      </c>
      <c r="AI52" s="208" t="s">
        <v>162</v>
      </c>
      <c r="AJ52" s="208" t="s">
        <v>162</v>
      </c>
      <c r="AK52" s="208" t="s">
        <v>162</v>
      </c>
      <c r="AL52" s="208" t="s">
        <v>162</v>
      </c>
      <c r="AM52" s="208" t="s">
        <v>162</v>
      </c>
      <c r="AN52" s="208" t="s">
        <v>162</v>
      </c>
      <c r="AO52" s="208" t="s">
        <v>162</v>
      </c>
      <c r="AP52" s="208" t="s">
        <v>162</v>
      </c>
      <c r="AQ52" s="208" t="s">
        <v>162</v>
      </c>
      <c r="AR52" s="208" t="s">
        <v>162</v>
      </c>
      <c r="AS52" s="208" t="s">
        <v>162</v>
      </c>
      <c r="AT52" s="208" t="s">
        <v>162</v>
      </c>
      <c r="AU52" s="208" t="s">
        <v>162</v>
      </c>
      <c r="AV52" s="208" t="s">
        <v>162</v>
      </c>
      <c r="AW52" s="208" t="s">
        <v>162</v>
      </c>
      <c r="AX52" s="208" t="s">
        <v>162</v>
      </c>
      <c r="AY52" s="208" t="s">
        <v>162</v>
      </c>
      <c r="AZ52" s="208" t="s">
        <v>162</v>
      </c>
      <c r="BA52" s="208" t="s">
        <v>162</v>
      </c>
      <c r="BB52" s="208" t="s">
        <v>162</v>
      </c>
      <c r="BC52" s="208" t="s">
        <v>162</v>
      </c>
      <c r="BD52" s="208" t="s">
        <v>162</v>
      </c>
      <c r="BE52" s="208" t="s">
        <v>162</v>
      </c>
      <c r="BF52" s="208" t="s">
        <v>162</v>
      </c>
      <c r="BG52" s="208" t="s">
        <v>162</v>
      </c>
      <c r="BH52" s="208" t="s">
        <v>162</v>
      </c>
      <c r="BI52" s="208" t="s">
        <v>162</v>
      </c>
      <c r="BJ52" s="208" t="s">
        <v>162</v>
      </c>
      <c r="BK52" s="208" t="s">
        <v>162</v>
      </c>
      <c r="BL52" s="208" t="s">
        <v>162</v>
      </c>
      <c r="BM52" s="208" t="s">
        <v>162</v>
      </c>
      <c r="BN52" s="208" t="s">
        <v>162</v>
      </c>
      <c r="BO52" s="208" t="s">
        <v>162</v>
      </c>
      <c r="BP52" s="208" t="s">
        <v>162</v>
      </c>
      <c r="BQ52" s="208" t="s">
        <v>162</v>
      </c>
      <c r="BR52" s="208" t="s">
        <v>162</v>
      </c>
      <c r="BS52" s="208" t="s">
        <v>162</v>
      </c>
      <c r="BT52" s="208" t="s">
        <v>162</v>
      </c>
      <c r="BU52" s="208" t="s">
        <v>162</v>
      </c>
      <c r="BV52" s="208" t="s">
        <v>162</v>
      </c>
      <c r="BW52" s="208" t="s">
        <v>162</v>
      </c>
      <c r="BX52" s="208" t="s">
        <v>162</v>
      </c>
      <c r="BY52" s="208" t="s">
        <v>162</v>
      </c>
      <c r="BZ52" s="208" t="s">
        <v>162</v>
      </c>
      <c r="CA52" s="208" t="s">
        <v>162</v>
      </c>
      <c r="CB52" s="208" t="s">
        <v>162</v>
      </c>
      <c r="CC52" s="208" t="s">
        <v>162</v>
      </c>
      <c r="CD52" s="208" t="s">
        <v>162</v>
      </c>
      <c r="CE52" s="208" t="s">
        <v>162</v>
      </c>
      <c r="CF52" s="208" t="s">
        <v>162</v>
      </c>
      <c r="CG52" s="208" t="s">
        <v>162</v>
      </c>
      <c r="CH52" s="208" t="s">
        <v>162</v>
      </c>
      <c r="CI52" s="208" t="s">
        <v>162</v>
      </c>
      <c r="CJ52" s="208" t="s">
        <v>162</v>
      </c>
      <c r="CK52" s="208" t="s">
        <v>162</v>
      </c>
      <c r="CL52" s="208" t="s">
        <v>162</v>
      </c>
      <c r="CM52" s="208" t="s">
        <v>162</v>
      </c>
      <c r="CN52" s="208" t="s">
        <v>162</v>
      </c>
      <c r="CO52" s="208" t="s">
        <v>162</v>
      </c>
      <c r="CP52" s="208" t="s">
        <v>162</v>
      </c>
      <c r="CQ52" s="208" t="s">
        <v>162</v>
      </c>
      <c r="CR52" s="208" t="s">
        <v>162</v>
      </c>
      <c r="CS52" s="208" t="s">
        <v>162</v>
      </c>
      <c r="CT52" s="208" t="s">
        <v>162</v>
      </c>
      <c r="CU52" s="208" t="s">
        <v>162</v>
      </c>
      <c r="CV52" s="208" t="s">
        <v>162</v>
      </c>
      <c r="CW52" s="208" t="s">
        <v>162</v>
      </c>
      <c r="CX52" s="208" t="s">
        <v>162</v>
      </c>
      <c r="CY52" s="208" t="s">
        <v>162</v>
      </c>
      <c r="CZ52" s="208" t="s">
        <v>162</v>
      </c>
    </row>
    <row r="53" spans="1:104" x14ac:dyDescent="0.2">
      <c r="A53" s="16" t="s">
        <v>401</v>
      </c>
      <c r="B53" s="9" t="s">
        <v>366</v>
      </c>
      <c r="C53" s="15" t="s">
        <v>367</v>
      </c>
      <c r="D53" s="15" t="s">
        <v>58</v>
      </c>
      <c r="E53" s="84" t="s">
        <v>167</v>
      </c>
      <c r="F53" s="61" t="s">
        <v>167</v>
      </c>
      <c r="G53" s="61" t="s">
        <v>167</v>
      </c>
      <c r="H53" s="61" t="s">
        <v>167</v>
      </c>
      <c r="I53" s="61" t="s">
        <v>167</v>
      </c>
      <c r="J53" s="61" t="s">
        <v>167</v>
      </c>
      <c r="K53" s="61" t="s">
        <v>167</v>
      </c>
      <c r="L53" s="61" t="s">
        <v>167</v>
      </c>
      <c r="M53" s="61" t="s">
        <v>167</v>
      </c>
      <c r="N53" s="61" t="s">
        <v>167</v>
      </c>
      <c r="O53" s="61" t="s">
        <v>167</v>
      </c>
      <c r="P53" s="61" t="s">
        <v>167</v>
      </c>
      <c r="Q53" s="61" t="s">
        <v>167</v>
      </c>
      <c r="R53" s="61" t="s">
        <v>167</v>
      </c>
      <c r="S53" s="61" t="s">
        <v>167</v>
      </c>
      <c r="T53" s="61" t="s">
        <v>167</v>
      </c>
      <c r="U53" s="61" t="s">
        <v>167</v>
      </c>
      <c r="V53" s="61" t="s">
        <v>167</v>
      </c>
      <c r="W53" s="61" t="s">
        <v>167</v>
      </c>
      <c r="X53" s="61" t="s">
        <v>167</v>
      </c>
      <c r="Y53" s="61" t="s">
        <v>167</v>
      </c>
      <c r="Z53" s="61" t="s">
        <v>167</v>
      </c>
      <c r="AA53" s="61" t="s">
        <v>167</v>
      </c>
      <c r="AB53" s="61" t="s">
        <v>167</v>
      </c>
      <c r="AC53" s="61" t="s">
        <v>167</v>
      </c>
      <c r="AD53" s="61" t="s">
        <v>167</v>
      </c>
      <c r="AE53" s="61" t="s">
        <v>167</v>
      </c>
      <c r="AF53" s="61" t="s">
        <v>167</v>
      </c>
      <c r="AG53" s="61" t="s">
        <v>167</v>
      </c>
      <c r="AH53" s="61" t="s">
        <v>167</v>
      </c>
      <c r="AI53" s="61" t="s">
        <v>167</v>
      </c>
      <c r="AJ53" s="61" t="s">
        <v>167</v>
      </c>
      <c r="AK53" s="61" t="s">
        <v>167</v>
      </c>
      <c r="AL53" s="61" t="s">
        <v>167</v>
      </c>
      <c r="AM53" s="61" t="s">
        <v>167</v>
      </c>
      <c r="AN53" s="61" t="s">
        <v>167</v>
      </c>
      <c r="AO53" s="61" t="s">
        <v>167</v>
      </c>
      <c r="AP53" s="61" t="s">
        <v>167</v>
      </c>
      <c r="AQ53" s="61" t="s">
        <v>167</v>
      </c>
      <c r="AR53" s="61" t="s">
        <v>167</v>
      </c>
      <c r="AS53" s="61" t="s">
        <v>167</v>
      </c>
      <c r="AT53" s="61" t="s">
        <v>167</v>
      </c>
      <c r="AU53" s="61" t="s">
        <v>167</v>
      </c>
      <c r="AV53" s="61" t="s">
        <v>167</v>
      </c>
      <c r="AW53" s="61" t="s">
        <v>167</v>
      </c>
      <c r="AX53" s="61" t="s">
        <v>167</v>
      </c>
      <c r="AY53" s="61" t="s">
        <v>167</v>
      </c>
      <c r="AZ53" s="61" t="s">
        <v>167</v>
      </c>
      <c r="BA53" s="61" t="s">
        <v>167</v>
      </c>
      <c r="BB53" s="61" t="s">
        <v>167</v>
      </c>
      <c r="BC53" s="61" t="s">
        <v>167</v>
      </c>
      <c r="BD53" s="61" t="s">
        <v>167</v>
      </c>
      <c r="BE53" s="61" t="s">
        <v>167</v>
      </c>
      <c r="BF53" s="61" t="s">
        <v>167</v>
      </c>
      <c r="BG53" s="61" t="s">
        <v>167</v>
      </c>
      <c r="BH53" s="61" t="s">
        <v>167</v>
      </c>
      <c r="BI53" s="61" t="s">
        <v>167</v>
      </c>
      <c r="BJ53" s="61" t="s">
        <v>167</v>
      </c>
      <c r="BK53" s="61" t="s">
        <v>167</v>
      </c>
      <c r="BL53" s="61" t="s">
        <v>167</v>
      </c>
      <c r="BM53" s="61" t="s">
        <v>167</v>
      </c>
      <c r="BN53" s="61" t="s">
        <v>167</v>
      </c>
      <c r="BO53" s="61" t="s">
        <v>167</v>
      </c>
      <c r="BP53" s="61" t="s">
        <v>167</v>
      </c>
      <c r="BQ53" s="61" t="s">
        <v>167</v>
      </c>
      <c r="BR53" s="61" t="s">
        <v>167</v>
      </c>
      <c r="BS53" s="61" t="s">
        <v>167</v>
      </c>
      <c r="BT53" s="61" t="s">
        <v>167</v>
      </c>
      <c r="BU53" s="61" t="s">
        <v>167</v>
      </c>
      <c r="BV53" s="61" t="s">
        <v>167</v>
      </c>
      <c r="BW53" s="61" t="s">
        <v>167</v>
      </c>
      <c r="BX53" s="61" t="s">
        <v>167</v>
      </c>
      <c r="BY53" s="61" t="s">
        <v>167</v>
      </c>
      <c r="BZ53" s="61" t="s">
        <v>167</v>
      </c>
      <c r="CA53" s="61" t="s">
        <v>167</v>
      </c>
      <c r="CB53" s="61" t="s">
        <v>167</v>
      </c>
      <c r="CC53" s="61" t="s">
        <v>167</v>
      </c>
      <c r="CD53" s="61" t="s">
        <v>167</v>
      </c>
      <c r="CE53" s="61" t="s">
        <v>167</v>
      </c>
      <c r="CF53" s="61" t="s">
        <v>167</v>
      </c>
      <c r="CG53" s="61" t="s">
        <v>167</v>
      </c>
      <c r="CH53" s="61" t="s">
        <v>167</v>
      </c>
      <c r="CI53" s="61" t="s">
        <v>167</v>
      </c>
      <c r="CJ53" s="61" t="s">
        <v>167</v>
      </c>
      <c r="CK53" s="61" t="s">
        <v>167</v>
      </c>
      <c r="CL53" s="61" t="s">
        <v>167</v>
      </c>
      <c r="CM53" s="61" t="s">
        <v>167</v>
      </c>
      <c r="CN53" s="61" t="s">
        <v>167</v>
      </c>
      <c r="CO53" s="61" t="s">
        <v>167</v>
      </c>
      <c r="CP53" s="61" t="s">
        <v>167</v>
      </c>
      <c r="CQ53" s="61" t="s">
        <v>167</v>
      </c>
      <c r="CR53" s="61" t="s">
        <v>167</v>
      </c>
      <c r="CS53" s="61" t="s">
        <v>167</v>
      </c>
      <c r="CT53" s="61" t="s">
        <v>167</v>
      </c>
      <c r="CU53" s="61" t="s">
        <v>167</v>
      </c>
      <c r="CV53" s="61" t="s">
        <v>167</v>
      </c>
      <c r="CW53" s="61" t="s">
        <v>167</v>
      </c>
      <c r="CX53" s="61" t="s">
        <v>167</v>
      </c>
      <c r="CY53" s="61" t="s">
        <v>167</v>
      </c>
      <c r="CZ53" s="61" t="s">
        <v>167</v>
      </c>
    </row>
    <row r="54" spans="1:104" x14ac:dyDescent="0.2">
      <c r="A54" s="16" t="s">
        <v>402</v>
      </c>
      <c r="B54" s="9" t="s">
        <v>369</v>
      </c>
      <c r="C54" s="15" t="s">
        <v>367</v>
      </c>
      <c r="D54" s="15" t="s">
        <v>58</v>
      </c>
      <c r="E54" s="84" t="s">
        <v>167</v>
      </c>
      <c r="F54" s="61" t="s">
        <v>167</v>
      </c>
      <c r="G54" s="61" t="s">
        <v>167</v>
      </c>
      <c r="H54" s="61" t="s">
        <v>167</v>
      </c>
      <c r="I54" s="61" t="s">
        <v>167</v>
      </c>
      <c r="J54" s="61" t="s">
        <v>167</v>
      </c>
      <c r="K54" s="61" t="s">
        <v>167</v>
      </c>
      <c r="L54" s="61" t="s">
        <v>167</v>
      </c>
      <c r="M54" s="61" t="s">
        <v>167</v>
      </c>
      <c r="N54" s="61" t="s">
        <v>167</v>
      </c>
      <c r="O54" s="61" t="s">
        <v>167</v>
      </c>
      <c r="P54" s="61" t="s">
        <v>167</v>
      </c>
      <c r="Q54" s="61" t="s">
        <v>167</v>
      </c>
      <c r="R54" s="61" t="s">
        <v>167</v>
      </c>
      <c r="S54" s="61" t="s">
        <v>167</v>
      </c>
      <c r="T54" s="61" t="s">
        <v>167</v>
      </c>
      <c r="U54" s="61" t="s">
        <v>167</v>
      </c>
      <c r="V54" s="61" t="s">
        <v>167</v>
      </c>
      <c r="W54" s="61" t="s">
        <v>167</v>
      </c>
      <c r="X54" s="61" t="s">
        <v>167</v>
      </c>
      <c r="Y54" s="61" t="s">
        <v>167</v>
      </c>
      <c r="Z54" s="61" t="s">
        <v>167</v>
      </c>
      <c r="AA54" s="61" t="s">
        <v>167</v>
      </c>
      <c r="AB54" s="61" t="s">
        <v>167</v>
      </c>
      <c r="AC54" s="61" t="s">
        <v>167</v>
      </c>
      <c r="AD54" s="61" t="s">
        <v>167</v>
      </c>
      <c r="AE54" s="61" t="s">
        <v>167</v>
      </c>
      <c r="AF54" s="61" t="s">
        <v>167</v>
      </c>
      <c r="AG54" s="61" t="s">
        <v>167</v>
      </c>
      <c r="AH54" s="61" t="s">
        <v>167</v>
      </c>
      <c r="AI54" s="61" t="s">
        <v>167</v>
      </c>
      <c r="AJ54" s="61" t="s">
        <v>167</v>
      </c>
      <c r="AK54" s="61" t="s">
        <v>167</v>
      </c>
      <c r="AL54" s="61" t="s">
        <v>167</v>
      </c>
      <c r="AM54" s="61" t="s">
        <v>167</v>
      </c>
      <c r="AN54" s="61" t="s">
        <v>167</v>
      </c>
      <c r="AO54" s="61" t="s">
        <v>167</v>
      </c>
      <c r="AP54" s="61" t="s">
        <v>167</v>
      </c>
      <c r="AQ54" s="61" t="s">
        <v>167</v>
      </c>
      <c r="AR54" s="61" t="s">
        <v>167</v>
      </c>
      <c r="AS54" s="61" t="s">
        <v>167</v>
      </c>
      <c r="AT54" s="61" t="s">
        <v>167</v>
      </c>
      <c r="AU54" s="61" t="s">
        <v>167</v>
      </c>
      <c r="AV54" s="61" t="s">
        <v>167</v>
      </c>
      <c r="AW54" s="61" t="s">
        <v>167</v>
      </c>
      <c r="AX54" s="61" t="s">
        <v>167</v>
      </c>
      <c r="AY54" s="61" t="s">
        <v>167</v>
      </c>
      <c r="AZ54" s="61" t="s">
        <v>167</v>
      </c>
      <c r="BA54" s="61" t="s">
        <v>167</v>
      </c>
      <c r="BB54" s="61" t="s">
        <v>167</v>
      </c>
      <c r="BC54" s="61" t="s">
        <v>167</v>
      </c>
      <c r="BD54" s="61" t="s">
        <v>167</v>
      </c>
      <c r="BE54" s="61" t="s">
        <v>167</v>
      </c>
      <c r="BF54" s="61" t="s">
        <v>167</v>
      </c>
      <c r="BG54" s="61" t="s">
        <v>167</v>
      </c>
      <c r="BH54" s="61" t="s">
        <v>167</v>
      </c>
      <c r="BI54" s="61" t="s">
        <v>167</v>
      </c>
      <c r="BJ54" s="61" t="s">
        <v>167</v>
      </c>
      <c r="BK54" s="61" t="s">
        <v>167</v>
      </c>
      <c r="BL54" s="61" t="s">
        <v>167</v>
      </c>
      <c r="BM54" s="61" t="s">
        <v>167</v>
      </c>
      <c r="BN54" s="61" t="s">
        <v>167</v>
      </c>
      <c r="BO54" s="61" t="s">
        <v>167</v>
      </c>
      <c r="BP54" s="61" t="s">
        <v>167</v>
      </c>
      <c r="BQ54" s="61" t="s">
        <v>167</v>
      </c>
      <c r="BR54" s="61" t="s">
        <v>167</v>
      </c>
      <c r="BS54" s="61" t="s">
        <v>167</v>
      </c>
      <c r="BT54" s="61" t="s">
        <v>167</v>
      </c>
      <c r="BU54" s="61" t="s">
        <v>167</v>
      </c>
      <c r="BV54" s="61" t="s">
        <v>167</v>
      </c>
      <c r="BW54" s="61" t="s">
        <v>167</v>
      </c>
      <c r="BX54" s="61" t="s">
        <v>167</v>
      </c>
      <c r="BY54" s="61" t="s">
        <v>167</v>
      </c>
      <c r="BZ54" s="61" t="s">
        <v>167</v>
      </c>
      <c r="CA54" s="61" t="s">
        <v>167</v>
      </c>
      <c r="CB54" s="61" t="s">
        <v>167</v>
      </c>
      <c r="CC54" s="61" t="s">
        <v>167</v>
      </c>
      <c r="CD54" s="61" t="s">
        <v>167</v>
      </c>
      <c r="CE54" s="61" t="s">
        <v>167</v>
      </c>
      <c r="CF54" s="61" t="s">
        <v>167</v>
      </c>
      <c r="CG54" s="61" t="s">
        <v>167</v>
      </c>
      <c r="CH54" s="61" t="s">
        <v>167</v>
      </c>
      <c r="CI54" s="61" t="s">
        <v>167</v>
      </c>
      <c r="CJ54" s="61" t="s">
        <v>167</v>
      </c>
      <c r="CK54" s="61" t="s">
        <v>167</v>
      </c>
      <c r="CL54" s="61" t="s">
        <v>167</v>
      </c>
      <c r="CM54" s="61" t="s">
        <v>167</v>
      </c>
      <c r="CN54" s="61" t="s">
        <v>167</v>
      </c>
      <c r="CO54" s="61" t="s">
        <v>167</v>
      </c>
      <c r="CP54" s="61" t="s">
        <v>167</v>
      </c>
      <c r="CQ54" s="61" t="s">
        <v>167</v>
      </c>
      <c r="CR54" s="61" t="s">
        <v>167</v>
      </c>
      <c r="CS54" s="61" t="s">
        <v>167</v>
      </c>
      <c r="CT54" s="61" t="s">
        <v>167</v>
      </c>
      <c r="CU54" s="61" t="s">
        <v>167</v>
      </c>
      <c r="CV54" s="61" t="s">
        <v>167</v>
      </c>
      <c r="CW54" s="61" t="s">
        <v>167</v>
      </c>
      <c r="CX54" s="61" t="s">
        <v>167</v>
      </c>
      <c r="CY54" s="61" t="s">
        <v>167</v>
      </c>
      <c r="CZ54" s="61" t="s">
        <v>167</v>
      </c>
    </row>
    <row r="55" spans="1:104" x14ac:dyDescent="0.2">
      <c r="A55" s="16" t="s">
        <v>403</v>
      </c>
      <c r="B55" s="9" t="s">
        <v>371</v>
      </c>
      <c r="C55" s="15" t="s">
        <v>367</v>
      </c>
      <c r="D55" s="15" t="s">
        <v>58</v>
      </c>
      <c r="E55" s="84" t="s">
        <v>167</v>
      </c>
      <c r="F55" s="61" t="s">
        <v>167</v>
      </c>
      <c r="G55" s="61" t="s">
        <v>167</v>
      </c>
      <c r="H55" s="61" t="s">
        <v>167</v>
      </c>
      <c r="I55" s="61" t="s">
        <v>167</v>
      </c>
      <c r="J55" s="61" t="s">
        <v>167</v>
      </c>
      <c r="K55" s="61" t="s">
        <v>167</v>
      </c>
      <c r="L55" s="61" t="s">
        <v>167</v>
      </c>
      <c r="M55" s="61" t="s">
        <v>167</v>
      </c>
      <c r="N55" s="61" t="s">
        <v>167</v>
      </c>
      <c r="O55" s="61" t="s">
        <v>167</v>
      </c>
      <c r="P55" s="61" t="s">
        <v>167</v>
      </c>
      <c r="Q55" s="61" t="s">
        <v>167</v>
      </c>
      <c r="R55" s="61" t="s">
        <v>167</v>
      </c>
      <c r="S55" s="61" t="s">
        <v>167</v>
      </c>
      <c r="T55" s="61" t="s">
        <v>167</v>
      </c>
      <c r="U55" s="61" t="s">
        <v>167</v>
      </c>
      <c r="V55" s="61" t="s">
        <v>167</v>
      </c>
      <c r="W55" s="61" t="s">
        <v>167</v>
      </c>
      <c r="X55" s="61" t="s">
        <v>167</v>
      </c>
      <c r="Y55" s="61" t="s">
        <v>167</v>
      </c>
      <c r="Z55" s="61" t="s">
        <v>167</v>
      </c>
      <c r="AA55" s="61" t="s">
        <v>167</v>
      </c>
      <c r="AB55" s="61" t="s">
        <v>167</v>
      </c>
      <c r="AC55" s="61" t="s">
        <v>167</v>
      </c>
      <c r="AD55" s="61" t="s">
        <v>167</v>
      </c>
      <c r="AE55" s="61" t="s">
        <v>167</v>
      </c>
      <c r="AF55" s="61" t="s">
        <v>167</v>
      </c>
      <c r="AG55" s="61" t="s">
        <v>167</v>
      </c>
      <c r="AH55" s="61" t="s">
        <v>167</v>
      </c>
      <c r="AI55" s="61" t="s">
        <v>167</v>
      </c>
      <c r="AJ55" s="61" t="s">
        <v>167</v>
      </c>
      <c r="AK55" s="61" t="s">
        <v>167</v>
      </c>
      <c r="AL55" s="61" t="s">
        <v>167</v>
      </c>
      <c r="AM55" s="61" t="s">
        <v>167</v>
      </c>
      <c r="AN55" s="61" t="s">
        <v>167</v>
      </c>
      <c r="AO55" s="61" t="s">
        <v>167</v>
      </c>
      <c r="AP55" s="61" t="s">
        <v>167</v>
      </c>
      <c r="AQ55" s="61" t="s">
        <v>167</v>
      </c>
      <c r="AR55" s="61" t="s">
        <v>167</v>
      </c>
      <c r="AS55" s="61" t="s">
        <v>167</v>
      </c>
      <c r="AT55" s="61" t="s">
        <v>167</v>
      </c>
      <c r="AU55" s="61" t="s">
        <v>167</v>
      </c>
      <c r="AV55" s="61" t="s">
        <v>167</v>
      </c>
      <c r="AW55" s="61" t="s">
        <v>167</v>
      </c>
      <c r="AX55" s="61" t="s">
        <v>167</v>
      </c>
      <c r="AY55" s="61" t="s">
        <v>167</v>
      </c>
      <c r="AZ55" s="61" t="s">
        <v>167</v>
      </c>
      <c r="BA55" s="61" t="s">
        <v>167</v>
      </c>
      <c r="BB55" s="61" t="s">
        <v>167</v>
      </c>
      <c r="BC55" s="61" t="s">
        <v>167</v>
      </c>
      <c r="BD55" s="61" t="s">
        <v>167</v>
      </c>
      <c r="BE55" s="61" t="s">
        <v>167</v>
      </c>
      <c r="BF55" s="61" t="s">
        <v>167</v>
      </c>
      <c r="BG55" s="61" t="s">
        <v>167</v>
      </c>
      <c r="BH55" s="61" t="s">
        <v>167</v>
      </c>
      <c r="BI55" s="61" t="s">
        <v>167</v>
      </c>
      <c r="BJ55" s="61" t="s">
        <v>167</v>
      </c>
      <c r="BK55" s="61" t="s">
        <v>167</v>
      </c>
      <c r="BL55" s="61" t="s">
        <v>167</v>
      </c>
      <c r="BM55" s="61" t="s">
        <v>167</v>
      </c>
      <c r="BN55" s="61" t="s">
        <v>167</v>
      </c>
      <c r="BO55" s="61" t="s">
        <v>167</v>
      </c>
      <c r="BP55" s="61" t="s">
        <v>167</v>
      </c>
      <c r="BQ55" s="61" t="s">
        <v>167</v>
      </c>
      <c r="BR55" s="61" t="s">
        <v>167</v>
      </c>
      <c r="BS55" s="61" t="s">
        <v>167</v>
      </c>
      <c r="BT55" s="61" t="s">
        <v>167</v>
      </c>
      <c r="BU55" s="61" t="s">
        <v>167</v>
      </c>
      <c r="BV55" s="61" t="s">
        <v>167</v>
      </c>
      <c r="BW55" s="61" t="s">
        <v>167</v>
      </c>
      <c r="BX55" s="61" t="s">
        <v>167</v>
      </c>
      <c r="BY55" s="61" t="s">
        <v>167</v>
      </c>
      <c r="BZ55" s="61" t="s">
        <v>167</v>
      </c>
      <c r="CA55" s="61" t="s">
        <v>167</v>
      </c>
      <c r="CB55" s="61" t="s">
        <v>167</v>
      </c>
      <c r="CC55" s="61" t="s">
        <v>167</v>
      </c>
      <c r="CD55" s="61" t="s">
        <v>167</v>
      </c>
      <c r="CE55" s="61" t="s">
        <v>167</v>
      </c>
      <c r="CF55" s="61" t="s">
        <v>167</v>
      </c>
      <c r="CG55" s="61" t="s">
        <v>167</v>
      </c>
      <c r="CH55" s="61" t="s">
        <v>167</v>
      </c>
      <c r="CI55" s="61" t="s">
        <v>167</v>
      </c>
      <c r="CJ55" s="61" t="s">
        <v>167</v>
      </c>
      <c r="CK55" s="61" t="s">
        <v>167</v>
      </c>
      <c r="CL55" s="61" t="s">
        <v>167</v>
      </c>
      <c r="CM55" s="61" t="s">
        <v>167</v>
      </c>
      <c r="CN55" s="61" t="s">
        <v>167</v>
      </c>
      <c r="CO55" s="61" t="s">
        <v>167</v>
      </c>
      <c r="CP55" s="61" t="s">
        <v>167</v>
      </c>
      <c r="CQ55" s="61" t="s">
        <v>167</v>
      </c>
      <c r="CR55" s="61" t="s">
        <v>167</v>
      </c>
      <c r="CS55" s="61" t="s">
        <v>167</v>
      </c>
      <c r="CT55" s="61" t="s">
        <v>167</v>
      </c>
      <c r="CU55" s="61" t="s">
        <v>167</v>
      </c>
      <c r="CV55" s="61" t="s">
        <v>167</v>
      </c>
      <c r="CW55" s="61" t="s">
        <v>167</v>
      </c>
      <c r="CX55" s="61" t="s">
        <v>167</v>
      </c>
      <c r="CY55" s="61" t="s">
        <v>167</v>
      </c>
      <c r="CZ55" s="61" t="s">
        <v>167</v>
      </c>
    </row>
    <row r="56" spans="1:104" x14ac:dyDescent="0.2">
      <c r="A56" s="16" t="s">
        <v>404</v>
      </c>
      <c r="B56" s="9" t="s">
        <v>373</v>
      </c>
      <c r="C56" s="15" t="s">
        <v>367</v>
      </c>
      <c r="D56" s="15" t="s">
        <v>58</v>
      </c>
      <c r="E56" s="84" t="s">
        <v>167</v>
      </c>
      <c r="F56" s="61" t="s">
        <v>167</v>
      </c>
      <c r="G56" s="61" t="s">
        <v>167</v>
      </c>
      <c r="H56" s="61" t="s">
        <v>167</v>
      </c>
      <c r="I56" s="61" t="s">
        <v>167</v>
      </c>
      <c r="J56" s="61" t="s">
        <v>167</v>
      </c>
      <c r="K56" s="61" t="s">
        <v>167</v>
      </c>
      <c r="L56" s="61" t="s">
        <v>167</v>
      </c>
      <c r="M56" s="61" t="s">
        <v>167</v>
      </c>
      <c r="N56" s="61" t="s">
        <v>167</v>
      </c>
      <c r="O56" s="61" t="s">
        <v>167</v>
      </c>
      <c r="P56" s="61" t="s">
        <v>167</v>
      </c>
      <c r="Q56" s="61" t="s">
        <v>167</v>
      </c>
      <c r="R56" s="61" t="s">
        <v>167</v>
      </c>
      <c r="S56" s="61" t="s">
        <v>167</v>
      </c>
      <c r="T56" s="61" t="s">
        <v>167</v>
      </c>
      <c r="U56" s="61" t="s">
        <v>167</v>
      </c>
      <c r="V56" s="61" t="s">
        <v>167</v>
      </c>
      <c r="W56" s="61" t="s">
        <v>167</v>
      </c>
      <c r="X56" s="61" t="s">
        <v>167</v>
      </c>
      <c r="Y56" s="61" t="s">
        <v>167</v>
      </c>
      <c r="Z56" s="61" t="s">
        <v>167</v>
      </c>
      <c r="AA56" s="61" t="s">
        <v>167</v>
      </c>
      <c r="AB56" s="61" t="s">
        <v>167</v>
      </c>
      <c r="AC56" s="61" t="s">
        <v>167</v>
      </c>
      <c r="AD56" s="61" t="s">
        <v>167</v>
      </c>
      <c r="AE56" s="61" t="s">
        <v>167</v>
      </c>
      <c r="AF56" s="61" t="s">
        <v>167</v>
      </c>
      <c r="AG56" s="61" t="s">
        <v>167</v>
      </c>
      <c r="AH56" s="61" t="s">
        <v>167</v>
      </c>
      <c r="AI56" s="61" t="s">
        <v>167</v>
      </c>
      <c r="AJ56" s="61" t="s">
        <v>167</v>
      </c>
      <c r="AK56" s="61" t="s">
        <v>167</v>
      </c>
      <c r="AL56" s="61" t="s">
        <v>167</v>
      </c>
      <c r="AM56" s="61" t="s">
        <v>167</v>
      </c>
      <c r="AN56" s="61" t="s">
        <v>167</v>
      </c>
      <c r="AO56" s="61" t="s">
        <v>167</v>
      </c>
      <c r="AP56" s="61" t="s">
        <v>167</v>
      </c>
      <c r="AQ56" s="61" t="s">
        <v>167</v>
      </c>
      <c r="AR56" s="61" t="s">
        <v>167</v>
      </c>
      <c r="AS56" s="61" t="s">
        <v>167</v>
      </c>
      <c r="AT56" s="61" t="s">
        <v>167</v>
      </c>
      <c r="AU56" s="61" t="s">
        <v>167</v>
      </c>
      <c r="AV56" s="61" t="s">
        <v>167</v>
      </c>
      <c r="AW56" s="61" t="s">
        <v>167</v>
      </c>
      <c r="AX56" s="61" t="s">
        <v>167</v>
      </c>
      <c r="AY56" s="61" t="s">
        <v>167</v>
      </c>
      <c r="AZ56" s="61" t="s">
        <v>167</v>
      </c>
      <c r="BA56" s="61" t="s">
        <v>167</v>
      </c>
      <c r="BB56" s="61" t="s">
        <v>167</v>
      </c>
      <c r="BC56" s="61" t="s">
        <v>167</v>
      </c>
      <c r="BD56" s="61" t="s">
        <v>167</v>
      </c>
      <c r="BE56" s="61" t="s">
        <v>167</v>
      </c>
      <c r="BF56" s="61" t="s">
        <v>167</v>
      </c>
      <c r="BG56" s="61" t="s">
        <v>167</v>
      </c>
      <c r="BH56" s="61" t="s">
        <v>167</v>
      </c>
      <c r="BI56" s="61" t="s">
        <v>167</v>
      </c>
      <c r="BJ56" s="61" t="s">
        <v>167</v>
      </c>
      <c r="BK56" s="61" t="s">
        <v>167</v>
      </c>
      <c r="BL56" s="61" t="s">
        <v>167</v>
      </c>
      <c r="BM56" s="61" t="s">
        <v>167</v>
      </c>
      <c r="BN56" s="61" t="s">
        <v>167</v>
      </c>
      <c r="BO56" s="61" t="s">
        <v>167</v>
      </c>
      <c r="BP56" s="61" t="s">
        <v>167</v>
      </c>
      <c r="BQ56" s="61" t="s">
        <v>167</v>
      </c>
      <c r="BR56" s="61" t="s">
        <v>167</v>
      </c>
      <c r="BS56" s="61" t="s">
        <v>167</v>
      </c>
      <c r="BT56" s="61" t="s">
        <v>167</v>
      </c>
      <c r="BU56" s="61" t="s">
        <v>167</v>
      </c>
      <c r="BV56" s="61" t="s">
        <v>167</v>
      </c>
      <c r="BW56" s="61" t="s">
        <v>167</v>
      </c>
      <c r="BX56" s="61" t="s">
        <v>167</v>
      </c>
      <c r="BY56" s="61" t="s">
        <v>167</v>
      </c>
      <c r="BZ56" s="61" t="s">
        <v>167</v>
      </c>
      <c r="CA56" s="61" t="s">
        <v>167</v>
      </c>
      <c r="CB56" s="61" t="s">
        <v>167</v>
      </c>
      <c r="CC56" s="61" t="s">
        <v>167</v>
      </c>
      <c r="CD56" s="61" t="s">
        <v>167</v>
      </c>
      <c r="CE56" s="61" t="s">
        <v>167</v>
      </c>
      <c r="CF56" s="61" t="s">
        <v>167</v>
      </c>
      <c r="CG56" s="61" t="s">
        <v>167</v>
      </c>
      <c r="CH56" s="61" t="s">
        <v>167</v>
      </c>
      <c r="CI56" s="61" t="s">
        <v>167</v>
      </c>
      <c r="CJ56" s="61" t="s">
        <v>167</v>
      </c>
      <c r="CK56" s="61" t="s">
        <v>167</v>
      </c>
      <c r="CL56" s="61" t="s">
        <v>167</v>
      </c>
      <c r="CM56" s="61" t="s">
        <v>167</v>
      </c>
      <c r="CN56" s="61" t="s">
        <v>167</v>
      </c>
      <c r="CO56" s="61" t="s">
        <v>167</v>
      </c>
      <c r="CP56" s="61" t="s">
        <v>167</v>
      </c>
      <c r="CQ56" s="61" t="s">
        <v>167</v>
      </c>
      <c r="CR56" s="61" t="s">
        <v>167</v>
      </c>
      <c r="CS56" s="61" t="s">
        <v>167</v>
      </c>
      <c r="CT56" s="61" t="s">
        <v>167</v>
      </c>
      <c r="CU56" s="61" t="s">
        <v>167</v>
      </c>
      <c r="CV56" s="61" t="s">
        <v>167</v>
      </c>
      <c r="CW56" s="61" t="s">
        <v>167</v>
      </c>
      <c r="CX56" s="61" t="s">
        <v>167</v>
      </c>
      <c r="CY56" s="61" t="s">
        <v>167</v>
      </c>
      <c r="CZ56" s="61" t="s">
        <v>167</v>
      </c>
    </row>
    <row r="57" spans="1:104" ht="28.5" x14ac:dyDescent="0.2">
      <c r="A57" s="16" t="s">
        <v>405</v>
      </c>
      <c r="B57" s="9" t="s">
        <v>375</v>
      </c>
      <c r="C57" s="15" t="s">
        <v>376</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x14ac:dyDescent="0.2">
      <c r="A58" s="16" t="s">
        <v>406</v>
      </c>
      <c r="B58" s="9" t="s">
        <v>378</v>
      </c>
      <c r="C58" s="15" t="s">
        <v>379</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x14ac:dyDescent="0.2">
      <c r="A59" s="219"/>
      <c r="B59" s="219" t="s">
        <v>407</v>
      </c>
      <c r="C59" s="15" t="s">
        <v>408</v>
      </c>
      <c r="D59" s="15" t="s">
        <v>161</v>
      </c>
      <c r="E59" s="207" t="s">
        <v>162</v>
      </c>
      <c r="F59" s="208" t="s">
        <v>162</v>
      </c>
      <c r="G59" s="208" t="s">
        <v>162</v>
      </c>
      <c r="H59" s="208" t="s">
        <v>162</v>
      </c>
      <c r="I59" s="208" t="s">
        <v>162</v>
      </c>
      <c r="J59" s="208" t="s">
        <v>162</v>
      </c>
      <c r="K59" s="208" t="s">
        <v>162</v>
      </c>
      <c r="L59" s="208" t="s">
        <v>162</v>
      </c>
      <c r="M59" s="208" t="s">
        <v>162</v>
      </c>
      <c r="N59" s="208" t="s">
        <v>162</v>
      </c>
      <c r="O59" s="208" t="s">
        <v>162</v>
      </c>
      <c r="P59" s="208" t="s">
        <v>162</v>
      </c>
      <c r="Q59" s="208" t="s">
        <v>162</v>
      </c>
      <c r="R59" s="208" t="s">
        <v>162</v>
      </c>
      <c r="S59" s="208" t="s">
        <v>162</v>
      </c>
      <c r="T59" s="208" t="s">
        <v>162</v>
      </c>
      <c r="U59" s="208" t="s">
        <v>162</v>
      </c>
      <c r="V59" s="208" t="s">
        <v>162</v>
      </c>
      <c r="W59" s="208" t="s">
        <v>162</v>
      </c>
      <c r="X59" s="208" t="s">
        <v>162</v>
      </c>
      <c r="Y59" s="208" t="s">
        <v>162</v>
      </c>
      <c r="Z59" s="208" t="s">
        <v>162</v>
      </c>
      <c r="AA59" s="208" t="s">
        <v>162</v>
      </c>
      <c r="AB59" s="208" t="s">
        <v>162</v>
      </c>
      <c r="AC59" s="208" t="s">
        <v>162</v>
      </c>
      <c r="AD59" s="208" t="s">
        <v>162</v>
      </c>
      <c r="AE59" s="208" t="s">
        <v>162</v>
      </c>
      <c r="AF59" s="208" t="s">
        <v>162</v>
      </c>
      <c r="AG59" s="208" t="s">
        <v>162</v>
      </c>
      <c r="AH59" s="208" t="s">
        <v>162</v>
      </c>
      <c r="AI59" s="208" t="s">
        <v>162</v>
      </c>
      <c r="AJ59" s="208" t="s">
        <v>162</v>
      </c>
      <c r="AK59" s="208" t="s">
        <v>162</v>
      </c>
      <c r="AL59" s="208" t="s">
        <v>162</v>
      </c>
      <c r="AM59" s="208" t="s">
        <v>162</v>
      </c>
      <c r="AN59" s="208" t="s">
        <v>162</v>
      </c>
      <c r="AO59" s="208" t="s">
        <v>162</v>
      </c>
      <c r="AP59" s="208" t="s">
        <v>162</v>
      </c>
      <c r="AQ59" s="208" t="s">
        <v>162</v>
      </c>
      <c r="AR59" s="208" t="s">
        <v>162</v>
      </c>
      <c r="AS59" s="208" t="s">
        <v>162</v>
      </c>
      <c r="AT59" s="208" t="s">
        <v>162</v>
      </c>
      <c r="AU59" s="208" t="s">
        <v>162</v>
      </c>
      <c r="AV59" s="208" t="s">
        <v>162</v>
      </c>
      <c r="AW59" s="208" t="s">
        <v>162</v>
      </c>
      <c r="AX59" s="208" t="s">
        <v>162</v>
      </c>
      <c r="AY59" s="208" t="s">
        <v>162</v>
      </c>
      <c r="AZ59" s="208" t="s">
        <v>162</v>
      </c>
      <c r="BA59" s="208" t="s">
        <v>162</v>
      </c>
      <c r="BB59" s="208" t="s">
        <v>162</v>
      </c>
      <c r="BC59" s="208" t="s">
        <v>162</v>
      </c>
      <c r="BD59" s="208" t="s">
        <v>162</v>
      </c>
      <c r="BE59" s="208" t="s">
        <v>162</v>
      </c>
      <c r="BF59" s="208" t="s">
        <v>162</v>
      </c>
      <c r="BG59" s="208" t="s">
        <v>162</v>
      </c>
      <c r="BH59" s="208" t="s">
        <v>162</v>
      </c>
      <c r="BI59" s="208" t="s">
        <v>162</v>
      </c>
      <c r="BJ59" s="208" t="s">
        <v>162</v>
      </c>
      <c r="BK59" s="208" t="s">
        <v>162</v>
      </c>
      <c r="BL59" s="208" t="s">
        <v>162</v>
      </c>
      <c r="BM59" s="208" t="s">
        <v>162</v>
      </c>
      <c r="BN59" s="208" t="s">
        <v>162</v>
      </c>
      <c r="BO59" s="208" t="s">
        <v>162</v>
      </c>
      <c r="BP59" s="208" t="s">
        <v>162</v>
      </c>
      <c r="BQ59" s="208" t="s">
        <v>162</v>
      </c>
      <c r="BR59" s="208" t="s">
        <v>162</v>
      </c>
      <c r="BS59" s="208" t="s">
        <v>162</v>
      </c>
      <c r="BT59" s="208" t="s">
        <v>162</v>
      </c>
      <c r="BU59" s="208" t="s">
        <v>162</v>
      </c>
      <c r="BV59" s="208" t="s">
        <v>162</v>
      </c>
      <c r="BW59" s="208" t="s">
        <v>162</v>
      </c>
      <c r="BX59" s="208" t="s">
        <v>162</v>
      </c>
      <c r="BY59" s="208" t="s">
        <v>162</v>
      </c>
      <c r="BZ59" s="208" t="s">
        <v>162</v>
      </c>
      <c r="CA59" s="208" t="s">
        <v>162</v>
      </c>
      <c r="CB59" s="208" t="s">
        <v>162</v>
      </c>
      <c r="CC59" s="208" t="s">
        <v>162</v>
      </c>
      <c r="CD59" s="208" t="s">
        <v>162</v>
      </c>
      <c r="CE59" s="208" t="s">
        <v>162</v>
      </c>
      <c r="CF59" s="208" t="s">
        <v>162</v>
      </c>
      <c r="CG59" s="208" t="s">
        <v>162</v>
      </c>
      <c r="CH59" s="208" t="s">
        <v>162</v>
      </c>
      <c r="CI59" s="208" t="s">
        <v>162</v>
      </c>
      <c r="CJ59" s="208" t="s">
        <v>162</v>
      </c>
      <c r="CK59" s="208" t="s">
        <v>162</v>
      </c>
      <c r="CL59" s="208" t="s">
        <v>162</v>
      </c>
      <c r="CM59" s="208" t="s">
        <v>162</v>
      </c>
      <c r="CN59" s="208" t="s">
        <v>162</v>
      </c>
      <c r="CO59" s="208" t="s">
        <v>162</v>
      </c>
      <c r="CP59" s="208" t="s">
        <v>162</v>
      </c>
      <c r="CQ59" s="208" t="s">
        <v>162</v>
      </c>
      <c r="CR59" s="208" t="s">
        <v>162</v>
      </c>
      <c r="CS59" s="208" t="s">
        <v>162</v>
      </c>
      <c r="CT59" s="208" t="s">
        <v>162</v>
      </c>
      <c r="CU59" s="208" t="s">
        <v>162</v>
      </c>
      <c r="CV59" s="208" t="s">
        <v>162</v>
      </c>
      <c r="CW59" s="208" t="s">
        <v>162</v>
      </c>
      <c r="CX59" s="208" t="s">
        <v>162</v>
      </c>
      <c r="CY59" s="208" t="s">
        <v>162</v>
      </c>
      <c r="CZ59" s="208" t="s">
        <v>162</v>
      </c>
    </row>
    <row r="60" spans="1:104" x14ac:dyDescent="0.2">
      <c r="A60" s="16" t="s">
        <v>409</v>
      </c>
      <c r="B60" s="9" t="s">
        <v>366</v>
      </c>
      <c r="C60" s="15" t="s">
        <v>367</v>
      </c>
      <c r="D60" s="15" t="s">
        <v>58</v>
      </c>
      <c r="E60" s="84" t="s">
        <v>167</v>
      </c>
      <c r="F60" s="61" t="s">
        <v>167</v>
      </c>
      <c r="G60" s="61" t="s">
        <v>167</v>
      </c>
      <c r="H60" s="61" t="s">
        <v>167</v>
      </c>
      <c r="I60" s="61" t="s">
        <v>167</v>
      </c>
      <c r="J60" s="61" t="s">
        <v>167</v>
      </c>
      <c r="K60" s="61" t="s">
        <v>167</v>
      </c>
      <c r="L60" s="61" t="s">
        <v>167</v>
      </c>
      <c r="M60" s="61" t="s">
        <v>167</v>
      </c>
      <c r="N60" s="61" t="s">
        <v>167</v>
      </c>
      <c r="O60" s="61" t="s">
        <v>167</v>
      </c>
      <c r="P60" s="61" t="s">
        <v>167</v>
      </c>
      <c r="Q60" s="61" t="s">
        <v>167</v>
      </c>
      <c r="R60" s="61" t="s">
        <v>167</v>
      </c>
      <c r="S60" s="61" t="s">
        <v>167</v>
      </c>
      <c r="T60" s="61" t="s">
        <v>167</v>
      </c>
      <c r="U60" s="61" t="s">
        <v>167</v>
      </c>
      <c r="V60" s="61" t="s">
        <v>167</v>
      </c>
      <c r="W60" s="61" t="s">
        <v>167</v>
      </c>
      <c r="X60" s="61" t="s">
        <v>167</v>
      </c>
      <c r="Y60" s="61" t="s">
        <v>167</v>
      </c>
      <c r="Z60" s="61" t="s">
        <v>167</v>
      </c>
      <c r="AA60" s="61" t="s">
        <v>167</v>
      </c>
      <c r="AB60" s="61" t="s">
        <v>167</v>
      </c>
      <c r="AC60" s="61" t="s">
        <v>167</v>
      </c>
      <c r="AD60" s="61" t="s">
        <v>167</v>
      </c>
      <c r="AE60" s="61" t="s">
        <v>167</v>
      </c>
      <c r="AF60" s="61" t="s">
        <v>167</v>
      </c>
      <c r="AG60" s="61" t="s">
        <v>167</v>
      </c>
      <c r="AH60" s="61" t="s">
        <v>167</v>
      </c>
      <c r="AI60" s="61" t="s">
        <v>167</v>
      </c>
      <c r="AJ60" s="61" t="s">
        <v>167</v>
      </c>
      <c r="AK60" s="61" t="s">
        <v>167</v>
      </c>
      <c r="AL60" s="61" t="s">
        <v>167</v>
      </c>
      <c r="AM60" s="61" t="s">
        <v>167</v>
      </c>
      <c r="AN60" s="61" t="s">
        <v>167</v>
      </c>
      <c r="AO60" s="61" t="s">
        <v>167</v>
      </c>
      <c r="AP60" s="61" t="s">
        <v>167</v>
      </c>
      <c r="AQ60" s="61" t="s">
        <v>167</v>
      </c>
      <c r="AR60" s="61" t="s">
        <v>167</v>
      </c>
      <c r="AS60" s="61" t="s">
        <v>167</v>
      </c>
      <c r="AT60" s="61" t="s">
        <v>167</v>
      </c>
      <c r="AU60" s="61" t="s">
        <v>167</v>
      </c>
      <c r="AV60" s="61" t="s">
        <v>167</v>
      </c>
      <c r="AW60" s="61" t="s">
        <v>167</v>
      </c>
      <c r="AX60" s="61" t="s">
        <v>167</v>
      </c>
      <c r="AY60" s="61" t="s">
        <v>167</v>
      </c>
      <c r="AZ60" s="61" t="s">
        <v>167</v>
      </c>
      <c r="BA60" s="61" t="s">
        <v>167</v>
      </c>
      <c r="BB60" s="61" t="s">
        <v>167</v>
      </c>
      <c r="BC60" s="61" t="s">
        <v>167</v>
      </c>
      <c r="BD60" s="61" t="s">
        <v>167</v>
      </c>
      <c r="BE60" s="61" t="s">
        <v>167</v>
      </c>
      <c r="BF60" s="61" t="s">
        <v>167</v>
      </c>
      <c r="BG60" s="61" t="s">
        <v>167</v>
      </c>
      <c r="BH60" s="61" t="s">
        <v>167</v>
      </c>
      <c r="BI60" s="61" t="s">
        <v>167</v>
      </c>
      <c r="BJ60" s="61" t="s">
        <v>167</v>
      </c>
      <c r="BK60" s="61" t="s">
        <v>167</v>
      </c>
      <c r="BL60" s="61" t="s">
        <v>167</v>
      </c>
      <c r="BM60" s="61" t="s">
        <v>167</v>
      </c>
      <c r="BN60" s="61" t="s">
        <v>167</v>
      </c>
      <c r="BO60" s="61" t="s">
        <v>167</v>
      </c>
      <c r="BP60" s="61" t="s">
        <v>167</v>
      </c>
      <c r="BQ60" s="61" t="s">
        <v>167</v>
      </c>
      <c r="BR60" s="61" t="s">
        <v>167</v>
      </c>
      <c r="BS60" s="61" t="s">
        <v>167</v>
      </c>
      <c r="BT60" s="61" t="s">
        <v>167</v>
      </c>
      <c r="BU60" s="61" t="s">
        <v>167</v>
      </c>
      <c r="BV60" s="61" t="s">
        <v>167</v>
      </c>
      <c r="BW60" s="61" t="s">
        <v>167</v>
      </c>
      <c r="BX60" s="61" t="s">
        <v>167</v>
      </c>
      <c r="BY60" s="61" t="s">
        <v>167</v>
      </c>
      <c r="BZ60" s="61" t="s">
        <v>167</v>
      </c>
      <c r="CA60" s="61" t="s">
        <v>167</v>
      </c>
      <c r="CB60" s="61" t="s">
        <v>167</v>
      </c>
      <c r="CC60" s="61" t="s">
        <v>167</v>
      </c>
      <c r="CD60" s="61" t="s">
        <v>167</v>
      </c>
      <c r="CE60" s="61" t="s">
        <v>167</v>
      </c>
      <c r="CF60" s="61" t="s">
        <v>167</v>
      </c>
      <c r="CG60" s="61" t="s">
        <v>167</v>
      </c>
      <c r="CH60" s="61" t="s">
        <v>167</v>
      </c>
      <c r="CI60" s="61" t="s">
        <v>167</v>
      </c>
      <c r="CJ60" s="61" t="s">
        <v>167</v>
      </c>
      <c r="CK60" s="61" t="s">
        <v>167</v>
      </c>
      <c r="CL60" s="61" t="s">
        <v>167</v>
      </c>
      <c r="CM60" s="61" t="s">
        <v>167</v>
      </c>
      <c r="CN60" s="61" t="s">
        <v>167</v>
      </c>
      <c r="CO60" s="61" t="s">
        <v>167</v>
      </c>
      <c r="CP60" s="61" t="s">
        <v>167</v>
      </c>
      <c r="CQ60" s="61" t="s">
        <v>167</v>
      </c>
      <c r="CR60" s="61" t="s">
        <v>167</v>
      </c>
      <c r="CS60" s="61" t="s">
        <v>167</v>
      </c>
      <c r="CT60" s="61" t="s">
        <v>167</v>
      </c>
      <c r="CU60" s="61" t="s">
        <v>167</v>
      </c>
      <c r="CV60" s="61" t="s">
        <v>167</v>
      </c>
      <c r="CW60" s="61" t="s">
        <v>167</v>
      </c>
      <c r="CX60" s="61" t="s">
        <v>167</v>
      </c>
      <c r="CY60" s="61" t="s">
        <v>167</v>
      </c>
      <c r="CZ60" s="61" t="s">
        <v>167</v>
      </c>
    </row>
    <row r="61" spans="1:104" x14ac:dyDescent="0.2">
      <c r="A61" s="16" t="s">
        <v>410</v>
      </c>
      <c r="B61" s="9" t="s">
        <v>369</v>
      </c>
      <c r="C61" s="15" t="s">
        <v>367</v>
      </c>
      <c r="D61" s="15" t="s">
        <v>58</v>
      </c>
      <c r="E61" s="84" t="s">
        <v>167</v>
      </c>
      <c r="F61" s="61" t="s">
        <v>167</v>
      </c>
      <c r="G61" s="61" t="s">
        <v>167</v>
      </c>
      <c r="H61" s="61" t="s">
        <v>167</v>
      </c>
      <c r="I61" s="61" t="s">
        <v>167</v>
      </c>
      <c r="J61" s="61" t="s">
        <v>167</v>
      </c>
      <c r="K61" s="61" t="s">
        <v>167</v>
      </c>
      <c r="L61" s="61" t="s">
        <v>167</v>
      </c>
      <c r="M61" s="61" t="s">
        <v>167</v>
      </c>
      <c r="N61" s="61" t="s">
        <v>167</v>
      </c>
      <c r="O61" s="61" t="s">
        <v>167</v>
      </c>
      <c r="P61" s="61" t="s">
        <v>167</v>
      </c>
      <c r="Q61" s="61" t="s">
        <v>167</v>
      </c>
      <c r="R61" s="61" t="s">
        <v>167</v>
      </c>
      <c r="S61" s="61" t="s">
        <v>167</v>
      </c>
      <c r="T61" s="61" t="s">
        <v>167</v>
      </c>
      <c r="U61" s="61" t="s">
        <v>167</v>
      </c>
      <c r="V61" s="61" t="s">
        <v>167</v>
      </c>
      <c r="W61" s="61" t="s">
        <v>167</v>
      </c>
      <c r="X61" s="61" t="s">
        <v>167</v>
      </c>
      <c r="Y61" s="61" t="s">
        <v>167</v>
      </c>
      <c r="Z61" s="61" t="s">
        <v>167</v>
      </c>
      <c r="AA61" s="61" t="s">
        <v>167</v>
      </c>
      <c r="AB61" s="61" t="s">
        <v>167</v>
      </c>
      <c r="AC61" s="61" t="s">
        <v>167</v>
      </c>
      <c r="AD61" s="61" t="s">
        <v>167</v>
      </c>
      <c r="AE61" s="61" t="s">
        <v>167</v>
      </c>
      <c r="AF61" s="61" t="s">
        <v>167</v>
      </c>
      <c r="AG61" s="61" t="s">
        <v>167</v>
      </c>
      <c r="AH61" s="61" t="s">
        <v>167</v>
      </c>
      <c r="AI61" s="61" t="s">
        <v>167</v>
      </c>
      <c r="AJ61" s="61" t="s">
        <v>167</v>
      </c>
      <c r="AK61" s="61" t="s">
        <v>167</v>
      </c>
      <c r="AL61" s="61" t="s">
        <v>167</v>
      </c>
      <c r="AM61" s="61" t="s">
        <v>167</v>
      </c>
      <c r="AN61" s="61" t="s">
        <v>167</v>
      </c>
      <c r="AO61" s="61" t="s">
        <v>167</v>
      </c>
      <c r="AP61" s="61" t="s">
        <v>167</v>
      </c>
      <c r="AQ61" s="61" t="s">
        <v>167</v>
      </c>
      <c r="AR61" s="61" t="s">
        <v>167</v>
      </c>
      <c r="AS61" s="61" t="s">
        <v>167</v>
      </c>
      <c r="AT61" s="61" t="s">
        <v>167</v>
      </c>
      <c r="AU61" s="61" t="s">
        <v>167</v>
      </c>
      <c r="AV61" s="61" t="s">
        <v>167</v>
      </c>
      <c r="AW61" s="61" t="s">
        <v>167</v>
      </c>
      <c r="AX61" s="61" t="s">
        <v>167</v>
      </c>
      <c r="AY61" s="61" t="s">
        <v>167</v>
      </c>
      <c r="AZ61" s="61" t="s">
        <v>167</v>
      </c>
      <c r="BA61" s="61" t="s">
        <v>167</v>
      </c>
      <c r="BB61" s="61" t="s">
        <v>167</v>
      </c>
      <c r="BC61" s="61" t="s">
        <v>167</v>
      </c>
      <c r="BD61" s="61" t="s">
        <v>167</v>
      </c>
      <c r="BE61" s="61" t="s">
        <v>167</v>
      </c>
      <c r="BF61" s="61" t="s">
        <v>167</v>
      </c>
      <c r="BG61" s="61" t="s">
        <v>167</v>
      </c>
      <c r="BH61" s="61" t="s">
        <v>167</v>
      </c>
      <c r="BI61" s="61" t="s">
        <v>167</v>
      </c>
      <c r="BJ61" s="61" t="s">
        <v>167</v>
      </c>
      <c r="BK61" s="61" t="s">
        <v>167</v>
      </c>
      <c r="BL61" s="61" t="s">
        <v>167</v>
      </c>
      <c r="BM61" s="61" t="s">
        <v>167</v>
      </c>
      <c r="BN61" s="61" t="s">
        <v>167</v>
      </c>
      <c r="BO61" s="61" t="s">
        <v>167</v>
      </c>
      <c r="BP61" s="61" t="s">
        <v>167</v>
      </c>
      <c r="BQ61" s="61" t="s">
        <v>167</v>
      </c>
      <c r="BR61" s="61" t="s">
        <v>167</v>
      </c>
      <c r="BS61" s="61" t="s">
        <v>167</v>
      </c>
      <c r="BT61" s="61" t="s">
        <v>167</v>
      </c>
      <c r="BU61" s="61" t="s">
        <v>167</v>
      </c>
      <c r="BV61" s="61" t="s">
        <v>167</v>
      </c>
      <c r="BW61" s="61" t="s">
        <v>167</v>
      </c>
      <c r="BX61" s="61" t="s">
        <v>167</v>
      </c>
      <c r="BY61" s="61" t="s">
        <v>167</v>
      </c>
      <c r="BZ61" s="61" t="s">
        <v>167</v>
      </c>
      <c r="CA61" s="61" t="s">
        <v>167</v>
      </c>
      <c r="CB61" s="61" t="s">
        <v>167</v>
      </c>
      <c r="CC61" s="61" t="s">
        <v>167</v>
      </c>
      <c r="CD61" s="61" t="s">
        <v>167</v>
      </c>
      <c r="CE61" s="61" t="s">
        <v>167</v>
      </c>
      <c r="CF61" s="61" t="s">
        <v>167</v>
      </c>
      <c r="CG61" s="61" t="s">
        <v>167</v>
      </c>
      <c r="CH61" s="61" t="s">
        <v>167</v>
      </c>
      <c r="CI61" s="61" t="s">
        <v>167</v>
      </c>
      <c r="CJ61" s="61" t="s">
        <v>167</v>
      </c>
      <c r="CK61" s="61" t="s">
        <v>167</v>
      </c>
      <c r="CL61" s="61" t="s">
        <v>167</v>
      </c>
      <c r="CM61" s="61" t="s">
        <v>167</v>
      </c>
      <c r="CN61" s="61" t="s">
        <v>167</v>
      </c>
      <c r="CO61" s="61" t="s">
        <v>167</v>
      </c>
      <c r="CP61" s="61" t="s">
        <v>167</v>
      </c>
      <c r="CQ61" s="61" t="s">
        <v>167</v>
      </c>
      <c r="CR61" s="61" t="s">
        <v>167</v>
      </c>
      <c r="CS61" s="61" t="s">
        <v>167</v>
      </c>
      <c r="CT61" s="61" t="s">
        <v>167</v>
      </c>
      <c r="CU61" s="61" t="s">
        <v>167</v>
      </c>
      <c r="CV61" s="61" t="s">
        <v>167</v>
      </c>
      <c r="CW61" s="61" t="s">
        <v>167</v>
      </c>
      <c r="CX61" s="61" t="s">
        <v>167</v>
      </c>
      <c r="CY61" s="61" t="s">
        <v>167</v>
      </c>
      <c r="CZ61" s="61" t="s">
        <v>167</v>
      </c>
    </row>
    <row r="62" spans="1:104" x14ac:dyDescent="0.2">
      <c r="A62" s="16" t="s">
        <v>411</v>
      </c>
      <c r="B62" s="9" t="s">
        <v>371</v>
      </c>
      <c r="C62" s="15" t="s">
        <v>367</v>
      </c>
      <c r="D62" s="15" t="s">
        <v>58</v>
      </c>
      <c r="E62" s="84" t="s">
        <v>167</v>
      </c>
      <c r="F62" s="61" t="s">
        <v>167</v>
      </c>
      <c r="G62" s="61" t="s">
        <v>167</v>
      </c>
      <c r="H62" s="61" t="s">
        <v>167</v>
      </c>
      <c r="I62" s="61" t="s">
        <v>167</v>
      </c>
      <c r="J62" s="61" t="s">
        <v>167</v>
      </c>
      <c r="K62" s="61" t="s">
        <v>167</v>
      </c>
      <c r="L62" s="61" t="s">
        <v>167</v>
      </c>
      <c r="M62" s="61" t="s">
        <v>167</v>
      </c>
      <c r="N62" s="61" t="s">
        <v>167</v>
      </c>
      <c r="O62" s="61" t="s">
        <v>167</v>
      </c>
      <c r="P62" s="61" t="s">
        <v>167</v>
      </c>
      <c r="Q62" s="61" t="s">
        <v>167</v>
      </c>
      <c r="R62" s="61" t="s">
        <v>167</v>
      </c>
      <c r="S62" s="61" t="s">
        <v>167</v>
      </c>
      <c r="T62" s="61" t="s">
        <v>167</v>
      </c>
      <c r="U62" s="61" t="s">
        <v>167</v>
      </c>
      <c r="V62" s="61" t="s">
        <v>167</v>
      </c>
      <c r="W62" s="61" t="s">
        <v>167</v>
      </c>
      <c r="X62" s="61" t="s">
        <v>167</v>
      </c>
      <c r="Y62" s="61" t="s">
        <v>167</v>
      </c>
      <c r="Z62" s="61" t="s">
        <v>167</v>
      </c>
      <c r="AA62" s="61" t="s">
        <v>167</v>
      </c>
      <c r="AB62" s="61" t="s">
        <v>167</v>
      </c>
      <c r="AC62" s="61" t="s">
        <v>167</v>
      </c>
      <c r="AD62" s="61" t="s">
        <v>167</v>
      </c>
      <c r="AE62" s="61" t="s">
        <v>167</v>
      </c>
      <c r="AF62" s="61" t="s">
        <v>167</v>
      </c>
      <c r="AG62" s="61" t="s">
        <v>167</v>
      </c>
      <c r="AH62" s="61" t="s">
        <v>167</v>
      </c>
      <c r="AI62" s="61" t="s">
        <v>167</v>
      </c>
      <c r="AJ62" s="61" t="s">
        <v>167</v>
      </c>
      <c r="AK62" s="61" t="s">
        <v>167</v>
      </c>
      <c r="AL62" s="61" t="s">
        <v>167</v>
      </c>
      <c r="AM62" s="61" t="s">
        <v>167</v>
      </c>
      <c r="AN62" s="61" t="s">
        <v>167</v>
      </c>
      <c r="AO62" s="61" t="s">
        <v>167</v>
      </c>
      <c r="AP62" s="61" t="s">
        <v>167</v>
      </c>
      <c r="AQ62" s="61" t="s">
        <v>167</v>
      </c>
      <c r="AR62" s="61" t="s">
        <v>167</v>
      </c>
      <c r="AS62" s="61" t="s">
        <v>167</v>
      </c>
      <c r="AT62" s="61" t="s">
        <v>167</v>
      </c>
      <c r="AU62" s="61" t="s">
        <v>167</v>
      </c>
      <c r="AV62" s="61" t="s">
        <v>167</v>
      </c>
      <c r="AW62" s="61" t="s">
        <v>167</v>
      </c>
      <c r="AX62" s="61" t="s">
        <v>167</v>
      </c>
      <c r="AY62" s="61" t="s">
        <v>167</v>
      </c>
      <c r="AZ62" s="61" t="s">
        <v>167</v>
      </c>
      <c r="BA62" s="61" t="s">
        <v>167</v>
      </c>
      <c r="BB62" s="61" t="s">
        <v>167</v>
      </c>
      <c r="BC62" s="61" t="s">
        <v>167</v>
      </c>
      <c r="BD62" s="61" t="s">
        <v>167</v>
      </c>
      <c r="BE62" s="61" t="s">
        <v>167</v>
      </c>
      <c r="BF62" s="61" t="s">
        <v>167</v>
      </c>
      <c r="BG62" s="61" t="s">
        <v>167</v>
      </c>
      <c r="BH62" s="61" t="s">
        <v>167</v>
      </c>
      <c r="BI62" s="61" t="s">
        <v>167</v>
      </c>
      <c r="BJ62" s="61" t="s">
        <v>167</v>
      </c>
      <c r="BK62" s="61" t="s">
        <v>167</v>
      </c>
      <c r="BL62" s="61" t="s">
        <v>167</v>
      </c>
      <c r="BM62" s="61" t="s">
        <v>167</v>
      </c>
      <c r="BN62" s="61" t="s">
        <v>167</v>
      </c>
      <c r="BO62" s="61" t="s">
        <v>167</v>
      </c>
      <c r="BP62" s="61" t="s">
        <v>167</v>
      </c>
      <c r="BQ62" s="61" t="s">
        <v>167</v>
      </c>
      <c r="BR62" s="61" t="s">
        <v>167</v>
      </c>
      <c r="BS62" s="61" t="s">
        <v>167</v>
      </c>
      <c r="BT62" s="61" t="s">
        <v>167</v>
      </c>
      <c r="BU62" s="61" t="s">
        <v>167</v>
      </c>
      <c r="BV62" s="61" t="s">
        <v>167</v>
      </c>
      <c r="BW62" s="61" t="s">
        <v>167</v>
      </c>
      <c r="BX62" s="61" t="s">
        <v>167</v>
      </c>
      <c r="BY62" s="61" t="s">
        <v>167</v>
      </c>
      <c r="BZ62" s="61" t="s">
        <v>167</v>
      </c>
      <c r="CA62" s="61" t="s">
        <v>167</v>
      </c>
      <c r="CB62" s="61" t="s">
        <v>167</v>
      </c>
      <c r="CC62" s="61" t="s">
        <v>167</v>
      </c>
      <c r="CD62" s="61" t="s">
        <v>167</v>
      </c>
      <c r="CE62" s="61" t="s">
        <v>167</v>
      </c>
      <c r="CF62" s="61" t="s">
        <v>167</v>
      </c>
      <c r="CG62" s="61" t="s">
        <v>167</v>
      </c>
      <c r="CH62" s="61" t="s">
        <v>167</v>
      </c>
      <c r="CI62" s="61" t="s">
        <v>167</v>
      </c>
      <c r="CJ62" s="61" t="s">
        <v>167</v>
      </c>
      <c r="CK62" s="61" t="s">
        <v>167</v>
      </c>
      <c r="CL62" s="61" t="s">
        <v>167</v>
      </c>
      <c r="CM62" s="61" t="s">
        <v>167</v>
      </c>
      <c r="CN62" s="61" t="s">
        <v>167</v>
      </c>
      <c r="CO62" s="61" t="s">
        <v>167</v>
      </c>
      <c r="CP62" s="61" t="s">
        <v>167</v>
      </c>
      <c r="CQ62" s="61" t="s">
        <v>167</v>
      </c>
      <c r="CR62" s="61" t="s">
        <v>167</v>
      </c>
      <c r="CS62" s="61" t="s">
        <v>167</v>
      </c>
      <c r="CT62" s="61" t="s">
        <v>167</v>
      </c>
      <c r="CU62" s="61" t="s">
        <v>167</v>
      </c>
      <c r="CV62" s="61" t="s">
        <v>167</v>
      </c>
      <c r="CW62" s="61" t="s">
        <v>167</v>
      </c>
      <c r="CX62" s="61" t="s">
        <v>167</v>
      </c>
      <c r="CY62" s="61" t="s">
        <v>167</v>
      </c>
      <c r="CZ62" s="61" t="s">
        <v>167</v>
      </c>
    </row>
    <row r="63" spans="1:104" x14ac:dyDescent="0.2">
      <c r="A63" s="16" t="s">
        <v>412</v>
      </c>
      <c r="B63" s="9" t="s">
        <v>373</v>
      </c>
      <c r="C63" s="15" t="s">
        <v>367</v>
      </c>
      <c r="D63" s="15" t="s">
        <v>58</v>
      </c>
      <c r="E63" s="84" t="s">
        <v>167</v>
      </c>
      <c r="F63" s="61" t="s">
        <v>167</v>
      </c>
      <c r="G63" s="61" t="s">
        <v>167</v>
      </c>
      <c r="H63" s="61" t="s">
        <v>167</v>
      </c>
      <c r="I63" s="61" t="s">
        <v>167</v>
      </c>
      <c r="J63" s="61" t="s">
        <v>167</v>
      </c>
      <c r="K63" s="61" t="s">
        <v>167</v>
      </c>
      <c r="L63" s="61" t="s">
        <v>167</v>
      </c>
      <c r="M63" s="61" t="s">
        <v>167</v>
      </c>
      <c r="N63" s="61" t="s">
        <v>167</v>
      </c>
      <c r="O63" s="61" t="s">
        <v>167</v>
      </c>
      <c r="P63" s="61" t="s">
        <v>167</v>
      </c>
      <c r="Q63" s="61" t="s">
        <v>167</v>
      </c>
      <c r="R63" s="61" t="s">
        <v>167</v>
      </c>
      <c r="S63" s="61" t="s">
        <v>167</v>
      </c>
      <c r="T63" s="61" t="s">
        <v>167</v>
      </c>
      <c r="U63" s="61" t="s">
        <v>167</v>
      </c>
      <c r="V63" s="61" t="s">
        <v>167</v>
      </c>
      <c r="W63" s="61" t="s">
        <v>167</v>
      </c>
      <c r="X63" s="61" t="s">
        <v>167</v>
      </c>
      <c r="Y63" s="61" t="s">
        <v>167</v>
      </c>
      <c r="Z63" s="61" t="s">
        <v>167</v>
      </c>
      <c r="AA63" s="61" t="s">
        <v>167</v>
      </c>
      <c r="AB63" s="61" t="s">
        <v>167</v>
      </c>
      <c r="AC63" s="61" t="s">
        <v>167</v>
      </c>
      <c r="AD63" s="61" t="s">
        <v>167</v>
      </c>
      <c r="AE63" s="61" t="s">
        <v>167</v>
      </c>
      <c r="AF63" s="61" t="s">
        <v>167</v>
      </c>
      <c r="AG63" s="61" t="s">
        <v>167</v>
      </c>
      <c r="AH63" s="61" t="s">
        <v>167</v>
      </c>
      <c r="AI63" s="61" t="s">
        <v>167</v>
      </c>
      <c r="AJ63" s="61" t="s">
        <v>167</v>
      </c>
      <c r="AK63" s="61" t="s">
        <v>167</v>
      </c>
      <c r="AL63" s="61" t="s">
        <v>167</v>
      </c>
      <c r="AM63" s="61" t="s">
        <v>167</v>
      </c>
      <c r="AN63" s="61" t="s">
        <v>167</v>
      </c>
      <c r="AO63" s="61" t="s">
        <v>167</v>
      </c>
      <c r="AP63" s="61" t="s">
        <v>167</v>
      </c>
      <c r="AQ63" s="61" t="s">
        <v>167</v>
      </c>
      <c r="AR63" s="61" t="s">
        <v>167</v>
      </c>
      <c r="AS63" s="61" t="s">
        <v>167</v>
      </c>
      <c r="AT63" s="61" t="s">
        <v>167</v>
      </c>
      <c r="AU63" s="61" t="s">
        <v>167</v>
      </c>
      <c r="AV63" s="61" t="s">
        <v>167</v>
      </c>
      <c r="AW63" s="61" t="s">
        <v>167</v>
      </c>
      <c r="AX63" s="61" t="s">
        <v>167</v>
      </c>
      <c r="AY63" s="61" t="s">
        <v>167</v>
      </c>
      <c r="AZ63" s="61" t="s">
        <v>167</v>
      </c>
      <c r="BA63" s="61" t="s">
        <v>167</v>
      </c>
      <c r="BB63" s="61" t="s">
        <v>167</v>
      </c>
      <c r="BC63" s="61" t="s">
        <v>167</v>
      </c>
      <c r="BD63" s="61" t="s">
        <v>167</v>
      </c>
      <c r="BE63" s="61" t="s">
        <v>167</v>
      </c>
      <c r="BF63" s="61" t="s">
        <v>167</v>
      </c>
      <c r="BG63" s="61" t="s">
        <v>167</v>
      </c>
      <c r="BH63" s="61" t="s">
        <v>167</v>
      </c>
      <c r="BI63" s="61" t="s">
        <v>167</v>
      </c>
      <c r="BJ63" s="61" t="s">
        <v>167</v>
      </c>
      <c r="BK63" s="61" t="s">
        <v>167</v>
      </c>
      <c r="BL63" s="61" t="s">
        <v>167</v>
      </c>
      <c r="BM63" s="61" t="s">
        <v>167</v>
      </c>
      <c r="BN63" s="61" t="s">
        <v>167</v>
      </c>
      <c r="BO63" s="61" t="s">
        <v>167</v>
      </c>
      <c r="BP63" s="61" t="s">
        <v>167</v>
      </c>
      <c r="BQ63" s="61" t="s">
        <v>167</v>
      </c>
      <c r="BR63" s="61" t="s">
        <v>167</v>
      </c>
      <c r="BS63" s="61" t="s">
        <v>167</v>
      </c>
      <c r="BT63" s="61" t="s">
        <v>167</v>
      </c>
      <c r="BU63" s="61" t="s">
        <v>167</v>
      </c>
      <c r="BV63" s="61" t="s">
        <v>167</v>
      </c>
      <c r="BW63" s="61" t="s">
        <v>167</v>
      </c>
      <c r="BX63" s="61" t="s">
        <v>167</v>
      </c>
      <c r="BY63" s="61" t="s">
        <v>167</v>
      </c>
      <c r="BZ63" s="61" t="s">
        <v>167</v>
      </c>
      <c r="CA63" s="61" t="s">
        <v>167</v>
      </c>
      <c r="CB63" s="61" t="s">
        <v>167</v>
      </c>
      <c r="CC63" s="61" t="s">
        <v>167</v>
      </c>
      <c r="CD63" s="61" t="s">
        <v>167</v>
      </c>
      <c r="CE63" s="61" t="s">
        <v>167</v>
      </c>
      <c r="CF63" s="61" t="s">
        <v>167</v>
      </c>
      <c r="CG63" s="61" t="s">
        <v>167</v>
      </c>
      <c r="CH63" s="61" t="s">
        <v>167</v>
      </c>
      <c r="CI63" s="61" t="s">
        <v>167</v>
      </c>
      <c r="CJ63" s="61" t="s">
        <v>167</v>
      </c>
      <c r="CK63" s="61" t="s">
        <v>167</v>
      </c>
      <c r="CL63" s="61" t="s">
        <v>167</v>
      </c>
      <c r="CM63" s="61" t="s">
        <v>167</v>
      </c>
      <c r="CN63" s="61" t="s">
        <v>167</v>
      </c>
      <c r="CO63" s="61" t="s">
        <v>167</v>
      </c>
      <c r="CP63" s="61" t="s">
        <v>167</v>
      </c>
      <c r="CQ63" s="61" t="s">
        <v>167</v>
      </c>
      <c r="CR63" s="61" t="s">
        <v>167</v>
      </c>
      <c r="CS63" s="61" t="s">
        <v>167</v>
      </c>
      <c r="CT63" s="61" t="s">
        <v>167</v>
      </c>
      <c r="CU63" s="61" t="s">
        <v>167</v>
      </c>
      <c r="CV63" s="61" t="s">
        <v>167</v>
      </c>
      <c r="CW63" s="61" t="s">
        <v>167</v>
      </c>
      <c r="CX63" s="61" t="s">
        <v>167</v>
      </c>
      <c r="CY63" s="61" t="s">
        <v>167</v>
      </c>
      <c r="CZ63" s="61" t="s">
        <v>167</v>
      </c>
    </row>
    <row r="64" spans="1:104" ht="28.5" x14ac:dyDescent="0.2">
      <c r="A64" s="16" t="s">
        <v>413</v>
      </c>
      <c r="B64" s="9" t="s">
        <v>375</v>
      </c>
      <c r="C64" s="15" t="s">
        <v>414</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x14ac:dyDescent="0.2">
      <c r="A65" s="16" t="s">
        <v>415</v>
      </c>
      <c r="B65" s="9" t="s">
        <v>378</v>
      </c>
      <c r="C65" s="15" t="s">
        <v>379</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x14ac:dyDescent="0.3">
      <c r="A66" s="64"/>
      <c r="B66" s="64" t="s">
        <v>153</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x14ac:dyDescent="0.2">
      <c r="A67" s="219"/>
      <c r="B67" s="219" t="s">
        <v>416</v>
      </c>
      <c r="C67" s="15" t="s">
        <v>417</v>
      </c>
      <c r="D67" s="15" t="s">
        <v>161</v>
      </c>
      <c r="E67" s="207" t="s">
        <v>162</v>
      </c>
      <c r="F67" s="208" t="s">
        <v>162</v>
      </c>
      <c r="G67" s="208" t="s">
        <v>162</v>
      </c>
      <c r="H67" s="208" t="s">
        <v>162</v>
      </c>
      <c r="I67" s="208" t="s">
        <v>162</v>
      </c>
      <c r="J67" s="208" t="s">
        <v>162</v>
      </c>
      <c r="K67" s="208" t="s">
        <v>162</v>
      </c>
      <c r="L67" s="208" t="s">
        <v>162</v>
      </c>
      <c r="M67" s="208" t="s">
        <v>162</v>
      </c>
      <c r="N67" s="208" t="s">
        <v>162</v>
      </c>
      <c r="O67" s="208" t="s">
        <v>162</v>
      </c>
      <c r="P67" s="208" t="s">
        <v>162</v>
      </c>
      <c r="Q67" s="208" t="s">
        <v>162</v>
      </c>
      <c r="R67" s="208" t="s">
        <v>162</v>
      </c>
      <c r="S67" s="208" t="s">
        <v>162</v>
      </c>
      <c r="T67" s="208" t="s">
        <v>162</v>
      </c>
      <c r="U67" s="208" t="s">
        <v>162</v>
      </c>
      <c r="V67" s="208" t="s">
        <v>162</v>
      </c>
      <c r="W67" s="208" t="s">
        <v>162</v>
      </c>
      <c r="X67" s="208" t="s">
        <v>162</v>
      </c>
      <c r="Y67" s="208" t="s">
        <v>162</v>
      </c>
      <c r="Z67" s="208" t="s">
        <v>162</v>
      </c>
      <c r="AA67" s="208" t="s">
        <v>162</v>
      </c>
      <c r="AB67" s="208" t="s">
        <v>162</v>
      </c>
      <c r="AC67" s="208" t="s">
        <v>162</v>
      </c>
      <c r="AD67" s="208" t="s">
        <v>162</v>
      </c>
      <c r="AE67" s="208" t="s">
        <v>162</v>
      </c>
      <c r="AF67" s="208" t="s">
        <v>162</v>
      </c>
      <c r="AG67" s="208" t="s">
        <v>162</v>
      </c>
      <c r="AH67" s="208" t="s">
        <v>162</v>
      </c>
      <c r="AI67" s="208" t="s">
        <v>162</v>
      </c>
      <c r="AJ67" s="208" t="s">
        <v>162</v>
      </c>
      <c r="AK67" s="208" t="s">
        <v>162</v>
      </c>
      <c r="AL67" s="208" t="s">
        <v>162</v>
      </c>
      <c r="AM67" s="208" t="s">
        <v>162</v>
      </c>
      <c r="AN67" s="208" t="s">
        <v>162</v>
      </c>
      <c r="AO67" s="208" t="s">
        <v>162</v>
      </c>
      <c r="AP67" s="208" t="s">
        <v>162</v>
      </c>
      <c r="AQ67" s="208" t="s">
        <v>162</v>
      </c>
      <c r="AR67" s="208" t="s">
        <v>162</v>
      </c>
      <c r="AS67" s="208" t="s">
        <v>162</v>
      </c>
      <c r="AT67" s="208" t="s">
        <v>162</v>
      </c>
      <c r="AU67" s="208" t="s">
        <v>162</v>
      </c>
      <c r="AV67" s="208" t="s">
        <v>162</v>
      </c>
      <c r="AW67" s="208" t="s">
        <v>162</v>
      </c>
      <c r="AX67" s="208" t="s">
        <v>162</v>
      </c>
      <c r="AY67" s="208" t="s">
        <v>162</v>
      </c>
      <c r="AZ67" s="208" t="s">
        <v>162</v>
      </c>
      <c r="BA67" s="208" t="s">
        <v>162</v>
      </c>
      <c r="BB67" s="208" t="s">
        <v>162</v>
      </c>
      <c r="BC67" s="208" t="s">
        <v>162</v>
      </c>
      <c r="BD67" s="208" t="s">
        <v>162</v>
      </c>
      <c r="BE67" s="208" t="s">
        <v>162</v>
      </c>
      <c r="BF67" s="208" t="s">
        <v>162</v>
      </c>
      <c r="BG67" s="208" t="s">
        <v>162</v>
      </c>
      <c r="BH67" s="208" t="s">
        <v>162</v>
      </c>
      <c r="BI67" s="208" t="s">
        <v>162</v>
      </c>
      <c r="BJ67" s="208" t="s">
        <v>162</v>
      </c>
      <c r="BK67" s="208" t="s">
        <v>162</v>
      </c>
      <c r="BL67" s="208" t="s">
        <v>162</v>
      </c>
      <c r="BM67" s="208" t="s">
        <v>162</v>
      </c>
      <c r="BN67" s="208" t="s">
        <v>162</v>
      </c>
      <c r="BO67" s="208" t="s">
        <v>162</v>
      </c>
      <c r="BP67" s="208" t="s">
        <v>162</v>
      </c>
      <c r="BQ67" s="208" t="s">
        <v>162</v>
      </c>
      <c r="BR67" s="208" t="s">
        <v>162</v>
      </c>
      <c r="BS67" s="208" t="s">
        <v>162</v>
      </c>
      <c r="BT67" s="208" t="s">
        <v>162</v>
      </c>
      <c r="BU67" s="208" t="s">
        <v>162</v>
      </c>
      <c r="BV67" s="208" t="s">
        <v>162</v>
      </c>
      <c r="BW67" s="208" t="s">
        <v>162</v>
      </c>
      <c r="BX67" s="208" t="s">
        <v>162</v>
      </c>
      <c r="BY67" s="208" t="s">
        <v>162</v>
      </c>
      <c r="BZ67" s="208" t="s">
        <v>162</v>
      </c>
      <c r="CA67" s="208" t="s">
        <v>162</v>
      </c>
      <c r="CB67" s="208" t="s">
        <v>162</v>
      </c>
      <c r="CC67" s="208" t="s">
        <v>162</v>
      </c>
      <c r="CD67" s="208" t="s">
        <v>162</v>
      </c>
      <c r="CE67" s="208" t="s">
        <v>162</v>
      </c>
      <c r="CF67" s="208" t="s">
        <v>162</v>
      </c>
      <c r="CG67" s="208" t="s">
        <v>162</v>
      </c>
      <c r="CH67" s="208" t="s">
        <v>162</v>
      </c>
      <c r="CI67" s="208" t="s">
        <v>162</v>
      </c>
      <c r="CJ67" s="208" t="s">
        <v>162</v>
      </c>
      <c r="CK67" s="208" t="s">
        <v>162</v>
      </c>
      <c r="CL67" s="208" t="s">
        <v>162</v>
      </c>
      <c r="CM67" s="208" t="s">
        <v>162</v>
      </c>
      <c r="CN67" s="208" t="s">
        <v>162</v>
      </c>
      <c r="CO67" s="208" t="s">
        <v>162</v>
      </c>
      <c r="CP67" s="208" t="s">
        <v>162</v>
      </c>
      <c r="CQ67" s="208" t="s">
        <v>162</v>
      </c>
      <c r="CR67" s="208" t="s">
        <v>162</v>
      </c>
      <c r="CS67" s="208" t="s">
        <v>162</v>
      </c>
      <c r="CT67" s="208" t="s">
        <v>162</v>
      </c>
      <c r="CU67" s="208" t="s">
        <v>162</v>
      </c>
      <c r="CV67" s="208" t="s">
        <v>162</v>
      </c>
      <c r="CW67" s="208" t="s">
        <v>162</v>
      </c>
      <c r="CX67" s="208" t="s">
        <v>162</v>
      </c>
      <c r="CY67" s="208" t="s">
        <v>162</v>
      </c>
      <c r="CZ67" s="208" t="s">
        <v>162</v>
      </c>
    </row>
    <row r="68" spans="1:104" x14ac:dyDescent="0.2">
      <c r="A68" s="16" t="s">
        <v>418</v>
      </c>
      <c r="B68" s="9" t="s">
        <v>366</v>
      </c>
      <c r="C68" s="15" t="s">
        <v>367</v>
      </c>
      <c r="D68" s="15" t="s">
        <v>58</v>
      </c>
      <c r="E68" s="84" t="s">
        <v>167</v>
      </c>
      <c r="F68" s="61" t="s">
        <v>167</v>
      </c>
      <c r="G68" s="61" t="s">
        <v>167</v>
      </c>
      <c r="H68" s="61" t="s">
        <v>167</v>
      </c>
      <c r="I68" s="61" t="s">
        <v>167</v>
      </c>
      <c r="J68" s="61" t="s">
        <v>167</v>
      </c>
      <c r="K68" s="61" t="s">
        <v>167</v>
      </c>
      <c r="L68" s="61" t="s">
        <v>167</v>
      </c>
      <c r="M68" s="61" t="s">
        <v>167</v>
      </c>
      <c r="N68" s="61" t="s">
        <v>167</v>
      </c>
      <c r="O68" s="61" t="s">
        <v>167</v>
      </c>
      <c r="P68" s="61" t="s">
        <v>167</v>
      </c>
      <c r="Q68" s="61" t="s">
        <v>167</v>
      </c>
      <c r="R68" s="61" t="s">
        <v>167</v>
      </c>
      <c r="S68" s="61" t="s">
        <v>167</v>
      </c>
      <c r="T68" s="61" t="s">
        <v>167</v>
      </c>
      <c r="U68" s="61" t="s">
        <v>167</v>
      </c>
      <c r="V68" s="61" t="s">
        <v>167</v>
      </c>
      <c r="W68" s="61" t="s">
        <v>167</v>
      </c>
      <c r="X68" s="61" t="s">
        <v>167</v>
      </c>
      <c r="Y68" s="61" t="s">
        <v>167</v>
      </c>
      <c r="Z68" s="61" t="s">
        <v>167</v>
      </c>
      <c r="AA68" s="61" t="s">
        <v>167</v>
      </c>
      <c r="AB68" s="61" t="s">
        <v>167</v>
      </c>
      <c r="AC68" s="61" t="s">
        <v>167</v>
      </c>
      <c r="AD68" s="61" t="s">
        <v>167</v>
      </c>
      <c r="AE68" s="61" t="s">
        <v>167</v>
      </c>
      <c r="AF68" s="61" t="s">
        <v>167</v>
      </c>
      <c r="AG68" s="61" t="s">
        <v>167</v>
      </c>
      <c r="AH68" s="61" t="s">
        <v>167</v>
      </c>
      <c r="AI68" s="61" t="s">
        <v>167</v>
      </c>
      <c r="AJ68" s="61" t="s">
        <v>167</v>
      </c>
      <c r="AK68" s="61" t="s">
        <v>167</v>
      </c>
      <c r="AL68" s="61" t="s">
        <v>167</v>
      </c>
      <c r="AM68" s="61" t="s">
        <v>167</v>
      </c>
      <c r="AN68" s="61" t="s">
        <v>167</v>
      </c>
      <c r="AO68" s="61" t="s">
        <v>167</v>
      </c>
      <c r="AP68" s="61" t="s">
        <v>167</v>
      </c>
      <c r="AQ68" s="61" t="s">
        <v>167</v>
      </c>
      <c r="AR68" s="61" t="s">
        <v>167</v>
      </c>
      <c r="AS68" s="61" t="s">
        <v>167</v>
      </c>
      <c r="AT68" s="61" t="s">
        <v>167</v>
      </c>
      <c r="AU68" s="61" t="s">
        <v>167</v>
      </c>
      <c r="AV68" s="61" t="s">
        <v>167</v>
      </c>
      <c r="AW68" s="61" t="s">
        <v>167</v>
      </c>
      <c r="AX68" s="61" t="s">
        <v>167</v>
      </c>
      <c r="AY68" s="61" t="s">
        <v>167</v>
      </c>
      <c r="AZ68" s="61" t="s">
        <v>167</v>
      </c>
      <c r="BA68" s="61" t="s">
        <v>167</v>
      </c>
      <c r="BB68" s="61" t="s">
        <v>167</v>
      </c>
      <c r="BC68" s="61" t="s">
        <v>167</v>
      </c>
      <c r="BD68" s="61" t="s">
        <v>167</v>
      </c>
      <c r="BE68" s="61" t="s">
        <v>167</v>
      </c>
      <c r="BF68" s="61" t="s">
        <v>167</v>
      </c>
      <c r="BG68" s="61" t="s">
        <v>167</v>
      </c>
      <c r="BH68" s="61" t="s">
        <v>167</v>
      </c>
      <c r="BI68" s="61" t="s">
        <v>167</v>
      </c>
      <c r="BJ68" s="61" t="s">
        <v>167</v>
      </c>
      <c r="BK68" s="61" t="s">
        <v>167</v>
      </c>
      <c r="BL68" s="61" t="s">
        <v>167</v>
      </c>
      <c r="BM68" s="61" t="s">
        <v>167</v>
      </c>
      <c r="BN68" s="61" t="s">
        <v>167</v>
      </c>
      <c r="BO68" s="61" t="s">
        <v>167</v>
      </c>
      <c r="BP68" s="61" t="s">
        <v>167</v>
      </c>
      <c r="BQ68" s="61" t="s">
        <v>167</v>
      </c>
      <c r="BR68" s="61" t="s">
        <v>167</v>
      </c>
      <c r="BS68" s="61" t="s">
        <v>167</v>
      </c>
      <c r="BT68" s="61" t="s">
        <v>167</v>
      </c>
      <c r="BU68" s="61" t="s">
        <v>167</v>
      </c>
      <c r="BV68" s="61" t="s">
        <v>167</v>
      </c>
      <c r="BW68" s="61" t="s">
        <v>167</v>
      </c>
      <c r="BX68" s="61" t="s">
        <v>167</v>
      </c>
      <c r="BY68" s="61" t="s">
        <v>167</v>
      </c>
      <c r="BZ68" s="61" t="s">
        <v>167</v>
      </c>
      <c r="CA68" s="61" t="s">
        <v>167</v>
      </c>
      <c r="CB68" s="61" t="s">
        <v>167</v>
      </c>
      <c r="CC68" s="61" t="s">
        <v>167</v>
      </c>
      <c r="CD68" s="61" t="s">
        <v>167</v>
      </c>
      <c r="CE68" s="61" t="s">
        <v>167</v>
      </c>
      <c r="CF68" s="61" t="s">
        <v>167</v>
      </c>
      <c r="CG68" s="61" t="s">
        <v>167</v>
      </c>
      <c r="CH68" s="61" t="s">
        <v>167</v>
      </c>
      <c r="CI68" s="61" t="s">
        <v>167</v>
      </c>
      <c r="CJ68" s="61" t="s">
        <v>167</v>
      </c>
      <c r="CK68" s="61" t="s">
        <v>167</v>
      </c>
      <c r="CL68" s="61" t="s">
        <v>167</v>
      </c>
      <c r="CM68" s="61" t="s">
        <v>167</v>
      </c>
      <c r="CN68" s="61" t="s">
        <v>167</v>
      </c>
      <c r="CO68" s="61" t="s">
        <v>167</v>
      </c>
      <c r="CP68" s="61" t="s">
        <v>167</v>
      </c>
      <c r="CQ68" s="61" t="s">
        <v>167</v>
      </c>
      <c r="CR68" s="61" t="s">
        <v>167</v>
      </c>
      <c r="CS68" s="61" t="s">
        <v>167</v>
      </c>
      <c r="CT68" s="61" t="s">
        <v>167</v>
      </c>
      <c r="CU68" s="61" t="s">
        <v>167</v>
      </c>
      <c r="CV68" s="61" t="s">
        <v>167</v>
      </c>
      <c r="CW68" s="61" t="s">
        <v>167</v>
      </c>
      <c r="CX68" s="61" t="s">
        <v>167</v>
      </c>
      <c r="CY68" s="61" t="s">
        <v>167</v>
      </c>
      <c r="CZ68" s="61" t="s">
        <v>167</v>
      </c>
    </row>
    <row r="69" spans="1:104" x14ac:dyDescent="0.2">
      <c r="A69" s="16" t="s">
        <v>419</v>
      </c>
      <c r="B69" s="9" t="s">
        <v>369</v>
      </c>
      <c r="C69" s="15" t="s">
        <v>367</v>
      </c>
      <c r="D69" s="15" t="s">
        <v>58</v>
      </c>
      <c r="E69" s="84" t="s">
        <v>167</v>
      </c>
      <c r="F69" s="61" t="s">
        <v>167</v>
      </c>
      <c r="G69" s="61" t="s">
        <v>167</v>
      </c>
      <c r="H69" s="61" t="s">
        <v>167</v>
      </c>
      <c r="I69" s="61" t="s">
        <v>167</v>
      </c>
      <c r="J69" s="61" t="s">
        <v>167</v>
      </c>
      <c r="K69" s="61" t="s">
        <v>167</v>
      </c>
      <c r="L69" s="61" t="s">
        <v>167</v>
      </c>
      <c r="M69" s="61" t="s">
        <v>167</v>
      </c>
      <c r="N69" s="61" t="s">
        <v>167</v>
      </c>
      <c r="O69" s="61" t="s">
        <v>167</v>
      </c>
      <c r="P69" s="61" t="s">
        <v>167</v>
      </c>
      <c r="Q69" s="61" t="s">
        <v>167</v>
      </c>
      <c r="R69" s="61" t="s">
        <v>167</v>
      </c>
      <c r="S69" s="61" t="s">
        <v>167</v>
      </c>
      <c r="T69" s="61" t="s">
        <v>167</v>
      </c>
      <c r="U69" s="61" t="s">
        <v>167</v>
      </c>
      <c r="V69" s="61" t="s">
        <v>167</v>
      </c>
      <c r="W69" s="61" t="s">
        <v>167</v>
      </c>
      <c r="X69" s="61" t="s">
        <v>167</v>
      </c>
      <c r="Y69" s="61" t="s">
        <v>167</v>
      </c>
      <c r="Z69" s="61" t="s">
        <v>167</v>
      </c>
      <c r="AA69" s="61" t="s">
        <v>167</v>
      </c>
      <c r="AB69" s="61" t="s">
        <v>167</v>
      </c>
      <c r="AC69" s="61" t="s">
        <v>167</v>
      </c>
      <c r="AD69" s="61" t="s">
        <v>167</v>
      </c>
      <c r="AE69" s="61" t="s">
        <v>167</v>
      </c>
      <c r="AF69" s="61" t="s">
        <v>167</v>
      </c>
      <c r="AG69" s="61" t="s">
        <v>167</v>
      </c>
      <c r="AH69" s="61" t="s">
        <v>167</v>
      </c>
      <c r="AI69" s="61" t="s">
        <v>167</v>
      </c>
      <c r="AJ69" s="61" t="s">
        <v>167</v>
      </c>
      <c r="AK69" s="61" t="s">
        <v>167</v>
      </c>
      <c r="AL69" s="61" t="s">
        <v>167</v>
      </c>
      <c r="AM69" s="61" t="s">
        <v>167</v>
      </c>
      <c r="AN69" s="61" t="s">
        <v>167</v>
      </c>
      <c r="AO69" s="61" t="s">
        <v>167</v>
      </c>
      <c r="AP69" s="61" t="s">
        <v>167</v>
      </c>
      <c r="AQ69" s="61" t="s">
        <v>167</v>
      </c>
      <c r="AR69" s="61" t="s">
        <v>167</v>
      </c>
      <c r="AS69" s="61" t="s">
        <v>167</v>
      </c>
      <c r="AT69" s="61" t="s">
        <v>167</v>
      </c>
      <c r="AU69" s="61" t="s">
        <v>167</v>
      </c>
      <c r="AV69" s="61" t="s">
        <v>167</v>
      </c>
      <c r="AW69" s="61" t="s">
        <v>167</v>
      </c>
      <c r="AX69" s="61" t="s">
        <v>167</v>
      </c>
      <c r="AY69" s="61" t="s">
        <v>167</v>
      </c>
      <c r="AZ69" s="61" t="s">
        <v>167</v>
      </c>
      <c r="BA69" s="61" t="s">
        <v>167</v>
      </c>
      <c r="BB69" s="61" t="s">
        <v>167</v>
      </c>
      <c r="BC69" s="61" t="s">
        <v>167</v>
      </c>
      <c r="BD69" s="61" t="s">
        <v>167</v>
      </c>
      <c r="BE69" s="61" t="s">
        <v>167</v>
      </c>
      <c r="BF69" s="61" t="s">
        <v>167</v>
      </c>
      <c r="BG69" s="61" t="s">
        <v>167</v>
      </c>
      <c r="BH69" s="61" t="s">
        <v>167</v>
      </c>
      <c r="BI69" s="61" t="s">
        <v>167</v>
      </c>
      <c r="BJ69" s="61" t="s">
        <v>167</v>
      </c>
      <c r="BK69" s="61" t="s">
        <v>167</v>
      </c>
      <c r="BL69" s="61" t="s">
        <v>167</v>
      </c>
      <c r="BM69" s="61" t="s">
        <v>167</v>
      </c>
      <c r="BN69" s="61" t="s">
        <v>167</v>
      </c>
      <c r="BO69" s="61" t="s">
        <v>167</v>
      </c>
      <c r="BP69" s="61" t="s">
        <v>167</v>
      </c>
      <c r="BQ69" s="61" t="s">
        <v>167</v>
      </c>
      <c r="BR69" s="61" t="s">
        <v>167</v>
      </c>
      <c r="BS69" s="61" t="s">
        <v>167</v>
      </c>
      <c r="BT69" s="61" t="s">
        <v>167</v>
      </c>
      <c r="BU69" s="61" t="s">
        <v>167</v>
      </c>
      <c r="BV69" s="61" t="s">
        <v>167</v>
      </c>
      <c r="BW69" s="61" t="s">
        <v>167</v>
      </c>
      <c r="BX69" s="61" t="s">
        <v>167</v>
      </c>
      <c r="BY69" s="61" t="s">
        <v>167</v>
      </c>
      <c r="BZ69" s="61" t="s">
        <v>167</v>
      </c>
      <c r="CA69" s="61" t="s">
        <v>167</v>
      </c>
      <c r="CB69" s="61" t="s">
        <v>167</v>
      </c>
      <c r="CC69" s="61" t="s">
        <v>167</v>
      </c>
      <c r="CD69" s="61" t="s">
        <v>167</v>
      </c>
      <c r="CE69" s="61" t="s">
        <v>167</v>
      </c>
      <c r="CF69" s="61" t="s">
        <v>167</v>
      </c>
      <c r="CG69" s="61" t="s">
        <v>167</v>
      </c>
      <c r="CH69" s="61" t="s">
        <v>167</v>
      </c>
      <c r="CI69" s="61" t="s">
        <v>167</v>
      </c>
      <c r="CJ69" s="61" t="s">
        <v>167</v>
      </c>
      <c r="CK69" s="61" t="s">
        <v>167</v>
      </c>
      <c r="CL69" s="61" t="s">
        <v>167</v>
      </c>
      <c r="CM69" s="61" t="s">
        <v>167</v>
      </c>
      <c r="CN69" s="61" t="s">
        <v>167</v>
      </c>
      <c r="CO69" s="61" t="s">
        <v>167</v>
      </c>
      <c r="CP69" s="61" t="s">
        <v>167</v>
      </c>
      <c r="CQ69" s="61" t="s">
        <v>167</v>
      </c>
      <c r="CR69" s="61" t="s">
        <v>167</v>
      </c>
      <c r="CS69" s="61" t="s">
        <v>167</v>
      </c>
      <c r="CT69" s="61" t="s">
        <v>167</v>
      </c>
      <c r="CU69" s="61" t="s">
        <v>167</v>
      </c>
      <c r="CV69" s="61" t="s">
        <v>167</v>
      </c>
      <c r="CW69" s="61" t="s">
        <v>167</v>
      </c>
      <c r="CX69" s="61" t="s">
        <v>167</v>
      </c>
      <c r="CY69" s="61" t="s">
        <v>167</v>
      </c>
      <c r="CZ69" s="61" t="s">
        <v>167</v>
      </c>
    </row>
    <row r="70" spans="1:104" x14ac:dyDescent="0.2">
      <c r="A70" s="16" t="s">
        <v>420</v>
      </c>
      <c r="B70" s="9" t="s">
        <v>371</v>
      </c>
      <c r="C70" s="15" t="s">
        <v>367</v>
      </c>
      <c r="D70" s="15" t="s">
        <v>58</v>
      </c>
      <c r="E70" s="84" t="s">
        <v>167</v>
      </c>
      <c r="F70" s="61" t="s">
        <v>167</v>
      </c>
      <c r="G70" s="61" t="s">
        <v>167</v>
      </c>
      <c r="H70" s="61" t="s">
        <v>167</v>
      </c>
      <c r="I70" s="61" t="s">
        <v>167</v>
      </c>
      <c r="J70" s="61" t="s">
        <v>167</v>
      </c>
      <c r="K70" s="61" t="s">
        <v>167</v>
      </c>
      <c r="L70" s="61" t="s">
        <v>167</v>
      </c>
      <c r="M70" s="61" t="s">
        <v>167</v>
      </c>
      <c r="N70" s="61" t="s">
        <v>167</v>
      </c>
      <c r="O70" s="61" t="s">
        <v>167</v>
      </c>
      <c r="P70" s="61" t="s">
        <v>167</v>
      </c>
      <c r="Q70" s="61" t="s">
        <v>167</v>
      </c>
      <c r="R70" s="61" t="s">
        <v>167</v>
      </c>
      <c r="S70" s="61" t="s">
        <v>167</v>
      </c>
      <c r="T70" s="61" t="s">
        <v>167</v>
      </c>
      <c r="U70" s="61" t="s">
        <v>167</v>
      </c>
      <c r="V70" s="61" t="s">
        <v>167</v>
      </c>
      <c r="W70" s="61" t="s">
        <v>167</v>
      </c>
      <c r="X70" s="61" t="s">
        <v>167</v>
      </c>
      <c r="Y70" s="61" t="s">
        <v>167</v>
      </c>
      <c r="Z70" s="61" t="s">
        <v>167</v>
      </c>
      <c r="AA70" s="61" t="s">
        <v>167</v>
      </c>
      <c r="AB70" s="61" t="s">
        <v>167</v>
      </c>
      <c r="AC70" s="61" t="s">
        <v>167</v>
      </c>
      <c r="AD70" s="61" t="s">
        <v>167</v>
      </c>
      <c r="AE70" s="61" t="s">
        <v>167</v>
      </c>
      <c r="AF70" s="61" t="s">
        <v>167</v>
      </c>
      <c r="AG70" s="61" t="s">
        <v>167</v>
      </c>
      <c r="AH70" s="61" t="s">
        <v>167</v>
      </c>
      <c r="AI70" s="61" t="s">
        <v>167</v>
      </c>
      <c r="AJ70" s="61" t="s">
        <v>167</v>
      </c>
      <c r="AK70" s="61" t="s">
        <v>167</v>
      </c>
      <c r="AL70" s="61" t="s">
        <v>167</v>
      </c>
      <c r="AM70" s="61" t="s">
        <v>167</v>
      </c>
      <c r="AN70" s="61" t="s">
        <v>167</v>
      </c>
      <c r="AO70" s="61" t="s">
        <v>167</v>
      </c>
      <c r="AP70" s="61" t="s">
        <v>167</v>
      </c>
      <c r="AQ70" s="61" t="s">
        <v>167</v>
      </c>
      <c r="AR70" s="61" t="s">
        <v>167</v>
      </c>
      <c r="AS70" s="61" t="s">
        <v>167</v>
      </c>
      <c r="AT70" s="61" t="s">
        <v>167</v>
      </c>
      <c r="AU70" s="61" t="s">
        <v>167</v>
      </c>
      <c r="AV70" s="61" t="s">
        <v>167</v>
      </c>
      <c r="AW70" s="61" t="s">
        <v>167</v>
      </c>
      <c r="AX70" s="61" t="s">
        <v>167</v>
      </c>
      <c r="AY70" s="61" t="s">
        <v>167</v>
      </c>
      <c r="AZ70" s="61" t="s">
        <v>167</v>
      </c>
      <c r="BA70" s="61" t="s">
        <v>167</v>
      </c>
      <c r="BB70" s="61" t="s">
        <v>167</v>
      </c>
      <c r="BC70" s="61" t="s">
        <v>167</v>
      </c>
      <c r="BD70" s="61" t="s">
        <v>167</v>
      </c>
      <c r="BE70" s="61" t="s">
        <v>167</v>
      </c>
      <c r="BF70" s="61" t="s">
        <v>167</v>
      </c>
      <c r="BG70" s="61" t="s">
        <v>167</v>
      </c>
      <c r="BH70" s="61" t="s">
        <v>167</v>
      </c>
      <c r="BI70" s="61" t="s">
        <v>167</v>
      </c>
      <c r="BJ70" s="61" t="s">
        <v>167</v>
      </c>
      <c r="BK70" s="61" t="s">
        <v>167</v>
      </c>
      <c r="BL70" s="61" t="s">
        <v>167</v>
      </c>
      <c r="BM70" s="61" t="s">
        <v>167</v>
      </c>
      <c r="BN70" s="61" t="s">
        <v>167</v>
      </c>
      <c r="BO70" s="61" t="s">
        <v>167</v>
      </c>
      <c r="BP70" s="61" t="s">
        <v>167</v>
      </c>
      <c r="BQ70" s="61" t="s">
        <v>167</v>
      </c>
      <c r="BR70" s="61" t="s">
        <v>167</v>
      </c>
      <c r="BS70" s="61" t="s">
        <v>167</v>
      </c>
      <c r="BT70" s="61" t="s">
        <v>167</v>
      </c>
      <c r="BU70" s="61" t="s">
        <v>167</v>
      </c>
      <c r="BV70" s="61" t="s">
        <v>167</v>
      </c>
      <c r="BW70" s="61" t="s">
        <v>167</v>
      </c>
      <c r="BX70" s="61" t="s">
        <v>167</v>
      </c>
      <c r="BY70" s="61" t="s">
        <v>167</v>
      </c>
      <c r="BZ70" s="61" t="s">
        <v>167</v>
      </c>
      <c r="CA70" s="61" t="s">
        <v>167</v>
      </c>
      <c r="CB70" s="61" t="s">
        <v>167</v>
      </c>
      <c r="CC70" s="61" t="s">
        <v>167</v>
      </c>
      <c r="CD70" s="61" t="s">
        <v>167</v>
      </c>
      <c r="CE70" s="61" t="s">
        <v>167</v>
      </c>
      <c r="CF70" s="61" t="s">
        <v>167</v>
      </c>
      <c r="CG70" s="61" t="s">
        <v>167</v>
      </c>
      <c r="CH70" s="61" t="s">
        <v>167</v>
      </c>
      <c r="CI70" s="61" t="s">
        <v>167</v>
      </c>
      <c r="CJ70" s="61" t="s">
        <v>167</v>
      </c>
      <c r="CK70" s="61" t="s">
        <v>167</v>
      </c>
      <c r="CL70" s="61" t="s">
        <v>167</v>
      </c>
      <c r="CM70" s="61" t="s">
        <v>167</v>
      </c>
      <c r="CN70" s="61" t="s">
        <v>167</v>
      </c>
      <c r="CO70" s="61" t="s">
        <v>167</v>
      </c>
      <c r="CP70" s="61" t="s">
        <v>167</v>
      </c>
      <c r="CQ70" s="61" t="s">
        <v>167</v>
      </c>
      <c r="CR70" s="61" t="s">
        <v>167</v>
      </c>
      <c r="CS70" s="61" t="s">
        <v>167</v>
      </c>
      <c r="CT70" s="61" t="s">
        <v>167</v>
      </c>
      <c r="CU70" s="61" t="s">
        <v>167</v>
      </c>
      <c r="CV70" s="61" t="s">
        <v>167</v>
      </c>
      <c r="CW70" s="61" t="s">
        <v>167</v>
      </c>
      <c r="CX70" s="61" t="s">
        <v>167</v>
      </c>
      <c r="CY70" s="61" t="s">
        <v>167</v>
      </c>
      <c r="CZ70" s="61" t="s">
        <v>167</v>
      </c>
    </row>
    <row r="71" spans="1:104" x14ac:dyDescent="0.2">
      <c r="A71" s="16" t="s">
        <v>421</v>
      </c>
      <c r="B71" s="9" t="s">
        <v>373</v>
      </c>
      <c r="C71" s="15" t="s">
        <v>367</v>
      </c>
      <c r="D71" s="15" t="s">
        <v>58</v>
      </c>
      <c r="E71" s="84" t="s">
        <v>167</v>
      </c>
      <c r="F71" s="61" t="s">
        <v>167</v>
      </c>
      <c r="G71" s="61" t="s">
        <v>167</v>
      </c>
      <c r="H71" s="61" t="s">
        <v>167</v>
      </c>
      <c r="I71" s="61" t="s">
        <v>167</v>
      </c>
      <c r="J71" s="61" t="s">
        <v>167</v>
      </c>
      <c r="K71" s="61" t="s">
        <v>167</v>
      </c>
      <c r="L71" s="61" t="s">
        <v>167</v>
      </c>
      <c r="M71" s="61" t="s">
        <v>167</v>
      </c>
      <c r="N71" s="61" t="s">
        <v>167</v>
      </c>
      <c r="O71" s="61" t="s">
        <v>167</v>
      </c>
      <c r="P71" s="61" t="s">
        <v>167</v>
      </c>
      <c r="Q71" s="61" t="s">
        <v>167</v>
      </c>
      <c r="R71" s="61" t="s">
        <v>167</v>
      </c>
      <c r="S71" s="61" t="s">
        <v>167</v>
      </c>
      <c r="T71" s="61" t="s">
        <v>167</v>
      </c>
      <c r="U71" s="61" t="s">
        <v>167</v>
      </c>
      <c r="V71" s="61" t="s">
        <v>167</v>
      </c>
      <c r="W71" s="61" t="s">
        <v>167</v>
      </c>
      <c r="X71" s="61" t="s">
        <v>167</v>
      </c>
      <c r="Y71" s="61" t="s">
        <v>167</v>
      </c>
      <c r="Z71" s="61" t="s">
        <v>167</v>
      </c>
      <c r="AA71" s="61" t="s">
        <v>167</v>
      </c>
      <c r="AB71" s="61" t="s">
        <v>167</v>
      </c>
      <c r="AC71" s="61" t="s">
        <v>167</v>
      </c>
      <c r="AD71" s="61" t="s">
        <v>167</v>
      </c>
      <c r="AE71" s="61" t="s">
        <v>167</v>
      </c>
      <c r="AF71" s="61" t="s">
        <v>167</v>
      </c>
      <c r="AG71" s="61" t="s">
        <v>167</v>
      </c>
      <c r="AH71" s="61" t="s">
        <v>167</v>
      </c>
      <c r="AI71" s="61" t="s">
        <v>167</v>
      </c>
      <c r="AJ71" s="61" t="s">
        <v>167</v>
      </c>
      <c r="AK71" s="61" t="s">
        <v>167</v>
      </c>
      <c r="AL71" s="61" t="s">
        <v>167</v>
      </c>
      <c r="AM71" s="61" t="s">
        <v>167</v>
      </c>
      <c r="AN71" s="61" t="s">
        <v>167</v>
      </c>
      <c r="AO71" s="61" t="s">
        <v>167</v>
      </c>
      <c r="AP71" s="61" t="s">
        <v>167</v>
      </c>
      <c r="AQ71" s="61" t="s">
        <v>167</v>
      </c>
      <c r="AR71" s="61" t="s">
        <v>167</v>
      </c>
      <c r="AS71" s="61" t="s">
        <v>167</v>
      </c>
      <c r="AT71" s="61" t="s">
        <v>167</v>
      </c>
      <c r="AU71" s="61" t="s">
        <v>167</v>
      </c>
      <c r="AV71" s="61" t="s">
        <v>167</v>
      </c>
      <c r="AW71" s="61" t="s">
        <v>167</v>
      </c>
      <c r="AX71" s="61" t="s">
        <v>167</v>
      </c>
      <c r="AY71" s="61" t="s">
        <v>167</v>
      </c>
      <c r="AZ71" s="61" t="s">
        <v>167</v>
      </c>
      <c r="BA71" s="61" t="s">
        <v>167</v>
      </c>
      <c r="BB71" s="61" t="s">
        <v>167</v>
      </c>
      <c r="BC71" s="61" t="s">
        <v>167</v>
      </c>
      <c r="BD71" s="61" t="s">
        <v>167</v>
      </c>
      <c r="BE71" s="61" t="s">
        <v>167</v>
      </c>
      <c r="BF71" s="61" t="s">
        <v>167</v>
      </c>
      <c r="BG71" s="61" t="s">
        <v>167</v>
      </c>
      <c r="BH71" s="61" t="s">
        <v>167</v>
      </c>
      <c r="BI71" s="61" t="s">
        <v>167</v>
      </c>
      <c r="BJ71" s="61" t="s">
        <v>167</v>
      </c>
      <c r="BK71" s="61" t="s">
        <v>167</v>
      </c>
      <c r="BL71" s="61" t="s">
        <v>167</v>
      </c>
      <c r="BM71" s="61" t="s">
        <v>167</v>
      </c>
      <c r="BN71" s="61" t="s">
        <v>167</v>
      </c>
      <c r="BO71" s="61" t="s">
        <v>167</v>
      </c>
      <c r="BP71" s="61" t="s">
        <v>167</v>
      </c>
      <c r="BQ71" s="61" t="s">
        <v>167</v>
      </c>
      <c r="BR71" s="61" t="s">
        <v>167</v>
      </c>
      <c r="BS71" s="61" t="s">
        <v>167</v>
      </c>
      <c r="BT71" s="61" t="s">
        <v>167</v>
      </c>
      <c r="BU71" s="61" t="s">
        <v>167</v>
      </c>
      <c r="BV71" s="61" t="s">
        <v>167</v>
      </c>
      <c r="BW71" s="61" t="s">
        <v>167</v>
      </c>
      <c r="BX71" s="61" t="s">
        <v>167</v>
      </c>
      <c r="BY71" s="61" t="s">
        <v>167</v>
      </c>
      <c r="BZ71" s="61" t="s">
        <v>167</v>
      </c>
      <c r="CA71" s="61" t="s">
        <v>167</v>
      </c>
      <c r="CB71" s="61" t="s">
        <v>167</v>
      </c>
      <c r="CC71" s="61" t="s">
        <v>167</v>
      </c>
      <c r="CD71" s="61" t="s">
        <v>167</v>
      </c>
      <c r="CE71" s="61" t="s">
        <v>167</v>
      </c>
      <c r="CF71" s="61" t="s">
        <v>167</v>
      </c>
      <c r="CG71" s="61" t="s">
        <v>167</v>
      </c>
      <c r="CH71" s="61" t="s">
        <v>167</v>
      </c>
      <c r="CI71" s="61" t="s">
        <v>167</v>
      </c>
      <c r="CJ71" s="61" t="s">
        <v>167</v>
      </c>
      <c r="CK71" s="61" t="s">
        <v>167</v>
      </c>
      <c r="CL71" s="61" t="s">
        <v>167</v>
      </c>
      <c r="CM71" s="61" t="s">
        <v>167</v>
      </c>
      <c r="CN71" s="61" t="s">
        <v>167</v>
      </c>
      <c r="CO71" s="61" t="s">
        <v>167</v>
      </c>
      <c r="CP71" s="61" t="s">
        <v>167</v>
      </c>
      <c r="CQ71" s="61" t="s">
        <v>167</v>
      </c>
      <c r="CR71" s="61" t="s">
        <v>167</v>
      </c>
      <c r="CS71" s="61" t="s">
        <v>167</v>
      </c>
      <c r="CT71" s="61" t="s">
        <v>167</v>
      </c>
      <c r="CU71" s="61" t="s">
        <v>167</v>
      </c>
      <c r="CV71" s="61" t="s">
        <v>167</v>
      </c>
      <c r="CW71" s="61" t="s">
        <v>167</v>
      </c>
      <c r="CX71" s="61" t="s">
        <v>167</v>
      </c>
      <c r="CY71" s="61" t="s">
        <v>167</v>
      </c>
      <c r="CZ71" s="61" t="s">
        <v>167</v>
      </c>
    </row>
    <row r="72" spans="1:104" ht="28.5" x14ac:dyDescent="0.2">
      <c r="A72" s="16" t="s">
        <v>422</v>
      </c>
      <c r="B72" s="9" t="s">
        <v>375</v>
      </c>
      <c r="C72" s="15" t="s">
        <v>376</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x14ac:dyDescent="0.2">
      <c r="A73" s="16" t="s">
        <v>423</v>
      </c>
      <c r="B73" s="9" t="s">
        <v>378</v>
      </c>
      <c r="C73" s="15" t="s">
        <v>424</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x14ac:dyDescent="0.3">
      <c r="A75" s="70"/>
      <c r="C75" s="72"/>
      <c r="D75" s="72"/>
    </row>
    <row r="76" spans="1:104" ht="14.25" customHeight="1" x14ac:dyDescent="0.2"/>
    <row r="77" spans="1:104" ht="14.25" customHeight="1" x14ac:dyDescent="0.2"/>
    <row r="78" spans="1:104" ht="14.25" customHeight="1" x14ac:dyDescent="0.2"/>
    <row r="79" spans="1:104" ht="14.25" customHeight="1" x14ac:dyDescent="0.2"/>
    <row r="80" spans="1:104"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sheetData>
  <sheetProtection algorithmName="SHA-512" hashValue="GL0c0HQqjfZHmDp+UkJheY1z0VZdsBI76IrcQaMsAs7wNOUq+IzvzNuTL5UZ7CP05WG0OLEgSuJukHcvzxo7qQ==" saltValue="nu9DvmUDqvDahUFw4yG2RQ==" spinCount="100000" sheet="1" objects="1" scenarios="1"/>
  <mergeCells count="5">
    <mergeCell ref="A3:C3"/>
    <mergeCell ref="A10:C10"/>
    <mergeCell ref="B13:C13"/>
    <mergeCell ref="B14:C14"/>
    <mergeCell ref="A24:D24"/>
  </mergeCells>
  <conditionalFormatting sqref="A9:A26">
    <cfRule type="expression" dxfId="51" priority="2">
      <formula>$D$5="Yes, the plan complies based on all analyses"</formula>
    </cfRule>
  </conditionalFormatting>
  <conditionalFormatting sqref="B9:D9 E9:CZ24 D10 B11:D23 A27:CZ73">
    <cfRule type="expression" dxfId="47" priority="3">
      <formula>$D$5="Yes, the plan complies based on all analyses"</formula>
    </cfRule>
  </conditionalFormatting>
  <conditionalFormatting sqref="B25:CZ26">
    <cfRule type="expression" dxfId="46" priority="1">
      <formula>$D$5="Yes, the plan complies based on all analyses"</formula>
    </cfRule>
  </conditionalFormatting>
  <dataValidations count="2">
    <dataValidation allowBlank="1" sqref="E30:CZ35" xr:uid="{EC12FBB5-1FB0-4EFF-9B80-437282F31155}"/>
    <dataValidation allowBlank="1" prompt="To enter free text, select cell and type - do not click into cell" sqref="E37:CZ42 E44:CZ49 E68:CZ73 E60:CZ65 E53:CZ58" xr:uid="{8CF86D88-5259-4986-B3EA-44D34F85DCCE}"/>
  </dataValidations>
  <hyperlinks>
    <hyperlink ref="B14" location="SectionE_AnalysisMethods" display="Return to the Analysis Methods section in the &quot;State and program information&quot; tab to change whether a method is used." xr:uid="{D0C2A632-A45A-44F3-A142-E1B842EF05CD}"/>
    <hyperlink ref="A8" location="'III_Plan comp 438.206 All plans'!A1" display="Click to go to section B: Assurance of plan compliance for 42 C.F.R. § 438.206" xr:uid="{79BEA55B-31AF-42E4-ADC2-8DE03982595C}"/>
    <hyperlink ref="A26" location="SectionE_AnalysisMethods" display="Click to return to the Analysis Methods section in the &quot;State and Program Information&quot; tab to change whether a method is used." xr:uid="{E820B987-5DEC-4AD8-9628-4EF934B3E6D4}"/>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88818036-29A3-4FA9-875B-22D0AE41E532}">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69C0FA9F-D410-4AC9-B3C7-F44389B081D4}">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83B81EFC-38A6-4588-BC23-B360025ABFE6}">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F7E04CF8-A64B-4408-B768-3547FD89BA34}">
          <x14:formula1>
            <xm:f>'Set Values'!$FG$52:$FG$61</xm:f>
          </x14:formula1>
          <xm:sqref>CZ15</xm:sqref>
        </x14:dataValidation>
        <x14:dataValidation type="list" allowBlank="1" showInputMessage="1" showErrorMessage="1" xr:uid="{B2F2152C-F8A4-49B4-A4F0-59A57FF88EFB}">
          <x14:formula1>
            <xm:f>'Set Values'!$FF$52:$FF$61</xm:f>
          </x14:formula1>
          <xm:sqref>CY15</xm:sqref>
        </x14:dataValidation>
        <x14:dataValidation type="list" allowBlank="1" showInputMessage="1" showErrorMessage="1" xr:uid="{1478EBE0-BBF5-47F4-AEB4-0A12ED1C806C}">
          <x14:formula1>
            <xm:f>'Set Values'!$FE$52:$FE$61</xm:f>
          </x14:formula1>
          <xm:sqref>CX15</xm:sqref>
        </x14:dataValidation>
        <x14:dataValidation type="list" allowBlank="1" showInputMessage="1" showErrorMessage="1" xr:uid="{6FCDF350-7A69-47B8-B9B1-E53B8E432D93}">
          <x14:formula1>
            <xm:f>'Set Values'!$FD$52:$FD$61</xm:f>
          </x14:formula1>
          <xm:sqref>CW15</xm:sqref>
        </x14:dataValidation>
        <x14:dataValidation type="list" allowBlank="1" showInputMessage="1" showErrorMessage="1" xr:uid="{909DF65E-6DF9-4252-9DC3-96D779B1C3F5}">
          <x14:formula1>
            <xm:f>'Set Values'!$FC$52:$FC$61</xm:f>
          </x14:formula1>
          <xm:sqref>CV15</xm:sqref>
        </x14:dataValidation>
        <x14:dataValidation type="list" allowBlank="1" showInputMessage="1" showErrorMessage="1" xr:uid="{32B215A6-A2FB-4ED0-9002-ED275BF291A9}">
          <x14:formula1>
            <xm:f>'Set Values'!$FA$52:$FA$61</xm:f>
          </x14:formula1>
          <xm:sqref>CT15</xm:sqref>
        </x14:dataValidation>
        <x14:dataValidation type="list" allowBlank="1" showInputMessage="1" showErrorMessage="1" xr:uid="{6C37615E-9CEA-45AA-AE40-0CD36EECDFF4}">
          <x14:formula1>
            <xm:f>'Set Values'!$EZ$52:$EZ$61</xm:f>
          </x14:formula1>
          <xm:sqref>CS15</xm:sqref>
        </x14:dataValidation>
        <x14:dataValidation type="list" allowBlank="1" showInputMessage="1" showErrorMessage="1" xr:uid="{C7B23D84-BD3F-4BC0-ACCA-FC919321579C}">
          <x14:formula1>
            <xm:f>'Set Values'!$EY$52:$EY$61</xm:f>
          </x14:formula1>
          <xm:sqref>CR15</xm:sqref>
        </x14:dataValidation>
        <x14:dataValidation type="list" allowBlank="1" showInputMessage="1" showErrorMessage="1" xr:uid="{2C21AD31-4F69-47CC-ABCC-4FAD5E7B2EF2}">
          <x14:formula1>
            <xm:f>'Set Values'!$EX$52:$EX$61</xm:f>
          </x14:formula1>
          <xm:sqref>CQ15</xm:sqref>
        </x14:dataValidation>
        <x14:dataValidation type="list" allowBlank="1" showInputMessage="1" showErrorMessage="1" xr:uid="{6E57FC9B-A1F9-4CB2-962F-29A1237B2461}">
          <x14:formula1>
            <xm:f>'Set Values'!$EW$52:$EW$61</xm:f>
          </x14:formula1>
          <xm:sqref>CP15</xm:sqref>
        </x14:dataValidation>
        <x14:dataValidation type="list" allowBlank="1" showInputMessage="1" showErrorMessage="1" xr:uid="{D1EE8AC8-A533-4A1D-81CA-899D1E2B0284}">
          <x14:formula1>
            <xm:f>'Set Values'!$EV$52:$EV$61</xm:f>
          </x14:formula1>
          <xm:sqref>CO15</xm:sqref>
        </x14:dataValidation>
        <x14:dataValidation type="list" allowBlank="1" showInputMessage="1" showErrorMessage="1" xr:uid="{A5414E33-588E-4A62-B826-5F98F62C8E31}">
          <x14:formula1>
            <xm:f>'Set Values'!$EU$52:$EU$61</xm:f>
          </x14:formula1>
          <xm:sqref>CN15</xm:sqref>
        </x14:dataValidation>
        <x14:dataValidation type="list" allowBlank="1" showInputMessage="1" showErrorMessage="1" xr:uid="{DC29152C-E955-4A24-9FDE-8680200D56AA}">
          <x14:formula1>
            <xm:f>'Set Values'!$ET$52:$ET$61</xm:f>
          </x14:formula1>
          <xm:sqref>CM15</xm:sqref>
        </x14:dataValidation>
        <x14:dataValidation type="list" allowBlank="1" showInputMessage="1" showErrorMessage="1" xr:uid="{7BEE733C-49F2-45C6-8218-355FF37756DF}">
          <x14:formula1>
            <xm:f>'Set Values'!$ES$52:$ES$61</xm:f>
          </x14:formula1>
          <xm:sqref>CL15</xm:sqref>
        </x14:dataValidation>
        <x14:dataValidation type="list" allowBlank="1" showInputMessage="1" showErrorMessage="1" xr:uid="{F163861C-F778-4224-9AB8-89E2B270A16B}">
          <x14:formula1>
            <xm:f>'Set Values'!$ER$52:$ER$61</xm:f>
          </x14:formula1>
          <xm:sqref>CK15</xm:sqref>
        </x14:dataValidation>
        <x14:dataValidation type="list" allowBlank="1" showInputMessage="1" showErrorMessage="1" xr:uid="{B7599B2E-4BCE-46E0-86D5-4C5C96B2B90C}">
          <x14:formula1>
            <xm:f>'Set Values'!$EQ$52:$EQ$61</xm:f>
          </x14:formula1>
          <xm:sqref>CJ15</xm:sqref>
        </x14:dataValidation>
        <x14:dataValidation type="list" allowBlank="1" showInputMessage="1" showErrorMessage="1" xr:uid="{EF2B50B1-14C0-4E51-B0DB-EED5337919C3}">
          <x14:formula1>
            <xm:f>'Set Values'!$EP$52:$EP$61</xm:f>
          </x14:formula1>
          <xm:sqref>CI15</xm:sqref>
        </x14:dataValidation>
        <x14:dataValidation type="list" allowBlank="1" showInputMessage="1" showErrorMessage="1" xr:uid="{9DD97806-B6A9-46F3-9253-877AF48D7B60}">
          <x14:formula1>
            <xm:f>'Set Values'!$EO$52:$EO$61</xm:f>
          </x14:formula1>
          <xm:sqref>CH15</xm:sqref>
        </x14:dataValidation>
        <x14:dataValidation type="list" allowBlank="1" showInputMessage="1" showErrorMessage="1" xr:uid="{D7ABA83D-FCA5-4B3B-B7F4-44B31FB0500B}">
          <x14:formula1>
            <xm:f>'Set Values'!$EN$52:$EN$61</xm:f>
          </x14:formula1>
          <xm:sqref>CG15</xm:sqref>
        </x14:dataValidation>
        <x14:dataValidation type="list" allowBlank="1" showInputMessage="1" showErrorMessage="1" xr:uid="{0E443BE9-E3F6-4F93-8ED1-B569EE451E4B}">
          <x14:formula1>
            <xm:f>'Set Values'!$EM$52:$EM$61</xm:f>
          </x14:formula1>
          <xm:sqref>CF15</xm:sqref>
        </x14:dataValidation>
        <x14:dataValidation type="list" allowBlank="1" showInputMessage="1" showErrorMessage="1" xr:uid="{F0E4E8A5-8CFD-400B-8525-8BCEF2C2B00A}">
          <x14:formula1>
            <xm:f>'Set Values'!$EL$52:$EL$61</xm:f>
          </x14:formula1>
          <xm:sqref>CE15</xm:sqref>
        </x14:dataValidation>
        <x14:dataValidation type="list" allowBlank="1" showInputMessage="1" showErrorMessage="1" xr:uid="{4849BE8D-339F-420E-A646-FAD9B597B547}">
          <x14:formula1>
            <xm:f>'Set Values'!$EK$52:$EK$61</xm:f>
          </x14:formula1>
          <xm:sqref>CD15</xm:sqref>
        </x14:dataValidation>
        <x14:dataValidation type="list" allowBlank="1" showInputMessage="1" showErrorMessage="1" xr:uid="{F96E211F-F54A-4523-842C-157FA0B34875}">
          <x14:formula1>
            <xm:f>'Set Values'!$EJ$52:$EJ$61</xm:f>
          </x14:formula1>
          <xm:sqref>CC15</xm:sqref>
        </x14:dataValidation>
        <x14:dataValidation type="list" allowBlank="1" showInputMessage="1" showErrorMessage="1" xr:uid="{803BF7CC-3201-41F7-9146-5255A588390C}">
          <x14:formula1>
            <xm:f>'Set Values'!$EI$52:$EI$61</xm:f>
          </x14:formula1>
          <xm:sqref>CB15</xm:sqref>
        </x14:dataValidation>
        <x14:dataValidation type="list" allowBlank="1" showInputMessage="1" showErrorMessage="1" xr:uid="{E90E2FB7-7622-4DD4-ABE0-CA766E420C49}">
          <x14:formula1>
            <xm:f>'Set Values'!$EH$52:$EH$61</xm:f>
          </x14:formula1>
          <xm:sqref>CA15</xm:sqref>
        </x14:dataValidation>
        <x14:dataValidation type="list" allowBlank="1" showInputMessage="1" showErrorMessage="1" xr:uid="{B7441315-7208-40FD-9E0F-58952D7E7A7D}">
          <x14:formula1>
            <xm:f>'Set Values'!$EG$52:$EG$61</xm:f>
          </x14:formula1>
          <xm:sqref>BZ15</xm:sqref>
        </x14:dataValidation>
        <x14:dataValidation type="list" allowBlank="1" showInputMessage="1" showErrorMessage="1" xr:uid="{16D3B9ED-A5D6-4453-A70F-8BAF8B249CC2}">
          <x14:formula1>
            <xm:f>'Set Values'!$EF$52:$EF$61</xm:f>
          </x14:formula1>
          <xm:sqref>BY15</xm:sqref>
        </x14:dataValidation>
        <x14:dataValidation type="list" allowBlank="1" showInputMessage="1" showErrorMessage="1" xr:uid="{8D77B34A-E256-4412-9C10-0D2BA0A9446D}">
          <x14:formula1>
            <xm:f>'Set Values'!$EE$52:$EE$61</xm:f>
          </x14:formula1>
          <xm:sqref>BX15</xm:sqref>
        </x14:dataValidation>
        <x14:dataValidation type="list" allowBlank="1" showInputMessage="1" showErrorMessage="1" xr:uid="{3949B9A6-7AF4-40BA-9883-23C5C846AD06}">
          <x14:formula1>
            <xm:f>'Set Values'!$ED$52:$ED$61</xm:f>
          </x14:formula1>
          <xm:sqref>BW15</xm:sqref>
        </x14:dataValidation>
        <x14:dataValidation type="list" allowBlank="1" showInputMessage="1" showErrorMessage="1" xr:uid="{236EF5D0-A638-42F7-ABCF-96AF30323DE3}">
          <x14:formula1>
            <xm:f>'Set Values'!$EC$52:$EC$61</xm:f>
          </x14:formula1>
          <xm:sqref>BV15</xm:sqref>
        </x14:dataValidation>
        <x14:dataValidation type="list" allowBlank="1" showInputMessage="1" showErrorMessage="1" xr:uid="{0B27AC29-C5D3-4306-9D6D-3A4C5B3FC846}">
          <x14:formula1>
            <xm:f>'Set Values'!$EB$52:$EB$61</xm:f>
          </x14:formula1>
          <xm:sqref>BU15</xm:sqref>
        </x14:dataValidation>
        <x14:dataValidation type="list" allowBlank="1" showInputMessage="1" showErrorMessage="1" xr:uid="{892D6F78-D70B-4AFC-8E33-1755665836B8}">
          <x14:formula1>
            <xm:f>'Set Values'!$EA$52:$EA$61</xm:f>
          </x14:formula1>
          <xm:sqref>BT15</xm:sqref>
        </x14:dataValidation>
        <x14:dataValidation type="list" allowBlank="1" showInputMessage="1" showErrorMessage="1" xr:uid="{E812C870-B3FC-4674-81EF-BC8BB57CB87A}">
          <x14:formula1>
            <xm:f>'Set Values'!$DZ$52:$DZ$61</xm:f>
          </x14:formula1>
          <xm:sqref>BS15</xm:sqref>
        </x14:dataValidation>
        <x14:dataValidation type="list" allowBlank="1" showInputMessage="1" showErrorMessage="1" xr:uid="{66C9F36E-F377-4B94-BE7D-96C10F135A9F}">
          <x14:formula1>
            <xm:f>'Set Values'!$DY$52:$DY$61</xm:f>
          </x14:formula1>
          <xm:sqref>BR15</xm:sqref>
        </x14:dataValidation>
        <x14:dataValidation type="list" allowBlank="1" showInputMessage="1" showErrorMessage="1" xr:uid="{AEE2C13F-935E-4BCB-BE12-1B74263A05E2}">
          <x14:formula1>
            <xm:f>'Set Values'!$DX$52:$DX$61</xm:f>
          </x14:formula1>
          <xm:sqref>BQ15</xm:sqref>
        </x14:dataValidation>
        <x14:dataValidation type="list" allowBlank="1" showInputMessage="1" showErrorMessage="1" xr:uid="{6353E68F-A653-41C7-AA21-209828C15A0F}">
          <x14:formula1>
            <xm:f>'Set Values'!$DW$52:$DW$61</xm:f>
          </x14:formula1>
          <xm:sqref>BP15</xm:sqref>
        </x14:dataValidation>
        <x14:dataValidation type="list" allowBlank="1" showInputMessage="1" showErrorMessage="1" xr:uid="{C7C95C01-1B21-49B6-B2C2-4E94233FB423}">
          <x14:formula1>
            <xm:f>'Set Values'!$DV$52:$DV$61</xm:f>
          </x14:formula1>
          <xm:sqref>BO15</xm:sqref>
        </x14:dataValidation>
        <x14:dataValidation type="list" allowBlank="1" showInputMessage="1" showErrorMessage="1" xr:uid="{4C822DE9-E50F-47AA-83CF-C3C811031079}">
          <x14:formula1>
            <xm:f>'Set Values'!$DU$52:$DU$61</xm:f>
          </x14:formula1>
          <xm:sqref>BN15</xm:sqref>
        </x14:dataValidation>
        <x14:dataValidation type="list" allowBlank="1" showInputMessage="1" showErrorMessage="1" xr:uid="{F4DF8E61-E491-4C11-839A-B4E4056D3A0E}">
          <x14:formula1>
            <xm:f>'Set Values'!$DT$52:$DT$61</xm:f>
          </x14:formula1>
          <xm:sqref>BM15</xm:sqref>
        </x14:dataValidation>
        <x14:dataValidation type="list" allowBlank="1" showInputMessage="1" showErrorMessage="1" xr:uid="{21FB6329-172C-48E6-9308-49FEB75AD6A9}">
          <x14:formula1>
            <xm:f>'Set Values'!$DS$52:$DS$61</xm:f>
          </x14:formula1>
          <xm:sqref>BL15</xm:sqref>
        </x14:dataValidation>
        <x14:dataValidation type="list" allowBlank="1" showInputMessage="1" showErrorMessage="1" xr:uid="{959FEA78-919E-4C42-B5D7-ED7133E39897}">
          <x14:formula1>
            <xm:f>'Set Values'!$DR$52:$DR$61</xm:f>
          </x14:formula1>
          <xm:sqref>BK15</xm:sqref>
        </x14:dataValidation>
        <x14:dataValidation type="list" allowBlank="1" showInputMessage="1" showErrorMessage="1" xr:uid="{E8484DC2-D4F4-422C-8A48-9E00EDF4DEFE}">
          <x14:formula1>
            <xm:f>'Set Values'!$DQ$52:$DQ$61</xm:f>
          </x14:formula1>
          <xm:sqref>BJ15</xm:sqref>
        </x14:dataValidation>
        <x14:dataValidation type="list" allowBlank="1" showInputMessage="1" showErrorMessage="1" xr:uid="{88CEBFD8-D231-4C98-BD43-B46304714CA8}">
          <x14:formula1>
            <xm:f>'Set Values'!$DP$52:$DP$61</xm:f>
          </x14:formula1>
          <xm:sqref>BI15</xm:sqref>
        </x14:dataValidation>
        <x14:dataValidation type="list" allowBlank="1" showInputMessage="1" showErrorMessage="1" xr:uid="{7DFD12F6-18E9-446E-AFE0-6AF7ECAA9041}">
          <x14:formula1>
            <xm:f>'Set Values'!$DO$52:$DO$61</xm:f>
          </x14:formula1>
          <xm:sqref>BH15</xm:sqref>
        </x14:dataValidation>
        <x14:dataValidation type="list" allowBlank="1" showInputMessage="1" showErrorMessage="1" xr:uid="{8822649C-5D66-4778-87A8-A15A99BCF8BD}">
          <x14:formula1>
            <xm:f>'Set Values'!$DN$52:$DN$61</xm:f>
          </x14:formula1>
          <xm:sqref>BG15</xm:sqref>
        </x14:dataValidation>
        <x14:dataValidation type="list" allowBlank="1" showInputMessage="1" showErrorMessage="1" xr:uid="{A9426BEB-8187-42D6-BEDE-18297E2D76BB}">
          <x14:formula1>
            <xm:f>'Set Values'!$DM$52:$DM$61</xm:f>
          </x14:formula1>
          <xm:sqref>BF15</xm:sqref>
        </x14:dataValidation>
        <x14:dataValidation type="list" allowBlank="1" showInputMessage="1" showErrorMessage="1" xr:uid="{0B4933ED-C5C7-40EE-AD1C-5F713102A32D}">
          <x14:formula1>
            <xm:f>'Set Values'!$DL$52:$DL$61</xm:f>
          </x14:formula1>
          <xm:sqref>BE15</xm:sqref>
        </x14:dataValidation>
        <x14:dataValidation type="list" allowBlank="1" showInputMessage="1" showErrorMessage="1" xr:uid="{EE3426C6-C1D6-45A7-A6DC-95D5746EC62D}">
          <x14:formula1>
            <xm:f>'Set Values'!$DK$52:$DK$61</xm:f>
          </x14:formula1>
          <xm:sqref>BD15</xm:sqref>
        </x14:dataValidation>
        <x14:dataValidation type="list" allowBlank="1" showInputMessage="1" showErrorMessage="1" xr:uid="{4A89B32D-035A-41E3-B451-0725E5672C20}">
          <x14:formula1>
            <xm:f>'Set Values'!$DJ$52:$DJ$61</xm:f>
          </x14:formula1>
          <xm:sqref>BC15</xm:sqref>
        </x14:dataValidation>
        <x14:dataValidation type="list" allowBlank="1" showInputMessage="1" showErrorMessage="1" xr:uid="{395E1413-0F93-4DA8-8576-AFB2A1859F19}">
          <x14:formula1>
            <xm:f>'Set Values'!$DI$52:$DI$61</xm:f>
          </x14:formula1>
          <xm:sqref>BB15</xm:sqref>
        </x14:dataValidation>
        <x14:dataValidation type="list" allowBlank="1" showInputMessage="1" showErrorMessage="1" xr:uid="{7CA0CA92-8AA8-4C1A-BF43-491F6EF52C09}">
          <x14:formula1>
            <xm:f>'Set Values'!$DH$52:$DH$61</xm:f>
          </x14:formula1>
          <xm:sqref>BA15</xm:sqref>
        </x14:dataValidation>
        <x14:dataValidation type="list" allowBlank="1" showInputMessage="1" showErrorMessage="1" xr:uid="{A6926DA0-E947-46D5-9FEB-1264DBD69725}">
          <x14:formula1>
            <xm:f>'Set Values'!$DG$52:$DG$61</xm:f>
          </x14:formula1>
          <xm:sqref>AZ15</xm:sqref>
        </x14:dataValidation>
        <x14:dataValidation type="list" allowBlank="1" showInputMessage="1" showErrorMessage="1" xr:uid="{4FB4D07C-346C-423D-967C-E6599CBDA24D}">
          <x14:formula1>
            <xm:f>'Set Values'!$DF$52:$DF$61</xm:f>
          </x14:formula1>
          <xm:sqref>AY15</xm:sqref>
        </x14:dataValidation>
        <x14:dataValidation type="list" allowBlank="1" showInputMessage="1" showErrorMessage="1" xr:uid="{9A76FEAA-6645-40BC-ADAA-696AA09E85F9}">
          <x14:formula1>
            <xm:f>'Set Values'!$DE$52:$DE$61</xm:f>
          </x14:formula1>
          <xm:sqref>AX15</xm:sqref>
        </x14:dataValidation>
        <x14:dataValidation type="list" allowBlank="1" showInputMessage="1" showErrorMessage="1" xr:uid="{E547C975-9F06-4872-B06B-8A2EC9820609}">
          <x14:formula1>
            <xm:f>'Set Values'!$DD$52:$DD$61</xm:f>
          </x14:formula1>
          <xm:sqref>AW15</xm:sqref>
        </x14:dataValidation>
        <x14:dataValidation type="list" allowBlank="1" showInputMessage="1" showErrorMessage="1" xr:uid="{8CBCE401-ECD2-4DFF-9BBB-8515B0C96E1D}">
          <x14:formula1>
            <xm:f>'Set Values'!$DC$52:$DC$61</xm:f>
          </x14:formula1>
          <xm:sqref>AV15</xm:sqref>
        </x14:dataValidation>
        <x14:dataValidation type="list" allowBlank="1" showInputMessage="1" showErrorMessage="1" xr:uid="{2369367A-5709-4C7E-A3C5-ECC57A8C3370}">
          <x14:formula1>
            <xm:f>'Set Values'!$DB$52:$DB$61</xm:f>
          </x14:formula1>
          <xm:sqref>AU15</xm:sqref>
        </x14:dataValidation>
        <x14:dataValidation type="list" allowBlank="1" showInputMessage="1" showErrorMessage="1" xr:uid="{D872B011-B0B2-4A21-9CC0-174689A11246}">
          <x14:formula1>
            <xm:f>'Set Values'!$DA$52:$DA$61</xm:f>
          </x14:formula1>
          <xm:sqref>AT15</xm:sqref>
        </x14:dataValidation>
        <x14:dataValidation type="list" allowBlank="1" showInputMessage="1" showErrorMessage="1" xr:uid="{82EA12A6-4FC6-4A24-A46B-7D491589399C}">
          <x14:formula1>
            <xm:f>'Set Values'!$CZ$52:$CZ$61</xm:f>
          </x14:formula1>
          <xm:sqref>AS15</xm:sqref>
        </x14:dataValidation>
        <x14:dataValidation type="list" allowBlank="1" showInputMessage="1" showErrorMessage="1" xr:uid="{51C22004-57C3-4C1B-A6FC-65AEF5285C73}">
          <x14:formula1>
            <xm:f>'Set Values'!$CY$52:$CY$61</xm:f>
          </x14:formula1>
          <xm:sqref>AR15</xm:sqref>
        </x14:dataValidation>
        <x14:dataValidation type="list" allowBlank="1" showInputMessage="1" showErrorMessage="1" xr:uid="{F148073A-1FA2-4FF8-B326-62C0369AD814}">
          <x14:formula1>
            <xm:f>'Set Values'!$CX$52:$CX$61</xm:f>
          </x14:formula1>
          <xm:sqref>AQ15</xm:sqref>
        </x14:dataValidation>
        <x14:dataValidation type="list" allowBlank="1" showInputMessage="1" showErrorMessage="1" xr:uid="{340CF565-EC22-44AB-9442-0643A34BDE55}">
          <x14:formula1>
            <xm:f>'Set Values'!$CW$52:$CW$61</xm:f>
          </x14:formula1>
          <xm:sqref>AP15</xm:sqref>
        </x14:dataValidation>
        <x14:dataValidation type="list" allowBlank="1" showInputMessage="1" showErrorMessage="1" xr:uid="{FC533C00-8C62-40CF-95A3-91763B72AC5C}">
          <x14:formula1>
            <xm:f>'Set Values'!$CV$52:$CV$61</xm:f>
          </x14:formula1>
          <xm:sqref>AO15</xm:sqref>
        </x14:dataValidation>
        <x14:dataValidation type="list" allowBlank="1" showInputMessage="1" showErrorMessage="1" xr:uid="{19FBBD45-A506-4551-ACC1-21B7B83254E5}">
          <x14:formula1>
            <xm:f>'Set Values'!$CU$52:$CU$61</xm:f>
          </x14:formula1>
          <xm:sqref>AN15</xm:sqref>
        </x14:dataValidation>
        <x14:dataValidation type="list" allowBlank="1" showInputMessage="1" showErrorMessage="1" xr:uid="{E447B075-C35F-4AF9-8C5A-1A08BB66EBF4}">
          <x14:formula1>
            <xm:f>'Set Values'!$CT$52:$CT$61</xm:f>
          </x14:formula1>
          <xm:sqref>AM15</xm:sqref>
        </x14:dataValidation>
        <x14:dataValidation type="list" allowBlank="1" showInputMessage="1" showErrorMessage="1" xr:uid="{22ED78F6-CF5A-4310-9ED3-C8323AE8BE15}">
          <x14:formula1>
            <xm:f>'Set Values'!$CS$52:$CS$61</xm:f>
          </x14:formula1>
          <xm:sqref>AL15</xm:sqref>
        </x14:dataValidation>
        <x14:dataValidation type="list" allowBlank="1" showInputMessage="1" showErrorMessage="1" xr:uid="{F1515B01-DDA5-492B-808F-19EE59CB031D}">
          <x14:formula1>
            <xm:f>'Set Values'!$CR$52:$CR$61</xm:f>
          </x14:formula1>
          <xm:sqref>AK15</xm:sqref>
        </x14:dataValidation>
        <x14:dataValidation type="list" allowBlank="1" showInputMessage="1" showErrorMessage="1" xr:uid="{4D98A35F-8296-4874-A714-A073CCFEF2FC}">
          <x14:formula1>
            <xm:f>'Set Values'!$CQ$52:$CQ$61</xm:f>
          </x14:formula1>
          <xm:sqref>AJ15</xm:sqref>
        </x14:dataValidation>
        <x14:dataValidation type="list" allowBlank="1" showInputMessage="1" showErrorMessage="1" xr:uid="{05AB7851-5CBC-4205-8D21-25E2A83C5E12}">
          <x14:formula1>
            <xm:f>'Set Values'!$CP$52:$CP$61</xm:f>
          </x14:formula1>
          <xm:sqref>AI15</xm:sqref>
        </x14:dataValidation>
        <x14:dataValidation type="list" allowBlank="1" showInputMessage="1" showErrorMessage="1" xr:uid="{7C08444F-23C4-46AE-ABAF-F71EB8A9CB73}">
          <x14:formula1>
            <xm:f>'Set Values'!$CO$52:$CO$61</xm:f>
          </x14:formula1>
          <xm:sqref>AH15</xm:sqref>
        </x14:dataValidation>
        <x14:dataValidation type="list" allowBlank="1" showInputMessage="1" showErrorMessage="1" xr:uid="{B6939FB3-F2C5-48C7-9CFA-A457944882D2}">
          <x14:formula1>
            <xm:f>'Set Values'!$CN$52:$CN$61</xm:f>
          </x14:formula1>
          <xm:sqref>AG15</xm:sqref>
        </x14:dataValidation>
        <x14:dataValidation type="list" allowBlank="1" showInputMessage="1" showErrorMessage="1" xr:uid="{3B9DD890-BE1D-4FD5-A6D8-4C31AF23B328}">
          <x14:formula1>
            <xm:f>'Set Values'!$CM$52:$CM$61</xm:f>
          </x14:formula1>
          <xm:sqref>AF15</xm:sqref>
        </x14:dataValidation>
        <x14:dataValidation type="list" allowBlank="1" showInputMessage="1" showErrorMessage="1" xr:uid="{119F790E-2B2A-4055-8D3B-AA4A5F89C386}">
          <x14:formula1>
            <xm:f>'Set Values'!$CL$52:$CL$61</xm:f>
          </x14:formula1>
          <xm:sqref>AE15</xm:sqref>
        </x14:dataValidation>
        <x14:dataValidation type="list" allowBlank="1" showInputMessage="1" showErrorMessage="1" xr:uid="{46EE1D1C-821E-4904-9640-1695C0AC8DDC}">
          <x14:formula1>
            <xm:f>'Set Values'!$CK$52:$CK$61</xm:f>
          </x14:formula1>
          <xm:sqref>AD15</xm:sqref>
        </x14:dataValidation>
        <x14:dataValidation type="list" allowBlank="1" showInputMessage="1" showErrorMessage="1" xr:uid="{7FA78ACC-F49B-47EF-9CE9-70E12061462C}">
          <x14:formula1>
            <xm:f>'Set Values'!$CJ$52:$CJ$61</xm:f>
          </x14:formula1>
          <xm:sqref>AC15</xm:sqref>
        </x14:dataValidation>
        <x14:dataValidation type="list" allowBlank="1" showInputMessage="1" showErrorMessage="1" xr:uid="{14F181FC-F57C-4647-9FDC-08DC943679C5}">
          <x14:formula1>
            <xm:f>'Set Values'!$CI$52:$CI$61</xm:f>
          </x14:formula1>
          <xm:sqref>AB15</xm:sqref>
        </x14:dataValidation>
        <x14:dataValidation type="list" allowBlank="1" showInputMessage="1" showErrorMessage="1" xr:uid="{C57694DD-6506-4015-BE96-322B951A7D08}">
          <x14:formula1>
            <xm:f>'Set Values'!$CH$52:$CH$61</xm:f>
          </x14:formula1>
          <xm:sqref>AA15</xm:sqref>
        </x14:dataValidation>
        <x14:dataValidation type="list" allowBlank="1" showInputMessage="1" showErrorMessage="1" xr:uid="{28274724-B3A7-4D03-8180-726237D2BC7A}">
          <x14:formula1>
            <xm:f>'Set Values'!$CG$52:$CG$61</xm:f>
          </x14:formula1>
          <xm:sqref>Z15</xm:sqref>
        </x14:dataValidation>
        <x14:dataValidation type="list" allowBlank="1" showInputMessage="1" showErrorMessage="1" xr:uid="{60D70343-0DD2-44F0-8BE6-51AA7927A28B}">
          <x14:formula1>
            <xm:f>'Set Values'!$CF$52:$CF$61</xm:f>
          </x14:formula1>
          <xm:sqref>Y15</xm:sqref>
        </x14:dataValidation>
        <x14:dataValidation type="list" allowBlank="1" showInputMessage="1" showErrorMessage="1" xr:uid="{5A34A580-3EEA-4D85-9E38-AA6F2212ADB3}">
          <x14:formula1>
            <xm:f>'Set Values'!$CE$52:$CE$61</xm:f>
          </x14:formula1>
          <xm:sqref>X15</xm:sqref>
        </x14:dataValidation>
        <x14:dataValidation type="list" allowBlank="1" showInputMessage="1" showErrorMessage="1" xr:uid="{48234A90-3F29-446B-B68D-AECEE6FBA289}">
          <x14:formula1>
            <xm:f>'Set Values'!$AA$3</xm:f>
          </x14:formula1>
          <xm:sqref>E12:CZ12</xm:sqref>
        </x14:dataValidation>
        <x14:dataValidation type="list" allowBlank="1" showInputMessage="1" showErrorMessage="1" xr:uid="{6465C11D-751F-4594-B1EE-FADDDE90DE36}">
          <x14:formula1>
            <xm:f>'Set Values'!$CD$52:$CD$61</xm:f>
          </x14:formula1>
          <xm:sqref>W15</xm:sqref>
        </x14:dataValidation>
        <x14:dataValidation type="list" allowBlank="1" showInputMessage="1" showErrorMessage="1" xr:uid="{99BC21C8-D616-44BA-864E-C7AA55D24A1B}">
          <x14:formula1>
            <xm:f>'Set Values'!$CC$52:$CC$61</xm:f>
          </x14:formula1>
          <xm:sqref>V15</xm:sqref>
        </x14:dataValidation>
        <x14:dataValidation type="list" allowBlank="1" showInputMessage="1" showErrorMessage="1" xr:uid="{2A65E22B-81FD-47D3-B698-B3E01A8666A8}">
          <x14:formula1>
            <xm:f>'Set Values'!$CB$52:$CB$61</xm:f>
          </x14:formula1>
          <xm:sqref>U15</xm:sqref>
        </x14:dataValidation>
        <x14:dataValidation type="list" allowBlank="1" showInputMessage="1" showErrorMessage="1" xr:uid="{AA1382AA-3B3E-4BFA-BEB2-FEFA9451D222}">
          <x14:formula1>
            <xm:f>'Set Values'!$CA$52:$CA$61</xm:f>
          </x14:formula1>
          <xm:sqref>T15</xm:sqref>
        </x14:dataValidation>
        <x14:dataValidation type="list" allowBlank="1" showInputMessage="1" showErrorMessage="1" xr:uid="{2E8C27DF-399C-46ED-B674-BA02A683C216}">
          <x14:formula1>
            <xm:f>'Set Values'!$BZ$52:$BZ$61</xm:f>
          </x14:formula1>
          <xm:sqref>S15</xm:sqref>
        </x14:dataValidation>
        <x14:dataValidation type="list" allowBlank="1" showInputMessage="1" showErrorMessage="1" xr:uid="{18FE8F7A-D264-453C-A4CE-8A3B7E374B62}">
          <x14:formula1>
            <xm:f>'Set Values'!$BY$52:$BY$61</xm:f>
          </x14:formula1>
          <xm:sqref>R15</xm:sqref>
        </x14:dataValidation>
        <x14:dataValidation type="list" allowBlank="1" showInputMessage="1" showErrorMessage="1" xr:uid="{91C9F062-6ADC-480E-B595-D25F39D57E99}">
          <x14:formula1>
            <xm:f>'Set Values'!$BX$52:$BX$61</xm:f>
          </x14:formula1>
          <xm:sqref>Q15</xm:sqref>
        </x14:dataValidation>
        <x14:dataValidation type="list" allowBlank="1" showInputMessage="1" showErrorMessage="1" xr:uid="{9E8AC590-E370-4119-BD73-4E50ACD213C9}">
          <x14:formula1>
            <xm:f>'Set Values'!$BW$52:$BW$61</xm:f>
          </x14:formula1>
          <xm:sqref>P15</xm:sqref>
        </x14:dataValidation>
        <x14:dataValidation type="list" allowBlank="1" showInputMessage="1" showErrorMessage="1" xr:uid="{6FE76DF0-41CD-4484-8A00-848AD3D7E063}">
          <x14:formula1>
            <xm:f>'Set Values'!$BV$52:$BV$61</xm:f>
          </x14:formula1>
          <xm:sqref>O15</xm:sqref>
        </x14:dataValidation>
        <x14:dataValidation type="list" allowBlank="1" showInputMessage="1" showErrorMessage="1" xr:uid="{449CFCF6-E0CF-41E5-BE36-2818414627C2}">
          <x14:formula1>
            <xm:f>'Set Values'!$BU$52:$BU$61</xm:f>
          </x14:formula1>
          <xm:sqref>N15</xm:sqref>
        </x14:dataValidation>
        <x14:dataValidation type="list" allowBlank="1" showInputMessage="1" showErrorMessage="1" xr:uid="{425ACCDE-1C27-4C7A-A42D-66D952E38A43}">
          <x14:formula1>
            <xm:f>'Set Values'!$BT$52:$BT$61</xm:f>
          </x14:formula1>
          <xm:sqref>M15</xm:sqref>
        </x14:dataValidation>
        <x14:dataValidation type="list" allowBlank="1" showInputMessage="1" showErrorMessage="1" xr:uid="{2B430758-0D41-497C-AAA2-5FADCE83F702}">
          <x14:formula1>
            <xm:f>'Set Values'!$BS$52:$BS$61</xm:f>
          </x14:formula1>
          <xm:sqref>L15</xm:sqref>
        </x14:dataValidation>
        <x14:dataValidation type="list" allowBlank="1" showInputMessage="1" showErrorMessage="1" xr:uid="{02833F7C-A2B7-4668-AC0C-D03E8C192CCA}">
          <x14:formula1>
            <xm:f>'Set Values'!$BR$52:$BR$61</xm:f>
          </x14:formula1>
          <xm:sqref>K15</xm:sqref>
        </x14:dataValidation>
        <x14:dataValidation type="list" allowBlank="1" showInputMessage="1" showErrorMessage="1" xr:uid="{7E381004-4CE1-498E-922A-3E9E47075BBA}">
          <x14:formula1>
            <xm:f>'Set Values'!$BQ$52:$BQ$61</xm:f>
          </x14:formula1>
          <xm:sqref>J15</xm:sqref>
        </x14:dataValidation>
        <x14:dataValidation type="list" allowBlank="1" showInputMessage="1" showErrorMessage="1" xr:uid="{36219D4B-18DB-4385-82C7-4CC9B2FA4375}">
          <x14:formula1>
            <xm:f>'Set Values'!$BP$52:$BP$61</xm:f>
          </x14:formula1>
          <xm:sqref>I15</xm:sqref>
        </x14:dataValidation>
        <x14:dataValidation type="list" allowBlank="1" showInputMessage="1" showErrorMessage="1" xr:uid="{677E07E0-7FA8-4F3E-8173-4FAB7B50AA5A}">
          <x14:formula1>
            <xm:f>'Set Values'!$BO$52:$BO$61</xm:f>
          </x14:formula1>
          <xm:sqref>H15</xm:sqref>
        </x14:dataValidation>
        <x14:dataValidation type="list" allowBlank="1" showInputMessage="1" showErrorMessage="1" xr:uid="{3D24BDC9-C1B0-4DD4-9853-358D41487233}">
          <x14:formula1>
            <xm:f>'Set Values'!$BN$52:$BN$61</xm:f>
          </x14:formula1>
          <xm:sqref>G15</xm:sqref>
        </x14:dataValidation>
        <x14:dataValidation type="list" allowBlank="1" showInputMessage="1" showErrorMessage="1" xr:uid="{0A6663E2-F4E0-4AFD-B821-791878F7608A}">
          <x14:formula1>
            <xm:f>'Set Values'!$BL$52:$BL$61</xm:f>
          </x14:formula1>
          <xm:sqref>E15</xm:sqref>
        </x14:dataValidation>
        <x14:dataValidation type="list" allowBlank="1" showInputMessage="1" showErrorMessage="1" xr:uid="{B365A2F0-1EA3-4EDC-B721-066FF8993AE8}">
          <x14:formula1>
            <xm:f>'Set Values'!$BM$52:$BM$61</xm:f>
          </x14:formula1>
          <xm:sqref>F15</xm:sqref>
        </x14:dataValidation>
        <x14:dataValidation type="list" allowBlank="1" showInputMessage="1" showErrorMessage="1" xr:uid="{5EB49C04-3817-4D56-8C9D-35F109D4F4DA}">
          <x14:formula1>
            <xm:f>'Set Values'!$Z$3:$Z$4</xm:f>
          </x14:formula1>
          <xm:sqref>D5</xm:sqref>
        </x14:dataValidation>
        <x14:dataValidation type="list" allowBlank="1" showInputMessage="1" showErrorMessage="1" xr:uid="{FFE9FEDA-D24F-4DE0-81EB-D732E218D24D}">
          <x14:formula1>
            <xm:f>'Set Values'!$AB$3:$AB$4</xm:f>
          </x14:formula1>
          <xm:sqref>E20:CZ20</xm:sqref>
        </x14:dataValidation>
        <x14:dataValidation type="list" allowBlank="1" showInputMessage="1" showErrorMessage="1" xr:uid="{E4B72D06-D991-4C5C-BAAB-1960096708EC}">
          <x14:formula1>
            <xm:f>'Set Values'!$FB$52:$FB$61</xm:f>
          </x14:formula1>
          <xm:sqref>CU15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826BF-CDD7-4C48-83AE-089209C6E5CB}">
  <dimension ref="A1:CZ108"/>
  <sheetViews>
    <sheetView showGridLines="0" zoomScale="70" zoomScaleNormal="70" workbookViewId="0">
      <pane xSplit="4" ySplit="11" topLeftCell="E12" activePane="bottomRight" state="frozen"/>
      <selection pane="topRight" activeCell="D20" sqref="D20"/>
      <selection pane="bottomLeft" activeCell="D20" sqref="D20"/>
      <selection pane="bottomRight"/>
    </sheetView>
  </sheetViews>
  <sheetFormatPr defaultColWidth="9.28515625" defaultRowHeight="14.25" x14ac:dyDescent="0.2"/>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x14ac:dyDescent="0.3">
      <c r="A1" s="73" t="s">
        <v>319</v>
      </c>
      <c r="B1" s="73"/>
      <c r="C1" s="74"/>
      <c r="D1" s="75"/>
      <c r="E1" s="73" t="s">
        <v>169</v>
      </c>
      <c r="F1" s="73" t="s">
        <v>170</v>
      </c>
      <c r="G1" s="73" t="s">
        <v>171</v>
      </c>
      <c r="H1" s="73" t="s">
        <v>172</v>
      </c>
      <c r="I1" s="73" t="s">
        <v>173</v>
      </c>
      <c r="J1" s="73" t="s">
        <v>174</v>
      </c>
      <c r="K1" s="73" t="s">
        <v>175</v>
      </c>
      <c r="L1" s="73" t="s">
        <v>176</v>
      </c>
      <c r="M1" s="73" t="s">
        <v>177</v>
      </c>
      <c r="N1" s="73" t="s">
        <v>178</v>
      </c>
      <c r="O1" s="73" t="s">
        <v>179</v>
      </c>
      <c r="P1" s="73" t="s">
        <v>180</v>
      </c>
      <c r="Q1" s="73" t="s">
        <v>181</v>
      </c>
      <c r="R1" s="73" t="s">
        <v>182</v>
      </c>
      <c r="S1" s="73" t="s">
        <v>183</v>
      </c>
      <c r="T1" s="73" t="s">
        <v>184</v>
      </c>
      <c r="U1" s="73" t="s">
        <v>185</v>
      </c>
      <c r="V1" s="73" t="s">
        <v>186</v>
      </c>
      <c r="W1" s="73" t="s">
        <v>187</v>
      </c>
      <c r="X1" s="73" t="s">
        <v>188</v>
      </c>
      <c r="Y1" s="73" t="s">
        <v>189</v>
      </c>
      <c r="Z1" s="73" t="s">
        <v>190</v>
      </c>
      <c r="AA1" s="73" t="s">
        <v>191</v>
      </c>
      <c r="AB1" s="73" t="s">
        <v>192</v>
      </c>
      <c r="AC1" s="73" t="s">
        <v>193</v>
      </c>
      <c r="AD1" s="73" t="s">
        <v>194</v>
      </c>
      <c r="AE1" s="73" t="s">
        <v>195</v>
      </c>
      <c r="AF1" s="73" t="s">
        <v>196</v>
      </c>
      <c r="AG1" s="73" t="s">
        <v>197</v>
      </c>
      <c r="AH1" s="73" t="s">
        <v>198</v>
      </c>
      <c r="AI1" s="73" t="s">
        <v>199</v>
      </c>
      <c r="AJ1" s="73" t="s">
        <v>200</v>
      </c>
      <c r="AK1" s="73" t="s">
        <v>201</v>
      </c>
      <c r="AL1" s="73" t="s">
        <v>202</v>
      </c>
      <c r="AM1" s="73" t="s">
        <v>203</v>
      </c>
      <c r="AN1" s="73" t="s">
        <v>204</v>
      </c>
      <c r="AO1" s="73" t="s">
        <v>205</v>
      </c>
      <c r="AP1" s="73" t="s">
        <v>206</v>
      </c>
      <c r="AQ1" s="73" t="s">
        <v>207</v>
      </c>
      <c r="AR1" s="73" t="s">
        <v>208</v>
      </c>
      <c r="AS1" s="73" t="s">
        <v>209</v>
      </c>
      <c r="AT1" s="73" t="s">
        <v>210</v>
      </c>
      <c r="AU1" s="73" t="s">
        <v>211</v>
      </c>
      <c r="AV1" s="73" t="s">
        <v>212</v>
      </c>
      <c r="AW1" s="73" t="s">
        <v>213</v>
      </c>
      <c r="AX1" s="73" t="s">
        <v>214</v>
      </c>
      <c r="AY1" s="73" t="s">
        <v>215</v>
      </c>
      <c r="AZ1" s="73" t="s">
        <v>216</v>
      </c>
      <c r="BA1" s="73" t="s">
        <v>217</v>
      </c>
      <c r="BB1" s="73" t="s">
        <v>218</v>
      </c>
      <c r="BC1" s="73" t="s">
        <v>219</v>
      </c>
      <c r="BD1" s="73" t="s">
        <v>220</v>
      </c>
      <c r="BE1" s="73" t="s">
        <v>221</v>
      </c>
      <c r="BF1" s="73" t="s">
        <v>222</v>
      </c>
      <c r="BG1" s="73" t="s">
        <v>223</v>
      </c>
      <c r="BH1" s="73" t="s">
        <v>224</v>
      </c>
      <c r="BI1" s="73" t="s">
        <v>225</v>
      </c>
      <c r="BJ1" s="73" t="s">
        <v>226</v>
      </c>
      <c r="BK1" s="73" t="s">
        <v>227</v>
      </c>
      <c r="BL1" s="73" t="s">
        <v>228</v>
      </c>
      <c r="BM1" s="73" t="s">
        <v>229</v>
      </c>
      <c r="BN1" s="73" t="s">
        <v>230</v>
      </c>
      <c r="BO1" s="73" t="s">
        <v>231</v>
      </c>
      <c r="BP1" s="73" t="s">
        <v>232</v>
      </c>
      <c r="BQ1" s="73" t="s">
        <v>233</v>
      </c>
      <c r="BR1" s="73" t="s">
        <v>234</v>
      </c>
      <c r="BS1" s="73" t="s">
        <v>235</v>
      </c>
      <c r="BT1" s="73" t="s">
        <v>236</v>
      </c>
      <c r="BU1" s="73" t="s">
        <v>237</v>
      </c>
      <c r="BV1" s="73" t="s">
        <v>238</v>
      </c>
      <c r="BW1" s="73" t="s">
        <v>239</v>
      </c>
      <c r="BX1" s="73" t="s">
        <v>240</v>
      </c>
      <c r="BY1" s="73" t="s">
        <v>241</v>
      </c>
      <c r="BZ1" s="73" t="s">
        <v>242</v>
      </c>
      <c r="CA1" s="73" t="s">
        <v>243</v>
      </c>
      <c r="CB1" s="73" t="s">
        <v>244</v>
      </c>
      <c r="CC1" s="73" t="s">
        <v>245</v>
      </c>
      <c r="CD1" s="73" t="s">
        <v>246</v>
      </c>
      <c r="CE1" s="73" t="s">
        <v>247</v>
      </c>
      <c r="CF1" s="73" t="s">
        <v>248</v>
      </c>
      <c r="CG1" s="73" t="s">
        <v>249</v>
      </c>
      <c r="CH1" s="73" t="s">
        <v>250</v>
      </c>
      <c r="CI1" s="73" t="s">
        <v>251</v>
      </c>
      <c r="CJ1" s="73" t="s">
        <v>252</v>
      </c>
      <c r="CK1" s="73" t="s">
        <v>253</v>
      </c>
      <c r="CL1" s="73" t="s">
        <v>254</v>
      </c>
      <c r="CM1" s="73" t="s">
        <v>255</v>
      </c>
      <c r="CN1" s="73" t="s">
        <v>256</v>
      </c>
      <c r="CO1" s="73" t="s">
        <v>257</v>
      </c>
      <c r="CP1" s="73" t="s">
        <v>258</v>
      </c>
      <c r="CQ1" s="73" t="s">
        <v>259</v>
      </c>
      <c r="CR1" s="73" t="s">
        <v>260</v>
      </c>
      <c r="CS1" s="73" t="s">
        <v>261</v>
      </c>
      <c r="CT1" s="73" t="s">
        <v>262</v>
      </c>
      <c r="CU1" s="73" t="s">
        <v>263</v>
      </c>
      <c r="CV1" s="73" t="s">
        <v>264</v>
      </c>
      <c r="CW1" s="73" t="s">
        <v>265</v>
      </c>
      <c r="CX1" s="73" t="s">
        <v>266</v>
      </c>
      <c r="CY1" s="73" t="s">
        <v>267</v>
      </c>
      <c r="CZ1" s="73" t="s">
        <v>268</v>
      </c>
    </row>
    <row r="2" spans="1:104" ht="28.5" customHeight="1" x14ac:dyDescent="0.3">
      <c r="A2" s="24" t="s">
        <v>320</v>
      </c>
      <c r="C2" s="24"/>
      <c r="D2" s="1"/>
    </row>
    <row r="3" spans="1:104" ht="31.15" customHeight="1" x14ac:dyDescent="0.2">
      <c r="A3" s="301" t="s">
        <v>321</v>
      </c>
      <c r="B3" s="302"/>
      <c r="C3" s="302"/>
      <c r="D3" s="57"/>
    </row>
    <row r="4" spans="1:104" ht="15" x14ac:dyDescent="0.2">
      <c r="A4" s="54" t="s">
        <v>51</v>
      </c>
      <c r="B4" s="55" t="s">
        <v>52</v>
      </c>
      <c r="C4" s="55" t="s">
        <v>53</v>
      </c>
      <c r="D4" s="87" t="str">
        <f>IF('I_State and program information'!E29="","[Plan 5]",'I_State and program information'!E29)</f>
        <v>[Plan 5]</v>
      </c>
    </row>
    <row r="5" spans="1:104" ht="57" x14ac:dyDescent="0.2">
      <c r="A5" s="16" t="s">
        <v>322</v>
      </c>
      <c r="B5" s="82" t="s">
        <v>323</v>
      </c>
      <c r="C5" s="15" t="s">
        <v>324</v>
      </c>
      <c r="D5" s="56"/>
    </row>
    <row r="6" spans="1:104" ht="15" customHeight="1" x14ac:dyDescent="0.2">
      <c r="A6" s="278"/>
      <c r="B6" s="278"/>
      <c r="C6" s="278"/>
      <c r="D6" s="278"/>
    </row>
    <row r="7" spans="1:104" ht="15" customHeight="1" x14ac:dyDescent="0.2">
      <c r="A7" s="260" t="s">
        <v>326</v>
      </c>
      <c r="B7" s="278"/>
      <c r="C7" s="278"/>
      <c r="D7" s="278"/>
    </row>
    <row r="8" spans="1:104" ht="15" customHeight="1" x14ac:dyDescent="0.2">
      <c r="A8" s="256" t="s">
        <v>327</v>
      </c>
      <c r="B8" s="278"/>
      <c r="C8" s="278"/>
      <c r="D8" s="278"/>
    </row>
    <row r="9" spans="1:104" ht="35.450000000000003" customHeight="1" x14ac:dyDescent="0.3">
      <c r="A9" s="24" t="s">
        <v>328</v>
      </c>
      <c r="B9" s="24"/>
      <c r="D9" s="2"/>
    </row>
    <row r="10" spans="1:104" ht="39.6" customHeight="1" x14ac:dyDescent="0.2">
      <c r="A10" s="282" t="s">
        <v>329</v>
      </c>
      <c r="B10" s="283"/>
      <c r="C10" s="283"/>
      <c r="D10" s="227"/>
    </row>
    <row r="11" spans="1:104" ht="90" x14ac:dyDescent="0.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Dental; 
Provider to enrollee ratios; 
Adult and Pediatric; 
Large metro</v>
      </c>
      <c r="F11" s="85" t="str">
        <f>"Standard #2:"&amp;CHAR(10)&amp;CHAR(10)&amp;IF('II_Program-level standards'!F7="","",'II_Program-level standards'!F7&amp;"; "&amp;CHAR(10)&amp;'II_Program-level standards'!F9&amp;"; "&amp;CHAR(10)&amp;'II_Program-level standards'!F14&amp;"; "&amp;CHAR(10)&amp;'II_Program-level standards'!F15)</f>
        <v>Standard #2:
Dental; 
Provider to enrollee ratios; 
Adult and Pediatric; 
Large metro</v>
      </c>
      <c r="G11" s="85" t="str">
        <f>"Standard #3:"&amp;CHAR(10)&amp;CHAR(10)&amp;IF('II_Program-level standards'!G7="","",'II_Program-level standards'!G7&amp;"; "&amp;CHAR(10)&amp;'II_Program-level standards'!G9&amp;"; "&amp;CHAR(10)&amp;'II_Program-level standards'!G14&amp;"; "&amp;CHAR(10)&amp;'II_Program-level standards'!G15)</f>
        <v>Standard #3:
Dental; 
Maximum time to travel; 
Adult and Pediatric; 
Large metro</v>
      </c>
      <c r="H11" s="85" t="str">
        <f>"Standard #4:"&amp;CHAR(10)&amp;CHAR(10)&amp;IF('II_Program-level standards'!H7="","",'II_Program-level standards'!H7&amp;"; "&amp;CHAR(10)&amp;'II_Program-level standards'!H9&amp;"; "&amp;CHAR(10)&amp;'II_Program-level standards'!H14&amp;"; "&amp;CHAR(10)&amp;'II_Program-level standards'!H15)</f>
        <v>Standard #4:
Dental; 
Maximum distance to travel; 
Adult and Pediatric; 
Large metro</v>
      </c>
      <c r="I11" s="85" t="str">
        <f>"Standard #5:"&amp;CHAR(10)&amp;CHAR(10)&amp;IF('II_Program-level standards'!I7="","",'II_Program-level standards'!I7&amp;"; "&amp;CHAR(10)&amp;'II_Program-level standards'!I9&amp;"; "&amp;CHAR(10)&amp;'II_Program-level standards'!I14&amp;"; "&amp;CHAR(10)&amp;'II_Program-level standards'!I15)</f>
        <v>Standard #5:
Dental; 
Appointment wait time; 
Adult and Pediatric; 
Large metro</v>
      </c>
      <c r="J11" s="85" t="str">
        <f>"Standard #6:"&amp;CHAR(10)&amp;CHAR(10)&amp;IF('II_Program-level standards'!J7="","",'II_Program-level standards'!J7&amp;"; "&amp;CHAR(10)&amp;'II_Program-level standards'!J9&amp;"; "&amp;CHAR(10)&amp;'II_Program-level standards'!J14&amp;"; "&amp;CHAR(10)&amp;'II_Program-level standards'!J15)</f>
        <v>Standard #6:
Dental; 
Appointment wait time; 
Adult; 
Large metro</v>
      </c>
      <c r="K11" s="85" t="str">
        <f>"Standard #7:"&amp;CHAR(10)&amp;CHAR(10)&amp;IF('II_Program-level standards'!K7="","",'II_Program-level standards'!K7&amp;"; "&amp;CHAR(10)&amp;'II_Program-level standards'!K9&amp;"; "&amp;CHAR(10)&amp;'II_Program-level standards'!K14&amp;"; "&amp;CHAR(10)&amp;'II_Program-level standards'!K15)</f>
        <v>Standard #7:
Dental; 
Appointment wait time; 
Pediatric; 
Large metro</v>
      </c>
      <c r="L11" s="85" t="str">
        <f>"Standard #8:"&amp;CHAR(10)&amp;CHAR(10)&amp;IF('II_Program-level standards'!L7="","",'II_Program-level standards'!L7&amp;"; "&amp;CHAR(10)&amp;'II_Program-level standards'!L9&amp;"; "&amp;CHAR(10)&amp;'II_Program-level standards'!L14&amp;"; "&amp;CHAR(10)&amp;'II_Program-level standards'!L15)</f>
        <v>Standard #8:
Dental; 
Appointment wait time; 
Adult and Pediatric; 
Large metro</v>
      </c>
      <c r="M11" s="85" t="str">
        <f>"Standard #9:"&amp;CHAR(10)&amp;CHAR(10)&amp;IF('II_Program-level standards'!M7="","",'II_Program-level standards'!M7&amp;"; "&amp;CHAR(10)&amp;'II_Program-level standards'!M9&amp;"; "&amp;CHAR(10)&amp;'II_Program-level standards'!M14&amp;"; "&amp;CHAR(10)&amp;'II_Program-level standards'!M15)</f>
        <v xml:space="preserve">Standard #9:
</v>
      </c>
      <c r="N11" s="85" t="str">
        <f>"Standard #10:"&amp;CHAR(10)&amp;CHAR(10)&amp;IF('II_Program-level standards'!N7="","",'II_Program-level standards'!N7&amp;"; "&amp;CHAR(10)&amp;'II_Program-level standards'!N9&amp;"; "&amp;CHAR(10)&amp;'II_Program-level standards'!N14&amp;"; "&amp;CHAR(10)&amp;'II_Program-level standards'!N15)</f>
        <v xml:space="preserve">Standard #10:
</v>
      </c>
      <c r="O11" s="85" t="str">
        <f>"Standard #11:"&amp;CHAR(10)&amp;CHAR(10)&amp;IF('II_Program-level standards'!O7="","",'II_Program-level standards'!O7&amp;"; "&amp;CHAR(10)&amp;'II_Program-level standards'!O9&amp;"; "&amp;CHAR(10)&amp;'II_Program-level standards'!O14&amp;"; "&amp;CHAR(10)&amp;'II_Program-level standards'!O15)</f>
        <v xml:space="preserve">Standard #11:
</v>
      </c>
      <c r="P11" s="85" t="str">
        <f>"Standard #12:"&amp;CHAR(10)&amp;CHAR(10)&amp;IF('II_Program-level standards'!P7="","",'II_Program-level standards'!P7&amp;"; "&amp;CHAR(10)&amp;'II_Program-level standards'!P9&amp;"; "&amp;CHAR(10)&amp;'II_Program-level standards'!P14&amp;"; "&amp;CHAR(10)&amp;'II_Program-level standards'!P15)</f>
        <v xml:space="preserve">Standard #12:
</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x14ac:dyDescent="0.2">
      <c r="A12" s="16" t="s">
        <v>330</v>
      </c>
      <c r="B12" s="9" t="s">
        <v>331</v>
      </c>
      <c r="C12" s="15" t="s">
        <v>332</v>
      </c>
      <c r="D12" s="132" t="s">
        <v>82</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x14ac:dyDescent="0.2">
      <c r="A13" s="222"/>
      <c r="B13" s="304" t="s">
        <v>333</v>
      </c>
      <c r="C13" s="305"/>
      <c r="D13" s="243" t="s">
        <v>162</v>
      </c>
      <c r="E13" s="244" t="s">
        <v>162</v>
      </c>
      <c r="F13" s="244" t="s">
        <v>162</v>
      </c>
      <c r="G13" s="244" t="s">
        <v>162</v>
      </c>
      <c r="H13" s="244" t="s">
        <v>162</v>
      </c>
      <c r="I13" s="244" t="s">
        <v>162</v>
      </c>
      <c r="J13" s="244" t="s">
        <v>162</v>
      </c>
      <c r="K13" s="244" t="s">
        <v>162</v>
      </c>
      <c r="L13" s="244" t="s">
        <v>162</v>
      </c>
      <c r="M13" s="244" t="s">
        <v>162</v>
      </c>
      <c r="N13" s="244" t="s">
        <v>162</v>
      </c>
      <c r="O13" s="244" t="s">
        <v>162</v>
      </c>
      <c r="P13" s="244" t="s">
        <v>162</v>
      </c>
      <c r="Q13" s="244" t="s">
        <v>162</v>
      </c>
      <c r="R13" s="244" t="s">
        <v>162</v>
      </c>
      <c r="S13" s="244" t="s">
        <v>162</v>
      </c>
      <c r="T13" s="244" t="s">
        <v>162</v>
      </c>
      <c r="U13" s="244" t="s">
        <v>162</v>
      </c>
      <c r="V13" s="244" t="s">
        <v>162</v>
      </c>
      <c r="W13" s="244" t="s">
        <v>162</v>
      </c>
      <c r="X13" s="244" t="s">
        <v>162</v>
      </c>
      <c r="Y13" s="244" t="s">
        <v>162</v>
      </c>
      <c r="Z13" s="244" t="s">
        <v>162</v>
      </c>
      <c r="AA13" s="244" t="s">
        <v>162</v>
      </c>
      <c r="AB13" s="244" t="s">
        <v>162</v>
      </c>
      <c r="AC13" s="244" t="s">
        <v>162</v>
      </c>
      <c r="AD13" s="244" t="s">
        <v>162</v>
      </c>
      <c r="AE13" s="244" t="s">
        <v>162</v>
      </c>
      <c r="AF13" s="244" t="s">
        <v>162</v>
      </c>
      <c r="AG13" s="244" t="s">
        <v>162</v>
      </c>
      <c r="AH13" s="244" t="s">
        <v>162</v>
      </c>
      <c r="AI13" s="244" t="s">
        <v>162</v>
      </c>
      <c r="AJ13" s="244" t="s">
        <v>162</v>
      </c>
      <c r="AK13" s="244" t="s">
        <v>162</v>
      </c>
      <c r="AL13" s="244" t="s">
        <v>162</v>
      </c>
      <c r="AM13" s="244" t="s">
        <v>162</v>
      </c>
      <c r="AN13" s="244" t="s">
        <v>162</v>
      </c>
      <c r="AO13" s="244" t="s">
        <v>162</v>
      </c>
      <c r="AP13" s="244" t="s">
        <v>162</v>
      </c>
      <c r="AQ13" s="244" t="s">
        <v>162</v>
      </c>
      <c r="AR13" s="244" t="s">
        <v>162</v>
      </c>
      <c r="AS13" s="244" t="s">
        <v>162</v>
      </c>
      <c r="AT13" s="244" t="s">
        <v>162</v>
      </c>
      <c r="AU13" s="244" t="s">
        <v>162</v>
      </c>
      <c r="AV13" s="244" t="s">
        <v>162</v>
      </c>
      <c r="AW13" s="244" t="s">
        <v>162</v>
      </c>
      <c r="AX13" s="244" t="s">
        <v>162</v>
      </c>
      <c r="AY13" s="244" t="s">
        <v>162</v>
      </c>
      <c r="AZ13" s="244" t="s">
        <v>162</v>
      </c>
      <c r="BA13" s="244" t="s">
        <v>162</v>
      </c>
      <c r="BB13" s="244" t="s">
        <v>162</v>
      </c>
      <c r="BC13" s="244" t="s">
        <v>162</v>
      </c>
      <c r="BD13" s="244" t="s">
        <v>162</v>
      </c>
      <c r="BE13" s="244" t="s">
        <v>162</v>
      </c>
      <c r="BF13" s="244" t="s">
        <v>162</v>
      </c>
      <c r="BG13" s="244" t="s">
        <v>162</v>
      </c>
      <c r="BH13" s="244" t="s">
        <v>162</v>
      </c>
      <c r="BI13" s="244" t="s">
        <v>162</v>
      </c>
      <c r="BJ13" s="244" t="s">
        <v>162</v>
      </c>
      <c r="BK13" s="244" t="s">
        <v>162</v>
      </c>
      <c r="BL13" s="244" t="s">
        <v>162</v>
      </c>
      <c r="BM13" s="244" t="s">
        <v>162</v>
      </c>
      <c r="BN13" s="244" t="s">
        <v>162</v>
      </c>
      <c r="BO13" s="244" t="s">
        <v>162</v>
      </c>
      <c r="BP13" s="244" t="s">
        <v>162</v>
      </c>
      <c r="BQ13" s="244" t="s">
        <v>162</v>
      </c>
      <c r="BR13" s="244" t="s">
        <v>162</v>
      </c>
      <c r="BS13" s="244" t="s">
        <v>162</v>
      </c>
      <c r="BT13" s="244" t="s">
        <v>162</v>
      </c>
      <c r="BU13" s="244" t="s">
        <v>162</v>
      </c>
      <c r="BV13" s="244" t="s">
        <v>162</v>
      </c>
      <c r="BW13" s="244" t="s">
        <v>162</v>
      </c>
      <c r="BX13" s="244" t="s">
        <v>162</v>
      </c>
      <c r="BY13" s="244" t="s">
        <v>162</v>
      </c>
      <c r="BZ13" s="244" t="s">
        <v>162</v>
      </c>
      <c r="CA13" s="244" t="s">
        <v>162</v>
      </c>
      <c r="CB13" s="244" t="s">
        <v>162</v>
      </c>
      <c r="CC13" s="244" t="s">
        <v>162</v>
      </c>
      <c r="CD13" s="244" t="s">
        <v>162</v>
      </c>
      <c r="CE13" s="244" t="s">
        <v>162</v>
      </c>
      <c r="CF13" s="244" t="s">
        <v>162</v>
      </c>
      <c r="CG13" s="244" t="s">
        <v>162</v>
      </c>
      <c r="CH13" s="244" t="s">
        <v>162</v>
      </c>
      <c r="CI13" s="244" t="s">
        <v>162</v>
      </c>
      <c r="CJ13" s="244" t="s">
        <v>162</v>
      </c>
      <c r="CK13" s="244" t="s">
        <v>162</v>
      </c>
      <c r="CL13" s="244" t="s">
        <v>162</v>
      </c>
      <c r="CM13" s="244" t="s">
        <v>162</v>
      </c>
      <c r="CN13" s="244" t="s">
        <v>162</v>
      </c>
      <c r="CO13" s="244" t="s">
        <v>162</v>
      </c>
      <c r="CP13" s="244" t="s">
        <v>162</v>
      </c>
      <c r="CQ13" s="244" t="s">
        <v>162</v>
      </c>
      <c r="CR13" s="244" t="s">
        <v>162</v>
      </c>
      <c r="CS13" s="244" t="s">
        <v>162</v>
      </c>
      <c r="CT13" s="244" t="s">
        <v>162</v>
      </c>
      <c r="CU13" s="244" t="s">
        <v>162</v>
      </c>
      <c r="CV13" s="244" t="s">
        <v>162</v>
      </c>
      <c r="CW13" s="244" t="s">
        <v>162</v>
      </c>
      <c r="CX13" s="244" t="s">
        <v>162</v>
      </c>
      <c r="CY13" s="244" t="s">
        <v>162</v>
      </c>
      <c r="CZ13" s="245" t="s">
        <v>162</v>
      </c>
    </row>
    <row r="14" spans="1:104" ht="29.45" customHeight="1" x14ac:dyDescent="0.2">
      <c r="A14" s="47"/>
      <c r="B14" s="295" t="s">
        <v>301</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x14ac:dyDescent="0.2">
      <c r="A15" s="16" t="s">
        <v>334</v>
      </c>
      <c r="B15" s="9" t="s">
        <v>335</v>
      </c>
      <c r="C15" s="211" t="s">
        <v>336</v>
      </c>
      <c r="D15" s="132" t="s">
        <v>82</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75" x14ac:dyDescent="0.2">
      <c r="A16" s="16" t="s">
        <v>337</v>
      </c>
      <c r="B16" s="9" t="s">
        <v>338</v>
      </c>
      <c r="C16" s="276" t="s">
        <v>339</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8.5" x14ac:dyDescent="0.2">
      <c r="A17" s="16" t="s">
        <v>340</v>
      </c>
      <c r="B17" s="9" t="s">
        <v>341</v>
      </c>
      <c r="C17" s="15" t="s">
        <v>342</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x14ac:dyDescent="0.2">
      <c r="A18" s="16" t="s">
        <v>343</v>
      </c>
      <c r="B18" s="9" t="s">
        <v>344</v>
      </c>
      <c r="C18" s="9" t="s">
        <v>345</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x14ac:dyDescent="0.2">
      <c r="A19" s="16" t="s">
        <v>346</v>
      </c>
      <c r="B19" s="9" t="s">
        <v>347</v>
      </c>
      <c r="C19" s="9" t="s">
        <v>348</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x14ac:dyDescent="0.2">
      <c r="A20" s="16" t="s">
        <v>349</v>
      </c>
      <c r="B20" s="9" t="s">
        <v>350</v>
      </c>
      <c r="C20" s="9" t="s">
        <v>351</v>
      </c>
      <c r="D20" s="132" t="s">
        <v>82</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x14ac:dyDescent="0.2">
      <c r="A21" s="16" t="s">
        <v>352</v>
      </c>
      <c r="B21" s="9" t="s">
        <v>353</v>
      </c>
      <c r="C21" s="9" t="s">
        <v>354</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x14ac:dyDescent="0.2">
      <c r="A22" s="16" t="s">
        <v>355</v>
      </c>
      <c r="B22" s="9" t="s">
        <v>356</v>
      </c>
      <c r="C22" s="9" t="s">
        <v>357</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x14ac:dyDescent="0.3">
      <c r="A23" s="24" t="s">
        <v>358</v>
      </c>
      <c r="B23" s="24"/>
      <c r="D23" s="63"/>
    </row>
    <row r="24" spans="1:104" s="66" customFormat="1" ht="61.9" customHeight="1" x14ac:dyDescent="0.25">
      <c r="A24" s="303" t="s">
        <v>359</v>
      </c>
      <c r="B24" s="303"/>
      <c r="C24" s="303"/>
      <c r="D24" s="303"/>
    </row>
    <row r="25" spans="1:104" s="66" customFormat="1" ht="26.45" customHeight="1" x14ac:dyDescent="0.25">
      <c r="A25" s="86" t="s">
        <v>360</v>
      </c>
      <c r="B25" s="86"/>
      <c r="C25" s="278"/>
      <c r="D25" s="206"/>
    </row>
    <row r="26" spans="1:104" s="66" customFormat="1" ht="15" customHeight="1" x14ac:dyDescent="0.25">
      <c r="A26" s="264" t="s">
        <v>361</v>
      </c>
      <c r="B26" s="86"/>
      <c r="C26" s="278"/>
      <c r="D26" s="206"/>
    </row>
    <row r="27" spans="1:104" ht="23.45" customHeight="1" x14ac:dyDescent="0.2">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x14ac:dyDescent="0.3">
      <c r="A28" s="229"/>
      <c r="B28" s="230" t="s">
        <v>362</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x14ac:dyDescent="0.2">
      <c r="A29" s="47"/>
      <c r="B29" s="219" t="s">
        <v>363</v>
      </c>
      <c r="C29" s="15" t="s">
        <v>364</v>
      </c>
      <c r="D29" s="15" t="s">
        <v>161</v>
      </c>
      <c r="E29" s="207" t="s">
        <v>162</v>
      </c>
      <c r="F29" s="208" t="s">
        <v>162</v>
      </c>
      <c r="G29" s="208" t="s">
        <v>162</v>
      </c>
      <c r="H29" s="208" t="s">
        <v>162</v>
      </c>
      <c r="I29" s="208" t="s">
        <v>162</v>
      </c>
      <c r="J29" s="208" t="s">
        <v>162</v>
      </c>
      <c r="K29" s="208" t="s">
        <v>162</v>
      </c>
      <c r="L29" s="208" t="s">
        <v>162</v>
      </c>
      <c r="M29" s="208" t="s">
        <v>162</v>
      </c>
      <c r="N29" s="208" t="s">
        <v>162</v>
      </c>
      <c r="O29" s="208" t="s">
        <v>162</v>
      </c>
      <c r="P29" s="208" t="s">
        <v>162</v>
      </c>
      <c r="Q29" s="208" t="s">
        <v>162</v>
      </c>
      <c r="R29" s="208" t="s">
        <v>162</v>
      </c>
      <c r="S29" s="208" t="s">
        <v>162</v>
      </c>
      <c r="T29" s="208" t="s">
        <v>162</v>
      </c>
      <c r="U29" s="208" t="s">
        <v>162</v>
      </c>
      <c r="V29" s="208" t="s">
        <v>162</v>
      </c>
      <c r="W29" s="208" t="s">
        <v>162</v>
      </c>
      <c r="X29" s="208" t="s">
        <v>162</v>
      </c>
      <c r="Y29" s="208" t="s">
        <v>162</v>
      </c>
      <c r="Z29" s="208" t="s">
        <v>162</v>
      </c>
      <c r="AA29" s="208" t="s">
        <v>162</v>
      </c>
      <c r="AB29" s="208" t="s">
        <v>162</v>
      </c>
      <c r="AC29" s="208" t="s">
        <v>162</v>
      </c>
      <c r="AD29" s="208" t="s">
        <v>162</v>
      </c>
      <c r="AE29" s="208" t="s">
        <v>162</v>
      </c>
      <c r="AF29" s="208" t="s">
        <v>162</v>
      </c>
      <c r="AG29" s="208" t="s">
        <v>162</v>
      </c>
      <c r="AH29" s="208" t="s">
        <v>162</v>
      </c>
      <c r="AI29" s="208" t="s">
        <v>162</v>
      </c>
      <c r="AJ29" s="208" t="s">
        <v>162</v>
      </c>
      <c r="AK29" s="208" t="s">
        <v>162</v>
      </c>
      <c r="AL29" s="208" t="s">
        <v>162</v>
      </c>
      <c r="AM29" s="208" t="s">
        <v>162</v>
      </c>
      <c r="AN29" s="208" t="s">
        <v>162</v>
      </c>
      <c r="AO29" s="208" t="s">
        <v>162</v>
      </c>
      <c r="AP29" s="208" t="s">
        <v>162</v>
      </c>
      <c r="AQ29" s="208" t="s">
        <v>162</v>
      </c>
      <c r="AR29" s="208" t="s">
        <v>162</v>
      </c>
      <c r="AS29" s="208" t="s">
        <v>162</v>
      </c>
      <c r="AT29" s="208" t="s">
        <v>162</v>
      </c>
      <c r="AU29" s="208" t="s">
        <v>162</v>
      </c>
      <c r="AV29" s="208" t="s">
        <v>162</v>
      </c>
      <c r="AW29" s="208" t="s">
        <v>162</v>
      </c>
      <c r="AX29" s="208" t="s">
        <v>162</v>
      </c>
      <c r="AY29" s="208" t="s">
        <v>162</v>
      </c>
      <c r="AZ29" s="208" t="s">
        <v>162</v>
      </c>
      <c r="BA29" s="208" t="s">
        <v>162</v>
      </c>
      <c r="BB29" s="208" t="s">
        <v>162</v>
      </c>
      <c r="BC29" s="208" t="s">
        <v>162</v>
      </c>
      <c r="BD29" s="208" t="s">
        <v>162</v>
      </c>
      <c r="BE29" s="208" t="s">
        <v>162</v>
      </c>
      <c r="BF29" s="208" t="s">
        <v>162</v>
      </c>
      <c r="BG29" s="208" t="s">
        <v>162</v>
      </c>
      <c r="BH29" s="208" t="s">
        <v>162</v>
      </c>
      <c r="BI29" s="208" t="s">
        <v>162</v>
      </c>
      <c r="BJ29" s="208" t="s">
        <v>162</v>
      </c>
      <c r="BK29" s="208" t="s">
        <v>162</v>
      </c>
      <c r="BL29" s="208" t="s">
        <v>162</v>
      </c>
      <c r="BM29" s="208" t="s">
        <v>162</v>
      </c>
      <c r="BN29" s="208" t="s">
        <v>162</v>
      </c>
      <c r="BO29" s="208" t="s">
        <v>162</v>
      </c>
      <c r="BP29" s="208" t="s">
        <v>162</v>
      </c>
      <c r="BQ29" s="208" t="s">
        <v>162</v>
      </c>
      <c r="BR29" s="208" t="s">
        <v>162</v>
      </c>
      <c r="BS29" s="208" t="s">
        <v>162</v>
      </c>
      <c r="BT29" s="208" t="s">
        <v>162</v>
      </c>
      <c r="BU29" s="208" t="s">
        <v>162</v>
      </c>
      <c r="BV29" s="208" t="s">
        <v>162</v>
      </c>
      <c r="BW29" s="208" t="s">
        <v>162</v>
      </c>
      <c r="BX29" s="208" t="s">
        <v>162</v>
      </c>
      <c r="BY29" s="208" t="s">
        <v>162</v>
      </c>
      <c r="BZ29" s="208" t="s">
        <v>162</v>
      </c>
      <c r="CA29" s="208" t="s">
        <v>162</v>
      </c>
      <c r="CB29" s="208" t="s">
        <v>162</v>
      </c>
      <c r="CC29" s="208" t="s">
        <v>162</v>
      </c>
      <c r="CD29" s="208" t="s">
        <v>162</v>
      </c>
      <c r="CE29" s="208" t="s">
        <v>162</v>
      </c>
      <c r="CF29" s="208" t="s">
        <v>162</v>
      </c>
      <c r="CG29" s="208" t="s">
        <v>162</v>
      </c>
      <c r="CH29" s="208" t="s">
        <v>162</v>
      </c>
      <c r="CI29" s="208" t="s">
        <v>162</v>
      </c>
      <c r="CJ29" s="208" t="s">
        <v>162</v>
      </c>
      <c r="CK29" s="208" t="s">
        <v>162</v>
      </c>
      <c r="CL29" s="208" t="s">
        <v>162</v>
      </c>
      <c r="CM29" s="208" t="s">
        <v>162</v>
      </c>
      <c r="CN29" s="208" t="s">
        <v>162</v>
      </c>
      <c r="CO29" s="208" t="s">
        <v>162</v>
      </c>
      <c r="CP29" s="208" t="s">
        <v>162</v>
      </c>
      <c r="CQ29" s="208" t="s">
        <v>162</v>
      </c>
      <c r="CR29" s="208" t="s">
        <v>162</v>
      </c>
      <c r="CS29" s="208" t="s">
        <v>162</v>
      </c>
      <c r="CT29" s="208" t="s">
        <v>162</v>
      </c>
      <c r="CU29" s="208" t="s">
        <v>162</v>
      </c>
      <c r="CV29" s="208" t="s">
        <v>162</v>
      </c>
      <c r="CW29" s="208" t="s">
        <v>162</v>
      </c>
      <c r="CX29" s="208" t="s">
        <v>162</v>
      </c>
      <c r="CY29" s="208" t="s">
        <v>162</v>
      </c>
      <c r="CZ29" s="208" t="s">
        <v>162</v>
      </c>
    </row>
    <row r="30" spans="1:104" x14ac:dyDescent="0.2">
      <c r="A30" s="16" t="s">
        <v>365</v>
      </c>
      <c r="B30" s="9" t="s">
        <v>366</v>
      </c>
      <c r="C30" s="15" t="s">
        <v>367</v>
      </c>
      <c r="D30" s="15" t="s">
        <v>58</v>
      </c>
      <c r="E30" s="84" t="s">
        <v>167</v>
      </c>
      <c r="F30" s="61" t="s">
        <v>167</v>
      </c>
      <c r="G30" s="61" t="s">
        <v>167</v>
      </c>
      <c r="H30" s="61" t="s">
        <v>167</v>
      </c>
      <c r="I30" s="61" t="s">
        <v>167</v>
      </c>
      <c r="J30" s="61" t="s">
        <v>167</v>
      </c>
      <c r="K30" s="61" t="s">
        <v>167</v>
      </c>
      <c r="L30" s="61" t="s">
        <v>167</v>
      </c>
      <c r="M30" s="61" t="s">
        <v>167</v>
      </c>
      <c r="N30" s="61" t="s">
        <v>167</v>
      </c>
      <c r="O30" s="61" t="s">
        <v>167</v>
      </c>
      <c r="P30" s="61" t="s">
        <v>167</v>
      </c>
      <c r="Q30" s="61" t="s">
        <v>167</v>
      </c>
      <c r="R30" s="61" t="s">
        <v>167</v>
      </c>
      <c r="S30" s="61" t="s">
        <v>167</v>
      </c>
      <c r="T30" s="61" t="s">
        <v>167</v>
      </c>
      <c r="U30" s="61" t="s">
        <v>167</v>
      </c>
      <c r="V30" s="61" t="s">
        <v>167</v>
      </c>
      <c r="W30" s="61" t="s">
        <v>167</v>
      </c>
      <c r="X30" s="61" t="s">
        <v>167</v>
      </c>
      <c r="Y30" s="61" t="s">
        <v>167</v>
      </c>
      <c r="Z30" s="61" t="s">
        <v>167</v>
      </c>
      <c r="AA30" s="61" t="s">
        <v>167</v>
      </c>
      <c r="AB30" s="61" t="s">
        <v>167</v>
      </c>
      <c r="AC30" s="61" t="s">
        <v>167</v>
      </c>
      <c r="AD30" s="61" t="s">
        <v>167</v>
      </c>
      <c r="AE30" s="61" t="s">
        <v>167</v>
      </c>
      <c r="AF30" s="61" t="s">
        <v>167</v>
      </c>
      <c r="AG30" s="61" t="s">
        <v>167</v>
      </c>
      <c r="AH30" s="61" t="s">
        <v>167</v>
      </c>
      <c r="AI30" s="61" t="s">
        <v>167</v>
      </c>
      <c r="AJ30" s="61" t="s">
        <v>167</v>
      </c>
      <c r="AK30" s="61" t="s">
        <v>167</v>
      </c>
      <c r="AL30" s="61" t="s">
        <v>167</v>
      </c>
      <c r="AM30" s="61" t="s">
        <v>167</v>
      </c>
      <c r="AN30" s="61" t="s">
        <v>167</v>
      </c>
      <c r="AO30" s="61" t="s">
        <v>167</v>
      </c>
      <c r="AP30" s="61" t="s">
        <v>167</v>
      </c>
      <c r="AQ30" s="61" t="s">
        <v>167</v>
      </c>
      <c r="AR30" s="61" t="s">
        <v>167</v>
      </c>
      <c r="AS30" s="61" t="s">
        <v>167</v>
      </c>
      <c r="AT30" s="61" t="s">
        <v>167</v>
      </c>
      <c r="AU30" s="61" t="s">
        <v>167</v>
      </c>
      <c r="AV30" s="61" t="s">
        <v>167</v>
      </c>
      <c r="AW30" s="61" t="s">
        <v>167</v>
      </c>
      <c r="AX30" s="61" t="s">
        <v>167</v>
      </c>
      <c r="AY30" s="61" t="s">
        <v>167</v>
      </c>
      <c r="AZ30" s="61" t="s">
        <v>167</v>
      </c>
      <c r="BA30" s="61" t="s">
        <v>167</v>
      </c>
      <c r="BB30" s="61" t="s">
        <v>167</v>
      </c>
      <c r="BC30" s="61" t="s">
        <v>167</v>
      </c>
      <c r="BD30" s="61" t="s">
        <v>167</v>
      </c>
      <c r="BE30" s="61" t="s">
        <v>167</v>
      </c>
      <c r="BF30" s="61" t="s">
        <v>167</v>
      </c>
      <c r="BG30" s="61" t="s">
        <v>167</v>
      </c>
      <c r="BH30" s="61" t="s">
        <v>167</v>
      </c>
      <c r="BI30" s="61" t="s">
        <v>167</v>
      </c>
      <c r="BJ30" s="61" t="s">
        <v>167</v>
      </c>
      <c r="BK30" s="61" t="s">
        <v>167</v>
      </c>
      <c r="BL30" s="61" t="s">
        <v>167</v>
      </c>
      <c r="BM30" s="61" t="s">
        <v>167</v>
      </c>
      <c r="BN30" s="61" t="s">
        <v>167</v>
      </c>
      <c r="BO30" s="61" t="s">
        <v>167</v>
      </c>
      <c r="BP30" s="61" t="s">
        <v>167</v>
      </c>
      <c r="BQ30" s="61" t="s">
        <v>167</v>
      </c>
      <c r="BR30" s="61" t="s">
        <v>167</v>
      </c>
      <c r="BS30" s="61" t="s">
        <v>167</v>
      </c>
      <c r="BT30" s="61" t="s">
        <v>167</v>
      </c>
      <c r="BU30" s="61" t="s">
        <v>167</v>
      </c>
      <c r="BV30" s="61" t="s">
        <v>167</v>
      </c>
      <c r="BW30" s="61" t="s">
        <v>167</v>
      </c>
      <c r="BX30" s="61" t="s">
        <v>167</v>
      </c>
      <c r="BY30" s="61" t="s">
        <v>167</v>
      </c>
      <c r="BZ30" s="61" t="s">
        <v>167</v>
      </c>
      <c r="CA30" s="61" t="s">
        <v>167</v>
      </c>
      <c r="CB30" s="61" t="s">
        <v>167</v>
      </c>
      <c r="CC30" s="61" t="s">
        <v>167</v>
      </c>
      <c r="CD30" s="61" t="s">
        <v>167</v>
      </c>
      <c r="CE30" s="61" t="s">
        <v>167</v>
      </c>
      <c r="CF30" s="61" t="s">
        <v>167</v>
      </c>
      <c r="CG30" s="61" t="s">
        <v>167</v>
      </c>
      <c r="CH30" s="61" t="s">
        <v>167</v>
      </c>
      <c r="CI30" s="61" t="s">
        <v>167</v>
      </c>
      <c r="CJ30" s="61" t="s">
        <v>167</v>
      </c>
      <c r="CK30" s="61" t="s">
        <v>167</v>
      </c>
      <c r="CL30" s="61" t="s">
        <v>167</v>
      </c>
      <c r="CM30" s="61" t="s">
        <v>167</v>
      </c>
      <c r="CN30" s="61" t="s">
        <v>167</v>
      </c>
      <c r="CO30" s="61" t="s">
        <v>167</v>
      </c>
      <c r="CP30" s="61" t="s">
        <v>167</v>
      </c>
      <c r="CQ30" s="61" t="s">
        <v>167</v>
      </c>
      <c r="CR30" s="61" t="s">
        <v>167</v>
      </c>
      <c r="CS30" s="61" t="s">
        <v>167</v>
      </c>
      <c r="CT30" s="61" t="s">
        <v>167</v>
      </c>
      <c r="CU30" s="61" t="s">
        <v>167</v>
      </c>
      <c r="CV30" s="61" t="s">
        <v>167</v>
      </c>
      <c r="CW30" s="61" t="s">
        <v>167</v>
      </c>
      <c r="CX30" s="61" t="s">
        <v>167</v>
      </c>
      <c r="CY30" s="61" t="s">
        <v>167</v>
      </c>
      <c r="CZ30" s="61" t="s">
        <v>167</v>
      </c>
    </row>
    <row r="31" spans="1:104" x14ac:dyDescent="0.2">
      <c r="A31" s="16" t="s">
        <v>368</v>
      </c>
      <c r="B31" s="9" t="s">
        <v>369</v>
      </c>
      <c r="C31" s="15" t="s">
        <v>367</v>
      </c>
      <c r="D31" s="15" t="s">
        <v>58</v>
      </c>
      <c r="E31" s="84" t="s">
        <v>167</v>
      </c>
      <c r="F31" s="61" t="s">
        <v>167</v>
      </c>
      <c r="G31" s="61" t="s">
        <v>167</v>
      </c>
      <c r="H31" s="61" t="s">
        <v>167</v>
      </c>
      <c r="I31" s="61" t="s">
        <v>167</v>
      </c>
      <c r="J31" s="61" t="s">
        <v>167</v>
      </c>
      <c r="K31" s="61" t="s">
        <v>167</v>
      </c>
      <c r="L31" s="61" t="s">
        <v>167</v>
      </c>
      <c r="M31" s="61" t="s">
        <v>167</v>
      </c>
      <c r="N31" s="61" t="s">
        <v>167</v>
      </c>
      <c r="O31" s="61" t="s">
        <v>167</v>
      </c>
      <c r="P31" s="61" t="s">
        <v>167</v>
      </c>
      <c r="Q31" s="61" t="s">
        <v>167</v>
      </c>
      <c r="R31" s="61" t="s">
        <v>167</v>
      </c>
      <c r="S31" s="61" t="s">
        <v>167</v>
      </c>
      <c r="T31" s="61" t="s">
        <v>167</v>
      </c>
      <c r="U31" s="61" t="s">
        <v>167</v>
      </c>
      <c r="V31" s="61" t="s">
        <v>167</v>
      </c>
      <c r="W31" s="61" t="s">
        <v>167</v>
      </c>
      <c r="X31" s="61" t="s">
        <v>167</v>
      </c>
      <c r="Y31" s="61" t="s">
        <v>167</v>
      </c>
      <c r="Z31" s="61" t="s">
        <v>167</v>
      </c>
      <c r="AA31" s="61" t="s">
        <v>167</v>
      </c>
      <c r="AB31" s="61" t="s">
        <v>167</v>
      </c>
      <c r="AC31" s="61" t="s">
        <v>167</v>
      </c>
      <c r="AD31" s="61" t="s">
        <v>167</v>
      </c>
      <c r="AE31" s="61" t="s">
        <v>167</v>
      </c>
      <c r="AF31" s="61" t="s">
        <v>167</v>
      </c>
      <c r="AG31" s="61" t="s">
        <v>167</v>
      </c>
      <c r="AH31" s="61" t="s">
        <v>167</v>
      </c>
      <c r="AI31" s="61" t="s">
        <v>167</v>
      </c>
      <c r="AJ31" s="61" t="s">
        <v>167</v>
      </c>
      <c r="AK31" s="61" t="s">
        <v>167</v>
      </c>
      <c r="AL31" s="61" t="s">
        <v>167</v>
      </c>
      <c r="AM31" s="61" t="s">
        <v>167</v>
      </c>
      <c r="AN31" s="61" t="s">
        <v>167</v>
      </c>
      <c r="AO31" s="61" t="s">
        <v>167</v>
      </c>
      <c r="AP31" s="61" t="s">
        <v>167</v>
      </c>
      <c r="AQ31" s="61" t="s">
        <v>167</v>
      </c>
      <c r="AR31" s="61" t="s">
        <v>167</v>
      </c>
      <c r="AS31" s="61" t="s">
        <v>167</v>
      </c>
      <c r="AT31" s="61" t="s">
        <v>167</v>
      </c>
      <c r="AU31" s="61" t="s">
        <v>167</v>
      </c>
      <c r="AV31" s="61" t="s">
        <v>167</v>
      </c>
      <c r="AW31" s="61" t="s">
        <v>167</v>
      </c>
      <c r="AX31" s="61" t="s">
        <v>167</v>
      </c>
      <c r="AY31" s="61" t="s">
        <v>167</v>
      </c>
      <c r="AZ31" s="61" t="s">
        <v>167</v>
      </c>
      <c r="BA31" s="61" t="s">
        <v>167</v>
      </c>
      <c r="BB31" s="61" t="s">
        <v>167</v>
      </c>
      <c r="BC31" s="61" t="s">
        <v>167</v>
      </c>
      <c r="BD31" s="61" t="s">
        <v>167</v>
      </c>
      <c r="BE31" s="61" t="s">
        <v>167</v>
      </c>
      <c r="BF31" s="61" t="s">
        <v>167</v>
      </c>
      <c r="BG31" s="61" t="s">
        <v>167</v>
      </c>
      <c r="BH31" s="61" t="s">
        <v>167</v>
      </c>
      <c r="BI31" s="61" t="s">
        <v>167</v>
      </c>
      <c r="BJ31" s="61" t="s">
        <v>167</v>
      </c>
      <c r="BK31" s="61" t="s">
        <v>167</v>
      </c>
      <c r="BL31" s="61" t="s">
        <v>167</v>
      </c>
      <c r="BM31" s="61" t="s">
        <v>167</v>
      </c>
      <c r="BN31" s="61" t="s">
        <v>167</v>
      </c>
      <c r="BO31" s="61" t="s">
        <v>167</v>
      </c>
      <c r="BP31" s="61" t="s">
        <v>167</v>
      </c>
      <c r="BQ31" s="61" t="s">
        <v>167</v>
      </c>
      <c r="BR31" s="61" t="s">
        <v>167</v>
      </c>
      <c r="BS31" s="61" t="s">
        <v>167</v>
      </c>
      <c r="BT31" s="61" t="s">
        <v>167</v>
      </c>
      <c r="BU31" s="61" t="s">
        <v>167</v>
      </c>
      <c r="BV31" s="61" t="s">
        <v>167</v>
      </c>
      <c r="BW31" s="61" t="s">
        <v>167</v>
      </c>
      <c r="BX31" s="61" t="s">
        <v>167</v>
      </c>
      <c r="BY31" s="61" t="s">
        <v>167</v>
      </c>
      <c r="BZ31" s="61" t="s">
        <v>167</v>
      </c>
      <c r="CA31" s="61" t="s">
        <v>167</v>
      </c>
      <c r="CB31" s="61" t="s">
        <v>167</v>
      </c>
      <c r="CC31" s="61" t="s">
        <v>167</v>
      </c>
      <c r="CD31" s="61" t="s">
        <v>167</v>
      </c>
      <c r="CE31" s="61" t="s">
        <v>167</v>
      </c>
      <c r="CF31" s="61" t="s">
        <v>167</v>
      </c>
      <c r="CG31" s="61" t="s">
        <v>167</v>
      </c>
      <c r="CH31" s="61" t="s">
        <v>167</v>
      </c>
      <c r="CI31" s="61" t="s">
        <v>167</v>
      </c>
      <c r="CJ31" s="61" t="s">
        <v>167</v>
      </c>
      <c r="CK31" s="61" t="s">
        <v>167</v>
      </c>
      <c r="CL31" s="61" t="s">
        <v>167</v>
      </c>
      <c r="CM31" s="61" t="s">
        <v>167</v>
      </c>
      <c r="CN31" s="61" t="s">
        <v>167</v>
      </c>
      <c r="CO31" s="61" t="s">
        <v>167</v>
      </c>
      <c r="CP31" s="61" t="s">
        <v>167</v>
      </c>
      <c r="CQ31" s="61" t="s">
        <v>167</v>
      </c>
      <c r="CR31" s="61" t="s">
        <v>167</v>
      </c>
      <c r="CS31" s="61" t="s">
        <v>167</v>
      </c>
      <c r="CT31" s="61" t="s">
        <v>167</v>
      </c>
      <c r="CU31" s="61" t="s">
        <v>167</v>
      </c>
      <c r="CV31" s="61" t="s">
        <v>167</v>
      </c>
      <c r="CW31" s="61" t="s">
        <v>167</v>
      </c>
      <c r="CX31" s="61" t="s">
        <v>167</v>
      </c>
      <c r="CY31" s="61" t="s">
        <v>167</v>
      </c>
      <c r="CZ31" s="61" t="s">
        <v>167</v>
      </c>
    </row>
    <row r="32" spans="1:104" x14ac:dyDescent="0.2">
      <c r="A32" s="16" t="s">
        <v>370</v>
      </c>
      <c r="B32" s="9" t="s">
        <v>371</v>
      </c>
      <c r="C32" s="15" t="s">
        <v>367</v>
      </c>
      <c r="D32" s="15" t="s">
        <v>58</v>
      </c>
      <c r="E32" s="84" t="s">
        <v>167</v>
      </c>
      <c r="F32" s="61" t="s">
        <v>167</v>
      </c>
      <c r="G32" s="61" t="s">
        <v>167</v>
      </c>
      <c r="H32" s="61" t="s">
        <v>167</v>
      </c>
      <c r="I32" s="61" t="s">
        <v>167</v>
      </c>
      <c r="J32" s="61" t="s">
        <v>167</v>
      </c>
      <c r="K32" s="61" t="s">
        <v>167</v>
      </c>
      <c r="L32" s="61" t="s">
        <v>167</v>
      </c>
      <c r="M32" s="61" t="s">
        <v>167</v>
      </c>
      <c r="N32" s="61" t="s">
        <v>167</v>
      </c>
      <c r="O32" s="61" t="s">
        <v>167</v>
      </c>
      <c r="P32" s="61" t="s">
        <v>167</v>
      </c>
      <c r="Q32" s="61" t="s">
        <v>167</v>
      </c>
      <c r="R32" s="61" t="s">
        <v>167</v>
      </c>
      <c r="S32" s="61" t="s">
        <v>167</v>
      </c>
      <c r="T32" s="61" t="s">
        <v>167</v>
      </c>
      <c r="U32" s="61" t="s">
        <v>167</v>
      </c>
      <c r="V32" s="61" t="s">
        <v>167</v>
      </c>
      <c r="W32" s="61" t="s">
        <v>167</v>
      </c>
      <c r="X32" s="61" t="s">
        <v>167</v>
      </c>
      <c r="Y32" s="61" t="s">
        <v>167</v>
      </c>
      <c r="Z32" s="61" t="s">
        <v>167</v>
      </c>
      <c r="AA32" s="61" t="s">
        <v>167</v>
      </c>
      <c r="AB32" s="61" t="s">
        <v>167</v>
      </c>
      <c r="AC32" s="61" t="s">
        <v>167</v>
      </c>
      <c r="AD32" s="61" t="s">
        <v>167</v>
      </c>
      <c r="AE32" s="61" t="s">
        <v>167</v>
      </c>
      <c r="AF32" s="61" t="s">
        <v>167</v>
      </c>
      <c r="AG32" s="61" t="s">
        <v>167</v>
      </c>
      <c r="AH32" s="61" t="s">
        <v>167</v>
      </c>
      <c r="AI32" s="61" t="s">
        <v>167</v>
      </c>
      <c r="AJ32" s="61" t="s">
        <v>167</v>
      </c>
      <c r="AK32" s="61" t="s">
        <v>167</v>
      </c>
      <c r="AL32" s="61" t="s">
        <v>167</v>
      </c>
      <c r="AM32" s="61" t="s">
        <v>167</v>
      </c>
      <c r="AN32" s="61" t="s">
        <v>167</v>
      </c>
      <c r="AO32" s="61" t="s">
        <v>167</v>
      </c>
      <c r="AP32" s="61" t="s">
        <v>167</v>
      </c>
      <c r="AQ32" s="61" t="s">
        <v>167</v>
      </c>
      <c r="AR32" s="61" t="s">
        <v>167</v>
      </c>
      <c r="AS32" s="61" t="s">
        <v>167</v>
      </c>
      <c r="AT32" s="61" t="s">
        <v>167</v>
      </c>
      <c r="AU32" s="61" t="s">
        <v>167</v>
      </c>
      <c r="AV32" s="61" t="s">
        <v>167</v>
      </c>
      <c r="AW32" s="61" t="s">
        <v>167</v>
      </c>
      <c r="AX32" s="61" t="s">
        <v>167</v>
      </c>
      <c r="AY32" s="61" t="s">
        <v>167</v>
      </c>
      <c r="AZ32" s="61" t="s">
        <v>167</v>
      </c>
      <c r="BA32" s="61" t="s">
        <v>167</v>
      </c>
      <c r="BB32" s="61" t="s">
        <v>167</v>
      </c>
      <c r="BC32" s="61" t="s">
        <v>167</v>
      </c>
      <c r="BD32" s="61" t="s">
        <v>167</v>
      </c>
      <c r="BE32" s="61" t="s">
        <v>167</v>
      </c>
      <c r="BF32" s="61" t="s">
        <v>167</v>
      </c>
      <c r="BG32" s="61" t="s">
        <v>167</v>
      </c>
      <c r="BH32" s="61" t="s">
        <v>167</v>
      </c>
      <c r="BI32" s="61" t="s">
        <v>167</v>
      </c>
      <c r="BJ32" s="61" t="s">
        <v>167</v>
      </c>
      <c r="BK32" s="61" t="s">
        <v>167</v>
      </c>
      <c r="BL32" s="61" t="s">
        <v>167</v>
      </c>
      <c r="BM32" s="61" t="s">
        <v>167</v>
      </c>
      <c r="BN32" s="61" t="s">
        <v>167</v>
      </c>
      <c r="BO32" s="61" t="s">
        <v>167</v>
      </c>
      <c r="BP32" s="61" t="s">
        <v>167</v>
      </c>
      <c r="BQ32" s="61" t="s">
        <v>167</v>
      </c>
      <c r="BR32" s="61" t="s">
        <v>167</v>
      </c>
      <c r="BS32" s="61" t="s">
        <v>167</v>
      </c>
      <c r="BT32" s="61" t="s">
        <v>167</v>
      </c>
      <c r="BU32" s="61" t="s">
        <v>167</v>
      </c>
      <c r="BV32" s="61" t="s">
        <v>167</v>
      </c>
      <c r="BW32" s="61" t="s">
        <v>167</v>
      </c>
      <c r="BX32" s="61" t="s">
        <v>167</v>
      </c>
      <c r="BY32" s="61" t="s">
        <v>167</v>
      </c>
      <c r="BZ32" s="61" t="s">
        <v>167</v>
      </c>
      <c r="CA32" s="61" t="s">
        <v>167</v>
      </c>
      <c r="CB32" s="61" t="s">
        <v>167</v>
      </c>
      <c r="CC32" s="61" t="s">
        <v>167</v>
      </c>
      <c r="CD32" s="61" t="s">
        <v>167</v>
      </c>
      <c r="CE32" s="61" t="s">
        <v>167</v>
      </c>
      <c r="CF32" s="61" t="s">
        <v>167</v>
      </c>
      <c r="CG32" s="61" t="s">
        <v>167</v>
      </c>
      <c r="CH32" s="61" t="s">
        <v>167</v>
      </c>
      <c r="CI32" s="61" t="s">
        <v>167</v>
      </c>
      <c r="CJ32" s="61" t="s">
        <v>167</v>
      </c>
      <c r="CK32" s="61" t="s">
        <v>167</v>
      </c>
      <c r="CL32" s="61" t="s">
        <v>167</v>
      </c>
      <c r="CM32" s="61" t="s">
        <v>167</v>
      </c>
      <c r="CN32" s="61" t="s">
        <v>167</v>
      </c>
      <c r="CO32" s="61" t="s">
        <v>167</v>
      </c>
      <c r="CP32" s="61" t="s">
        <v>167</v>
      </c>
      <c r="CQ32" s="61" t="s">
        <v>167</v>
      </c>
      <c r="CR32" s="61" t="s">
        <v>167</v>
      </c>
      <c r="CS32" s="61" t="s">
        <v>167</v>
      </c>
      <c r="CT32" s="61" t="s">
        <v>167</v>
      </c>
      <c r="CU32" s="61" t="s">
        <v>167</v>
      </c>
      <c r="CV32" s="61" t="s">
        <v>167</v>
      </c>
      <c r="CW32" s="61" t="s">
        <v>167</v>
      </c>
      <c r="CX32" s="61" t="s">
        <v>167</v>
      </c>
      <c r="CY32" s="61" t="s">
        <v>167</v>
      </c>
      <c r="CZ32" s="61" t="s">
        <v>167</v>
      </c>
    </row>
    <row r="33" spans="1:104" x14ac:dyDescent="0.2">
      <c r="A33" s="16" t="s">
        <v>372</v>
      </c>
      <c r="B33" s="9" t="s">
        <v>373</v>
      </c>
      <c r="C33" s="15" t="s">
        <v>367</v>
      </c>
      <c r="D33" s="15" t="s">
        <v>58</v>
      </c>
      <c r="E33" s="84" t="s">
        <v>167</v>
      </c>
      <c r="F33" s="61" t="s">
        <v>167</v>
      </c>
      <c r="G33" s="61" t="s">
        <v>167</v>
      </c>
      <c r="H33" s="61" t="s">
        <v>167</v>
      </c>
      <c r="I33" s="61" t="s">
        <v>167</v>
      </c>
      <c r="J33" s="61" t="s">
        <v>167</v>
      </c>
      <c r="K33" s="61" t="s">
        <v>167</v>
      </c>
      <c r="L33" s="61" t="s">
        <v>167</v>
      </c>
      <c r="M33" s="61" t="s">
        <v>167</v>
      </c>
      <c r="N33" s="61" t="s">
        <v>167</v>
      </c>
      <c r="O33" s="61" t="s">
        <v>167</v>
      </c>
      <c r="P33" s="61" t="s">
        <v>167</v>
      </c>
      <c r="Q33" s="61" t="s">
        <v>167</v>
      </c>
      <c r="R33" s="61" t="s">
        <v>167</v>
      </c>
      <c r="S33" s="61" t="s">
        <v>167</v>
      </c>
      <c r="T33" s="61" t="s">
        <v>167</v>
      </c>
      <c r="U33" s="61" t="s">
        <v>167</v>
      </c>
      <c r="V33" s="61" t="s">
        <v>167</v>
      </c>
      <c r="W33" s="61" t="s">
        <v>167</v>
      </c>
      <c r="X33" s="61" t="s">
        <v>167</v>
      </c>
      <c r="Y33" s="61" t="s">
        <v>167</v>
      </c>
      <c r="Z33" s="61" t="s">
        <v>167</v>
      </c>
      <c r="AA33" s="61" t="s">
        <v>167</v>
      </c>
      <c r="AB33" s="61" t="s">
        <v>167</v>
      </c>
      <c r="AC33" s="61" t="s">
        <v>167</v>
      </c>
      <c r="AD33" s="61" t="s">
        <v>167</v>
      </c>
      <c r="AE33" s="61" t="s">
        <v>167</v>
      </c>
      <c r="AF33" s="61" t="s">
        <v>167</v>
      </c>
      <c r="AG33" s="61" t="s">
        <v>167</v>
      </c>
      <c r="AH33" s="61" t="s">
        <v>167</v>
      </c>
      <c r="AI33" s="61" t="s">
        <v>167</v>
      </c>
      <c r="AJ33" s="61" t="s">
        <v>167</v>
      </c>
      <c r="AK33" s="61" t="s">
        <v>167</v>
      </c>
      <c r="AL33" s="61" t="s">
        <v>167</v>
      </c>
      <c r="AM33" s="61" t="s">
        <v>167</v>
      </c>
      <c r="AN33" s="61" t="s">
        <v>167</v>
      </c>
      <c r="AO33" s="61" t="s">
        <v>167</v>
      </c>
      <c r="AP33" s="61" t="s">
        <v>167</v>
      </c>
      <c r="AQ33" s="61" t="s">
        <v>167</v>
      </c>
      <c r="AR33" s="61" t="s">
        <v>167</v>
      </c>
      <c r="AS33" s="61" t="s">
        <v>167</v>
      </c>
      <c r="AT33" s="61" t="s">
        <v>167</v>
      </c>
      <c r="AU33" s="61" t="s">
        <v>167</v>
      </c>
      <c r="AV33" s="61" t="s">
        <v>167</v>
      </c>
      <c r="AW33" s="61" t="s">
        <v>167</v>
      </c>
      <c r="AX33" s="61" t="s">
        <v>167</v>
      </c>
      <c r="AY33" s="61" t="s">
        <v>167</v>
      </c>
      <c r="AZ33" s="61" t="s">
        <v>167</v>
      </c>
      <c r="BA33" s="61" t="s">
        <v>167</v>
      </c>
      <c r="BB33" s="61" t="s">
        <v>167</v>
      </c>
      <c r="BC33" s="61" t="s">
        <v>167</v>
      </c>
      <c r="BD33" s="61" t="s">
        <v>167</v>
      </c>
      <c r="BE33" s="61" t="s">
        <v>167</v>
      </c>
      <c r="BF33" s="61" t="s">
        <v>167</v>
      </c>
      <c r="BG33" s="61" t="s">
        <v>167</v>
      </c>
      <c r="BH33" s="61" t="s">
        <v>167</v>
      </c>
      <c r="BI33" s="61" t="s">
        <v>167</v>
      </c>
      <c r="BJ33" s="61" t="s">
        <v>167</v>
      </c>
      <c r="BK33" s="61" t="s">
        <v>167</v>
      </c>
      <c r="BL33" s="61" t="s">
        <v>167</v>
      </c>
      <c r="BM33" s="61" t="s">
        <v>167</v>
      </c>
      <c r="BN33" s="61" t="s">
        <v>167</v>
      </c>
      <c r="BO33" s="61" t="s">
        <v>167</v>
      </c>
      <c r="BP33" s="61" t="s">
        <v>167</v>
      </c>
      <c r="BQ33" s="61" t="s">
        <v>167</v>
      </c>
      <c r="BR33" s="61" t="s">
        <v>167</v>
      </c>
      <c r="BS33" s="61" t="s">
        <v>167</v>
      </c>
      <c r="BT33" s="61" t="s">
        <v>167</v>
      </c>
      <c r="BU33" s="61" t="s">
        <v>167</v>
      </c>
      <c r="BV33" s="61" t="s">
        <v>167</v>
      </c>
      <c r="BW33" s="61" t="s">
        <v>167</v>
      </c>
      <c r="BX33" s="61" t="s">
        <v>167</v>
      </c>
      <c r="BY33" s="61" t="s">
        <v>167</v>
      </c>
      <c r="BZ33" s="61" t="s">
        <v>167</v>
      </c>
      <c r="CA33" s="61" t="s">
        <v>167</v>
      </c>
      <c r="CB33" s="61" t="s">
        <v>167</v>
      </c>
      <c r="CC33" s="61" t="s">
        <v>167</v>
      </c>
      <c r="CD33" s="61" t="s">
        <v>167</v>
      </c>
      <c r="CE33" s="61" t="s">
        <v>167</v>
      </c>
      <c r="CF33" s="61" t="s">
        <v>167</v>
      </c>
      <c r="CG33" s="61" t="s">
        <v>167</v>
      </c>
      <c r="CH33" s="61" t="s">
        <v>167</v>
      </c>
      <c r="CI33" s="61" t="s">
        <v>167</v>
      </c>
      <c r="CJ33" s="61" t="s">
        <v>167</v>
      </c>
      <c r="CK33" s="61" t="s">
        <v>167</v>
      </c>
      <c r="CL33" s="61" t="s">
        <v>167</v>
      </c>
      <c r="CM33" s="61" t="s">
        <v>167</v>
      </c>
      <c r="CN33" s="61" t="s">
        <v>167</v>
      </c>
      <c r="CO33" s="61" t="s">
        <v>167</v>
      </c>
      <c r="CP33" s="61" t="s">
        <v>167</v>
      </c>
      <c r="CQ33" s="61" t="s">
        <v>167</v>
      </c>
      <c r="CR33" s="61" t="s">
        <v>167</v>
      </c>
      <c r="CS33" s="61" t="s">
        <v>167</v>
      </c>
      <c r="CT33" s="61" t="s">
        <v>167</v>
      </c>
      <c r="CU33" s="61" t="s">
        <v>167</v>
      </c>
      <c r="CV33" s="61" t="s">
        <v>167</v>
      </c>
      <c r="CW33" s="61" t="s">
        <v>167</v>
      </c>
      <c r="CX33" s="61" t="s">
        <v>167</v>
      </c>
      <c r="CY33" s="61" t="s">
        <v>167</v>
      </c>
      <c r="CZ33" s="61" t="s">
        <v>167</v>
      </c>
    </row>
    <row r="34" spans="1:104" ht="28.5" x14ac:dyDescent="0.2">
      <c r="A34" s="16" t="s">
        <v>374</v>
      </c>
      <c r="B34" s="9" t="s">
        <v>375</v>
      </c>
      <c r="C34" s="15" t="s">
        <v>376</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x14ac:dyDescent="0.2">
      <c r="A35" s="16" t="s">
        <v>377</v>
      </c>
      <c r="B35" s="9" t="s">
        <v>378</v>
      </c>
      <c r="C35" s="15" t="s">
        <v>379</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x14ac:dyDescent="0.2">
      <c r="A36" s="16"/>
      <c r="B36" s="219" t="s">
        <v>380</v>
      </c>
      <c r="C36" s="15" t="s">
        <v>381</v>
      </c>
      <c r="D36" s="15" t="s">
        <v>161</v>
      </c>
      <c r="E36" s="207" t="s">
        <v>162</v>
      </c>
      <c r="F36" s="208" t="s">
        <v>162</v>
      </c>
      <c r="G36" s="208" t="s">
        <v>162</v>
      </c>
      <c r="H36" s="208" t="s">
        <v>162</v>
      </c>
      <c r="I36" s="208" t="s">
        <v>162</v>
      </c>
      <c r="J36" s="208" t="s">
        <v>162</v>
      </c>
      <c r="K36" s="208" t="s">
        <v>162</v>
      </c>
      <c r="L36" s="208" t="s">
        <v>162</v>
      </c>
      <c r="M36" s="208" t="s">
        <v>162</v>
      </c>
      <c r="N36" s="208" t="s">
        <v>162</v>
      </c>
      <c r="O36" s="208" t="s">
        <v>162</v>
      </c>
      <c r="P36" s="208" t="s">
        <v>162</v>
      </c>
      <c r="Q36" s="208" t="s">
        <v>162</v>
      </c>
      <c r="R36" s="208" t="s">
        <v>162</v>
      </c>
      <c r="S36" s="208" t="s">
        <v>162</v>
      </c>
      <c r="T36" s="208" t="s">
        <v>162</v>
      </c>
      <c r="U36" s="208" t="s">
        <v>162</v>
      </c>
      <c r="V36" s="208" t="s">
        <v>162</v>
      </c>
      <c r="W36" s="208" t="s">
        <v>162</v>
      </c>
      <c r="X36" s="208" t="s">
        <v>162</v>
      </c>
      <c r="Y36" s="208" t="s">
        <v>162</v>
      </c>
      <c r="Z36" s="208" t="s">
        <v>162</v>
      </c>
      <c r="AA36" s="208" t="s">
        <v>162</v>
      </c>
      <c r="AB36" s="208" t="s">
        <v>162</v>
      </c>
      <c r="AC36" s="208" t="s">
        <v>162</v>
      </c>
      <c r="AD36" s="208" t="s">
        <v>162</v>
      </c>
      <c r="AE36" s="208" t="s">
        <v>162</v>
      </c>
      <c r="AF36" s="208" t="s">
        <v>162</v>
      </c>
      <c r="AG36" s="208" t="s">
        <v>162</v>
      </c>
      <c r="AH36" s="208" t="s">
        <v>162</v>
      </c>
      <c r="AI36" s="208" t="s">
        <v>162</v>
      </c>
      <c r="AJ36" s="208" t="s">
        <v>162</v>
      </c>
      <c r="AK36" s="208" t="s">
        <v>162</v>
      </c>
      <c r="AL36" s="208" t="s">
        <v>162</v>
      </c>
      <c r="AM36" s="208" t="s">
        <v>162</v>
      </c>
      <c r="AN36" s="208" t="s">
        <v>162</v>
      </c>
      <c r="AO36" s="208" t="s">
        <v>162</v>
      </c>
      <c r="AP36" s="208" t="s">
        <v>162</v>
      </c>
      <c r="AQ36" s="208" t="s">
        <v>162</v>
      </c>
      <c r="AR36" s="208" t="s">
        <v>162</v>
      </c>
      <c r="AS36" s="208" t="s">
        <v>162</v>
      </c>
      <c r="AT36" s="208" t="s">
        <v>162</v>
      </c>
      <c r="AU36" s="208" t="s">
        <v>162</v>
      </c>
      <c r="AV36" s="208" t="s">
        <v>162</v>
      </c>
      <c r="AW36" s="208" t="s">
        <v>162</v>
      </c>
      <c r="AX36" s="208" t="s">
        <v>162</v>
      </c>
      <c r="AY36" s="208" t="s">
        <v>162</v>
      </c>
      <c r="AZ36" s="208" t="s">
        <v>162</v>
      </c>
      <c r="BA36" s="208" t="s">
        <v>162</v>
      </c>
      <c r="BB36" s="208" t="s">
        <v>162</v>
      </c>
      <c r="BC36" s="208" t="s">
        <v>162</v>
      </c>
      <c r="BD36" s="208" t="s">
        <v>162</v>
      </c>
      <c r="BE36" s="208" t="s">
        <v>162</v>
      </c>
      <c r="BF36" s="208" t="s">
        <v>162</v>
      </c>
      <c r="BG36" s="208" t="s">
        <v>162</v>
      </c>
      <c r="BH36" s="208" t="s">
        <v>162</v>
      </c>
      <c r="BI36" s="208" t="s">
        <v>162</v>
      </c>
      <c r="BJ36" s="208" t="s">
        <v>162</v>
      </c>
      <c r="BK36" s="208" t="s">
        <v>162</v>
      </c>
      <c r="BL36" s="208" t="s">
        <v>162</v>
      </c>
      <c r="BM36" s="208" t="s">
        <v>162</v>
      </c>
      <c r="BN36" s="208" t="s">
        <v>162</v>
      </c>
      <c r="BO36" s="208" t="s">
        <v>162</v>
      </c>
      <c r="BP36" s="208" t="s">
        <v>162</v>
      </c>
      <c r="BQ36" s="208" t="s">
        <v>162</v>
      </c>
      <c r="BR36" s="208" t="s">
        <v>162</v>
      </c>
      <c r="BS36" s="208" t="s">
        <v>162</v>
      </c>
      <c r="BT36" s="208" t="s">
        <v>162</v>
      </c>
      <c r="BU36" s="208" t="s">
        <v>162</v>
      </c>
      <c r="BV36" s="208" t="s">
        <v>162</v>
      </c>
      <c r="BW36" s="208" t="s">
        <v>162</v>
      </c>
      <c r="BX36" s="208" t="s">
        <v>162</v>
      </c>
      <c r="BY36" s="208" t="s">
        <v>162</v>
      </c>
      <c r="BZ36" s="208" t="s">
        <v>162</v>
      </c>
      <c r="CA36" s="208" t="s">
        <v>162</v>
      </c>
      <c r="CB36" s="208" t="s">
        <v>162</v>
      </c>
      <c r="CC36" s="208" t="s">
        <v>162</v>
      </c>
      <c r="CD36" s="208" t="s">
        <v>162</v>
      </c>
      <c r="CE36" s="208" t="s">
        <v>162</v>
      </c>
      <c r="CF36" s="208" t="s">
        <v>162</v>
      </c>
      <c r="CG36" s="208" t="s">
        <v>162</v>
      </c>
      <c r="CH36" s="208" t="s">
        <v>162</v>
      </c>
      <c r="CI36" s="208" t="s">
        <v>162</v>
      </c>
      <c r="CJ36" s="208" t="s">
        <v>162</v>
      </c>
      <c r="CK36" s="208" t="s">
        <v>162</v>
      </c>
      <c r="CL36" s="208" t="s">
        <v>162</v>
      </c>
      <c r="CM36" s="208" t="s">
        <v>162</v>
      </c>
      <c r="CN36" s="208" t="s">
        <v>162</v>
      </c>
      <c r="CO36" s="208" t="s">
        <v>162</v>
      </c>
      <c r="CP36" s="208" t="s">
        <v>162</v>
      </c>
      <c r="CQ36" s="208" t="s">
        <v>162</v>
      </c>
      <c r="CR36" s="208" t="s">
        <v>162</v>
      </c>
      <c r="CS36" s="208" t="s">
        <v>162</v>
      </c>
      <c r="CT36" s="208" t="s">
        <v>162</v>
      </c>
      <c r="CU36" s="208" t="s">
        <v>162</v>
      </c>
      <c r="CV36" s="208" t="s">
        <v>162</v>
      </c>
      <c r="CW36" s="208" t="s">
        <v>162</v>
      </c>
      <c r="CX36" s="208" t="s">
        <v>162</v>
      </c>
      <c r="CY36" s="208" t="s">
        <v>162</v>
      </c>
      <c r="CZ36" s="208" t="s">
        <v>162</v>
      </c>
    </row>
    <row r="37" spans="1:104" x14ac:dyDescent="0.2">
      <c r="A37" s="16" t="s">
        <v>382</v>
      </c>
      <c r="B37" s="9" t="s">
        <v>366</v>
      </c>
      <c r="C37" s="15" t="s">
        <v>367</v>
      </c>
      <c r="D37" s="15" t="s">
        <v>58</v>
      </c>
      <c r="E37" s="84" t="s">
        <v>167</v>
      </c>
      <c r="F37" s="61" t="s">
        <v>167</v>
      </c>
      <c r="G37" s="61" t="s">
        <v>167</v>
      </c>
      <c r="H37" s="61" t="s">
        <v>167</v>
      </c>
      <c r="I37" s="61" t="s">
        <v>167</v>
      </c>
      <c r="J37" s="61" t="s">
        <v>167</v>
      </c>
      <c r="K37" s="61" t="s">
        <v>167</v>
      </c>
      <c r="L37" s="61" t="s">
        <v>167</v>
      </c>
      <c r="M37" s="61" t="s">
        <v>167</v>
      </c>
      <c r="N37" s="61" t="s">
        <v>167</v>
      </c>
      <c r="O37" s="61" t="s">
        <v>167</v>
      </c>
      <c r="P37" s="61" t="s">
        <v>167</v>
      </c>
      <c r="Q37" s="61" t="s">
        <v>167</v>
      </c>
      <c r="R37" s="61" t="s">
        <v>167</v>
      </c>
      <c r="S37" s="61" t="s">
        <v>167</v>
      </c>
      <c r="T37" s="61" t="s">
        <v>167</v>
      </c>
      <c r="U37" s="61" t="s">
        <v>167</v>
      </c>
      <c r="V37" s="61" t="s">
        <v>167</v>
      </c>
      <c r="W37" s="61" t="s">
        <v>167</v>
      </c>
      <c r="X37" s="61" t="s">
        <v>167</v>
      </c>
      <c r="Y37" s="61" t="s">
        <v>167</v>
      </c>
      <c r="Z37" s="61" t="s">
        <v>167</v>
      </c>
      <c r="AA37" s="61" t="s">
        <v>167</v>
      </c>
      <c r="AB37" s="61" t="s">
        <v>167</v>
      </c>
      <c r="AC37" s="61" t="s">
        <v>167</v>
      </c>
      <c r="AD37" s="61" t="s">
        <v>167</v>
      </c>
      <c r="AE37" s="61" t="s">
        <v>167</v>
      </c>
      <c r="AF37" s="61" t="s">
        <v>167</v>
      </c>
      <c r="AG37" s="61" t="s">
        <v>167</v>
      </c>
      <c r="AH37" s="61" t="s">
        <v>167</v>
      </c>
      <c r="AI37" s="61" t="s">
        <v>167</v>
      </c>
      <c r="AJ37" s="61" t="s">
        <v>167</v>
      </c>
      <c r="AK37" s="61" t="s">
        <v>167</v>
      </c>
      <c r="AL37" s="61" t="s">
        <v>167</v>
      </c>
      <c r="AM37" s="61" t="s">
        <v>167</v>
      </c>
      <c r="AN37" s="61" t="s">
        <v>167</v>
      </c>
      <c r="AO37" s="61" t="s">
        <v>167</v>
      </c>
      <c r="AP37" s="61" t="s">
        <v>167</v>
      </c>
      <c r="AQ37" s="61" t="s">
        <v>167</v>
      </c>
      <c r="AR37" s="61" t="s">
        <v>167</v>
      </c>
      <c r="AS37" s="61" t="s">
        <v>167</v>
      </c>
      <c r="AT37" s="61" t="s">
        <v>167</v>
      </c>
      <c r="AU37" s="61" t="s">
        <v>167</v>
      </c>
      <c r="AV37" s="61" t="s">
        <v>167</v>
      </c>
      <c r="AW37" s="61" t="s">
        <v>167</v>
      </c>
      <c r="AX37" s="61" t="s">
        <v>167</v>
      </c>
      <c r="AY37" s="61" t="s">
        <v>167</v>
      </c>
      <c r="AZ37" s="61" t="s">
        <v>167</v>
      </c>
      <c r="BA37" s="61" t="s">
        <v>167</v>
      </c>
      <c r="BB37" s="61" t="s">
        <v>167</v>
      </c>
      <c r="BC37" s="61" t="s">
        <v>167</v>
      </c>
      <c r="BD37" s="61" t="s">
        <v>167</v>
      </c>
      <c r="BE37" s="61" t="s">
        <v>167</v>
      </c>
      <c r="BF37" s="61" t="s">
        <v>167</v>
      </c>
      <c r="BG37" s="61" t="s">
        <v>167</v>
      </c>
      <c r="BH37" s="61" t="s">
        <v>167</v>
      </c>
      <c r="BI37" s="61" t="s">
        <v>167</v>
      </c>
      <c r="BJ37" s="61" t="s">
        <v>167</v>
      </c>
      <c r="BK37" s="61" t="s">
        <v>167</v>
      </c>
      <c r="BL37" s="61" t="s">
        <v>167</v>
      </c>
      <c r="BM37" s="61" t="s">
        <v>167</v>
      </c>
      <c r="BN37" s="61" t="s">
        <v>167</v>
      </c>
      <c r="BO37" s="61" t="s">
        <v>167</v>
      </c>
      <c r="BP37" s="61" t="s">
        <v>167</v>
      </c>
      <c r="BQ37" s="61" t="s">
        <v>167</v>
      </c>
      <c r="BR37" s="61" t="s">
        <v>167</v>
      </c>
      <c r="BS37" s="61" t="s">
        <v>167</v>
      </c>
      <c r="BT37" s="61" t="s">
        <v>167</v>
      </c>
      <c r="BU37" s="61" t="s">
        <v>167</v>
      </c>
      <c r="BV37" s="61" t="s">
        <v>167</v>
      </c>
      <c r="BW37" s="61" t="s">
        <v>167</v>
      </c>
      <c r="BX37" s="61" t="s">
        <v>167</v>
      </c>
      <c r="BY37" s="61" t="s">
        <v>167</v>
      </c>
      <c r="BZ37" s="61" t="s">
        <v>167</v>
      </c>
      <c r="CA37" s="61" t="s">
        <v>167</v>
      </c>
      <c r="CB37" s="61" t="s">
        <v>167</v>
      </c>
      <c r="CC37" s="61" t="s">
        <v>167</v>
      </c>
      <c r="CD37" s="61" t="s">
        <v>167</v>
      </c>
      <c r="CE37" s="61" t="s">
        <v>167</v>
      </c>
      <c r="CF37" s="61" t="s">
        <v>167</v>
      </c>
      <c r="CG37" s="61" t="s">
        <v>167</v>
      </c>
      <c r="CH37" s="61" t="s">
        <v>167</v>
      </c>
      <c r="CI37" s="61" t="s">
        <v>167</v>
      </c>
      <c r="CJ37" s="61" t="s">
        <v>167</v>
      </c>
      <c r="CK37" s="61" t="s">
        <v>167</v>
      </c>
      <c r="CL37" s="61" t="s">
        <v>167</v>
      </c>
      <c r="CM37" s="61" t="s">
        <v>167</v>
      </c>
      <c r="CN37" s="61" t="s">
        <v>167</v>
      </c>
      <c r="CO37" s="61" t="s">
        <v>167</v>
      </c>
      <c r="CP37" s="61" t="s">
        <v>167</v>
      </c>
      <c r="CQ37" s="61" t="s">
        <v>167</v>
      </c>
      <c r="CR37" s="61" t="s">
        <v>167</v>
      </c>
      <c r="CS37" s="61" t="s">
        <v>167</v>
      </c>
      <c r="CT37" s="61" t="s">
        <v>167</v>
      </c>
      <c r="CU37" s="61" t="s">
        <v>167</v>
      </c>
      <c r="CV37" s="61" t="s">
        <v>167</v>
      </c>
      <c r="CW37" s="61" t="s">
        <v>167</v>
      </c>
      <c r="CX37" s="61" t="s">
        <v>167</v>
      </c>
      <c r="CY37" s="61" t="s">
        <v>167</v>
      </c>
      <c r="CZ37" s="61" t="s">
        <v>167</v>
      </c>
    </row>
    <row r="38" spans="1:104" x14ac:dyDescent="0.2">
      <c r="A38" s="16" t="s">
        <v>383</v>
      </c>
      <c r="B38" s="9" t="s">
        <v>369</v>
      </c>
      <c r="C38" s="15" t="s">
        <v>367</v>
      </c>
      <c r="D38" s="15" t="s">
        <v>58</v>
      </c>
      <c r="E38" s="84" t="s">
        <v>167</v>
      </c>
      <c r="F38" s="61" t="s">
        <v>167</v>
      </c>
      <c r="G38" s="61" t="s">
        <v>167</v>
      </c>
      <c r="H38" s="61" t="s">
        <v>167</v>
      </c>
      <c r="I38" s="61" t="s">
        <v>167</v>
      </c>
      <c r="J38" s="61" t="s">
        <v>167</v>
      </c>
      <c r="K38" s="61" t="s">
        <v>167</v>
      </c>
      <c r="L38" s="61" t="s">
        <v>167</v>
      </c>
      <c r="M38" s="61" t="s">
        <v>167</v>
      </c>
      <c r="N38" s="61" t="s">
        <v>167</v>
      </c>
      <c r="O38" s="61" t="s">
        <v>167</v>
      </c>
      <c r="P38" s="61" t="s">
        <v>167</v>
      </c>
      <c r="Q38" s="61" t="s">
        <v>167</v>
      </c>
      <c r="R38" s="61" t="s">
        <v>167</v>
      </c>
      <c r="S38" s="61" t="s">
        <v>167</v>
      </c>
      <c r="T38" s="61" t="s">
        <v>167</v>
      </c>
      <c r="U38" s="61" t="s">
        <v>167</v>
      </c>
      <c r="V38" s="61" t="s">
        <v>167</v>
      </c>
      <c r="W38" s="61" t="s">
        <v>167</v>
      </c>
      <c r="X38" s="61" t="s">
        <v>167</v>
      </c>
      <c r="Y38" s="61" t="s">
        <v>167</v>
      </c>
      <c r="Z38" s="61" t="s">
        <v>167</v>
      </c>
      <c r="AA38" s="61" t="s">
        <v>167</v>
      </c>
      <c r="AB38" s="61" t="s">
        <v>167</v>
      </c>
      <c r="AC38" s="61" t="s">
        <v>167</v>
      </c>
      <c r="AD38" s="61" t="s">
        <v>167</v>
      </c>
      <c r="AE38" s="61" t="s">
        <v>167</v>
      </c>
      <c r="AF38" s="61" t="s">
        <v>167</v>
      </c>
      <c r="AG38" s="61" t="s">
        <v>167</v>
      </c>
      <c r="AH38" s="61" t="s">
        <v>167</v>
      </c>
      <c r="AI38" s="61" t="s">
        <v>167</v>
      </c>
      <c r="AJ38" s="61" t="s">
        <v>167</v>
      </c>
      <c r="AK38" s="61" t="s">
        <v>167</v>
      </c>
      <c r="AL38" s="61" t="s">
        <v>167</v>
      </c>
      <c r="AM38" s="61" t="s">
        <v>167</v>
      </c>
      <c r="AN38" s="61" t="s">
        <v>167</v>
      </c>
      <c r="AO38" s="61" t="s">
        <v>167</v>
      </c>
      <c r="AP38" s="61" t="s">
        <v>167</v>
      </c>
      <c r="AQ38" s="61" t="s">
        <v>167</v>
      </c>
      <c r="AR38" s="61" t="s">
        <v>167</v>
      </c>
      <c r="AS38" s="61" t="s">
        <v>167</v>
      </c>
      <c r="AT38" s="61" t="s">
        <v>167</v>
      </c>
      <c r="AU38" s="61" t="s">
        <v>167</v>
      </c>
      <c r="AV38" s="61" t="s">
        <v>167</v>
      </c>
      <c r="AW38" s="61" t="s">
        <v>167</v>
      </c>
      <c r="AX38" s="61" t="s">
        <v>167</v>
      </c>
      <c r="AY38" s="61" t="s">
        <v>167</v>
      </c>
      <c r="AZ38" s="61" t="s">
        <v>167</v>
      </c>
      <c r="BA38" s="61" t="s">
        <v>167</v>
      </c>
      <c r="BB38" s="61" t="s">
        <v>167</v>
      </c>
      <c r="BC38" s="61" t="s">
        <v>167</v>
      </c>
      <c r="BD38" s="61" t="s">
        <v>167</v>
      </c>
      <c r="BE38" s="61" t="s">
        <v>167</v>
      </c>
      <c r="BF38" s="61" t="s">
        <v>167</v>
      </c>
      <c r="BG38" s="61" t="s">
        <v>167</v>
      </c>
      <c r="BH38" s="61" t="s">
        <v>167</v>
      </c>
      <c r="BI38" s="61" t="s">
        <v>167</v>
      </c>
      <c r="BJ38" s="61" t="s">
        <v>167</v>
      </c>
      <c r="BK38" s="61" t="s">
        <v>167</v>
      </c>
      <c r="BL38" s="61" t="s">
        <v>167</v>
      </c>
      <c r="BM38" s="61" t="s">
        <v>167</v>
      </c>
      <c r="BN38" s="61" t="s">
        <v>167</v>
      </c>
      <c r="BO38" s="61" t="s">
        <v>167</v>
      </c>
      <c r="BP38" s="61" t="s">
        <v>167</v>
      </c>
      <c r="BQ38" s="61" t="s">
        <v>167</v>
      </c>
      <c r="BR38" s="61" t="s">
        <v>167</v>
      </c>
      <c r="BS38" s="61" t="s">
        <v>167</v>
      </c>
      <c r="BT38" s="61" t="s">
        <v>167</v>
      </c>
      <c r="BU38" s="61" t="s">
        <v>167</v>
      </c>
      <c r="BV38" s="61" t="s">
        <v>167</v>
      </c>
      <c r="BW38" s="61" t="s">
        <v>167</v>
      </c>
      <c r="BX38" s="61" t="s">
        <v>167</v>
      </c>
      <c r="BY38" s="61" t="s">
        <v>167</v>
      </c>
      <c r="BZ38" s="61" t="s">
        <v>167</v>
      </c>
      <c r="CA38" s="61" t="s">
        <v>167</v>
      </c>
      <c r="CB38" s="61" t="s">
        <v>167</v>
      </c>
      <c r="CC38" s="61" t="s">
        <v>167</v>
      </c>
      <c r="CD38" s="61" t="s">
        <v>167</v>
      </c>
      <c r="CE38" s="61" t="s">
        <v>167</v>
      </c>
      <c r="CF38" s="61" t="s">
        <v>167</v>
      </c>
      <c r="CG38" s="61" t="s">
        <v>167</v>
      </c>
      <c r="CH38" s="61" t="s">
        <v>167</v>
      </c>
      <c r="CI38" s="61" t="s">
        <v>167</v>
      </c>
      <c r="CJ38" s="61" t="s">
        <v>167</v>
      </c>
      <c r="CK38" s="61" t="s">
        <v>167</v>
      </c>
      <c r="CL38" s="61" t="s">
        <v>167</v>
      </c>
      <c r="CM38" s="61" t="s">
        <v>167</v>
      </c>
      <c r="CN38" s="61" t="s">
        <v>167</v>
      </c>
      <c r="CO38" s="61" t="s">
        <v>167</v>
      </c>
      <c r="CP38" s="61" t="s">
        <v>167</v>
      </c>
      <c r="CQ38" s="61" t="s">
        <v>167</v>
      </c>
      <c r="CR38" s="61" t="s">
        <v>167</v>
      </c>
      <c r="CS38" s="61" t="s">
        <v>167</v>
      </c>
      <c r="CT38" s="61" t="s">
        <v>167</v>
      </c>
      <c r="CU38" s="61" t="s">
        <v>167</v>
      </c>
      <c r="CV38" s="61" t="s">
        <v>167</v>
      </c>
      <c r="CW38" s="61" t="s">
        <v>167</v>
      </c>
      <c r="CX38" s="61" t="s">
        <v>167</v>
      </c>
      <c r="CY38" s="61" t="s">
        <v>167</v>
      </c>
      <c r="CZ38" s="61" t="s">
        <v>167</v>
      </c>
    </row>
    <row r="39" spans="1:104" x14ac:dyDescent="0.2">
      <c r="A39" s="16" t="s">
        <v>384</v>
      </c>
      <c r="B39" s="9" t="s">
        <v>371</v>
      </c>
      <c r="C39" s="15" t="s">
        <v>367</v>
      </c>
      <c r="D39" s="15" t="s">
        <v>58</v>
      </c>
      <c r="E39" s="84" t="s">
        <v>167</v>
      </c>
      <c r="F39" s="61" t="s">
        <v>167</v>
      </c>
      <c r="G39" s="61" t="s">
        <v>167</v>
      </c>
      <c r="H39" s="61" t="s">
        <v>167</v>
      </c>
      <c r="I39" s="61" t="s">
        <v>167</v>
      </c>
      <c r="J39" s="61" t="s">
        <v>167</v>
      </c>
      <c r="K39" s="61" t="s">
        <v>167</v>
      </c>
      <c r="L39" s="61" t="s">
        <v>167</v>
      </c>
      <c r="M39" s="61" t="s">
        <v>167</v>
      </c>
      <c r="N39" s="61" t="s">
        <v>167</v>
      </c>
      <c r="O39" s="61" t="s">
        <v>167</v>
      </c>
      <c r="P39" s="61" t="s">
        <v>167</v>
      </c>
      <c r="Q39" s="61" t="s">
        <v>167</v>
      </c>
      <c r="R39" s="61" t="s">
        <v>167</v>
      </c>
      <c r="S39" s="61" t="s">
        <v>167</v>
      </c>
      <c r="T39" s="61" t="s">
        <v>167</v>
      </c>
      <c r="U39" s="61" t="s">
        <v>167</v>
      </c>
      <c r="V39" s="61" t="s">
        <v>167</v>
      </c>
      <c r="W39" s="61" t="s">
        <v>167</v>
      </c>
      <c r="X39" s="61" t="s">
        <v>167</v>
      </c>
      <c r="Y39" s="61" t="s">
        <v>167</v>
      </c>
      <c r="Z39" s="61" t="s">
        <v>167</v>
      </c>
      <c r="AA39" s="61" t="s">
        <v>167</v>
      </c>
      <c r="AB39" s="61" t="s">
        <v>167</v>
      </c>
      <c r="AC39" s="61" t="s">
        <v>167</v>
      </c>
      <c r="AD39" s="61" t="s">
        <v>167</v>
      </c>
      <c r="AE39" s="61" t="s">
        <v>167</v>
      </c>
      <c r="AF39" s="61" t="s">
        <v>167</v>
      </c>
      <c r="AG39" s="61" t="s">
        <v>167</v>
      </c>
      <c r="AH39" s="61" t="s">
        <v>167</v>
      </c>
      <c r="AI39" s="61" t="s">
        <v>167</v>
      </c>
      <c r="AJ39" s="61" t="s">
        <v>167</v>
      </c>
      <c r="AK39" s="61" t="s">
        <v>167</v>
      </c>
      <c r="AL39" s="61" t="s">
        <v>167</v>
      </c>
      <c r="AM39" s="61" t="s">
        <v>167</v>
      </c>
      <c r="AN39" s="61" t="s">
        <v>167</v>
      </c>
      <c r="AO39" s="61" t="s">
        <v>167</v>
      </c>
      <c r="AP39" s="61" t="s">
        <v>167</v>
      </c>
      <c r="AQ39" s="61" t="s">
        <v>167</v>
      </c>
      <c r="AR39" s="61" t="s">
        <v>167</v>
      </c>
      <c r="AS39" s="61" t="s">
        <v>167</v>
      </c>
      <c r="AT39" s="61" t="s">
        <v>167</v>
      </c>
      <c r="AU39" s="61" t="s">
        <v>167</v>
      </c>
      <c r="AV39" s="61" t="s">
        <v>167</v>
      </c>
      <c r="AW39" s="61" t="s">
        <v>167</v>
      </c>
      <c r="AX39" s="61" t="s">
        <v>167</v>
      </c>
      <c r="AY39" s="61" t="s">
        <v>167</v>
      </c>
      <c r="AZ39" s="61" t="s">
        <v>167</v>
      </c>
      <c r="BA39" s="61" t="s">
        <v>167</v>
      </c>
      <c r="BB39" s="61" t="s">
        <v>167</v>
      </c>
      <c r="BC39" s="61" t="s">
        <v>167</v>
      </c>
      <c r="BD39" s="61" t="s">
        <v>167</v>
      </c>
      <c r="BE39" s="61" t="s">
        <v>167</v>
      </c>
      <c r="BF39" s="61" t="s">
        <v>167</v>
      </c>
      <c r="BG39" s="61" t="s">
        <v>167</v>
      </c>
      <c r="BH39" s="61" t="s">
        <v>167</v>
      </c>
      <c r="BI39" s="61" t="s">
        <v>167</v>
      </c>
      <c r="BJ39" s="61" t="s">
        <v>167</v>
      </c>
      <c r="BK39" s="61" t="s">
        <v>167</v>
      </c>
      <c r="BL39" s="61" t="s">
        <v>167</v>
      </c>
      <c r="BM39" s="61" t="s">
        <v>167</v>
      </c>
      <c r="BN39" s="61" t="s">
        <v>167</v>
      </c>
      <c r="BO39" s="61" t="s">
        <v>167</v>
      </c>
      <c r="BP39" s="61" t="s">
        <v>167</v>
      </c>
      <c r="BQ39" s="61" t="s">
        <v>167</v>
      </c>
      <c r="BR39" s="61" t="s">
        <v>167</v>
      </c>
      <c r="BS39" s="61" t="s">
        <v>167</v>
      </c>
      <c r="BT39" s="61" t="s">
        <v>167</v>
      </c>
      <c r="BU39" s="61" t="s">
        <v>167</v>
      </c>
      <c r="BV39" s="61" t="s">
        <v>167</v>
      </c>
      <c r="BW39" s="61" t="s">
        <v>167</v>
      </c>
      <c r="BX39" s="61" t="s">
        <v>167</v>
      </c>
      <c r="BY39" s="61" t="s">
        <v>167</v>
      </c>
      <c r="BZ39" s="61" t="s">
        <v>167</v>
      </c>
      <c r="CA39" s="61" t="s">
        <v>167</v>
      </c>
      <c r="CB39" s="61" t="s">
        <v>167</v>
      </c>
      <c r="CC39" s="61" t="s">
        <v>167</v>
      </c>
      <c r="CD39" s="61" t="s">
        <v>167</v>
      </c>
      <c r="CE39" s="61" t="s">
        <v>167</v>
      </c>
      <c r="CF39" s="61" t="s">
        <v>167</v>
      </c>
      <c r="CG39" s="61" t="s">
        <v>167</v>
      </c>
      <c r="CH39" s="61" t="s">
        <v>167</v>
      </c>
      <c r="CI39" s="61" t="s">
        <v>167</v>
      </c>
      <c r="CJ39" s="61" t="s">
        <v>167</v>
      </c>
      <c r="CK39" s="61" t="s">
        <v>167</v>
      </c>
      <c r="CL39" s="61" t="s">
        <v>167</v>
      </c>
      <c r="CM39" s="61" t="s">
        <v>167</v>
      </c>
      <c r="CN39" s="61" t="s">
        <v>167</v>
      </c>
      <c r="CO39" s="61" t="s">
        <v>167</v>
      </c>
      <c r="CP39" s="61" t="s">
        <v>167</v>
      </c>
      <c r="CQ39" s="61" t="s">
        <v>167</v>
      </c>
      <c r="CR39" s="61" t="s">
        <v>167</v>
      </c>
      <c r="CS39" s="61" t="s">
        <v>167</v>
      </c>
      <c r="CT39" s="61" t="s">
        <v>167</v>
      </c>
      <c r="CU39" s="61" t="s">
        <v>167</v>
      </c>
      <c r="CV39" s="61" t="s">
        <v>167</v>
      </c>
      <c r="CW39" s="61" t="s">
        <v>167</v>
      </c>
      <c r="CX39" s="61" t="s">
        <v>167</v>
      </c>
      <c r="CY39" s="61" t="s">
        <v>167</v>
      </c>
      <c r="CZ39" s="61" t="s">
        <v>167</v>
      </c>
    </row>
    <row r="40" spans="1:104" x14ac:dyDescent="0.2">
      <c r="A40" s="16" t="s">
        <v>385</v>
      </c>
      <c r="B40" s="9" t="s">
        <v>373</v>
      </c>
      <c r="C40" s="15" t="s">
        <v>367</v>
      </c>
      <c r="D40" s="15" t="s">
        <v>58</v>
      </c>
      <c r="E40" s="84" t="s">
        <v>167</v>
      </c>
      <c r="F40" s="61" t="s">
        <v>167</v>
      </c>
      <c r="G40" s="61" t="s">
        <v>167</v>
      </c>
      <c r="H40" s="61" t="s">
        <v>167</v>
      </c>
      <c r="I40" s="61" t="s">
        <v>167</v>
      </c>
      <c r="J40" s="61" t="s">
        <v>167</v>
      </c>
      <c r="K40" s="61" t="s">
        <v>167</v>
      </c>
      <c r="L40" s="61" t="s">
        <v>167</v>
      </c>
      <c r="M40" s="61" t="s">
        <v>167</v>
      </c>
      <c r="N40" s="61" t="s">
        <v>167</v>
      </c>
      <c r="O40" s="61" t="s">
        <v>167</v>
      </c>
      <c r="P40" s="61" t="s">
        <v>167</v>
      </c>
      <c r="Q40" s="61" t="s">
        <v>167</v>
      </c>
      <c r="R40" s="61" t="s">
        <v>167</v>
      </c>
      <c r="S40" s="61" t="s">
        <v>167</v>
      </c>
      <c r="T40" s="61" t="s">
        <v>167</v>
      </c>
      <c r="U40" s="61" t="s">
        <v>167</v>
      </c>
      <c r="V40" s="61" t="s">
        <v>167</v>
      </c>
      <c r="W40" s="61" t="s">
        <v>167</v>
      </c>
      <c r="X40" s="61" t="s">
        <v>167</v>
      </c>
      <c r="Y40" s="61" t="s">
        <v>167</v>
      </c>
      <c r="Z40" s="61" t="s">
        <v>167</v>
      </c>
      <c r="AA40" s="61" t="s">
        <v>167</v>
      </c>
      <c r="AB40" s="61" t="s">
        <v>167</v>
      </c>
      <c r="AC40" s="61" t="s">
        <v>167</v>
      </c>
      <c r="AD40" s="61" t="s">
        <v>167</v>
      </c>
      <c r="AE40" s="61" t="s">
        <v>167</v>
      </c>
      <c r="AF40" s="61" t="s">
        <v>167</v>
      </c>
      <c r="AG40" s="61" t="s">
        <v>167</v>
      </c>
      <c r="AH40" s="61" t="s">
        <v>167</v>
      </c>
      <c r="AI40" s="61" t="s">
        <v>167</v>
      </c>
      <c r="AJ40" s="61" t="s">
        <v>167</v>
      </c>
      <c r="AK40" s="61" t="s">
        <v>167</v>
      </c>
      <c r="AL40" s="61" t="s">
        <v>167</v>
      </c>
      <c r="AM40" s="61" t="s">
        <v>167</v>
      </c>
      <c r="AN40" s="61" t="s">
        <v>167</v>
      </c>
      <c r="AO40" s="61" t="s">
        <v>167</v>
      </c>
      <c r="AP40" s="61" t="s">
        <v>167</v>
      </c>
      <c r="AQ40" s="61" t="s">
        <v>167</v>
      </c>
      <c r="AR40" s="61" t="s">
        <v>167</v>
      </c>
      <c r="AS40" s="61" t="s">
        <v>167</v>
      </c>
      <c r="AT40" s="61" t="s">
        <v>167</v>
      </c>
      <c r="AU40" s="61" t="s">
        <v>167</v>
      </c>
      <c r="AV40" s="61" t="s">
        <v>167</v>
      </c>
      <c r="AW40" s="61" t="s">
        <v>167</v>
      </c>
      <c r="AX40" s="61" t="s">
        <v>167</v>
      </c>
      <c r="AY40" s="61" t="s">
        <v>167</v>
      </c>
      <c r="AZ40" s="61" t="s">
        <v>167</v>
      </c>
      <c r="BA40" s="61" t="s">
        <v>167</v>
      </c>
      <c r="BB40" s="61" t="s">
        <v>167</v>
      </c>
      <c r="BC40" s="61" t="s">
        <v>167</v>
      </c>
      <c r="BD40" s="61" t="s">
        <v>167</v>
      </c>
      <c r="BE40" s="61" t="s">
        <v>167</v>
      </c>
      <c r="BF40" s="61" t="s">
        <v>167</v>
      </c>
      <c r="BG40" s="61" t="s">
        <v>167</v>
      </c>
      <c r="BH40" s="61" t="s">
        <v>167</v>
      </c>
      <c r="BI40" s="61" t="s">
        <v>167</v>
      </c>
      <c r="BJ40" s="61" t="s">
        <v>167</v>
      </c>
      <c r="BK40" s="61" t="s">
        <v>167</v>
      </c>
      <c r="BL40" s="61" t="s">
        <v>167</v>
      </c>
      <c r="BM40" s="61" t="s">
        <v>167</v>
      </c>
      <c r="BN40" s="61" t="s">
        <v>167</v>
      </c>
      <c r="BO40" s="61" t="s">
        <v>167</v>
      </c>
      <c r="BP40" s="61" t="s">
        <v>167</v>
      </c>
      <c r="BQ40" s="61" t="s">
        <v>167</v>
      </c>
      <c r="BR40" s="61" t="s">
        <v>167</v>
      </c>
      <c r="BS40" s="61" t="s">
        <v>167</v>
      </c>
      <c r="BT40" s="61" t="s">
        <v>167</v>
      </c>
      <c r="BU40" s="61" t="s">
        <v>167</v>
      </c>
      <c r="BV40" s="61" t="s">
        <v>167</v>
      </c>
      <c r="BW40" s="61" t="s">
        <v>167</v>
      </c>
      <c r="BX40" s="61" t="s">
        <v>167</v>
      </c>
      <c r="BY40" s="61" t="s">
        <v>167</v>
      </c>
      <c r="BZ40" s="61" t="s">
        <v>167</v>
      </c>
      <c r="CA40" s="61" t="s">
        <v>167</v>
      </c>
      <c r="CB40" s="61" t="s">
        <v>167</v>
      </c>
      <c r="CC40" s="61" t="s">
        <v>167</v>
      </c>
      <c r="CD40" s="61" t="s">
        <v>167</v>
      </c>
      <c r="CE40" s="61" t="s">
        <v>167</v>
      </c>
      <c r="CF40" s="61" t="s">
        <v>167</v>
      </c>
      <c r="CG40" s="61" t="s">
        <v>167</v>
      </c>
      <c r="CH40" s="61" t="s">
        <v>167</v>
      </c>
      <c r="CI40" s="61" t="s">
        <v>167</v>
      </c>
      <c r="CJ40" s="61" t="s">
        <v>167</v>
      </c>
      <c r="CK40" s="61" t="s">
        <v>167</v>
      </c>
      <c r="CL40" s="61" t="s">
        <v>167</v>
      </c>
      <c r="CM40" s="61" t="s">
        <v>167</v>
      </c>
      <c r="CN40" s="61" t="s">
        <v>167</v>
      </c>
      <c r="CO40" s="61" t="s">
        <v>167</v>
      </c>
      <c r="CP40" s="61" t="s">
        <v>167</v>
      </c>
      <c r="CQ40" s="61" t="s">
        <v>167</v>
      </c>
      <c r="CR40" s="61" t="s">
        <v>167</v>
      </c>
      <c r="CS40" s="61" t="s">
        <v>167</v>
      </c>
      <c r="CT40" s="61" t="s">
        <v>167</v>
      </c>
      <c r="CU40" s="61" t="s">
        <v>167</v>
      </c>
      <c r="CV40" s="61" t="s">
        <v>167</v>
      </c>
      <c r="CW40" s="61" t="s">
        <v>167</v>
      </c>
      <c r="CX40" s="61" t="s">
        <v>167</v>
      </c>
      <c r="CY40" s="61" t="s">
        <v>167</v>
      </c>
      <c r="CZ40" s="61" t="s">
        <v>167</v>
      </c>
    </row>
    <row r="41" spans="1:104" ht="28.5" x14ac:dyDescent="0.2">
      <c r="A41" s="16" t="s">
        <v>386</v>
      </c>
      <c r="B41" s="9" t="s">
        <v>375</v>
      </c>
      <c r="C41" s="15" t="s">
        <v>376</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x14ac:dyDescent="0.2">
      <c r="A42" s="16" t="s">
        <v>387</v>
      </c>
      <c r="B42" s="9" t="s">
        <v>378</v>
      </c>
      <c r="C42" s="15" t="s">
        <v>379</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x14ac:dyDescent="0.2">
      <c r="A43" s="16"/>
      <c r="B43" s="219" t="s">
        <v>388</v>
      </c>
      <c r="C43" s="15" t="s">
        <v>389</v>
      </c>
      <c r="D43" s="15" t="s">
        <v>161</v>
      </c>
      <c r="E43" s="207" t="s">
        <v>162</v>
      </c>
      <c r="F43" s="208" t="s">
        <v>162</v>
      </c>
      <c r="G43" s="208" t="s">
        <v>162</v>
      </c>
      <c r="H43" s="208" t="s">
        <v>162</v>
      </c>
      <c r="I43" s="208" t="s">
        <v>162</v>
      </c>
      <c r="J43" s="208" t="s">
        <v>162</v>
      </c>
      <c r="K43" s="208" t="s">
        <v>162</v>
      </c>
      <c r="L43" s="208" t="s">
        <v>162</v>
      </c>
      <c r="M43" s="208" t="s">
        <v>162</v>
      </c>
      <c r="N43" s="208" t="s">
        <v>162</v>
      </c>
      <c r="O43" s="208" t="s">
        <v>162</v>
      </c>
      <c r="P43" s="208" t="s">
        <v>162</v>
      </c>
      <c r="Q43" s="208" t="s">
        <v>162</v>
      </c>
      <c r="R43" s="208" t="s">
        <v>162</v>
      </c>
      <c r="S43" s="208" t="s">
        <v>162</v>
      </c>
      <c r="T43" s="208" t="s">
        <v>162</v>
      </c>
      <c r="U43" s="208" t="s">
        <v>162</v>
      </c>
      <c r="V43" s="208" t="s">
        <v>162</v>
      </c>
      <c r="W43" s="208" t="s">
        <v>162</v>
      </c>
      <c r="X43" s="208" t="s">
        <v>162</v>
      </c>
      <c r="Y43" s="208" t="s">
        <v>162</v>
      </c>
      <c r="Z43" s="208" t="s">
        <v>162</v>
      </c>
      <c r="AA43" s="208" t="s">
        <v>162</v>
      </c>
      <c r="AB43" s="208" t="s">
        <v>162</v>
      </c>
      <c r="AC43" s="208" t="s">
        <v>162</v>
      </c>
      <c r="AD43" s="208" t="s">
        <v>162</v>
      </c>
      <c r="AE43" s="208" t="s">
        <v>162</v>
      </c>
      <c r="AF43" s="208" t="s">
        <v>162</v>
      </c>
      <c r="AG43" s="208" t="s">
        <v>162</v>
      </c>
      <c r="AH43" s="208" t="s">
        <v>162</v>
      </c>
      <c r="AI43" s="208" t="s">
        <v>162</v>
      </c>
      <c r="AJ43" s="208" t="s">
        <v>162</v>
      </c>
      <c r="AK43" s="208" t="s">
        <v>162</v>
      </c>
      <c r="AL43" s="208" t="s">
        <v>162</v>
      </c>
      <c r="AM43" s="208" t="s">
        <v>162</v>
      </c>
      <c r="AN43" s="208" t="s">
        <v>162</v>
      </c>
      <c r="AO43" s="208" t="s">
        <v>162</v>
      </c>
      <c r="AP43" s="208" t="s">
        <v>162</v>
      </c>
      <c r="AQ43" s="208" t="s">
        <v>162</v>
      </c>
      <c r="AR43" s="208" t="s">
        <v>162</v>
      </c>
      <c r="AS43" s="208" t="s">
        <v>162</v>
      </c>
      <c r="AT43" s="208" t="s">
        <v>162</v>
      </c>
      <c r="AU43" s="208" t="s">
        <v>162</v>
      </c>
      <c r="AV43" s="208" t="s">
        <v>162</v>
      </c>
      <c r="AW43" s="208" t="s">
        <v>162</v>
      </c>
      <c r="AX43" s="208" t="s">
        <v>162</v>
      </c>
      <c r="AY43" s="208" t="s">
        <v>162</v>
      </c>
      <c r="AZ43" s="208" t="s">
        <v>162</v>
      </c>
      <c r="BA43" s="208" t="s">
        <v>162</v>
      </c>
      <c r="BB43" s="208" t="s">
        <v>162</v>
      </c>
      <c r="BC43" s="208" t="s">
        <v>162</v>
      </c>
      <c r="BD43" s="208" t="s">
        <v>162</v>
      </c>
      <c r="BE43" s="208" t="s">
        <v>162</v>
      </c>
      <c r="BF43" s="208" t="s">
        <v>162</v>
      </c>
      <c r="BG43" s="208" t="s">
        <v>162</v>
      </c>
      <c r="BH43" s="208" t="s">
        <v>162</v>
      </c>
      <c r="BI43" s="208" t="s">
        <v>162</v>
      </c>
      <c r="BJ43" s="208" t="s">
        <v>162</v>
      </c>
      <c r="BK43" s="208" t="s">
        <v>162</v>
      </c>
      <c r="BL43" s="208" t="s">
        <v>162</v>
      </c>
      <c r="BM43" s="208" t="s">
        <v>162</v>
      </c>
      <c r="BN43" s="208" t="s">
        <v>162</v>
      </c>
      <c r="BO43" s="208" t="s">
        <v>162</v>
      </c>
      <c r="BP43" s="208" t="s">
        <v>162</v>
      </c>
      <c r="BQ43" s="208" t="s">
        <v>162</v>
      </c>
      <c r="BR43" s="208" t="s">
        <v>162</v>
      </c>
      <c r="BS43" s="208" t="s">
        <v>162</v>
      </c>
      <c r="BT43" s="208" t="s">
        <v>162</v>
      </c>
      <c r="BU43" s="208" t="s">
        <v>162</v>
      </c>
      <c r="BV43" s="208" t="s">
        <v>162</v>
      </c>
      <c r="BW43" s="208" t="s">
        <v>162</v>
      </c>
      <c r="BX43" s="208" t="s">
        <v>162</v>
      </c>
      <c r="BY43" s="208" t="s">
        <v>162</v>
      </c>
      <c r="BZ43" s="208" t="s">
        <v>162</v>
      </c>
      <c r="CA43" s="208" t="s">
        <v>162</v>
      </c>
      <c r="CB43" s="208" t="s">
        <v>162</v>
      </c>
      <c r="CC43" s="208" t="s">
        <v>162</v>
      </c>
      <c r="CD43" s="208" t="s">
        <v>162</v>
      </c>
      <c r="CE43" s="208" t="s">
        <v>162</v>
      </c>
      <c r="CF43" s="208" t="s">
        <v>162</v>
      </c>
      <c r="CG43" s="208" t="s">
        <v>162</v>
      </c>
      <c r="CH43" s="208" t="s">
        <v>162</v>
      </c>
      <c r="CI43" s="208" t="s">
        <v>162</v>
      </c>
      <c r="CJ43" s="208" t="s">
        <v>162</v>
      </c>
      <c r="CK43" s="208" t="s">
        <v>162</v>
      </c>
      <c r="CL43" s="208" t="s">
        <v>162</v>
      </c>
      <c r="CM43" s="208" t="s">
        <v>162</v>
      </c>
      <c r="CN43" s="208" t="s">
        <v>162</v>
      </c>
      <c r="CO43" s="208" t="s">
        <v>162</v>
      </c>
      <c r="CP43" s="208" t="s">
        <v>162</v>
      </c>
      <c r="CQ43" s="208" t="s">
        <v>162</v>
      </c>
      <c r="CR43" s="208" t="s">
        <v>162</v>
      </c>
      <c r="CS43" s="208" t="s">
        <v>162</v>
      </c>
      <c r="CT43" s="208" t="s">
        <v>162</v>
      </c>
      <c r="CU43" s="208" t="s">
        <v>162</v>
      </c>
      <c r="CV43" s="208" t="s">
        <v>162</v>
      </c>
      <c r="CW43" s="208" t="s">
        <v>162</v>
      </c>
      <c r="CX43" s="208" t="s">
        <v>162</v>
      </c>
      <c r="CY43" s="208" t="s">
        <v>162</v>
      </c>
      <c r="CZ43" s="208" t="s">
        <v>162</v>
      </c>
    </row>
    <row r="44" spans="1:104" x14ac:dyDescent="0.2">
      <c r="A44" s="16" t="s">
        <v>390</v>
      </c>
      <c r="B44" s="9" t="s">
        <v>366</v>
      </c>
      <c r="C44" s="15" t="s">
        <v>367</v>
      </c>
      <c r="D44" s="15" t="s">
        <v>58</v>
      </c>
      <c r="E44" s="84" t="s">
        <v>167</v>
      </c>
      <c r="F44" s="61" t="s">
        <v>167</v>
      </c>
      <c r="G44" s="61" t="s">
        <v>167</v>
      </c>
      <c r="H44" s="61" t="s">
        <v>167</v>
      </c>
      <c r="I44" s="61" t="s">
        <v>167</v>
      </c>
      <c r="J44" s="61" t="s">
        <v>167</v>
      </c>
      <c r="K44" s="61" t="s">
        <v>167</v>
      </c>
      <c r="L44" s="61" t="s">
        <v>167</v>
      </c>
      <c r="M44" s="61" t="s">
        <v>167</v>
      </c>
      <c r="N44" s="61" t="s">
        <v>167</v>
      </c>
      <c r="O44" s="61" t="s">
        <v>167</v>
      </c>
      <c r="P44" s="61" t="s">
        <v>167</v>
      </c>
      <c r="Q44" s="61" t="s">
        <v>167</v>
      </c>
      <c r="R44" s="61" t="s">
        <v>167</v>
      </c>
      <c r="S44" s="61" t="s">
        <v>167</v>
      </c>
      <c r="T44" s="61" t="s">
        <v>167</v>
      </c>
      <c r="U44" s="61" t="s">
        <v>167</v>
      </c>
      <c r="V44" s="61" t="s">
        <v>167</v>
      </c>
      <c r="W44" s="61" t="s">
        <v>167</v>
      </c>
      <c r="X44" s="61" t="s">
        <v>167</v>
      </c>
      <c r="Y44" s="61" t="s">
        <v>167</v>
      </c>
      <c r="Z44" s="61" t="s">
        <v>167</v>
      </c>
      <c r="AA44" s="61" t="s">
        <v>167</v>
      </c>
      <c r="AB44" s="61" t="s">
        <v>167</v>
      </c>
      <c r="AC44" s="61" t="s">
        <v>167</v>
      </c>
      <c r="AD44" s="61" t="s">
        <v>167</v>
      </c>
      <c r="AE44" s="61" t="s">
        <v>167</v>
      </c>
      <c r="AF44" s="61" t="s">
        <v>167</v>
      </c>
      <c r="AG44" s="61" t="s">
        <v>167</v>
      </c>
      <c r="AH44" s="61" t="s">
        <v>167</v>
      </c>
      <c r="AI44" s="61" t="s">
        <v>167</v>
      </c>
      <c r="AJ44" s="61" t="s">
        <v>167</v>
      </c>
      <c r="AK44" s="61" t="s">
        <v>167</v>
      </c>
      <c r="AL44" s="61" t="s">
        <v>167</v>
      </c>
      <c r="AM44" s="61" t="s">
        <v>167</v>
      </c>
      <c r="AN44" s="61" t="s">
        <v>167</v>
      </c>
      <c r="AO44" s="61" t="s">
        <v>167</v>
      </c>
      <c r="AP44" s="61" t="s">
        <v>167</v>
      </c>
      <c r="AQ44" s="61" t="s">
        <v>167</v>
      </c>
      <c r="AR44" s="61" t="s">
        <v>167</v>
      </c>
      <c r="AS44" s="61" t="s">
        <v>167</v>
      </c>
      <c r="AT44" s="61" t="s">
        <v>167</v>
      </c>
      <c r="AU44" s="61" t="s">
        <v>167</v>
      </c>
      <c r="AV44" s="61" t="s">
        <v>167</v>
      </c>
      <c r="AW44" s="61" t="s">
        <v>167</v>
      </c>
      <c r="AX44" s="61" t="s">
        <v>167</v>
      </c>
      <c r="AY44" s="61" t="s">
        <v>167</v>
      </c>
      <c r="AZ44" s="61" t="s">
        <v>167</v>
      </c>
      <c r="BA44" s="61" t="s">
        <v>167</v>
      </c>
      <c r="BB44" s="61" t="s">
        <v>167</v>
      </c>
      <c r="BC44" s="61" t="s">
        <v>167</v>
      </c>
      <c r="BD44" s="61" t="s">
        <v>167</v>
      </c>
      <c r="BE44" s="61" t="s">
        <v>167</v>
      </c>
      <c r="BF44" s="61" t="s">
        <v>167</v>
      </c>
      <c r="BG44" s="61" t="s">
        <v>167</v>
      </c>
      <c r="BH44" s="61" t="s">
        <v>167</v>
      </c>
      <c r="BI44" s="61" t="s">
        <v>167</v>
      </c>
      <c r="BJ44" s="61" t="s">
        <v>167</v>
      </c>
      <c r="BK44" s="61" t="s">
        <v>167</v>
      </c>
      <c r="BL44" s="61" t="s">
        <v>167</v>
      </c>
      <c r="BM44" s="61" t="s">
        <v>167</v>
      </c>
      <c r="BN44" s="61" t="s">
        <v>167</v>
      </c>
      <c r="BO44" s="61" t="s">
        <v>167</v>
      </c>
      <c r="BP44" s="61" t="s">
        <v>167</v>
      </c>
      <c r="BQ44" s="61" t="s">
        <v>167</v>
      </c>
      <c r="BR44" s="61" t="s">
        <v>167</v>
      </c>
      <c r="BS44" s="61" t="s">
        <v>167</v>
      </c>
      <c r="BT44" s="61" t="s">
        <v>167</v>
      </c>
      <c r="BU44" s="61" t="s">
        <v>167</v>
      </c>
      <c r="BV44" s="61" t="s">
        <v>167</v>
      </c>
      <c r="BW44" s="61" t="s">
        <v>167</v>
      </c>
      <c r="BX44" s="61" t="s">
        <v>167</v>
      </c>
      <c r="BY44" s="61" t="s">
        <v>167</v>
      </c>
      <c r="BZ44" s="61" t="s">
        <v>167</v>
      </c>
      <c r="CA44" s="61" t="s">
        <v>167</v>
      </c>
      <c r="CB44" s="61" t="s">
        <v>167</v>
      </c>
      <c r="CC44" s="61" t="s">
        <v>167</v>
      </c>
      <c r="CD44" s="61" t="s">
        <v>167</v>
      </c>
      <c r="CE44" s="61" t="s">
        <v>167</v>
      </c>
      <c r="CF44" s="61" t="s">
        <v>167</v>
      </c>
      <c r="CG44" s="61" t="s">
        <v>167</v>
      </c>
      <c r="CH44" s="61" t="s">
        <v>167</v>
      </c>
      <c r="CI44" s="61" t="s">
        <v>167</v>
      </c>
      <c r="CJ44" s="61" t="s">
        <v>167</v>
      </c>
      <c r="CK44" s="61" t="s">
        <v>167</v>
      </c>
      <c r="CL44" s="61" t="s">
        <v>167</v>
      </c>
      <c r="CM44" s="61" t="s">
        <v>167</v>
      </c>
      <c r="CN44" s="61" t="s">
        <v>167</v>
      </c>
      <c r="CO44" s="61" t="s">
        <v>167</v>
      </c>
      <c r="CP44" s="61" t="s">
        <v>167</v>
      </c>
      <c r="CQ44" s="61" t="s">
        <v>167</v>
      </c>
      <c r="CR44" s="61" t="s">
        <v>167</v>
      </c>
      <c r="CS44" s="61" t="s">
        <v>167</v>
      </c>
      <c r="CT44" s="61" t="s">
        <v>167</v>
      </c>
      <c r="CU44" s="61" t="s">
        <v>167</v>
      </c>
      <c r="CV44" s="61" t="s">
        <v>167</v>
      </c>
      <c r="CW44" s="61" t="s">
        <v>167</v>
      </c>
      <c r="CX44" s="61" t="s">
        <v>167</v>
      </c>
      <c r="CY44" s="61" t="s">
        <v>167</v>
      </c>
      <c r="CZ44" s="61" t="s">
        <v>167</v>
      </c>
    </row>
    <row r="45" spans="1:104" x14ac:dyDescent="0.2">
      <c r="A45" s="16" t="s">
        <v>391</v>
      </c>
      <c r="B45" s="9" t="s">
        <v>369</v>
      </c>
      <c r="C45" s="15" t="s">
        <v>367</v>
      </c>
      <c r="D45" s="15" t="s">
        <v>58</v>
      </c>
      <c r="E45" s="84" t="s">
        <v>167</v>
      </c>
      <c r="F45" s="61" t="s">
        <v>167</v>
      </c>
      <c r="G45" s="61" t="s">
        <v>167</v>
      </c>
      <c r="H45" s="61" t="s">
        <v>167</v>
      </c>
      <c r="I45" s="61" t="s">
        <v>167</v>
      </c>
      <c r="J45" s="61" t="s">
        <v>167</v>
      </c>
      <c r="K45" s="61" t="s">
        <v>167</v>
      </c>
      <c r="L45" s="61" t="s">
        <v>167</v>
      </c>
      <c r="M45" s="61" t="s">
        <v>167</v>
      </c>
      <c r="N45" s="61" t="s">
        <v>167</v>
      </c>
      <c r="O45" s="61" t="s">
        <v>167</v>
      </c>
      <c r="P45" s="61" t="s">
        <v>167</v>
      </c>
      <c r="Q45" s="61" t="s">
        <v>167</v>
      </c>
      <c r="R45" s="61" t="s">
        <v>167</v>
      </c>
      <c r="S45" s="61" t="s">
        <v>167</v>
      </c>
      <c r="T45" s="61" t="s">
        <v>167</v>
      </c>
      <c r="U45" s="61" t="s">
        <v>167</v>
      </c>
      <c r="V45" s="61" t="s">
        <v>167</v>
      </c>
      <c r="W45" s="61" t="s">
        <v>167</v>
      </c>
      <c r="X45" s="61" t="s">
        <v>167</v>
      </c>
      <c r="Y45" s="61" t="s">
        <v>167</v>
      </c>
      <c r="Z45" s="61" t="s">
        <v>167</v>
      </c>
      <c r="AA45" s="61" t="s">
        <v>167</v>
      </c>
      <c r="AB45" s="61" t="s">
        <v>167</v>
      </c>
      <c r="AC45" s="61" t="s">
        <v>167</v>
      </c>
      <c r="AD45" s="61" t="s">
        <v>167</v>
      </c>
      <c r="AE45" s="61" t="s">
        <v>167</v>
      </c>
      <c r="AF45" s="61" t="s">
        <v>167</v>
      </c>
      <c r="AG45" s="61" t="s">
        <v>167</v>
      </c>
      <c r="AH45" s="61" t="s">
        <v>167</v>
      </c>
      <c r="AI45" s="61" t="s">
        <v>167</v>
      </c>
      <c r="AJ45" s="61" t="s">
        <v>167</v>
      </c>
      <c r="AK45" s="61" t="s">
        <v>167</v>
      </c>
      <c r="AL45" s="61" t="s">
        <v>167</v>
      </c>
      <c r="AM45" s="61" t="s">
        <v>167</v>
      </c>
      <c r="AN45" s="61" t="s">
        <v>167</v>
      </c>
      <c r="AO45" s="61" t="s">
        <v>167</v>
      </c>
      <c r="AP45" s="61" t="s">
        <v>167</v>
      </c>
      <c r="AQ45" s="61" t="s">
        <v>167</v>
      </c>
      <c r="AR45" s="61" t="s">
        <v>167</v>
      </c>
      <c r="AS45" s="61" t="s">
        <v>167</v>
      </c>
      <c r="AT45" s="61" t="s">
        <v>167</v>
      </c>
      <c r="AU45" s="61" t="s">
        <v>167</v>
      </c>
      <c r="AV45" s="61" t="s">
        <v>167</v>
      </c>
      <c r="AW45" s="61" t="s">
        <v>167</v>
      </c>
      <c r="AX45" s="61" t="s">
        <v>167</v>
      </c>
      <c r="AY45" s="61" t="s">
        <v>167</v>
      </c>
      <c r="AZ45" s="61" t="s">
        <v>167</v>
      </c>
      <c r="BA45" s="61" t="s">
        <v>167</v>
      </c>
      <c r="BB45" s="61" t="s">
        <v>167</v>
      </c>
      <c r="BC45" s="61" t="s">
        <v>167</v>
      </c>
      <c r="BD45" s="61" t="s">
        <v>167</v>
      </c>
      <c r="BE45" s="61" t="s">
        <v>167</v>
      </c>
      <c r="BF45" s="61" t="s">
        <v>167</v>
      </c>
      <c r="BG45" s="61" t="s">
        <v>167</v>
      </c>
      <c r="BH45" s="61" t="s">
        <v>167</v>
      </c>
      <c r="BI45" s="61" t="s">
        <v>167</v>
      </c>
      <c r="BJ45" s="61" t="s">
        <v>167</v>
      </c>
      <c r="BK45" s="61" t="s">
        <v>167</v>
      </c>
      <c r="BL45" s="61" t="s">
        <v>167</v>
      </c>
      <c r="BM45" s="61" t="s">
        <v>167</v>
      </c>
      <c r="BN45" s="61" t="s">
        <v>167</v>
      </c>
      <c r="BO45" s="61" t="s">
        <v>167</v>
      </c>
      <c r="BP45" s="61" t="s">
        <v>167</v>
      </c>
      <c r="BQ45" s="61" t="s">
        <v>167</v>
      </c>
      <c r="BR45" s="61" t="s">
        <v>167</v>
      </c>
      <c r="BS45" s="61" t="s">
        <v>167</v>
      </c>
      <c r="BT45" s="61" t="s">
        <v>167</v>
      </c>
      <c r="BU45" s="61" t="s">
        <v>167</v>
      </c>
      <c r="BV45" s="61" t="s">
        <v>167</v>
      </c>
      <c r="BW45" s="61" t="s">
        <v>167</v>
      </c>
      <c r="BX45" s="61" t="s">
        <v>167</v>
      </c>
      <c r="BY45" s="61" t="s">
        <v>167</v>
      </c>
      <c r="BZ45" s="61" t="s">
        <v>167</v>
      </c>
      <c r="CA45" s="61" t="s">
        <v>167</v>
      </c>
      <c r="CB45" s="61" t="s">
        <v>167</v>
      </c>
      <c r="CC45" s="61" t="s">
        <v>167</v>
      </c>
      <c r="CD45" s="61" t="s">
        <v>167</v>
      </c>
      <c r="CE45" s="61" t="s">
        <v>167</v>
      </c>
      <c r="CF45" s="61" t="s">
        <v>167</v>
      </c>
      <c r="CG45" s="61" t="s">
        <v>167</v>
      </c>
      <c r="CH45" s="61" t="s">
        <v>167</v>
      </c>
      <c r="CI45" s="61" t="s">
        <v>167</v>
      </c>
      <c r="CJ45" s="61" t="s">
        <v>167</v>
      </c>
      <c r="CK45" s="61" t="s">
        <v>167</v>
      </c>
      <c r="CL45" s="61" t="s">
        <v>167</v>
      </c>
      <c r="CM45" s="61" t="s">
        <v>167</v>
      </c>
      <c r="CN45" s="61" t="s">
        <v>167</v>
      </c>
      <c r="CO45" s="61" t="s">
        <v>167</v>
      </c>
      <c r="CP45" s="61" t="s">
        <v>167</v>
      </c>
      <c r="CQ45" s="61" t="s">
        <v>167</v>
      </c>
      <c r="CR45" s="61" t="s">
        <v>167</v>
      </c>
      <c r="CS45" s="61" t="s">
        <v>167</v>
      </c>
      <c r="CT45" s="61" t="s">
        <v>167</v>
      </c>
      <c r="CU45" s="61" t="s">
        <v>167</v>
      </c>
      <c r="CV45" s="61" t="s">
        <v>167</v>
      </c>
      <c r="CW45" s="61" t="s">
        <v>167</v>
      </c>
      <c r="CX45" s="61" t="s">
        <v>167</v>
      </c>
      <c r="CY45" s="61" t="s">
        <v>167</v>
      </c>
      <c r="CZ45" s="61" t="s">
        <v>167</v>
      </c>
    </row>
    <row r="46" spans="1:104" x14ac:dyDescent="0.2">
      <c r="A46" s="16" t="s">
        <v>392</v>
      </c>
      <c r="B46" s="9" t="s">
        <v>371</v>
      </c>
      <c r="C46" s="15" t="s">
        <v>367</v>
      </c>
      <c r="D46" s="15" t="s">
        <v>58</v>
      </c>
      <c r="E46" s="84" t="s">
        <v>167</v>
      </c>
      <c r="F46" s="61" t="s">
        <v>167</v>
      </c>
      <c r="G46" s="61" t="s">
        <v>167</v>
      </c>
      <c r="H46" s="61" t="s">
        <v>167</v>
      </c>
      <c r="I46" s="61" t="s">
        <v>167</v>
      </c>
      <c r="J46" s="61" t="s">
        <v>167</v>
      </c>
      <c r="K46" s="61" t="s">
        <v>167</v>
      </c>
      <c r="L46" s="61" t="s">
        <v>167</v>
      </c>
      <c r="M46" s="61" t="s">
        <v>167</v>
      </c>
      <c r="N46" s="61" t="s">
        <v>167</v>
      </c>
      <c r="O46" s="61" t="s">
        <v>167</v>
      </c>
      <c r="P46" s="61" t="s">
        <v>167</v>
      </c>
      <c r="Q46" s="61" t="s">
        <v>167</v>
      </c>
      <c r="R46" s="61" t="s">
        <v>167</v>
      </c>
      <c r="S46" s="61" t="s">
        <v>167</v>
      </c>
      <c r="T46" s="61" t="s">
        <v>167</v>
      </c>
      <c r="U46" s="61" t="s">
        <v>167</v>
      </c>
      <c r="V46" s="61" t="s">
        <v>167</v>
      </c>
      <c r="W46" s="61" t="s">
        <v>167</v>
      </c>
      <c r="X46" s="61" t="s">
        <v>167</v>
      </c>
      <c r="Y46" s="61" t="s">
        <v>167</v>
      </c>
      <c r="Z46" s="61" t="s">
        <v>167</v>
      </c>
      <c r="AA46" s="61" t="s">
        <v>167</v>
      </c>
      <c r="AB46" s="61" t="s">
        <v>167</v>
      </c>
      <c r="AC46" s="61" t="s">
        <v>167</v>
      </c>
      <c r="AD46" s="61" t="s">
        <v>167</v>
      </c>
      <c r="AE46" s="61" t="s">
        <v>167</v>
      </c>
      <c r="AF46" s="61" t="s">
        <v>167</v>
      </c>
      <c r="AG46" s="61" t="s">
        <v>167</v>
      </c>
      <c r="AH46" s="61" t="s">
        <v>167</v>
      </c>
      <c r="AI46" s="61" t="s">
        <v>167</v>
      </c>
      <c r="AJ46" s="61" t="s">
        <v>167</v>
      </c>
      <c r="AK46" s="61" t="s">
        <v>167</v>
      </c>
      <c r="AL46" s="61" t="s">
        <v>167</v>
      </c>
      <c r="AM46" s="61" t="s">
        <v>167</v>
      </c>
      <c r="AN46" s="61" t="s">
        <v>167</v>
      </c>
      <c r="AO46" s="61" t="s">
        <v>167</v>
      </c>
      <c r="AP46" s="61" t="s">
        <v>167</v>
      </c>
      <c r="AQ46" s="61" t="s">
        <v>167</v>
      </c>
      <c r="AR46" s="61" t="s">
        <v>167</v>
      </c>
      <c r="AS46" s="61" t="s">
        <v>167</v>
      </c>
      <c r="AT46" s="61" t="s">
        <v>167</v>
      </c>
      <c r="AU46" s="61" t="s">
        <v>167</v>
      </c>
      <c r="AV46" s="61" t="s">
        <v>167</v>
      </c>
      <c r="AW46" s="61" t="s">
        <v>167</v>
      </c>
      <c r="AX46" s="61" t="s">
        <v>167</v>
      </c>
      <c r="AY46" s="61" t="s">
        <v>167</v>
      </c>
      <c r="AZ46" s="61" t="s">
        <v>167</v>
      </c>
      <c r="BA46" s="61" t="s">
        <v>167</v>
      </c>
      <c r="BB46" s="61" t="s">
        <v>167</v>
      </c>
      <c r="BC46" s="61" t="s">
        <v>167</v>
      </c>
      <c r="BD46" s="61" t="s">
        <v>167</v>
      </c>
      <c r="BE46" s="61" t="s">
        <v>167</v>
      </c>
      <c r="BF46" s="61" t="s">
        <v>167</v>
      </c>
      <c r="BG46" s="61" t="s">
        <v>167</v>
      </c>
      <c r="BH46" s="61" t="s">
        <v>167</v>
      </c>
      <c r="BI46" s="61" t="s">
        <v>167</v>
      </c>
      <c r="BJ46" s="61" t="s">
        <v>167</v>
      </c>
      <c r="BK46" s="61" t="s">
        <v>167</v>
      </c>
      <c r="BL46" s="61" t="s">
        <v>167</v>
      </c>
      <c r="BM46" s="61" t="s">
        <v>167</v>
      </c>
      <c r="BN46" s="61" t="s">
        <v>167</v>
      </c>
      <c r="BO46" s="61" t="s">
        <v>167</v>
      </c>
      <c r="BP46" s="61" t="s">
        <v>167</v>
      </c>
      <c r="BQ46" s="61" t="s">
        <v>167</v>
      </c>
      <c r="BR46" s="61" t="s">
        <v>167</v>
      </c>
      <c r="BS46" s="61" t="s">
        <v>167</v>
      </c>
      <c r="BT46" s="61" t="s">
        <v>167</v>
      </c>
      <c r="BU46" s="61" t="s">
        <v>167</v>
      </c>
      <c r="BV46" s="61" t="s">
        <v>167</v>
      </c>
      <c r="BW46" s="61" t="s">
        <v>167</v>
      </c>
      <c r="BX46" s="61" t="s">
        <v>167</v>
      </c>
      <c r="BY46" s="61" t="s">
        <v>167</v>
      </c>
      <c r="BZ46" s="61" t="s">
        <v>167</v>
      </c>
      <c r="CA46" s="61" t="s">
        <v>167</v>
      </c>
      <c r="CB46" s="61" t="s">
        <v>167</v>
      </c>
      <c r="CC46" s="61" t="s">
        <v>167</v>
      </c>
      <c r="CD46" s="61" t="s">
        <v>167</v>
      </c>
      <c r="CE46" s="61" t="s">
        <v>167</v>
      </c>
      <c r="CF46" s="61" t="s">
        <v>167</v>
      </c>
      <c r="CG46" s="61" t="s">
        <v>167</v>
      </c>
      <c r="CH46" s="61" t="s">
        <v>167</v>
      </c>
      <c r="CI46" s="61" t="s">
        <v>167</v>
      </c>
      <c r="CJ46" s="61" t="s">
        <v>167</v>
      </c>
      <c r="CK46" s="61" t="s">
        <v>167</v>
      </c>
      <c r="CL46" s="61" t="s">
        <v>167</v>
      </c>
      <c r="CM46" s="61" t="s">
        <v>167</v>
      </c>
      <c r="CN46" s="61" t="s">
        <v>167</v>
      </c>
      <c r="CO46" s="61" t="s">
        <v>167</v>
      </c>
      <c r="CP46" s="61" t="s">
        <v>167</v>
      </c>
      <c r="CQ46" s="61" t="s">
        <v>167</v>
      </c>
      <c r="CR46" s="61" t="s">
        <v>167</v>
      </c>
      <c r="CS46" s="61" t="s">
        <v>167</v>
      </c>
      <c r="CT46" s="61" t="s">
        <v>167</v>
      </c>
      <c r="CU46" s="61" t="s">
        <v>167</v>
      </c>
      <c r="CV46" s="61" t="s">
        <v>167</v>
      </c>
      <c r="CW46" s="61" t="s">
        <v>167</v>
      </c>
      <c r="CX46" s="61" t="s">
        <v>167</v>
      </c>
      <c r="CY46" s="61" t="s">
        <v>167</v>
      </c>
      <c r="CZ46" s="61" t="s">
        <v>167</v>
      </c>
    </row>
    <row r="47" spans="1:104" x14ac:dyDescent="0.2">
      <c r="A47" s="16" t="s">
        <v>393</v>
      </c>
      <c r="B47" s="9" t="s">
        <v>373</v>
      </c>
      <c r="C47" s="15" t="s">
        <v>367</v>
      </c>
      <c r="D47" s="15" t="s">
        <v>58</v>
      </c>
      <c r="E47" s="84" t="s">
        <v>167</v>
      </c>
      <c r="F47" s="61" t="s">
        <v>167</v>
      </c>
      <c r="G47" s="61" t="s">
        <v>167</v>
      </c>
      <c r="H47" s="61" t="s">
        <v>167</v>
      </c>
      <c r="I47" s="61" t="s">
        <v>167</v>
      </c>
      <c r="J47" s="61" t="s">
        <v>167</v>
      </c>
      <c r="K47" s="61" t="s">
        <v>167</v>
      </c>
      <c r="L47" s="61" t="s">
        <v>167</v>
      </c>
      <c r="M47" s="61" t="s">
        <v>167</v>
      </c>
      <c r="N47" s="61" t="s">
        <v>167</v>
      </c>
      <c r="O47" s="61" t="s">
        <v>167</v>
      </c>
      <c r="P47" s="61" t="s">
        <v>167</v>
      </c>
      <c r="Q47" s="61" t="s">
        <v>167</v>
      </c>
      <c r="R47" s="61" t="s">
        <v>167</v>
      </c>
      <c r="S47" s="61" t="s">
        <v>167</v>
      </c>
      <c r="T47" s="61" t="s">
        <v>167</v>
      </c>
      <c r="U47" s="61" t="s">
        <v>167</v>
      </c>
      <c r="V47" s="61" t="s">
        <v>167</v>
      </c>
      <c r="W47" s="61" t="s">
        <v>167</v>
      </c>
      <c r="X47" s="61" t="s">
        <v>167</v>
      </c>
      <c r="Y47" s="61" t="s">
        <v>167</v>
      </c>
      <c r="Z47" s="61" t="s">
        <v>167</v>
      </c>
      <c r="AA47" s="61" t="s">
        <v>167</v>
      </c>
      <c r="AB47" s="61" t="s">
        <v>167</v>
      </c>
      <c r="AC47" s="61" t="s">
        <v>167</v>
      </c>
      <c r="AD47" s="61" t="s">
        <v>167</v>
      </c>
      <c r="AE47" s="61" t="s">
        <v>167</v>
      </c>
      <c r="AF47" s="61" t="s">
        <v>167</v>
      </c>
      <c r="AG47" s="61" t="s">
        <v>167</v>
      </c>
      <c r="AH47" s="61" t="s">
        <v>167</v>
      </c>
      <c r="AI47" s="61" t="s">
        <v>167</v>
      </c>
      <c r="AJ47" s="61" t="s">
        <v>167</v>
      </c>
      <c r="AK47" s="61" t="s">
        <v>167</v>
      </c>
      <c r="AL47" s="61" t="s">
        <v>167</v>
      </c>
      <c r="AM47" s="61" t="s">
        <v>167</v>
      </c>
      <c r="AN47" s="61" t="s">
        <v>167</v>
      </c>
      <c r="AO47" s="61" t="s">
        <v>167</v>
      </c>
      <c r="AP47" s="61" t="s">
        <v>167</v>
      </c>
      <c r="AQ47" s="61" t="s">
        <v>167</v>
      </c>
      <c r="AR47" s="61" t="s">
        <v>167</v>
      </c>
      <c r="AS47" s="61" t="s">
        <v>167</v>
      </c>
      <c r="AT47" s="61" t="s">
        <v>167</v>
      </c>
      <c r="AU47" s="61" t="s">
        <v>167</v>
      </c>
      <c r="AV47" s="61" t="s">
        <v>167</v>
      </c>
      <c r="AW47" s="61" t="s">
        <v>167</v>
      </c>
      <c r="AX47" s="61" t="s">
        <v>167</v>
      </c>
      <c r="AY47" s="61" t="s">
        <v>167</v>
      </c>
      <c r="AZ47" s="61" t="s">
        <v>167</v>
      </c>
      <c r="BA47" s="61" t="s">
        <v>167</v>
      </c>
      <c r="BB47" s="61" t="s">
        <v>167</v>
      </c>
      <c r="BC47" s="61" t="s">
        <v>167</v>
      </c>
      <c r="BD47" s="61" t="s">
        <v>167</v>
      </c>
      <c r="BE47" s="61" t="s">
        <v>167</v>
      </c>
      <c r="BF47" s="61" t="s">
        <v>167</v>
      </c>
      <c r="BG47" s="61" t="s">
        <v>167</v>
      </c>
      <c r="BH47" s="61" t="s">
        <v>167</v>
      </c>
      <c r="BI47" s="61" t="s">
        <v>167</v>
      </c>
      <c r="BJ47" s="61" t="s">
        <v>167</v>
      </c>
      <c r="BK47" s="61" t="s">
        <v>167</v>
      </c>
      <c r="BL47" s="61" t="s">
        <v>167</v>
      </c>
      <c r="BM47" s="61" t="s">
        <v>167</v>
      </c>
      <c r="BN47" s="61" t="s">
        <v>167</v>
      </c>
      <c r="BO47" s="61" t="s">
        <v>167</v>
      </c>
      <c r="BP47" s="61" t="s">
        <v>167</v>
      </c>
      <c r="BQ47" s="61" t="s">
        <v>167</v>
      </c>
      <c r="BR47" s="61" t="s">
        <v>167</v>
      </c>
      <c r="BS47" s="61" t="s">
        <v>167</v>
      </c>
      <c r="BT47" s="61" t="s">
        <v>167</v>
      </c>
      <c r="BU47" s="61" t="s">
        <v>167</v>
      </c>
      <c r="BV47" s="61" t="s">
        <v>167</v>
      </c>
      <c r="BW47" s="61" t="s">
        <v>167</v>
      </c>
      <c r="BX47" s="61" t="s">
        <v>167</v>
      </c>
      <c r="BY47" s="61" t="s">
        <v>167</v>
      </c>
      <c r="BZ47" s="61" t="s">
        <v>167</v>
      </c>
      <c r="CA47" s="61" t="s">
        <v>167</v>
      </c>
      <c r="CB47" s="61" t="s">
        <v>167</v>
      </c>
      <c r="CC47" s="61" t="s">
        <v>167</v>
      </c>
      <c r="CD47" s="61" t="s">
        <v>167</v>
      </c>
      <c r="CE47" s="61" t="s">
        <v>167</v>
      </c>
      <c r="CF47" s="61" t="s">
        <v>167</v>
      </c>
      <c r="CG47" s="61" t="s">
        <v>167</v>
      </c>
      <c r="CH47" s="61" t="s">
        <v>167</v>
      </c>
      <c r="CI47" s="61" t="s">
        <v>167</v>
      </c>
      <c r="CJ47" s="61" t="s">
        <v>167</v>
      </c>
      <c r="CK47" s="61" t="s">
        <v>167</v>
      </c>
      <c r="CL47" s="61" t="s">
        <v>167</v>
      </c>
      <c r="CM47" s="61" t="s">
        <v>167</v>
      </c>
      <c r="CN47" s="61" t="s">
        <v>167</v>
      </c>
      <c r="CO47" s="61" t="s">
        <v>167</v>
      </c>
      <c r="CP47" s="61" t="s">
        <v>167</v>
      </c>
      <c r="CQ47" s="61" t="s">
        <v>167</v>
      </c>
      <c r="CR47" s="61" t="s">
        <v>167</v>
      </c>
      <c r="CS47" s="61" t="s">
        <v>167</v>
      </c>
      <c r="CT47" s="61" t="s">
        <v>167</v>
      </c>
      <c r="CU47" s="61" t="s">
        <v>167</v>
      </c>
      <c r="CV47" s="61" t="s">
        <v>167</v>
      </c>
      <c r="CW47" s="61" t="s">
        <v>167</v>
      </c>
      <c r="CX47" s="61" t="s">
        <v>167</v>
      </c>
      <c r="CY47" s="61" t="s">
        <v>167</v>
      </c>
      <c r="CZ47" s="61" t="s">
        <v>167</v>
      </c>
    </row>
    <row r="48" spans="1:104" ht="28.5" x14ac:dyDescent="0.2">
      <c r="A48" s="16" t="s">
        <v>394</v>
      </c>
      <c r="B48" s="9" t="s">
        <v>375</v>
      </c>
      <c r="C48" s="15" t="s">
        <v>376</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x14ac:dyDescent="0.2">
      <c r="A49" s="16" t="s">
        <v>395</v>
      </c>
      <c r="B49" s="9" t="s">
        <v>378</v>
      </c>
      <c r="C49" s="15" t="s">
        <v>379</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x14ac:dyDescent="0.25">
      <c r="A50" s="26" t="s">
        <v>396</v>
      </c>
      <c r="B50" s="27" t="s">
        <v>397</v>
      </c>
      <c r="C50" s="27" t="s">
        <v>398</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x14ac:dyDescent="0.3">
      <c r="A51" s="64"/>
      <c r="B51" s="64" t="s">
        <v>425</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x14ac:dyDescent="0.2">
      <c r="A52" s="231"/>
      <c r="B52" s="219" t="s">
        <v>399</v>
      </c>
      <c r="C52" s="15" t="s">
        <v>400</v>
      </c>
      <c r="D52" s="15" t="s">
        <v>161</v>
      </c>
      <c r="E52" s="207" t="s">
        <v>162</v>
      </c>
      <c r="F52" s="208" t="s">
        <v>162</v>
      </c>
      <c r="G52" s="208" t="s">
        <v>162</v>
      </c>
      <c r="H52" s="208" t="s">
        <v>162</v>
      </c>
      <c r="I52" s="208" t="s">
        <v>162</v>
      </c>
      <c r="J52" s="208" t="s">
        <v>162</v>
      </c>
      <c r="K52" s="208" t="s">
        <v>162</v>
      </c>
      <c r="L52" s="208" t="s">
        <v>162</v>
      </c>
      <c r="M52" s="208" t="s">
        <v>162</v>
      </c>
      <c r="N52" s="208" t="s">
        <v>162</v>
      </c>
      <c r="O52" s="208" t="s">
        <v>162</v>
      </c>
      <c r="P52" s="208" t="s">
        <v>162</v>
      </c>
      <c r="Q52" s="208" t="s">
        <v>162</v>
      </c>
      <c r="R52" s="208" t="s">
        <v>162</v>
      </c>
      <c r="S52" s="208" t="s">
        <v>162</v>
      </c>
      <c r="T52" s="208" t="s">
        <v>162</v>
      </c>
      <c r="U52" s="208" t="s">
        <v>162</v>
      </c>
      <c r="V52" s="208" t="s">
        <v>162</v>
      </c>
      <c r="W52" s="208" t="s">
        <v>162</v>
      </c>
      <c r="X52" s="208" t="s">
        <v>162</v>
      </c>
      <c r="Y52" s="208" t="s">
        <v>162</v>
      </c>
      <c r="Z52" s="208" t="s">
        <v>162</v>
      </c>
      <c r="AA52" s="208" t="s">
        <v>162</v>
      </c>
      <c r="AB52" s="208" t="s">
        <v>162</v>
      </c>
      <c r="AC52" s="208" t="s">
        <v>162</v>
      </c>
      <c r="AD52" s="208" t="s">
        <v>162</v>
      </c>
      <c r="AE52" s="208" t="s">
        <v>162</v>
      </c>
      <c r="AF52" s="208" t="s">
        <v>162</v>
      </c>
      <c r="AG52" s="208" t="s">
        <v>162</v>
      </c>
      <c r="AH52" s="208" t="s">
        <v>162</v>
      </c>
      <c r="AI52" s="208" t="s">
        <v>162</v>
      </c>
      <c r="AJ52" s="208" t="s">
        <v>162</v>
      </c>
      <c r="AK52" s="208" t="s">
        <v>162</v>
      </c>
      <c r="AL52" s="208" t="s">
        <v>162</v>
      </c>
      <c r="AM52" s="208" t="s">
        <v>162</v>
      </c>
      <c r="AN52" s="208" t="s">
        <v>162</v>
      </c>
      <c r="AO52" s="208" t="s">
        <v>162</v>
      </c>
      <c r="AP52" s="208" t="s">
        <v>162</v>
      </c>
      <c r="AQ52" s="208" t="s">
        <v>162</v>
      </c>
      <c r="AR52" s="208" t="s">
        <v>162</v>
      </c>
      <c r="AS52" s="208" t="s">
        <v>162</v>
      </c>
      <c r="AT52" s="208" t="s">
        <v>162</v>
      </c>
      <c r="AU52" s="208" t="s">
        <v>162</v>
      </c>
      <c r="AV52" s="208" t="s">
        <v>162</v>
      </c>
      <c r="AW52" s="208" t="s">
        <v>162</v>
      </c>
      <c r="AX52" s="208" t="s">
        <v>162</v>
      </c>
      <c r="AY52" s="208" t="s">
        <v>162</v>
      </c>
      <c r="AZ52" s="208" t="s">
        <v>162</v>
      </c>
      <c r="BA52" s="208" t="s">
        <v>162</v>
      </c>
      <c r="BB52" s="208" t="s">
        <v>162</v>
      </c>
      <c r="BC52" s="208" t="s">
        <v>162</v>
      </c>
      <c r="BD52" s="208" t="s">
        <v>162</v>
      </c>
      <c r="BE52" s="208" t="s">
        <v>162</v>
      </c>
      <c r="BF52" s="208" t="s">
        <v>162</v>
      </c>
      <c r="BG52" s="208" t="s">
        <v>162</v>
      </c>
      <c r="BH52" s="208" t="s">
        <v>162</v>
      </c>
      <c r="BI52" s="208" t="s">
        <v>162</v>
      </c>
      <c r="BJ52" s="208" t="s">
        <v>162</v>
      </c>
      <c r="BK52" s="208" t="s">
        <v>162</v>
      </c>
      <c r="BL52" s="208" t="s">
        <v>162</v>
      </c>
      <c r="BM52" s="208" t="s">
        <v>162</v>
      </c>
      <c r="BN52" s="208" t="s">
        <v>162</v>
      </c>
      <c r="BO52" s="208" t="s">
        <v>162</v>
      </c>
      <c r="BP52" s="208" t="s">
        <v>162</v>
      </c>
      <c r="BQ52" s="208" t="s">
        <v>162</v>
      </c>
      <c r="BR52" s="208" t="s">
        <v>162</v>
      </c>
      <c r="BS52" s="208" t="s">
        <v>162</v>
      </c>
      <c r="BT52" s="208" t="s">
        <v>162</v>
      </c>
      <c r="BU52" s="208" t="s">
        <v>162</v>
      </c>
      <c r="BV52" s="208" t="s">
        <v>162</v>
      </c>
      <c r="BW52" s="208" t="s">
        <v>162</v>
      </c>
      <c r="BX52" s="208" t="s">
        <v>162</v>
      </c>
      <c r="BY52" s="208" t="s">
        <v>162</v>
      </c>
      <c r="BZ52" s="208" t="s">
        <v>162</v>
      </c>
      <c r="CA52" s="208" t="s">
        <v>162</v>
      </c>
      <c r="CB52" s="208" t="s">
        <v>162</v>
      </c>
      <c r="CC52" s="208" t="s">
        <v>162</v>
      </c>
      <c r="CD52" s="208" t="s">
        <v>162</v>
      </c>
      <c r="CE52" s="208" t="s">
        <v>162</v>
      </c>
      <c r="CF52" s="208" t="s">
        <v>162</v>
      </c>
      <c r="CG52" s="208" t="s">
        <v>162</v>
      </c>
      <c r="CH52" s="208" t="s">
        <v>162</v>
      </c>
      <c r="CI52" s="208" t="s">
        <v>162</v>
      </c>
      <c r="CJ52" s="208" t="s">
        <v>162</v>
      </c>
      <c r="CK52" s="208" t="s">
        <v>162</v>
      </c>
      <c r="CL52" s="208" t="s">
        <v>162</v>
      </c>
      <c r="CM52" s="208" t="s">
        <v>162</v>
      </c>
      <c r="CN52" s="208" t="s">
        <v>162</v>
      </c>
      <c r="CO52" s="208" t="s">
        <v>162</v>
      </c>
      <c r="CP52" s="208" t="s">
        <v>162</v>
      </c>
      <c r="CQ52" s="208" t="s">
        <v>162</v>
      </c>
      <c r="CR52" s="208" t="s">
        <v>162</v>
      </c>
      <c r="CS52" s="208" t="s">
        <v>162</v>
      </c>
      <c r="CT52" s="208" t="s">
        <v>162</v>
      </c>
      <c r="CU52" s="208" t="s">
        <v>162</v>
      </c>
      <c r="CV52" s="208" t="s">
        <v>162</v>
      </c>
      <c r="CW52" s="208" t="s">
        <v>162</v>
      </c>
      <c r="CX52" s="208" t="s">
        <v>162</v>
      </c>
      <c r="CY52" s="208" t="s">
        <v>162</v>
      </c>
      <c r="CZ52" s="208" t="s">
        <v>162</v>
      </c>
    </row>
    <row r="53" spans="1:104" x14ac:dyDescent="0.2">
      <c r="A53" s="16" t="s">
        <v>401</v>
      </c>
      <c r="B53" s="9" t="s">
        <v>366</v>
      </c>
      <c r="C53" s="15" t="s">
        <v>367</v>
      </c>
      <c r="D53" s="15" t="s">
        <v>58</v>
      </c>
      <c r="E53" s="84" t="s">
        <v>167</v>
      </c>
      <c r="F53" s="61" t="s">
        <v>167</v>
      </c>
      <c r="G53" s="61" t="s">
        <v>167</v>
      </c>
      <c r="H53" s="61" t="s">
        <v>167</v>
      </c>
      <c r="I53" s="61" t="s">
        <v>167</v>
      </c>
      <c r="J53" s="61" t="s">
        <v>167</v>
      </c>
      <c r="K53" s="61" t="s">
        <v>167</v>
      </c>
      <c r="L53" s="61" t="s">
        <v>167</v>
      </c>
      <c r="M53" s="61" t="s">
        <v>167</v>
      </c>
      <c r="N53" s="61" t="s">
        <v>167</v>
      </c>
      <c r="O53" s="61" t="s">
        <v>167</v>
      </c>
      <c r="P53" s="61" t="s">
        <v>167</v>
      </c>
      <c r="Q53" s="61" t="s">
        <v>167</v>
      </c>
      <c r="R53" s="61" t="s">
        <v>167</v>
      </c>
      <c r="S53" s="61" t="s">
        <v>167</v>
      </c>
      <c r="T53" s="61" t="s">
        <v>167</v>
      </c>
      <c r="U53" s="61" t="s">
        <v>167</v>
      </c>
      <c r="V53" s="61" t="s">
        <v>167</v>
      </c>
      <c r="W53" s="61" t="s">
        <v>167</v>
      </c>
      <c r="X53" s="61" t="s">
        <v>167</v>
      </c>
      <c r="Y53" s="61" t="s">
        <v>167</v>
      </c>
      <c r="Z53" s="61" t="s">
        <v>167</v>
      </c>
      <c r="AA53" s="61" t="s">
        <v>167</v>
      </c>
      <c r="AB53" s="61" t="s">
        <v>167</v>
      </c>
      <c r="AC53" s="61" t="s">
        <v>167</v>
      </c>
      <c r="AD53" s="61" t="s">
        <v>167</v>
      </c>
      <c r="AE53" s="61" t="s">
        <v>167</v>
      </c>
      <c r="AF53" s="61" t="s">
        <v>167</v>
      </c>
      <c r="AG53" s="61" t="s">
        <v>167</v>
      </c>
      <c r="AH53" s="61" t="s">
        <v>167</v>
      </c>
      <c r="AI53" s="61" t="s">
        <v>167</v>
      </c>
      <c r="AJ53" s="61" t="s">
        <v>167</v>
      </c>
      <c r="AK53" s="61" t="s">
        <v>167</v>
      </c>
      <c r="AL53" s="61" t="s">
        <v>167</v>
      </c>
      <c r="AM53" s="61" t="s">
        <v>167</v>
      </c>
      <c r="AN53" s="61" t="s">
        <v>167</v>
      </c>
      <c r="AO53" s="61" t="s">
        <v>167</v>
      </c>
      <c r="AP53" s="61" t="s">
        <v>167</v>
      </c>
      <c r="AQ53" s="61" t="s">
        <v>167</v>
      </c>
      <c r="AR53" s="61" t="s">
        <v>167</v>
      </c>
      <c r="AS53" s="61" t="s">
        <v>167</v>
      </c>
      <c r="AT53" s="61" t="s">
        <v>167</v>
      </c>
      <c r="AU53" s="61" t="s">
        <v>167</v>
      </c>
      <c r="AV53" s="61" t="s">
        <v>167</v>
      </c>
      <c r="AW53" s="61" t="s">
        <v>167</v>
      </c>
      <c r="AX53" s="61" t="s">
        <v>167</v>
      </c>
      <c r="AY53" s="61" t="s">
        <v>167</v>
      </c>
      <c r="AZ53" s="61" t="s">
        <v>167</v>
      </c>
      <c r="BA53" s="61" t="s">
        <v>167</v>
      </c>
      <c r="BB53" s="61" t="s">
        <v>167</v>
      </c>
      <c r="BC53" s="61" t="s">
        <v>167</v>
      </c>
      <c r="BD53" s="61" t="s">
        <v>167</v>
      </c>
      <c r="BE53" s="61" t="s">
        <v>167</v>
      </c>
      <c r="BF53" s="61" t="s">
        <v>167</v>
      </c>
      <c r="BG53" s="61" t="s">
        <v>167</v>
      </c>
      <c r="BH53" s="61" t="s">
        <v>167</v>
      </c>
      <c r="BI53" s="61" t="s">
        <v>167</v>
      </c>
      <c r="BJ53" s="61" t="s">
        <v>167</v>
      </c>
      <c r="BK53" s="61" t="s">
        <v>167</v>
      </c>
      <c r="BL53" s="61" t="s">
        <v>167</v>
      </c>
      <c r="BM53" s="61" t="s">
        <v>167</v>
      </c>
      <c r="BN53" s="61" t="s">
        <v>167</v>
      </c>
      <c r="BO53" s="61" t="s">
        <v>167</v>
      </c>
      <c r="BP53" s="61" t="s">
        <v>167</v>
      </c>
      <c r="BQ53" s="61" t="s">
        <v>167</v>
      </c>
      <c r="BR53" s="61" t="s">
        <v>167</v>
      </c>
      <c r="BS53" s="61" t="s">
        <v>167</v>
      </c>
      <c r="BT53" s="61" t="s">
        <v>167</v>
      </c>
      <c r="BU53" s="61" t="s">
        <v>167</v>
      </c>
      <c r="BV53" s="61" t="s">
        <v>167</v>
      </c>
      <c r="BW53" s="61" t="s">
        <v>167</v>
      </c>
      <c r="BX53" s="61" t="s">
        <v>167</v>
      </c>
      <c r="BY53" s="61" t="s">
        <v>167</v>
      </c>
      <c r="BZ53" s="61" t="s">
        <v>167</v>
      </c>
      <c r="CA53" s="61" t="s">
        <v>167</v>
      </c>
      <c r="CB53" s="61" t="s">
        <v>167</v>
      </c>
      <c r="CC53" s="61" t="s">
        <v>167</v>
      </c>
      <c r="CD53" s="61" t="s">
        <v>167</v>
      </c>
      <c r="CE53" s="61" t="s">
        <v>167</v>
      </c>
      <c r="CF53" s="61" t="s">
        <v>167</v>
      </c>
      <c r="CG53" s="61" t="s">
        <v>167</v>
      </c>
      <c r="CH53" s="61" t="s">
        <v>167</v>
      </c>
      <c r="CI53" s="61" t="s">
        <v>167</v>
      </c>
      <c r="CJ53" s="61" t="s">
        <v>167</v>
      </c>
      <c r="CK53" s="61" t="s">
        <v>167</v>
      </c>
      <c r="CL53" s="61" t="s">
        <v>167</v>
      </c>
      <c r="CM53" s="61" t="s">
        <v>167</v>
      </c>
      <c r="CN53" s="61" t="s">
        <v>167</v>
      </c>
      <c r="CO53" s="61" t="s">
        <v>167</v>
      </c>
      <c r="CP53" s="61" t="s">
        <v>167</v>
      </c>
      <c r="CQ53" s="61" t="s">
        <v>167</v>
      </c>
      <c r="CR53" s="61" t="s">
        <v>167</v>
      </c>
      <c r="CS53" s="61" t="s">
        <v>167</v>
      </c>
      <c r="CT53" s="61" t="s">
        <v>167</v>
      </c>
      <c r="CU53" s="61" t="s">
        <v>167</v>
      </c>
      <c r="CV53" s="61" t="s">
        <v>167</v>
      </c>
      <c r="CW53" s="61" t="s">
        <v>167</v>
      </c>
      <c r="CX53" s="61" t="s">
        <v>167</v>
      </c>
      <c r="CY53" s="61" t="s">
        <v>167</v>
      </c>
      <c r="CZ53" s="61" t="s">
        <v>167</v>
      </c>
    </row>
    <row r="54" spans="1:104" x14ac:dyDescent="0.2">
      <c r="A54" s="16" t="s">
        <v>402</v>
      </c>
      <c r="B54" s="9" t="s">
        <v>369</v>
      </c>
      <c r="C54" s="15" t="s">
        <v>367</v>
      </c>
      <c r="D54" s="15" t="s">
        <v>58</v>
      </c>
      <c r="E54" s="84" t="s">
        <v>167</v>
      </c>
      <c r="F54" s="61" t="s">
        <v>167</v>
      </c>
      <c r="G54" s="61" t="s">
        <v>167</v>
      </c>
      <c r="H54" s="61" t="s">
        <v>167</v>
      </c>
      <c r="I54" s="61" t="s">
        <v>167</v>
      </c>
      <c r="J54" s="61" t="s">
        <v>167</v>
      </c>
      <c r="K54" s="61" t="s">
        <v>167</v>
      </c>
      <c r="L54" s="61" t="s">
        <v>167</v>
      </c>
      <c r="M54" s="61" t="s">
        <v>167</v>
      </c>
      <c r="N54" s="61" t="s">
        <v>167</v>
      </c>
      <c r="O54" s="61" t="s">
        <v>167</v>
      </c>
      <c r="P54" s="61" t="s">
        <v>167</v>
      </c>
      <c r="Q54" s="61" t="s">
        <v>167</v>
      </c>
      <c r="R54" s="61" t="s">
        <v>167</v>
      </c>
      <c r="S54" s="61" t="s">
        <v>167</v>
      </c>
      <c r="T54" s="61" t="s">
        <v>167</v>
      </c>
      <c r="U54" s="61" t="s">
        <v>167</v>
      </c>
      <c r="V54" s="61" t="s">
        <v>167</v>
      </c>
      <c r="W54" s="61" t="s">
        <v>167</v>
      </c>
      <c r="X54" s="61" t="s">
        <v>167</v>
      </c>
      <c r="Y54" s="61" t="s">
        <v>167</v>
      </c>
      <c r="Z54" s="61" t="s">
        <v>167</v>
      </c>
      <c r="AA54" s="61" t="s">
        <v>167</v>
      </c>
      <c r="AB54" s="61" t="s">
        <v>167</v>
      </c>
      <c r="AC54" s="61" t="s">
        <v>167</v>
      </c>
      <c r="AD54" s="61" t="s">
        <v>167</v>
      </c>
      <c r="AE54" s="61" t="s">
        <v>167</v>
      </c>
      <c r="AF54" s="61" t="s">
        <v>167</v>
      </c>
      <c r="AG54" s="61" t="s">
        <v>167</v>
      </c>
      <c r="AH54" s="61" t="s">
        <v>167</v>
      </c>
      <c r="AI54" s="61" t="s">
        <v>167</v>
      </c>
      <c r="AJ54" s="61" t="s">
        <v>167</v>
      </c>
      <c r="AK54" s="61" t="s">
        <v>167</v>
      </c>
      <c r="AL54" s="61" t="s">
        <v>167</v>
      </c>
      <c r="AM54" s="61" t="s">
        <v>167</v>
      </c>
      <c r="AN54" s="61" t="s">
        <v>167</v>
      </c>
      <c r="AO54" s="61" t="s">
        <v>167</v>
      </c>
      <c r="AP54" s="61" t="s">
        <v>167</v>
      </c>
      <c r="AQ54" s="61" t="s">
        <v>167</v>
      </c>
      <c r="AR54" s="61" t="s">
        <v>167</v>
      </c>
      <c r="AS54" s="61" t="s">
        <v>167</v>
      </c>
      <c r="AT54" s="61" t="s">
        <v>167</v>
      </c>
      <c r="AU54" s="61" t="s">
        <v>167</v>
      </c>
      <c r="AV54" s="61" t="s">
        <v>167</v>
      </c>
      <c r="AW54" s="61" t="s">
        <v>167</v>
      </c>
      <c r="AX54" s="61" t="s">
        <v>167</v>
      </c>
      <c r="AY54" s="61" t="s">
        <v>167</v>
      </c>
      <c r="AZ54" s="61" t="s">
        <v>167</v>
      </c>
      <c r="BA54" s="61" t="s">
        <v>167</v>
      </c>
      <c r="BB54" s="61" t="s">
        <v>167</v>
      </c>
      <c r="BC54" s="61" t="s">
        <v>167</v>
      </c>
      <c r="BD54" s="61" t="s">
        <v>167</v>
      </c>
      <c r="BE54" s="61" t="s">
        <v>167</v>
      </c>
      <c r="BF54" s="61" t="s">
        <v>167</v>
      </c>
      <c r="BG54" s="61" t="s">
        <v>167</v>
      </c>
      <c r="BH54" s="61" t="s">
        <v>167</v>
      </c>
      <c r="BI54" s="61" t="s">
        <v>167</v>
      </c>
      <c r="BJ54" s="61" t="s">
        <v>167</v>
      </c>
      <c r="BK54" s="61" t="s">
        <v>167</v>
      </c>
      <c r="BL54" s="61" t="s">
        <v>167</v>
      </c>
      <c r="BM54" s="61" t="s">
        <v>167</v>
      </c>
      <c r="BN54" s="61" t="s">
        <v>167</v>
      </c>
      <c r="BO54" s="61" t="s">
        <v>167</v>
      </c>
      <c r="BP54" s="61" t="s">
        <v>167</v>
      </c>
      <c r="BQ54" s="61" t="s">
        <v>167</v>
      </c>
      <c r="BR54" s="61" t="s">
        <v>167</v>
      </c>
      <c r="BS54" s="61" t="s">
        <v>167</v>
      </c>
      <c r="BT54" s="61" t="s">
        <v>167</v>
      </c>
      <c r="BU54" s="61" t="s">
        <v>167</v>
      </c>
      <c r="BV54" s="61" t="s">
        <v>167</v>
      </c>
      <c r="BW54" s="61" t="s">
        <v>167</v>
      </c>
      <c r="BX54" s="61" t="s">
        <v>167</v>
      </c>
      <c r="BY54" s="61" t="s">
        <v>167</v>
      </c>
      <c r="BZ54" s="61" t="s">
        <v>167</v>
      </c>
      <c r="CA54" s="61" t="s">
        <v>167</v>
      </c>
      <c r="CB54" s="61" t="s">
        <v>167</v>
      </c>
      <c r="CC54" s="61" t="s">
        <v>167</v>
      </c>
      <c r="CD54" s="61" t="s">
        <v>167</v>
      </c>
      <c r="CE54" s="61" t="s">
        <v>167</v>
      </c>
      <c r="CF54" s="61" t="s">
        <v>167</v>
      </c>
      <c r="CG54" s="61" t="s">
        <v>167</v>
      </c>
      <c r="CH54" s="61" t="s">
        <v>167</v>
      </c>
      <c r="CI54" s="61" t="s">
        <v>167</v>
      </c>
      <c r="CJ54" s="61" t="s">
        <v>167</v>
      </c>
      <c r="CK54" s="61" t="s">
        <v>167</v>
      </c>
      <c r="CL54" s="61" t="s">
        <v>167</v>
      </c>
      <c r="CM54" s="61" t="s">
        <v>167</v>
      </c>
      <c r="CN54" s="61" t="s">
        <v>167</v>
      </c>
      <c r="CO54" s="61" t="s">
        <v>167</v>
      </c>
      <c r="CP54" s="61" t="s">
        <v>167</v>
      </c>
      <c r="CQ54" s="61" t="s">
        <v>167</v>
      </c>
      <c r="CR54" s="61" t="s">
        <v>167</v>
      </c>
      <c r="CS54" s="61" t="s">
        <v>167</v>
      </c>
      <c r="CT54" s="61" t="s">
        <v>167</v>
      </c>
      <c r="CU54" s="61" t="s">
        <v>167</v>
      </c>
      <c r="CV54" s="61" t="s">
        <v>167</v>
      </c>
      <c r="CW54" s="61" t="s">
        <v>167</v>
      </c>
      <c r="CX54" s="61" t="s">
        <v>167</v>
      </c>
      <c r="CY54" s="61" t="s">
        <v>167</v>
      </c>
      <c r="CZ54" s="61" t="s">
        <v>167</v>
      </c>
    </row>
    <row r="55" spans="1:104" x14ac:dyDescent="0.2">
      <c r="A55" s="16" t="s">
        <v>403</v>
      </c>
      <c r="B55" s="9" t="s">
        <v>371</v>
      </c>
      <c r="C55" s="15" t="s">
        <v>367</v>
      </c>
      <c r="D55" s="15" t="s">
        <v>58</v>
      </c>
      <c r="E55" s="84" t="s">
        <v>167</v>
      </c>
      <c r="F55" s="61" t="s">
        <v>167</v>
      </c>
      <c r="G55" s="61" t="s">
        <v>167</v>
      </c>
      <c r="H55" s="61" t="s">
        <v>167</v>
      </c>
      <c r="I55" s="61" t="s">
        <v>167</v>
      </c>
      <c r="J55" s="61" t="s">
        <v>167</v>
      </c>
      <c r="K55" s="61" t="s">
        <v>167</v>
      </c>
      <c r="L55" s="61" t="s">
        <v>167</v>
      </c>
      <c r="M55" s="61" t="s">
        <v>167</v>
      </c>
      <c r="N55" s="61" t="s">
        <v>167</v>
      </c>
      <c r="O55" s="61" t="s">
        <v>167</v>
      </c>
      <c r="P55" s="61" t="s">
        <v>167</v>
      </c>
      <c r="Q55" s="61" t="s">
        <v>167</v>
      </c>
      <c r="R55" s="61" t="s">
        <v>167</v>
      </c>
      <c r="S55" s="61" t="s">
        <v>167</v>
      </c>
      <c r="T55" s="61" t="s">
        <v>167</v>
      </c>
      <c r="U55" s="61" t="s">
        <v>167</v>
      </c>
      <c r="V55" s="61" t="s">
        <v>167</v>
      </c>
      <c r="W55" s="61" t="s">
        <v>167</v>
      </c>
      <c r="X55" s="61" t="s">
        <v>167</v>
      </c>
      <c r="Y55" s="61" t="s">
        <v>167</v>
      </c>
      <c r="Z55" s="61" t="s">
        <v>167</v>
      </c>
      <c r="AA55" s="61" t="s">
        <v>167</v>
      </c>
      <c r="AB55" s="61" t="s">
        <v>167</v>
      </c>
      <c r="AC55" s="61" t="s">
        <v>167</v>
      </c>
      <c r="AD55" s="61" t="s">
        <v>167</v>
      </c>
      <c r="AE55" s="61" t="s">
        <v>167</v>
      </c>
      <c r="AF55" s="61" t="s">
        <v>167</v>
      </c>
      <c r="AG55" s="61" t="s">
        <v>167</v>
      </c>
      <c r="AH55" s="61" t="s">
        <v>167</v>
      </c>
      <c r="AI55" s="61" t="s">
        <v>167</v>
      </c>
      <c r="AJ55" s="61" t="s">
        <v>167</v>
      </c>
      <c r="AK55" s="61" t="s">
        <v>167</v>
      </c>
      <c r="AL55" s="61" t="s">
        <v>167</v>
      </c>
      <c r="AM55" s="61" t="s">
        <v>167</v>
      </c>
      <c r="AN55" s="61" t="s">
        <v>167</v>
      </c>
      <c r="AO55" s="61" t="s">
        <v>167</v>
      </c>
      <c r="AP55" s="61" t="s">
        <v>167</v>
      </c>
      <c r="AQ55" s="61" t="s">
        <v>167</v>
      </c>
      <c r="AR55" s="61" t="s">
        <v>167</v>
      </c>
      <c r="AS55" s="61" t="s">
        <v>167</v>
      </c>
      <c r="AT55" s="61" t="s">
        <v>167</v>
      </c>
      <c r="AU55" s="61" t="s">
        <v>167</v>
      </c>
      <c r="AV55" s="61" t="s">
        <v>167</v>
      </c>
      <c r="AW55" s="61" t="s">
        <v>167</v>
      </c>
      <c r="AX55" s="61" t="s">
        <v>167</v>
      </c>
      <c r="AY55" s="61" t="s">
        <v>167</v>
      </c>
      <c r="AZ55" s="61" t="s">
        <v>167</v>
      </c>
      <c r="BA55" s="61" t="s">
        <v>167</v>
      </c>
      <c r="BB55" s="61" t="s">
        <v>167</v>
      </c>
      <c r="BC55" s="61" t="s">
        <v>167</v>
      </c>
      <c r="BD55" s="61" t="s">
        <v>167</v>
      </c>
      <c r="BE55" s="61" t="s">
        <v>167</v>
      </c>
      <c r="BF55" s="61" t="s">
        <v>167</v>
      </c>
      <c r="BG55" s="61" t="s">
        <v>167</v>
      </c>
      <c r="BH55" s="61" t="s">
        <v>167</v>
      </c>
      <c r="BI55" s="61" t="s">
        <v>167</v>
      </c>
      <c r="BJ55" s="61" t="s">
        <v>167</v>
      </c>
      <c r="BK55" s="61" t="s">
        <v>167</v>
      </c>
      <c r="BL55" s="61" t="s">
        <v>167</v>
      </c>
      <c r="BM55" s="61" t="s">
        <v>167</v>
      </c>
      <c r="BN55" s="61" t="s">
        <v>167</v>
      </c>
      <c r="BO55" s="61" t="s">
        <v>167</v>
      </c>
      <c r="BP55" s="61" t="s">
        <v>167</v>
      </c>
      <c r="BQ55" s="61" t="s">
        <v>167</v>
      </c>
      <c r="BR55" s="61" t="s">
        <v>167</v>
      </c>
      <c r="BS55" s="61" t="s">
        <v>167</v>
      </c>
      <c r="BT55" s="61" t="s">
        <v>167</v>
      </c>
      <c r="BU55" s="61" t="s">
        <v>167</v>
      </c>
      <c r="BV55" s="61" t="s">
        <v>167</v>
      </c>
      <c r="BW55" s="61" t="s">
        <v>167</v>
      </c>
      <c r="BX55" s="61" t="s">
        <v>167</v>
      </c>
      <c r="BY55" s="61" t="s">
        <v>167</v>
      </c>
      <c r="BZ55" s="61" t="s">
        <v>167</v>
      </c>
      <c r="CA55" s="61" t="s">
        <v>167</v>
      </c>
      <c r="CB55" s="61" t="s">
        <v>167</v>
      </c>
      <c r="CC55" s="61" t="s">
        <v>167</v>
      </c>
      <c r="CD55" s="61" t="s">
        <v>167</v>
      </c>
      <c r="CE55" s="61" t="s">
        <v>167</v>
      </c>
      <c r="CF55" s="61" t="s">
        <v>167</v>
      </c>
      <c r="CG55" s="61" t="s">
        <v>167</v>
      </c>
      <c r="CH55" s="61" t="s">
        <v>167</v>
      </c>
      <c r="CI55" s="61" t="s">
        <v>167</v>
      </c>
      <c r="CJ55" s="61" t="s">
        <v>167</v>
      </c>
      <c r="CK55" s="61" t="s">
        <v>167</v>
      </c>
      <c r="CL55" s="61" t="s">
        <v>167</v>
      </c>
      <c r="CM55" s="61" t="s">
        <v>167</v>
      </c>
      <c r="CN55" s="61" t="s">
        <v>167</v>
      </c>
      <c r="CO55" s="61" t="s">
        <v>167</v>
      </c>
      <c r="CP55" s="61" t="s">
        <v>167</v>
      </c>
      <c r="CQ55" s="61" t="s">
        <v>167</v>
      </c>
      <c r="CR55" s="61" t="s">
        <v>167</v>
      </c>
      <c r="CS55" s="61" t="s">
        <v>167</v>
      </c>
      <c r="CT55" s="61" t="s">
        <v>167</v>
      </c>
      <c r="CU55" s="61" t="s">
        <v>167</v>
      </c>
      <c r="CV55" s="61" t="s">
        <v>167</v>
      </c>
      <c r="CW55" s="61" t="s">
        <v>167</v>
      </c>
      <c r="CX55" s="61" t="s">
        <v>167</v>
      </c>
      <c r="CY55" s="61" t="s">
        <v>167</v>
      </c>
      <c r="CZ55" s="61" t="s">
        <v>167</v>
      </c>
    </row>
    <row r="56" spans="1:104" x14ac:dyDescent="0.2">
      <c r="A56" s="16" t="s">
        <v>404</v>
      </c>
      <c r="B56" s="9" t="s">
        <v>373</v>
      </c>
      <c r="C56" s="15" t="s">
        <v>367</v>
      </c>
      <c r="D56" s="15" t="s">
        <v>58</v>
      </c>
      <c r="E56" s="84" t="s">
        <v>167</v>
      </c>
      <c r="F56" s="61" t="s">
        <v>167</v>
      </c>
      <c r="G56" s="61" t="s">
        <v>167</v>
      </c>
      <c r="H56" s="61" t="s">
        <v>167</v>
      </c>
      <c r="I56" s="61" t="s">
        <v>167</v>
      </c>
      <c r="J56" s="61" t="s">
        <v>167</v>
      </c>
      <c r="K56" s="61" t="s">
        <v>167</v>
      </c>
      <c r="L56" s="61" t="s">
        <v>167</v>
      </c>
      <c r="M56" s="61" t="s">
        <v>167</v>
      </c>
      <c r="N56" s="61" t="s">
        <v>167</v>
      </c>
      <c r="O56" s="61" t="s">
        <v>167</v>
      </c>
      <c r="P56" s="61" t="s">
        <v>167</v>
      </c>
      <c r="Q56" s="61" t="s">
        <v>167</v>
      </c>
      <c r="R56" s="61" t="s">
        <v>167</v>
      </c>
      <c r="S56" s="61" t="s">
        <v>167</v>
      </c>
      <c r="T56" s="61" t="s">
        <v>167</v>
      </c>
      <c r="U56" s="61" t="s">
        <v>167</v>
      </c>
      <c r="V56" s="61" t="s">
        <v>167</v>
      </c>
      <c r="W56" s="61" t="s">
        <v>167</v>
      </c>
      <c r="X56" s="61" t="s">
        <v>167</v>
      </c>
      <c r="Y56" s="61" t="s">
        <v>167</v>
      </c>
      <c r="Z56" s="61" t="s">
        <v>167</v>
      </c>
      <c r="AA56" s="61" t="s">
        <v>167</v>
      </c>
      <c r="AB56" s="61" t="s">
        <v>167</v>
      </c>
      <c r="AC56" s="61" t="s">
        <v>167</v>
      </c>
      <c r="AD56" s="61" t="s">
        <v>167</v>
      </c>
      <c r="AE56" s="61" t="s">
        <v>167</v>
      </c>
      <c r="AF56" s="61" t="s">
        <v>167</v>
      </c>
      <c r="AG56" s="61" t="s">
        <v>167</v>
      </c>
      <c r="AH56" s="61" t="s">
        <v>167</v>
      </c>
      <c r="AI56" s="61" t="s">
        <v>167</v>
      </c>
      <c r="AJ56" s="61" t="s">
        <v>167</v>
      </c>
      <c r="AK56" s="61" t="s">
        <v>167</v>
      </c>
      <c r="AL56" s="61" t="s">
        <v>167</v>
      </c>
      <c r="AM56" s="61" t="s">
        <v>167</v>
      </c>
      <c r="AN56" s="61" t="s">
        <v>167</v>
      </c>
      <c r="AO56" s="61" t="s">
        <v>167</v>
      </c>
      <c r="AP56" s="61" t="s">
        <v>167</v>
      </c>
      <c r="AQ56" s="61" t="s">
        <v>167</v>
      </c>
      <c r="AR56" s="61" t="s">
        <v>167</v>
      </c>
      <c r="AS56" s="61" t="s">
        <v>167</v>
      </c>
      <c r="AT56" s="61" t="s">
        <v>167</v>
      </c>
      <c r="AU56" s="61" t="s">
        <v>167</v>
      </c>
      <c r="AV56" s="61" t="s">
        <v>167</v>
      </c>
      <c r="AW56" s="61" t="s">
        <v>167</v>
      </c>
      <c r="AX56" s="61" t="s">
        <v>167</v>
      </c>
      <c r="AY56" s="61" t="s">
        <v>167</v>
      </c>
      <c r="AZ56" s="61" t="s">
        <v>167</v>
      </c>
      <c r="BA56" s="61" t="s">
        <v>167</v>
      </c>
      <c r="BB56" s="61" t="s">
        <v>167</v>
      </c>
      <c r="BC56" s="61" t="s">
        <v>167</v>
      </c>
      <c r="BD56" s="61" t="s">
        <v>167</v>
      </c>
      <c r="BE56" s="61" t="s">
        <v>167</v>
      </c>
      <c r="BF56" s="61" t="s">
        <v>167</v>
      </c>
      <c r="BG56" s="61" t="s">
        <v>167</v>
      </c>
      <c r="BH56" s="61" t="s">
        <v>167</v>
      </c>
      <c r="BI56" s="61" t="s">
        <v>167</v>
      </c>
      <c r="BJ56" s="61" t="s">
        <v>167</v>
      </c>
      <c r="BK56" s="61" t="s">
        <v>167</v>
      </c>
      <c r="BL56" s="61" t="s">
        <v>167</v>
      </c>
      <c r="BM56" s="61" t="s">
        <v>167</v>
      </c>
      <c r="BN56" s="61" t="s">
        <v>167</v>
      </c>
      <c r="BO56" s="61" t="s">
        <v>167</v>
      </c>
      <c r="BP56" s="61" t="s">
        <v>167</v>
      </c>
      <c r="BQ56" s="61" t="s">
        <v>167</v>
      </c>
      <c r="BR56" s="61" t="s">
        <v>167</v>
      </c>
      <c r="BS56" s="61" t="s">
        <v>167</v>
      </c>
      <c r="BT56" s="61" t="s">
        <v>167</v>
      </c>
      <c r="BU56" s="61" t="s">
        <v>167</v>
      </c>
      <c r="BV56" s="61" t="s">
        <v>167</v>
      </c>
      <c r="BW56" s="61" t="s">
        <v>167</v>
      </c>
      <c r="BX56" s="61" t="s">
        <v>167</v>
      </c>
      <c r="BY56" s="61" t="s">
        <v>167</v>
      </c>
      <c r="BZ56" s="61" t="s">
        <v>167</v>
      </c>
      <c r="CA56" s="61" t="s">
        <v>167</v>
      </c>
      <c r="CB56" s="61" t="s">
        <v>167</v>
      </c>
      <c r="CC56" s="61" t="s">
        <v>167</v>
      </c>
      <c r="CD56" s="61" t="s">
        <v>167</v>
      </c>
      <c r="CE56" s="61" t="s">
        <v>167</v>
      </c>
      <c r="CF56" s="61" t="s">
        <v>167</v>
      </c>
      <c r="CG56" s="61" t="s">
        <v>167</v>
      </c>
      <c r="CH56" s="61" t="s">
        <v>167</v>
      </c>
      <c r="CI56" s="61" t="s">
        <v>167</v>
      </c>
      <c r="CJ56" s="61" t="s">
        <v>167</v>
      </c>
      <c r="CK56" s="61" t="s">
        <v>167</v>
      </c>
      <c r="CL56" s="61" t="s">
        <v>167</v>
      </c>
      <c r="CM56" s="61" t="s">
        <v>167</v>
      </c>
      <c r="CN56" s="61" t="s">
        <v>167</v>
      </c>
      <c r="CO56" s="61" t="s">
        <v>167</v>
      </c>
      <c r="CP56" s="61" t="s">
        <v>167</v>
      </c>
      <c r="CQ56" s="61" t="s">
        <v>167</v>
      </c>
      <c r="CR56" s="61" t="s">
        <v>167</v>
      </c>
      <c r="CS56" s="61" t="s">
        <v>167</v>
      </c>
      <c r="CT56" s="61" t="s">
        <v>167</v>
      </c>
      <c r="CU56" s="61" t="s">
        <v>167</v>
      </c>
      <c r="CV56" s="61" t="s">
        <v>167</v>
      </c>
      <c r="CW56" s="61" t="s">
        <v>167</v>
      </c>
      <c r="CX56" s="61" t="s">
        <v>167</v>
      </c>
      <c r="CY56" s="61" t="s">
        <v>167</v>
      </c>
      <c r="CZ56" s="61" t="s">
        <v>167</v>
      </c>
    </row>
    <row r="57" spans="1:104" ht="28.5" x14ac:dyDescent="0.2">
      <c r="A57" s="16" t="s">
        <v>405</v>
      </c>
      <c r="B57" s="9" t="s">
        <v>375</v>
      </c>
      <c r="C57" s="15" t="s">
        <v>376</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x14ac:dyDescent="0.2">
      <c r="A58" s="16" t="s">
        <v>406</v>
      </c>
      <c r="B58" s="9" t="s">
        <v>378</v>
      </c>
      <c r="C58" s="15" t="s">
        <v>379</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x14ac:dyDescent="0.2">
      <c r="A59" s="219"/>
      <c r="B59" s="219" t="s">
        <v>407</v>
      </c>
      <c r="C59" s="15" t="s">
        <v>408</v>
      </c>
      <c r="D59" s="15" t="s">
        <v>161</v>
      </c>
      <c r="E59" s="207" t="s">
        <v>162</v>
      </c>
      <c r="F59" s="208" t="s">
        <v>162</v>
      </c>
      <c r="G59" s="208" t="s">
        <v>162</v>
      </c>
      <c r="H59" s="208" t="s">
        <v>162</v>
      </c>
      <c r="I59" s="208" t="s">
        <v>162</v>
      </c>
      <c r="J59" s="208" t="s">
        <v>162</v>
      </c>
      <c r="K59" s="208" t="s">
        <v>162</v>
      </c>
      <c r="L59" s="208" t="s">
        <v>162</v>
      </c>
      <c r="M59" s="208" t="s">
        <v>162</v>
      </c>
      <c r="N59" s="208" t="s">
        <v>162</v>
      </c>
      <c r="O59" s="208" t="s">
        <v>162</v>
      </c>
      <c r="P59" s="208" t="s">
        <v>162</v>
      </c>
      <c r="Q59" s="208" t="s">
        <v>162</v>
      </c>
      <c r="R59" s="208" t="s">
        <v>162</v>
      </c>
      <c r="S59" s="208" t="s">
        <v>162</v>
      </c>
      <c r="T59" s="208" t="s">
        <v>162</v>
      </c>
      <c r="U59" s="208" t="s">
        <v>162</v>
      </c>
      <c r="V59" s="208" t="s">
        <v>162</v>
      </c>
      <c r="W59" s="208" t="s">
        <v>162</v>
      </c>
      <c r="X59" s="208" t="s">
        <v>162</v>
      </c>
      <c r="Y59" s="208" t="s">
        <v>162</v>
      </c>
      <c r="Z59" s="208" t="s">
        <v>162</v>
      </c>
      <c r="AA59" s="208" t="s">
        <v>162</v>
      </c>
      <c r="AB59" s="208" t="s">
        <v>162</v>
      </c>
      <c r="AC59" s="208" t="s">
        <v>162</v>
      </c>
      <c r="AD59" s="208" t="s">
        <v>162</v>
      </c>
      <c r="AE59" s="208" t="s">
        <v>162</v>
      </c>
      <c r="AF59" s="208" t="s">
        <v>162</v>
      </c>
      <c r="AG59" s="208" t="s">
        <v>162</v>
      </c>
      <c r="AH59" s="208" t="s">
        <v>162</v>
      </c>
      <c r="AI59" s="208" t="s">
        <v>162</v>
      </c>
      <c r="AJ59" s="208" t="s">
        <v>162</v>
      </c>
      <c r="AK59" s="208" t="s">
        <v>162</v>
      </c>
      <c r="AL59" s="208" t="s">
        <v>162</v>
      </c>
      <c r="AM59" s="208" t="s">
        <v>162</v>
      </c>
      <c r="AN59" s="208" t="s">
        <v>162</v>
      </c>
      <c r="AO59" s="208" t="s">
        <v>162</v>
      </c>
      <c r="AP59" s="208" t="s">
        <v>162</v>
      </c>
      <c r="AQ59" s="208" t="s">
        <v>162</v>
      </c>
      <c r="AR59" s="208" t="s">
        <v>162</v>
      </c>
      <c r="AS59" s="208" t="s">
        <v>162</v>
      </c>
      <c r="AT59" s="208" t="s">
        <v>162</v>
      </c>
      <c r="AU59" s="208" t="s">
        <v>162</v>
      </c>
      <c r="AV59" s="208" t="s">
        <v>162</v>
      </c>
      <c r="AW59" s="208" t="s">
        <v>162</v>
      </c>
      <c r="AX59" s="208" t="s">
        <v>162</v>
      </c>
      <c r="AY59" s="208" t="s">
        <v>162</v>
      </c>
      <c r="AZ59" s="208" t="s">
        <v>162</v>
      </c>
      <c r="BA59" s="208" t="s">
        <v>162</v>
      </c>
      <c r="BB59" s="208" t="s">
        <v>162</v>
      </c>
      <c r="BC59" s="208" t="s">
        <v>162</v>
      </c>
      <c r="BD59" s="208" t="s">
        <v>162</v>
      </c>
      <c r="BE59" s="208" t="s">
        <v>162</v>
      </c>
      <c r="BF59" s="208" t="s">
        <v>162</v>
      </c>
      <c r="BG59" s="208" t="s">
        <v>162</v>
      </c>
      <c r="BH59" s="208" t="s">
        <v>162</v>
      </c>
      <c r="BI59" s="208" t="s">
        <v>162</v>
      </c>
      <c r="BJ59" s="208" t="s">
        <v>162</v>
      </c>
      <c r="BK59" s="208" t="s">
        <v>162</v>
      </c>
      <c r="BL59" s="208" t="s">
        <v>162</v>
      </c>
      <c r="BM59" s="208" t="s">
        <v>162</v>
      </c>
      <c r="BN59" s="208" t="s">
        <v>162</v>
      </c>
      <c r="BO59" s="208" t="s">
        <v>162</v>
      </c>
      <c r="BP59" s="208" t="s">
        <v>162</v>
      </c>
      <c r="BQ59" s="208" t="s">
        <v>162</v>
      </c>
      <c r="BR59" s="208" t="s">
        <v>162</v>
      </c>
      <c r="BS59" s="208" t="s">
        <v>162</v>
      </c>
      <c r="BT59" s="208" t="s">
        <v>162</v>
      </c>
      <c r="BU59" s="208" t="s">
        <v>162</v>
      </c>
      <c r="BV59" s="208" t="s">
        <v>162</v>
      </c>
      <c r="BW59" s="208" t="s">
        <v>162</v>
      </c>
      <c r="BX59" s="208" t="s">
        <v>162</v>
      </c>
      <c r="BY59" s="208" t="s">
        <v>162</v>
      </c>
      <c r="BZ59" s="208" t="s">
        <v>162</v>
      </c>
      <c r="CA59" s="208" t="s">
        <v>162</v>
      </c>
      <c r="CB59" s="208" t="s">
        <v>162</v>
      </c>
      <c r="CC59" s="208" t="s">
        <v>162</v>
      </c>
      <c r="CD59" s="208" t="s">
        <v>162</v>
      </c>
      <c r="CE59" s="208" t="s">
        <v>162</v>
      </c>
      <c r="CF59" s="208" t="s">
        <v>162</v>
      </c>
      <c r="CG59" s="208" t="s">
        <v>162</v>
      </c>
      <c r="CH59" s="208" t="s">
        <v>162</v>
      </c>
      <c r="CI59" s="208" t="s">
        <v>162</v>
      </c>
      <c r="CJ59" s="208" t="s">
        <v>162</v>
      </c>
      <c r="CK59" s="208" t="s">
        <v>162</v>
      </c>
      <c r="CL59" s="208" t="s">
        <v>162</v>
      </c>
      <c r="CM59" s="208" t="s">
        <v>162</v>
      </c>
      <c r="CN59" s="208" t="s">
        <v>162</v>
      </c>
      <c r="CO59" s="208" t="s">
        <v>162</v>
      </c>
      <c r="CP59" s="208" t="s">
        <v>162</v>
      </c>
      <c r="CQ59" s="208" t="s">
        <v>162</v>
      </c>
      <c r="CR59" s="208" t="s">
        <v>162</v>
      </c>
      <c r="CS59" s="208" t="s">
        <v>162</v>
      </c>
      <c r="CT59" s="208" t="s">
        <v>162</v>
      </c>
      <c r="CU59" s="208" t="s">
        <v>162</v>
      </c>
      <c r="CV59" s="208" t="s">
        <v>162</v>
      </c>
      <c r="CW59" s="208" t="s">
        <v>162</v>
      </c>
      <c r="CX59" s="208" t="s">
        <v>162</v>
      </c>
      <c r="CY59" s="208" t="s">
        <v>162</v>
      </c>
      <c r="CZ59" s="208" t="s">
        <v>162</v>
      </c>
    </row>
    <row r="60" spans="1:104" x14ac:dyDescent="0.2">
      <c r="A60" s="16" t="s">
        <v>409</v>
      </c>
      <c r="B60" s="9" t="s">
        <v>366</v>
      </c>
      <c r="C60" s="15" t="s">
        <v>367</v>
      </c>
      <c r="D60" s="15" t="s">
        <v>58</v>
      </c>
      <c r="E60" s="84" t="s">
        <v>167</v>
      </c>
      <c r="F60" s="61" t="s">
        <v>167</v>
      </c>
      <c r="G60" s="61" t="s">
        <v>167</v>
      </c>
      <c r="H60" s="61" t="s">
        <v>167</v>
      </c>
      <c r="I60" s="61" t="s">
        <v>167</v>
      </c>
      <c r="J60" s="61" t="s">
        <v>167</v>
      </c>
      <c r="K60" s="61" t="s">
        <v>167</v>
      </c>
      <c r="L60" s="61" t="s">
        <v>167</v>
      </c>
      <c r="M60" s="61" t="s">
        <v>167</v>
      </c>
      <c r="N60" s="61" t="s">
        <v>167</v>
      </c>
      <c r="O60" s="61" t="s">
        <v>167</v>
      </c>
      <c r="P60" s="61" t="s">
        <v>167</v>
      </c>
      <c r="Q60" s="61" t="s">
        <v>167</v>
      </c>
      <c r="R60" s="61" t="s">
        <v>167</v>
      </c>
      <c r="S60" s="61" t="s">
        <v>167</v>
      </c>
      <c r="T60" s="61" t="s">
        <v>167</v>
      </c>
      <c r="U60" s="61" t="s">
        <v>167</v>
      </c>
      <c r="V60" s="61" t="s">
        <v>167</v>
      </c>
      <c r="W60" s="61" t="s">
        <v>167</v>
      </c>
      <c r="X60" s="61" t="s">
        <v>167</v>
      </c>
      <c r="Y60" s="61" t="s">
        <v>167</v>
      </c>
      <c r="Z60" s="61" t="s">
        <v>167</v>
      </c>
      <c r="AA60" s="61" t="s">
        <v>167</v>
      </c>
      <c r="AB60" s="61" t="s">
        <v>167</v>
      </c>
      <c r="AC60" s="61" t="s">
        <v>167</v>
      </c>
      <c r="AD60" s="61" t="s">
        <v>167</v>
      </c>
      <c r="AE60" s="61" t="s">
        <v>167</v>
      </c>
      <c r="AF60" s="61" t="s">
        <v>167</v>
      </c>
      <c r="AG60" s="61" t="s">
        <v>167</v>
      </c>
      <c r="AH60" s="61" t="s">
        <v>167</v>
      </c>
      <c r="AI60" s="61" t="s">
        <v>167</v>
      </c>
      <c r="AJ60" s="61" t="s">
        <v>167</v>
      </c>
      <c r="AK60" s="61" t="s">
        <v>167</v>
      </c>
      <c r="AL60" s="61" t="s">
        <v>167</v>
      </c>
      <c r="AM60" s="61" t="s">
        <v>167</v>
      </c>
      <c r="AN60" s="61" t="s">
        <v>167</v>
      </c>
      <c r="AO60" s="61" t="s">
        <v>167</v>
      </c>
      <c r="AP60" s="61" t="s">
        <v>167</v>
      </c>
      <c r="AQ60" s="61" t="s">
        <v>167</v>
      </c>
      <c r="AR60" s="61" t="s">
        <v>167</v>
      </c>
      <c r="AS60" s="61" t="s">
        <v>167</v>
      </c>
      <c r="AT60" s="61" t="s">
        <v>167</v>
      </c>
      <c r="AU60" s="61" t="s">
        <v>167</v>
      </c>
      <c r="AV60" s="61" t="s">
        <v>167</v>
      </c>
      <c r="AW60" s="61" t="s">
        <v>167</v>
      </c>
      <c r="AX60" s="61" t="s">
        <v>167</v>
      </c>
      <c r="AY60" s="61" t="s">
        <v>167</v>
      </c>
      <c r="AZ60" s="61" t="s">
        <v>167</v>
      </c>
      <c r="BA60" s="61" t="s">
        <v>167</v>
      </c>
      <c r="BB60" s="61" t="s">
        <v>167</v>
      </c>
      <c r="BC60" s="61" t="s">
        <v>167</v>
      </c>
      <c r="BD60" s="61" t="s">
        <v>167</v>
      </c>
      <c r="BE60" s="61" t="s">
        <v>167</v>
      </c>
      <c r="BF60" s="61" t="s">
        <v>167</v>
      </c>
      <c r="BG60" s="61" t="s">
        <v>167</v>
      </c>
      <c r="BH60" s="61" t="s">
        <v>167</v>
      </c>
      <c r="BI60" s="61" t="s">
        <v>167</v>
      </c>
      <c r="BJ60" s="61" t="s">
        <v>167</v>
      </c>
      <c r="BK60" s="61" t="s">
        <v>167</v>
      </c>
      <c r="BL60" s="61" t="s">
        <v>167</v>
      </c>
      <c r="BM60" s="61" t="s">
        <v>167</v>
      </c>
      <c r="BN60" s="61" t="s">
        <v>167</v>
      </c>
      <c r="BO60" s="61" t="s">
        <v>167</v>
      </c>
      <c r="BP60" s="61" t="s">
        <v>167</v>
      </c>
      <c r="BQ60" s="61" t="s">
        <v>167</v>
      </c>
      <c r="BR60" s="61" t="s">
        <v>167</v>
      </c>
      <c r="BS60" s="61" t="s">
        <v>167</v>
      </c>
      <c r="BT60" s="61" t="s">
        <v>167</v>
      </c>
      <c r="BU60" s="61" t="s">
        <v>167</v>
      </c>
      <c r="BV60" s="61" t="s">
        <v>167</v>
      </c>
      <c r="BW60" s="61" t="s">
        <v>167</v>
      </c>
      <c r="BX60" s="61" t="s">
        <v>167</v>
      </c>
      <c r="BY60" s="61" t="s">
        <v>167</v>
      </c>
      <c r="BZ60" s="61" t="s">
        <v>167</v>
      </c>
      <c r="CA60" s="61" t="s">
        <v>167</v>
      </c>
      <c r="CB60" s="61" t="s">
        <v>167</v>
      </c>
      <c r="CC60" s="61" t="s">
        <v>167</v>
      </c>
      <c r="CD60" s="61" t="s">
        <v>167</v>
      </c>
      <c r="CE60" s="61" t="s">
        <v>167</v>
      </c>
      <c r="CF60" s="61" t="s">
        <v>167</v>
      </c>
      <c r="CG60" s="61" t="s">
        <v>167</v>
      </c>
      <c r="CH60" s="61" t="s">
        <v>167</v>
      </c>
      <c r="CI60" s="61" t="s">
        <v>167</v>
      </c>
      <c r="CJ60" s="61" t="s">
        <v>167</v>
      </c>
      <c r="CK60" s="61" t="s">
        <v>167</v>
      </c>
      <c r="CL60" s="61" t="s">
        <v>167</v>
      </c>
      <c r="CM60" s="61" t="s">
        <v>167</v>
      </c>
      <c r="CN60" s="61" t="s">
        <v>167</v>
      </c>
      <c r="CO60" s="61" t="s">
        <v>167</v>
      </c>
      <c r="CP60" s="61" t="s">
        <v>167</v>
      </c>
      <c r="CQ60" s="61" t="s">
        <v>167</v>
      </c>
      <c r="CR60" s="61" t="s">
        <v>167</v>
      </c>
      <c r="CS60" s="61" t="s">
        <v>167</v>
      </c>
      <c r="CT60" s="61" t="s">
        <v>167</v>
      </c>
      <c r="CU60" s="61" t="s">
        <v>167</v>
      </c>
      <c r="CV60" s="61" t="s">
        <v>167</v>
      </c>
      <c r="CW60" s="61" t="s">
        <v>167</v>
      </c>
      <c r="CX60" s="61" t="s">
        <v>167</v>
      </c>
      <c r="CY60" s="61" t="s">
        <v>167</v>
      </c>
      <c r="CZ60" s="61" t="s">
        <v>167</v>
      </c>
    </row>
    <row r="61" spans="1:104" x14ac:dyDescent="0.2">
      <c r="A61" s="16" t="s">
        <v>410</v>
      </c>
      <c r="B61" s="9" t="s">
        <v>369</v>
      </c>
      <c r="C61" s="15" t="s">
        <v>367</v>
      </c>
      <c r="D61" s="15" t="s">
        <v>58</v>
      </c>
      <c r="E61" s="84" t="s">
        <v>167</v>
      </c>
      <c r="F61" s="61" t="s">
        <v>167</v>
      </c>
      <c r="G61" s="61" t="s">
        <v>167</v>
      </c>
      <c r="H61" s="61" t="s">
        <v>167</v>
      </c>
      <c r="I61" s="61" t="s">
        <v>167</v>
      </c>
      <c r="J61" s="61" t="s">
        <v>167</v>
      </c>
      <c r="K61" s="61" t="s">
        <v>167</v>
      </c>
      <c r="L61" s="61" t="s">
        <v>167</v>
      </c>
      <c r="M61" s="61" t="s">
        <v>167</v>
      </c>
      <c r="N61" s="61" t="s">
        <v>167</v>
      </c>
      <c r="O61" s="61" t="s">
        <v>167</v>
      </c>
      <c r="P61" s="61" t="s">
        <v>167</v>
      </c>
      <c r="Q61" s="61" t="s">
        <v>167</v>
      </c>
      <c r="R61" s="61" t="s">
        <v>167</v>
      </c>
      <c r="S61" s="61" t="s">
        <v>167</v>
      </c>
      <c r="T61" s="61" t="s">
        <v>167</v>
      </c>
      <c r="U61" s="61" t="s">
        <v>167</v>
      </c>
      <c r="V61" s="61" t="s">
        <v>167</v>
      </c>
      <c r="W61" s="61" t="s">
        <v>167</v>
      </c>
      <c r="X61" s="61" t="s">
        <v>167</v>
      </c>
      <c r="Y61" s="61" t="s">
        <v>167</v>
      </c>
      <c r="Z61" s="61" t="s">
        <v>167</v>
      </c>
      <c r="AA61" s="61" t="s">
        <v>167</v>
      </c>
      <c r="AB61" s="61" t="s">
        <v>167</v>
      </c>
      <c r="AC61" s="61" t="s">
        <v>167</v>
      </c>
      <c r="AD61" s="61" t="s">
        <v>167</v>
      </c>
      <c r="AE61" s="61" t="s">
        <v>167</v>
      </c>
      <c r="AF61" s="61" t="s">
        <v>167</v>
      </c>
      <c r="AG61" s="61" t="s">
        <v>167</v>
      </c>
      <c r="AH61" s="61" t="s">
        <v>167</v>
      </c>
      <c r="AI61" s="61" t="s">
        <v>167</v>
      </c>
      <c r="AJ61" s="61" t="s">
        <v>167</v>
      </c>
      <c r="AK61" s="61" t="s">
        <v>167</v>
      </c>
      <c r="AL61" s="61" t="s">
        <v>167</v>
      </c>
      <c r="AM61" s="61" t="s">
        <v>167</v>
      </c>
      <c r="AN61" s="61" t="s">
        <v>167</v>
      </c>
      <c r="AO61" s="61" t="s">
        <v>167</v>
      </c>
      <c r="AP61" s="61" t="s">
        <v>167</v>
      </c>
      <c r="AQ61" s="61" t="s">
        <v>167</v>
      </c>
      <c r="AR61" s="61" t="s">
        <v>167</v>
      </c>
      <c r="AS61" s="61" t="s">
        <v>167</v>
      </c>
      <c r="AT61" s="61" t="s">
        <v>167</v>
      </c>
      <c r="AU61" s="61" t="s">
        <v>167</v>
      </c>
      <c r="AV61" s="61" t="s">
        <v>167</v>
      </c>
      <c r="AW61" s="61" t="s">
        <v>167</v>
      </c>
      <c r="AX61" s="61" t="s">
        <v>167</v>
      </c>
      <c r="AY61" s="61" t="s">
        <v>167</v>
      </c>
      <c r="AZ61" s="61" t="s">
        <v>167</v>
      </c>
      <c r="BA61" s="61" t="s">
        <v>167</v>
      </c>
      <c r="BB61" s="61" t="s">
        <v>167</v>
      </c>
      <c r="BC61" s="61" t="s">
        <v>167</v>
      </c>
      <c r="BD61" s="61" t="s">
        <v>167</v>
      </c>
      <c r="BE61" s="61" t="s">
        <v>167</v>
      </c>
      <c r="BF61" s="61" t="s">
        <v>167</v>
      </c>
      <c r="BG61" s="61" t="s">
        <v>167</v>
      </c>
      <c r="BH61" s="61" t="s">
        <v>167</v>
      </c>
      <c r="BI61" s="61" t="s">
        <v>167</v>
      </c>
      <c r="BJ61" s="61" t="s">
        <v>167</v>
      </c>
      <c r="BK61" s="61" t="s">
        <v>167</v>
      </c>
      <c r="BL61" s="61" t="s">
        <v>167</v>
      </c>
      <c r="BM61" s="61" t="s">
        <v>167</v>
      </c>
      <c r="BN61" s="61" t="s">
        <v>167</v>
      </c>
      <c r="BO61" s="61" t="s">
        <v>167</v>
      </c>
      <c r="BP61" s="61" t="s">
        <v>167</v>
      </c>
      <c r="BQ61" s="61" t="s">
        <v>167</v>
      </c>
      <c r="BR61" s="61" t="s">
        <v>167</v>
      </c>
      <c r="BS61" s="61" t="s">
        <v>167</v>
      </c>
      <c r="BT61" s="61" t="s">
        <v>167</v>
      </c>
      <c r="BU61" s="61" t="s">
        <v>167</v>
      </c>
      <c r="BV61" s="61" t="s">
        <v>167</v>
      </c>
      <c r="BW61" s="61" t="s">
        <v>167</v>
      </c>
      <c r="BX61" s="61" t="s">
        <v>167</v>
      </c>
      <c r="BY61" s="61" t="s">
        <v>167</v>
      </c>
      <c r="BZ61" s="61" t="s">
        <v>167</v>
      </c>
      <c r="CA61" s="61" t="s">
        <v>167</v>
      </c>
      <c r="CB61" s="61" t="s">
        <v>167</v>
      </c>
      <c r="CC61" s="61" t="s">
        <v>167</v>
      </c>
      <c r="CD61" s="61" t="s">
        <v>167</v>
      </c>
      <c r="CE61" s="61" t="s">
        <v>167</v>
      </c>
      <c r="CF61" s="61" t="s">
        <v>167</v>
      </c>
      <c r="CG61" s="61" t="s">
        <v>167</v>
      </c>
      <c r="CH61" s="61" t="s">
        <v>167</v>
      </c>
      <c r="CI61" s="61" t="s">
        <v>167</v>
      </c>
      <c r="CJ61" s="61" t="s">
        <v>167</v>
      </c>
      <c r="CK61" s="61" t="s">
        <v>167</v>
      </c>
      <c r="CL61" s="61" t="s">
        <v>167</v>
      </c>
      <c r="CM61" s="61" t="s">
        <v>167</v>
      </c>
      <c r="CN61" s="61" t="s">
        <v>167</v>
      </c>
      <c r="CO61" s="61" t="s">
        <v>167</v>
      </c>
      <c r="CP61" s="61" t="s">
        <v>167</v>
      </c>
      <c r="CQ61" s="61" t="s">
        <v>167</v>
      </c>
      <c r="CR61" s="61" t="s">
        <v>167</v>
      </c>
      <c r="CS61" s="61" t="s">
        <v>167</v>
      </c>
      <c r="CT61" s="61" t="s">
        <v>167</v>
      </c>
      <c r="CU61" s="61" t="s">
        <v>167</v>
      </c>
      <c r="CV61" s="61" t="s">
        <v>167</v>
      </c>
      <c r="CW61" s="61" t="s">
        <v>167</v>
      </c>
      <c r="CX61" s="61" t="s">
        <v>167</v>
      </c>
      <c r="CY61" s="61" t="s">
        <v>167</v>
      </c>
      <c r="CZ61" s="61" t="s">
        <v>167</v>
      </c>
    </row>
    <row r="62" spans="1:104" x14ac:dyDescent="0.2">
      <c r="A62" s="16" t="s">
        <v>411</v>
      </c>
      <c r="B62" s="9" t="s">
        <v>371</v>
      </c>
      <c r="C62" s="15" t="s">
        <v>367</v>
      </c>
      <c r="D62" s="15" t="s">
        <v>58</v>
      </c>
      <c r="E62" s="84" t="s">
        <v>167</v>
      </c>
      <c r="F62" s="61" t="s">
        <v>167</v>
      </c>
      <c r="G62" s="61" t="s">
        <v>167</v>
      </c>
      <c r="H62" s="61" t="s">
        <v>167</v>
      </c>
      <c r="I62" s="61" t="s">
        <v>167</v>
      </c>
      <c r="J62" s="61" t="s">
        <v>167</v>
      </c>
      <c r="K62" s="61" t="s">
        <v>167</v>
      </c>
      <c r="L62" s="61" t="s">
        <v>167</v>
      </c>
      <c r="M62" s="61" t="s">
        <v>167</v>
      </c>
      <c r="N62" s="61" t="s">
        <v>167</v>
      </c>
      <c r="O62" s="61" t="s">
        <v>167</v>
      </c>
      <c r="P62" s="61" t="s">
        <v>167</v>
      </c>
      <c r="Q62" s="61" t="s">
        <v>167</v>
      </c>
      <c r="R62" s="61" t="s">
        <v>167</v>
      </c>
      <c r="S62" s="61" t="s">
        <v>167</v>
      </c>
      <c r="T62" s="61" t="s">
        <v>167</v>
      </c>
      <c r="U62" s="61" t="s">
        <v>167</v>
      </c>
      <c r="V62" s="61" t="s">
        <v>167</v>
      </c>
      <c r="W62" s="61" t="s">
        <v>167</v>
      </c>
      <c r="X62" s="61" t="s">
        <v>167</v>
      </c>
      <c r="Y62" s="61" t="s">
        <v>167</v>
      </c>
      <c r="Z62" s="61" t="s">
        <v>167</v>
      </c>
      <c r="AA62" s="61" t="s">
        <v>167</v>
      </c>
      <c r="AB62" s="61" t="s">
        <v>167</v>
      </c>
      <c r="AC62" s="61" t="s">
        <v>167</v>
      </c>
      <c r="AD62" s="61" t="s">
        <v>167</v>
      </c>
      <c r="AE62" s="61" t="s">
        <v>167</v>
      </c>
      <c r="AF62" s="61" t="s">
        <v>167</v>
      </c>
      <c r="AG62" s="61" t="s">
        <v>167</v>
      </c>
      <c r="AH62" s="61" t="s">
        <v>167</v>
      </c>
      <c r="AI62" s="61" t="s">
        <v>167</v>
      </c>
      <c r="AJ62" s="61" t="s">
        <v>167</v>
      </c>
      <c r="AK62" s="61" t="s">
        <v>167</v>
      </c>
      <c r="AL62" s="61" t="s">
        <v>167</v>
      </c>
      <c r="AM62" s="61" t="s">
        <v>167</v>
      </c>
      <c r="AN62" s="61" t="s">
        <v>167</v>
      </c>
      <c r="AO62" s="61" t="s">
        <v>167</v>
      </c>
      <c r="AP62" s="61" t="s">
        <v>167</v>
      </c>
      <c r="AQ62" s="61" t="s">
        <v>167</v>
      </c>
      <c r="AR62" s="61" t="s">
        <v>167</v>
      </c>
      <c r="AS62" s="61" t="s">
        <v>167</v>
      </c>
      <c r="AT62" s="61" t="s">
        <v>167</v>
      </c>
      <c r="AU62" s="61" t="s">
        <v>167</v>
      </c>
      <c r="AV62" s="61" t="s">
        <v>167</v>
      </c>
      <c r="AW62" s="61" t="s">
        <v>167</v>
      </c>
      <c r="AX62" s="61" t="s">
        <v>167</v>
      </c>
      <c r="AY62" s="61" t="s">
        <v>167</v>
      </c>
      <c r="AZ62" s="61" t="s">
        <v>167</v>
      </c>
      <c r="BA62" s="61" t="s">
        <v>167</v>
      </c>
      <c r="BB62" s="61" t="s">
        <v>167</v>
      </c>
      <c r="BC62" s="61" t="s">
        <v>167</v>
      </c>
      <c r="BD62" s="61" t="s">
        <v>167</v>
      </c>
      <c r="BE62" s="61" t="s">
        <v>167</v>
      </c>
      <c r="BF62" s="61" t="s">
        <v>167</v>
      </c>
      <c r="BG62" s="61" t="s">
        <v>167</v>
      </c>
      <c r="BH62" s="61" t="s">
        <v>167</v>
      </c>
      <c r="BI62" s="61" t="s">
        <v>167</v>
      </c>
      <c r="BJ62" s="61" t="s">
        <v>167</v>
      </c>
      <c r="BK62" s="61" t="s">
        <v>167</v>
      </c>
      <c r="BL62" s="61" t="s">
        <v>167</v>
      </c>
      <c r="BM62" s="61" t="s">
        <v>167</v>
      </c>
      <c r="BN62" s="61" t="s">
        <v>167</v>
      </c>
      <c r="BO62" s="61" t="s">
        <v>167</v>
      </c>
      <c r="BP62" s="61" t="s">
        <v>167</v>
      </c>
      <c r="BQ62" s="61" t="s">
        <v>167</v>
      </c>
      <c r="BR62" s="61" t="s">
        <v>167</v>
      </c>
      <c r="BS62" s="61" t="s">
        <v>167</v>
      </c>
      <c r="BT62" s="61" t="s">
        <v>167</v>
      </c>
      <c r="BU62" s="61" t="s">
        <v>167</v>
      </c>
      <c r="BV62" s="61" t="s">
        <v>167</v>
      </c>
      <c r="BW62" s="61" t="s">
        <v>167</v>
      </c>
      <c r="BX62" s="61" t="s">
        <v>167</v>
      </c>
      <c r="BY62" s="61" t="s">
        <v>167</v>
      </c>
      <c r="BZ62" s="61" t="s">
        <v>167</v>
      </c>
      <c r="CA62" s="61" t="s">
        <v>167</v>
      </c>
      <c r="CB62" s="61" t="s">
        <v>167</v>
      </c>
      <c r="CC62" s="61" t="s">
        <v>167</v>
      </c>
      <c r="CD62" s="61" t="s">
        <v>167</v>
      </c>
      <c r="CE62" s="61" t="s">
        <v>167</v>
      </c>
      <c r="CF62" s="61" t="s">
        <v>167</v>
      </c>
      <c r="CG62" s="61" t="s">
        <v>167</v>
      </c>
      <c r="CH62" s="61" t="s">
        <v>167</v>
      </c>
      <c r="CI62" s="61" t="s">
        <v>167</v>
      </c>
      <c r="CJ62" s="61" t="s">
        <v>167</v>
      </c>
      <c r="CK62" s="61" t="s">
        <v>167</v>
      </c>
      <c r="CL62" s="61" t="s">
        <v>167</v>
      </c>
      <c r="CM62" s="61" t="s">
        <v>167</v>
      </c>
      <c r="CN62" s="61" t="s">
        <v>167</v>
      </c>
      <c r="CO62" s="61" t="s">
        <v>167</v>
      </c>
      <c r="CP62" s="61" t="s">
        <v>167</v>
      </c>
      <c r="CQ62" s="61" t="s">
        <v>167</v>
      </c>
      <c r="CR62" s="61" t="s">
        <v>167</v>
      </c>
      <c r="CS62" s="61" t="s">
        <v>167</v>
      </c>
      <c r="CT62" s="61" t="s">
        <v>167</v>
      </c>
      <c r="CU62" s="61" t="s">
        <v>167</v>
      </c>
      <c r="CV62" s="61" t="s">
        <v>167</v>
      </c>
      <c r="CW62" s="61" t="s">
        <v>167</v>
      </c>
      <c r="CX62" s="61" t="s">
        <v>167</v>
      </c>
      <c r="CY62" s="61" t="s">
        <v>167</v>
      </c>
      <c r="CZ62" s="61" t="s">
        <v>167</v>
      </c>
    </row>
    <row r="63" spans="1:104" x14ac:dyDescent="0.2">
      <c r="A63" s="16" t="s">
        <v>412</v>
      </c>
      <c r="B63" s="9" t="s">
        <v>373</v>
      </c>
      <c r="C63" s="15" t="s">
        <v>367</v>
      </c>
      <c r="D63" s="15" t="s">
        <v>58</v>
      </c>
      <c r="E63" s="84" t="s">
        <v>167</v>
      </c>
      <c r="F63" s="61" t="s">
        <v>167</v>
      </c>
      <c r="G63" s="61" t="s">
        <v>167</v>
      </c>
      <c r="H63" s="61" t="s">
        <v>167</v>
      </c>
      <c r="I63" s="61" t="s">
        <v>167</v>
      </c>
      <c r="J63" s="61" t="s">
        <v>167</v>
      </c>
      <c r="K63" s="61" t="s">
        <v>167</v>
      </c>
      <c r="L63" s="61" t="s">
        <v>167</v>
      </c>
      <c r="M63" s="61" t="s">
        <v>167</v>
      </c>
      <c r="N63" s="61" t="s">
        <v>167</v>
      </c>
      <c r="O63" s="61" t="s">
        <v>167</v>
      </c>
      <c r="P63" s="61" t="s">
        <v>167</v>
      </c>
      <c r="Q63" s="61" t="s">
        <v>167</v>
      </c>
      <c r="R63" s="61" t="s">
        <v>167</v>
      </c>
      <c r="S63" s="61" t="s">
        <v>167</v>
      </c>
      <c r="T63" s="61" t="s">
        <v>167</v>
      </c>
      <c r="U63" s="61" t="s">
        <v>167</v>
      </c>
      <c r="V63" s="61" t="s">
        <v>167</v>
      </c>
      <c r="W63" s="61" t="s">
        <v>167</v>
      </c>
      <c r="X63" s="61" t="s">
        <v>167</v>
      </c>
      <c r="Y63" s="61" t="s">
        <v>167</v>
      </c>
      <c r="Z63" s="61" t="s">
        <v>167</v>
      </c>
      <c r="AA63" s="61" t="s">
        <v>167</v>
      </c>
      <c r="AB63" s="61" t="s">
        <v>167</v>
      </c>
      <c r="AC63" s="61" t="s">
        <v>167</v>
      </c>
      <c r="AD63" s="61" t="s">
        <v>167</v>
      </c>
      <c r="AE63" s="61" t="s">
        <v>167</v>
      </c>
      <c r="AF63" s="61" t="s">
        <v>167</v>
      </c>
      <c r="AG63" s="61" t="s">
        <v>167</v>
      </c>
      <c r="AH63" s="61" t="s">
        <v>167</v>
      </c>
      <c r="AI63" s="61" t="s">
        <v>167</v>
      </c>
      <c r="AJ63" s="61" t="s">
        <v>167</v>
      </c>
      <c r="AK63" s="61" t="s">
        <v>167</v>
      </c>
      <c r="AL63" s="61" t="s">
        <v>167</v>
      </c>
      <c r="AM63" s="61" t="s">
        <v>167</v>
      </c>
      <c r="AN63" s="61" t="s">
        <v>167</v>
      </c>
      <c r="AO63" s="61" t="s">
        <v>167</v>
      </c>
      <c r="AP63" s="61" t="s">
        <v>167</v>
      </c>
      <c r="AQ63" s="61" t="s">
        <v>167</v>
      </c>
      <c r="AR63" s="61" t="s">
        <v>167</v>
      </c>
      <c r="AS63" s="61" t="s">
        <v>167</v>
      </c>
      <c r="AT63" s="61" t="s">
        <v>167</v>
      </c>
      <c r="AU63" s="61" t="s">
        <v>167</v>
      </c>
      <c r="AV63" s="61" t="s">
        <v>167</v>
      </c>
      <c r="AW63" s="61" t="s">
        <v>167</v>
      </c>
      <c r="AX63" s="61" t="s">
        <v>167</v>
      </c>
      <c r="AY63" s="61" t="s">
        <v>167</v>
      </c>
      <c r="AZ63" s="61" t="s">
        <v>167</v>
      </c>
      <c r="BA63" s="61" t="s">
        <v>167</v>
      </c>
      <c r="BB63" s="61" t="s">
        <v>167</v>
      </c>
      <c r="BC63" s="61" t="s">
        <v>167</v>
      </c>
      <c r="BD63" s="61" t="s">
        <v>167</v>
      </c>
      <c r="BE63" s="61" t="s">
        <v>167</v>
      </c>
      <c r="BF63" s="61" t="s">
        <v>167</v>
      </c>
      <c r="BG63" s="61" t="s">
        <v>167</v>
      </c>
      <c r="BH63" s="61" t="s">
        <v>167</v>
      </c>
      <c r="BI63" s="61" t="s">
        <v>167</v>
      </c>
      <c r="BJ63" s="61" t="s">
        <v>167</v>
      </c>
      <c r="BK63" s="61" t="s">
        <v>167</v>
      </c>
      <c r="BL63" s="61" t="s">
        <v>167</v>
      </c>
      <c r="BM63" s="61" t="s">
        <v>167</v>
      </c>
      <c r="BN63" s="61" t="s">
        <v>167</v>
      </c>
      <c r="BO63" s="61" t="s">
        <v>167</v>
      </c>
      <c r="BP63" s="61" t="s">
        <v>167</v>
      </c>
      <c r="BQ63" s="61" t="s">
        <v>167</v>
      </c>
      <c r="BR63" s="61" t="s">
        <v>167</v>
      </c>
      <c r="BS63" s="61" t="s">
        <v>167</v>
      </c>
      <c r="BT63" s="61" t="s">
        <v>167</v>
      </c>
      <c r="BU63" s="61" t="s">
        <v>167</v>
      </c>
      <c r="BV63" s="61" t="s">
        <v>167</v>
      </c>
      <c r="BW63" s="61" t="s">
        <v>167</v>
      </c>
      <c r="BX63" s="61" t="s">
        <v>167</v>
      </c>
      <c r="BY63" s="61" t="s">
        <v>167</v>
      </c>
      <c r="BZ63" s="61" t="s">
        <v>167</v>
      </c>
      <c r="CA63" s="61" t="s">
        <v>167</v>
      </c>
      <c r="CB63" s="61" t="s">
        <v>167</v>
      </c>
      <c r="CC63" s="61" t="s">
        <v>167</v>
      </c>
      <c r="CD63" s="61" t="s">
        <v>167</v>
      </c>
      <c r="CE63" s="61" t="s">
        <v>167</v>
      </c>
      <c r="CF63" s="61" t="s">
        <v>167</v>
      </c>
      <c r="CG63" s="61" t="s">
        <v>167</v>
      </c>
      <c r="CH63" s="61" t="s">
        <v>167</v>
      </c>
      <c r="CI63" s="61" t="s">
        <v>167</v>
      </c>
      <c r="CJ63" s="61" t="s">
        <v>167</v>
      </c>
      <c r="CK63" s="61" t="s">
        <v>167</v>
      </c>
      <c r="CL63" s="61" t="s">
        <v>167</v>
      </c>
      <c r="CM63" s="61" t="s">
        <v>167</v>
      </c>
      <c r="CN63" s="61" t="s">
        <v>167</v>
      </c>
      <c r="CO63" s="61" t="s">
        <v>167</v>
      </c>
      <c r="CP63" s="61" t="s">
        <v>167</v>
      </c>
      <c r="CQ63" s="61" t="s">
        <v>167</v>
      </c>
      <c r="CR63" s="61" t="s">
        <v>167</v>
      </c>
      <c r="CS63" s="61" t="s">
        <v>167</v>
      </c>
      <c r="CT63" s="61" t="s">
        <v>167</v>
      </c>
      <c r="CU63" s="61" t="s">
        <v>167</v>
      </c>
      <c r="CV63" s="61" t="s">
        <v>167</v>
      </c>
      <c r="CW63" s="61" t="s">
        <v>167</v>
      </c>
      <c r="CX63" s="61" t="s">
        <v>167</v>
      </c>
      <c r="CY63" s="61" t="s">
        <v>167</v>
      </c>
      <c r="CZ63" s="61" t="s">
        <v>167</v>
      </c>
    </row>
    <row r="64" spans="1:104" ht="28.5" x14ac:dyDescent="0.2">
      <c r="A64" s="16" t="s">
        <v>413</v>
      </c>
      <c r="B64" s="9" t="s">
        <v>375</v>
      </c>
      <c r="C64" s="15" t="s">
        <v>414</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x14ac:dyDescent="0.2">
      <c r="A65" s="16" t="s">
        <v>415</v>
      </c>
      <c r="B65" s="9" t="s">
        <v>378</v>
      </c>
      <c r="C65" s="15" t="s">
        <v>379</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x14ac:dyDescent="0.3">
      <c r="A66" s="64"/>
      <c r="B66" s="64" t="s">
        <v>153</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x14ac:dyDescent="0.2">
      <c r="A67" s="219"/>
      <c r="B67" s="219" t="s">
        <v>416</v>
      </c>
      <c r="C67" s="15" t="s">
        <v>417</v>
      </c>
      <c r="D67" s="15" t="s">
        <v>161</v>
      </c>
      <c r="E67" s="207" t="s">
        <v>162</v>
      </c>
      <c r="F67" s="208" t="s">
        <v>162</v>
      </c>
      <c r="G67" s="208" t="s">
        <v>162</v>
      </c>
      <c r="H67" s="208" t="s">
        <v>162</v>
      </c>
      <c r="I67" s="208" t="s">
        <v>162</v>
      </c>
      <c r="J67" s="208" t="s">
        <v>162</v>
      </c>
      <c r="K67" s="208" t="s">
        <v>162</v>
      </c>
      <c r="L67" s="208" t="s">
        <v>162</v>
      </c>
      <c r="M67" s="208" t="s">
        <v>162</v>
      </c>
      <c r="N67" s="208" t="s">
        <v>162</v>
      </c>
      <c r="O67" s="208" t="s">
        <v>162</v>
      </c>
      <c r="P67" s="208" t="s">
        <v>162</v>
      </c>
      <c r="Q67" s="208" t="s">
        <v>162</v>
      </c>
      <c r="R67" s="208" t="s">
        <v>162</v>
      </c>
      <c r="S67" s="208" t="s">
        <v>162</v>
      </c>
      <c r="T67" s="208" t="s">
        <v>162</v>
      </c>
      <c r="U67" s="208" t="s">
        <v>162</v>
      </c>
      <c r="V67" s="208" t="s">
        <v>162</v>
      </c>
      <c r="W67" s="208" t="s">
        <v>162</v>
      </c>
      <c r="X67" s="208" t="s">
        <v>162</v>
      </c>
      <c r="Y67" s="208" t="s">
        <v>162</v>
      </c>
      <c r="Z67" s="208" t="s">
        <v>162</v>
      </c>
      <c r="AA67" s="208" t="s">
        <v>162</v>
      </c>
      <c r="AB67" s="208" t="s">
        <v>162</v>
      </c>
      <c r="AC67" s="208" t="s">
        <v>162</v>
      </c>
      <c r="AD67" s="208" t="s">
        <v>162</v>
      </c>
      <c r="AE67" s="208" t="s">
        <v>162</v>
      </c>
      <c r="AF67" s="208" t="s">
        <v>162</v>
      </c>
      <c r="AG67" s="208" t="s">
        <v>162</v>
      </c>
      <c r="AH67" s="208" t="s">
        <v>162</v>
      </c>
      <c r="AI67" s="208" t="s">
        <v>162</v>
      </c>
      <c r="AJ67" s="208" t="s">
        <v>162</v>
      </c>
      <c r="AK67" s="208" t="s">
        <v>162</v>
      </c>
      <c r="AL67" s="208" t="s">
        <v>162</v>
      </c>
      <c r="AM67" s="208" t="s">
        <v>162</v>
      </c>
      <c r="AN67" s="208" t="s">
        <v>162</v>
      </c>
      <c r="AO67" s="208" t="s">
        <v>162</v>
      </c>
      <c r="AP67" s="208" t="s">
        <v>162</v>
      </c>
      <c r="AQ67" s="208" t="s">
        <v>162</v>
      </c>
      <c r="AR67" s="208" t="s">
        <v>162</v>
      </c>
      <c r="AS67" s="208" t="s">
        <v>162</v>
      </c>
      <c r="AT67" s="208" t="s">
        <v>162</v>
      </c>
      <c r="AU67" s="208" t="s">
        <v>162</v>
      </c>
      <c r="AV67" s="208" t="s">
        <v>162</v>
      </c>
      <c r="AW67" s="208" t="s">
        <v>162</v>
      </c>
      <c r="AX67" s="208" t="s">
        <v>162</v>
      </c>
      <c r="AY67" s="208" t="s">
        <v>162</v>
      </c>
      <c r="AZ67" s="208" t="s">
        <v>162</v>
      </c>
      <c r="BA67" s="208" t="s">
        <v>162</v>
      </c>
      <c r="BB67" s="208" t="s">
        <v>162</v>
      </c>
      <c r="BC67" s="208" t="s">
        <v>162</v>
      </c>
      <c r="BD67" s="208" t="s">
        <v>162</v>
      </c>
      <c r="BE67" s="208" t="s">
        <v>162</v>
      </c>
      <c r="BF67" s="208" t="s">
        <v>162</v>
      </c>
      <c r="BG67" s="208" t="s">
        <v>162</v>
      </c>
      <c r="BH67" s="208" t="s">
        <v>162</v>
      </c>
      <c r="BI67" s="208" t="s">
        <v>162</v>
      </c>
      <c r="BJ67" s="208" t="s">
        <v>162</v>
      </c>
      <c r="BK67" s="208" t="s">
        <v>162</v>
      </c>
      <c r="BL67" s="208" t="s">
        <v>162</v>
      </c>
      <c r="BM67" s="208" t="s">
        <v>162</v>
      </c>
      <c r="BN67" s="208" t="s">
        <v>162</v>
      </c>
      <c r="BO67" s="208" t="s">
        <v>162</v>
      </c>
      <c r="BP67" s="208" t="s">
        <v>162</v>
      </c>
      <c r="BQ67" s="208" t="s">
        <v>162</v>
      </c>
      <c r="BR67" s="208" t="s">
        <v>162</v>
      </c>
      <c r="BS67" s="208" t="s">
        <v>162</v>
      </c>
      <c r="BT67" s="208" t="s">
        <v>162</v>
      </c>
      <c r="BU67" s="208" t="s">
        <v>162</v>
      </c>
      <c r="BV67" s="208" t="s">
        <v>162</v>
      </c>
      <c r="BW67" s="208" t="s">
        <v>162</v>
      </c>
      <c r="BX67" s="208" t="s">
        <v>162</v>
      </c>
      <c r="BY67" s="208" t="s">
        <v>162</v>
      </c>
      <c r="BZ67" s="208" t="s">
        <v>162</v>
      </c>
      <c r="CA67" s="208" t="s">
        <v>162</v>
      </c>
      <c r="CB67" s="208" t="s">
        <v>162</v>
      </c>
      <c r="CC67" s="208" t="s">
        <v>162</v>
      </c>
      <c r="CD67" s="208" t="s">
        <v>162</v>
      </c>
      <c r="CE67" s="208" t="s">
        <v>162</v>
      </c>
      <c r="CF67" s="208" t="s">
        <v>162</v>
      </c>
      <c r="CG67" s="208" t="s">
        <v>162</v>
      </c>
      <c r="CH67" s="208" t="s">
        <v>162</v>
      </c>
      <c r="CI67" s="208" t="s">
        <v>162</v>
      </c>
      <c r="CJ67" s="208" t="s">
        <v>162</v>
      </c>
      <c r="CK67" s="208" t="s">
        <v>162</v>
      </c>
      <c r="CL67" s="208" t="s">
        <v>162</v>
      </c>
      <c r="CM67" s="208" t="s">
        <v>162</v>
      </c>
      <c r="CN67" s="208" t="s">
        <v>162</v>
      </c>
      <c r="CO67" s="208" t="s">
        <v>162</v>
      </c>
      <c r="CP67" s="208" t="s">
        <v>162</v>
      </c>
      <c r="CQ67" s="208" t="s">
        <v>162</v>
      </c>
      <c r="CR67" s="208" t="s">
        <v>162</v>
      </c>
      <c r="CS67" s="208" t="s">
        <v>162</v>
      </c>
      <c r="CT67" s="208" t="s">
        <v>162</v>
      </c>
      <c r="CU67" s="208" t="s">
        <v>162</v>
      </c>
      <c r="CV67" s="208" t="s">
        <v>162</v>
      </c>
      <c r="CW67" s="208" t="s">
        <v>162</v>
      </c>
      <c r="CX67" s="208" t="s">
        <v>162</v>
      </c>
      <c r="CY67" s="208" t="s">
        <v>162</v>
      </c>
      <c r="CZ67" s="208" t="s">
        <v>162</v>
      </c>
    </row>
    <row r="68" spans="1:104" x14ac:dyDescent="0.2">
      <c r="A68" s="16" t="s">
        <v>418</v>
      </c>
      <c r="B68" s="9" t="s">
        <v>366</v>
      </c>
      <c r="C68" s="15" t="s">
        <v>367</v>
      </c>
      <c r="D68" s="15" t="s">
        <v>58</v>
      </c>
      <c r="E68" s="84" t="s">
        <v>167</v>
      </c>
      <c r="F68" s="61" t="s">
        <v>167</v>
      </c>
      <c r="G68" s="61" t="s">
        <v>167</v>
      </c>
      <c r="H68" s="61" t="s">
        <v>167</v>
      </c>
      <c r="I68" s="61" t="s">
        <v>167</v>
      </c>
      <c r="J68" s="61" t="s">
        <v>167</v>
      </c>
      <c r="K68" s="61" t="s">
        <v>167</v>
      </c>
      <c r="L68" s="61" t="s">
        <v>167</v>
      </c>
      <c r="M68" s="61" t="s">
        <v>167</v>
      </c>
      <c r="N68" s="61" t="s">
        <v>167</v>
      </c>
      <c r="O68" s="61" t="s">
        <v>167</v>
      </c>
      <c r="P68" s="61" t="s">
        <v>167</v>
      </c>
      <c r="Q68" s="61" t="s">
        <v>167</v>
      </c>
      <c r="R68" s="61" t="s">
        <v>167</v>
      </c>
      <c r="S68" s="61" t="s">
        <v>167</v>
      </c>
      <c r="T68" s="61" t="s">
        <v>167</v>
      </c>
      <c r="U68" s="61" t="s">
        <v>167</v>
      </c>
      <c r="V68" s="61" t="s">
        <v>167</v>
      </c>
      <c r="W68" s="61" t="s">
        <v>167</v>
      </c>
      <c r="X68" s="61" t="s">
        <v>167</v>
      </c>
      <c r="Y68" s="61" t="s">
        <v>167</v>
      </c>
      <c r="Z68" s="61" t="s">
        <v>167</v>
      </c>
      <c r="AA68" s="61" t="s">
        <v>167</v>
      </c>
      <c r="AB68" s="61" t="s">
        <v>167</v>
      </c>
      <c r="AC68" s="61" t="s">
        <v>167</v>
      </c>
      <c r="AD68" s="61" t="s">
        <v>167</v>
      </c>
      <c r="AE68" s="61" t="s">
        <v>167</v>
      </c>
      <c r="AF68" s="61" t="s">
        <v>167</v>
      </c>
      <c r="AG68" s="61" t="s">
        <v>167</v>
      </c>
      <c r="AH68" s="61" t="s">
        <v>167</v>
      </c>
      <c r="AI68" s="61" t="s">
        <v>167</v>
      </c>
      <c r="AJ68" s="61" t="s">
        <v>167</v>
      </c>
      <c r="AK68" s="61" t="s">
        <v>167</v>
      </c>
      <c r="AL68" s="61" t="s">
        <v>167</v>
      </c>
      <c r="AM68" s="61" t="s">
        <v>167</v>
      </c>
      <c r="AN68" s="61" t="s">
        <v>167</v>
      </c>
      <c r="AO68" s="61" t="s">
        <v>167</v>
      </c>
      <c r="AP68" s="61" t="s">
        <v>167</v>
      </c>
      <c r="AQ68" s="61" t="s">
        <v>167</v>
      </c>
      <c r="AR68" s="61" t="s">
        <v>167</v>
      </c>
      <c r="AS68" s="61" t="s">
        <v>167</v>
      </c>
      <c r="AT68" s="61" t="s">
        <v>167</v>
      </c>
      <c r="AU68" s="61" t="s">
        <v>167</v>
      </c>
      <c r="AV68" s="61" t="s">
        <v>167</v>
      </c>
      <c r="AW68" s="61" t="s">
        <v>167</v>
      </c>
      <c r="AX68" s="61" t="s">
        <v>167</v>
      </c>
      <c r="AY68" s="61" t="s">
        <v>167</v>
      </c>
      <c r="AZ68" s="61" t="s">
        <v>167</v>
      </c>
      <c r="BA68" s="61" t="s">
        <v>167</v>
      </c>
      <c r="BB68" s="61" t="s">
        <v>167</v>
      </c>
      <c r="BC68" s="61" t="s">
        <v>167</v>
      </c>
      <c r="BD68" s="61" t="s">
        <v>167</v>
      </c>
      <c r="BE68" s="61" t="s">
        <v>167</v>
      </c>
      <c r="BF68" s="61" t="s">
        <v>167</v>
      </c>
      <c r="BG68" s="61" t="s">
        <v>167</v>
      </c>
      <c r="BH68" s="61" t="s">
        <v>167</v>
      </c>
      <c r="BI68" s="61" t="s">
        <v>167</v>
      </c>
      <c r="BJ68" s="61" t="s">
        <v>167</v>
      </c>
      <c r="BK68" s="61" t="s">
        <v>167</v>
      </c>
      <c r="BL68" s="61" t="s">
        <v>167</v>
      </c>
      <c r="BM68" s="61" t="s">
        <v>167</v>
      </c>
      <c r="BN68" s="61" t="s">
        <v>167</v>
      </c>
      <c r="BO68" s="61" t="s">
        <v>167</v>
      </c>
      <c r="BP68" s="61" t="s">
        <v>167</v>
      </c>
      <c r="BQ68" s="61" t="s">
        <v>167</v>
      </c>
      <c r="BR68" s="61" t="s">
        <v>167</v>
      </c>
      <c r="BS68" s="61" t="s">
        <v>167</v>
      </c>
      <c r="BT68" s="61" t="s">
        <v>167</v>
      </c>
      <c r="BU68" s="61" t="s">
        <v>167</v>
      </c>
      <c r="BV68" s="61" t="s">
        <v>167</v>
      </c>
      <c r="BW68" s="61" t="s">
        <v>167</v>
      </c>
      <c r="BX68" s="61" t="s">
        <v>167</v>
      </c>
      <c r="BY68" s="61" t="s">
        <v>167</v>
      </c>
      <c r="BZ68" s="61" t="s">
        <v>167</v>
      </c>
      <c r="CA68" s="61" t="s">
        <v>167</v>
      </c>
      <c r="CB68" s="61" t="s">
        <v>167</v>
      </c>
      <c r="CC68" s="61" t="s">
        <v>167</v>
      </c>
      <c r="CD68" s="61" t="s">
        <v>167</v>
      </c>
      <c r="CE68" s="61" t="s">
        <v>167</v>
      </c>
      <c r="CF68" s="61" t="s">
        <v>167</v>
      </c>
      <c r="CG68" s="61" t="s">
        <v>167</v>
      </c>
      <c r="CH68" s="61" t="s">
        <v>167</v>
      </c>
      <c r="CI68" s="61" t="s">
        <v>167</v>
      </c>
      <c r="CJ68" s="61" t="s">
        <v>167</v>
      </c>
      <c r="CK68" s="61" t="s">
        <v>167</v>
      </c>
      <c r="CL68" s="61" t="s">
        <v>167</v>
      </c>
      <c r="CM68" s="61" t="s">
        <v>167</v>
      </c>
      <c r="CN68" s="61" t="s">
        <v>167</v>
      </c>
      <c r="CO68" s="61" t="s">
        <v>167</v>
      </c>
      <c r="CP68" s="61" t="s">
        <v>167</v>
      </c>
      <c r="CQ68" s="61" t="s">
        <v>167</v>
      </c>
      <c r="CR68" s="61" t="s">
        <v>167</v>
      </c>
      <c r="CS68" s="61" t="s">
        <v>167</v>
      </c>
      <c r="CT68" s="61" t="s">
        <v>167</v>
      </c>
      <c r="CU68" s="61" t="s">
        <v>167</v>
      </c>
      <c r="CV68" s="61" t="s">
        <v>167</v>
      </c>
      <c r="CW68" s="61" t="s">
        <v>167</v>
      </c>
      <c r="CX68" s="61" t="s">
        <v>167</v>
      </c>
      <c r="CY68" s="61" t="s">
        <v>167</v>
      </c>
      <c r="CZ68" s="61" t="s">
        <v>167</v>
      </c>
    </row>
    <row r="69" spans="1:104" x14ac:dyDescent="0.2">
      <c r="A69" s="16" t="s">
        <v>419</v>
      </c>
      <c r="B69" s="9" t="s">
        <v>369</v>
      </c>
      <c r="C69" s="15" t="s">
        <v>367</v>
      </c>
      <c r="D69" s="15" t="s">
        <v>58</v>
      </c>
      <c r="E69" s="84" t="s">
        <v>167</v>
      </c>
      <c r="F69" s="61" t="s">
        <v>167</v>
      </c>
      <c r="G69" s="61" t="s">
        <v>167</v>
      </c>
      <c r="H69" s="61" t="s">
        <v>167</v>
      </c>
      <c r="I69" s="61" t="s">
        <v>167</v>
      </c>
      <c r="J69" s="61" t="s">
        <v>167</v>
      </c>
      <c r="K69" s="61" t="s">
        <v>167</v>
      </c>
      <c r="L69" s="61" t="s">
        <v>167</v>
      </c>
      <c r="M69" s="61" t="s">
        <v>167</v>
      </c>
      <c r="N69" s="61" t="s">
        <v>167</v>
      </c>
      <c r="O69" s="61" t="s">
        <v>167</v>
      </c>
      <c r="P69" s="61" t="s">
        <v>167</v>
      </c>
      <c r="Q69" s="61" t="s">
        <v>167</v>
      </c>
      <c r="R69" s="61" t="s">
        <v>167</v>
      </c>
      <c r="S69" s="61" t="s">
        <v>167</v>
      </c>
      <c r="T69" s="61" t="s">
        <v>167</v>
      </c>
      <c r="U69" s="61" t="s">
        <v>167</v>
      </c>
      <c r="V69" s="61" t="s">
        <v>167</v>
      </c>
      <c r="W69" s="61" t="s">
        <v>167</v>
      </c>
      <c r="X69" s="61" t="s">
        <v>167</v>
      </c>
      <c r="Y69" s="61" t="s">
        <v>167</v>
      </c>
      <c r="Z69" s="61" t="s">
        <v>167</v>
      </c>
      <c r="AA69" s="61" t="s">
        <v>167</v>
      </c>
      <c r="AB69" s="61" t="s">
        <v>167</v>
      </c>
      <c r="AC69" s="61" t="s">
        <v>167</v>
      </c>
      <c r="AD69" s="61" t="s">
        <v>167</v>
      </c>
      <c r="AE69" s="61" t="s">
        <v>167</v>
      </c>
      <c r="AF69" s="61" t="s">
        <v>167</v>
      </c>
      <c r="AG69" s="61" t="s">
        <v>167</v>
      </c>
      <c r="AH69" s="61" t="s">
        <v>167</v>
      </c>
      <c r="AI69" s="61" t="s">
        <v>167</v>
      </c>
      <c r="AJ69" s="61" t="s">
        <v>167</v>
      </c>
      <c r="AK69" s="61" t="s">
        <v>167</v>
      </c>
      <c r="AL69" s="61" t="s">
        <v>167</v>
      </c>
      <c r="AM69" s="61" t="s">
        <v>167</v>
      </c>
      <c r="AN69" s="61" t="s">
        <v>167</v>
      </c>
      <c r="AO69" s="61" t="s">
        <v>167</v>
      </c>
      <c r="AP69" s="61" t="s">
        <v>167</v>
      </c>
      <c r="AQ69" s="61" t="s">
        <v>167</v>
      </c>
      <c r="AR69" s="61" t="s">
        <v>167</v>
      </c>
      <c r="AS69" s="61" t="s">
        <v>167</v>
      </c>
      <c r="AT69" s="61" t="s">
        <v>167</v>
      </c>
      <c r="AU69" s="61" t="s">
        <v>167</v>
      </c>
      <c r="AV69" s="61" t="s">
        <v>167</v>
      </c>
      <c r="AW69" s="61" t="s">
        <v>167</v>
      </c>
      <c r="AX69" s="61" t="s">
        <v>167</v>
      </c>
      <c r="AY69" s="61" t="s">
        <v>167</v>
      </c>
      <c r="AZ69" s="61" t="s">
        <v>167</v>
      </c>
      <c r="BA69" s="61" t="s">
        <v>167</v>
      </c>
      <c r="BB69" s="61" t="s">
        <v>167</v>
      </c>
      <c r="BC69" s="61" t="s">
        <v>167</v>
      </c>
      <c r="BD69" s="61" t="s">
        <v>167</v>
      </c>
      <c r="BE69" s="61" t="s">
        <v>167</v>
      </c>
      <c r="BF69" s="61" t="s">
        <v>167</v>
      </c>
      <c r="BG69" s="61" t="s">
        <v>167</v>
      </c>
      <c r="BH69" s="61" t="s">
        <v>167</v>
      </c>
      <c r="BI69" s="61" t="s">
        <v>167</v>
      </c>
      <c r="BJ69" s="61" t="s">
        <v>167</v>
      </c>
      <c r="BK69" s="61" t="s">
        <v>167</v>
      </c>
      <c r="BL69" s="61" t="s">
        <v>167</v>
      </c>
      <c r="BM69" s="61" t="s">
        <v>167</v>
      </c>
      <c r="BN69" s="61" t="s">
        <v>167</v>
      </c>
      <c r="BO69" s="61" t="s">
        <v>167</v>
      </c>
      <c r="BP69" s="61" t="s">
        <v>167</v>
      </c>
      <c r="BQ69" s="61" t="s">
        <v>167</v>
      </c>
      <c r="BR69" s="61" t="s">
        <v>167</v>
      </c>
      <c r="BS69" s="61" t="s">
        <v>167</v>
      </c>
      <c r="BT69" s="61" t="s">
        <v>167</v>
      </c>
      <c r="BU69" s="61" t="s">
        <v>167</v>
      </c>
      <c r="BV69" s="61" t="s">
        <v>167</v>
      </c>
      <c r="BW69" s="61" t="s">
        <v>167</v>
      </c>
      <c r="BX69" s="61" t="s">
        <v>167</v>
      </c>
      <c r="BY69" s="61" t="s">
        <v>167</v>
      </c>
      <c r="BZ69" s="61" t="s">
        <v>167</v>
      </c>
      <c r="CA69" s="61" t="s">
        <v>167</v>
      </c>
      <c r="CB69" s="61" t="s">
        <v>167</v>
      </c>
      <c r="CC69" s="61" t="s">
        <v>167</v>
      </c>
      <c r="CD69" s="61" t="s">
        <v>167</v>
      </c>
      <c r="CE69" s="61" t="s">
        <v>167</v>
      </c>
      <c r="CF69" s="61" t="s">
        <v>167</v>
      </c>
      <c r="CG69" s="61" t="s">
        <v>167</v>
      </c>
      <c r="CH69" s="61" t="s">
        <v>167</v>
      </c>
      <c r="CI69" s="61" t="s">
        <v>167</v>
      </c>
      <c r="CJ69" s="61" t="s">
        <v>167</v>
      </c>
      <c r="CK69" s="61" t="s">
        <v>167</v>
      </c>
      <c r="CL69" s="61" t="s">
        <v>167</v>
      </c>
      <c r="CM69" s="61" t="s">
        <v>167</v>
      </c>
      <c r="CN69" s="61" t="s">
        <v>167</v>
      </c>
      <c r="CO69" s="61" t="s">
        <v>167</v>
      </c>
      <c r="CP69" s="61" t="s">
        <v>167</v>
      </c>
      <c r="CQ69" s="61" t="s">
        <v>167</v>
      </c>
      <c r="CR69" s="61" t="s">
        <v>167</v>
      </c>
      <c r="CS69" s="61" t="s">
        <v>167</v>
      </c>
      <c r="CT69" s="61" t="s">
        <v>167</v>
      </c>
      <c r="CU69" s="61" t="s">
        <v>167</v>
      </c>
      <c r="CV69" s="61" t="s">
        <v>167</v>
      </c>
      <c r="CW69" s="61" t="s">
        <v>167</v>
      </c>
      <c r="CX69" s="61" t="s">
        <v>167</v>
      </c>
      <c r="CY69" s="61" t="s">
        <v>167</v>
      </c>
      <c r="CZ69" s="61" t="s">
        <v>167</v>
      </c>
    </row>
    <row r="70" spans="1:104" x14ac:dyDescent="0.2">
      <c r="A70" s="16" t="s">
        <v>420</v>
      </c>
      <c r="B70" s="9" t="s">
        <v>371</v>
      </c>
      <c r="C70" s="15" t="s">
        <v>367</v>
      </c>
      <c r="D70" s="15" t="s">
        <v>58</v>
      </c>
      <c r="E70" s="84" t="s">
        <v>167</v>
      </c>
      <c r="F70" s="61" t="s">
        <v>167</v>
      </c>
      <c r="G70" s="61" t="s">
        <v>167</v>
      </c>
      <c r="H70" s="61" t="s">
        <v>167</v>
      </c>
      <c r="I70" s="61" t="s">
        <v>167</v>
      </c>
      <c r="J70" s="61" t="s">
        <v>167</v>
      </c>
      <c r="K70" s="61" t="s">
        <v>167</v>
      </c>
      <c r="L70" s="61" t="s">
        <v>167</v>
      </c>
      <c r="M70" s="61" t="s">
        <v>167</v>
      </c>
      <c r="N70" s="61" t="s">
        <v>167</v>
      </c>
      <c r="O70" s="61" t="s">
        <v>167</v>
      </c>
      <c r="P70" s="61" t="s">
        <v>167</v>
      </c>
      <c r="Q70" s="61" t="s">
        <v>167</v>
      </c>
      <c r="R70" s="61" t="s">
        <v>167</v>
      </c>
      <c r="S70" s="61" t="s">
        <v>167</v>
      </c>
      <c r="T70" s="61" t="s">
        <v>167</v>
      </c>
      <c r="U70" s="61" t="s">
        <v>167</v>
      </c>
      <c r="V70" s="61" t="s">
        <v>167</v>
      </c>
      <c r="W70" s="61" t="s">
        <v>167</v>
      </c>
      <c r="X70" s="61" t="s">
        <v>167</v>
      </c>
      <c r="Y70" s="61" t="s">
        <v>167</v>
      </c>
      <c r="Z70" s="61" t="s">
        <v>167</v>
      </c>
      <c r="AA70" s="61" t="s">
        <v>167</v>
      </c>
      <c r="AB70" s="61" t="s">
        <v>167</v>
      </c>
      <c r="AC70" s="61" t="s">
        <v>167</v>
      </c>
      <c r="AD70" s="61" t="s">
        <v>167</v>
      </c>
      <c r="AE70" s="61" t="s">
        <v>167</v>
      </c>
      <c r="AF70" s="61" t="s">
        <v>167</v>
      </c>
      <c r="AG70" s="61" t="s">
        <v>167</v>
      </c>
      <c r="AH70" s="61" t="s">
        <v>167</v>
      </c>
      <c r="AI70" s="61" t="s">
        <v>167</v>
      </c>
      <c r="AJ70" s="61" t="s">
        <v>167</v>
      </c>
      <c r="AK70" s="61" t="s">
        <v>167</v>
      </c>
      <c r="AL70" s="61" t="s">
        <v>167</v>
      </c>
      <c r="AM70" s="61" t="s">
        <v>167</v>
      </c>
      <c r="AN70" s="61" t="s">
        <v>167</v>
      </c>
      <c r="AO70" s="61" t="s">
        <v>167</v>
      </c>
      <c r="AP70" s="61" t="s">
        <v>167</v>
      </c>
      <c r="AQ70" s="61" t="s">
        <v>167</v>
      </c>
      <c r="AR70" s="61" t="s">
        <v>167</v>
      </c>
      <c r="AS70" s="61" t="s">
        <v>167</v>
      </c>
      <c r="AT70" s="61" t="s">
        <v>167</v>
      </c>
      <c r="AU70" s="61" t="s">
        <v>167</v>
      </c>
      <c r="AV70" s="61" t="s">
        <v>167</v>
      </c>
      <c r="AW70" s="61" t="s">
        <v>167</v>
      </c>
      <c r="AX70" s="61" t="s">
        <v>167</v>
      </c>
      <c r="AY70" s="61" t="s">
        <v>167</v>
      </c>
      <c r="AZ70" s="61" t="s">
        <v>167</v>
      </c>
      <c r="BA70" s="61" t="s">
        <v>167</v>
      </c>
      <c r="BB70" s="61" t="s">
        <v>167</v>
      </c>
      <c r="BC70" s="61" t="s">
        <v>167</v>
      </c>
      <c r="BD70" s="61" t="s">
        <v>167</v>
      </c>
      <c r="BE70" s="61" t="s">
        <v>167</v>
      </c>
      <c r="BF70" s="61" t="s">
        <v>167</v>
      </c>
      <c r="BG70" s="61" t="s">
        <v>167</v>
      </c>
      <c r="BH70" s="61" t="s">
        <v>167</v>
      </c>
      <c r="BI70" s="61" t="s">
        <v>167</v>
      </c>
      <c r="BJ70" s="61" t="s">
        <v>167</v>
      </c>
      <c r="BK70" s="61" t="s">
        <v>167</v>
      </c>
      <c r="BL70" s="61" t="s">
        <v>167</v>
      </c>
      <c r="BM70" s="61" t="s">
        <v>167</v>
      </c>
      <c r="BN70" s="61" t="s">
        <v>167</v>
      </c>
      <c r="BO70" s="61" t="s">
        <v>167</v>
      </c>
      <c r="BP70" s="61" t="s">
        <v>167</v>
      </c>
      <c r="BQ70" s="61" t="s">
        <v>167</v>
      </c>
      <c r="BR70" s="61" t="s">
        <v>167</v>
      </c>
      <c r="BS70" s="61" t="s">
        <v>167</v>
      </c>
      <c r="BT70" s="61" t="s">
        <v>167</v>
      </c>
      <c r="BU70" s="61" t="s">
        <v>167</v>
      </c>
      <c r="BV70" s="61" t="s">
        <v>167</v>
      </c>
      <c r="BW70" s="61" t="s">
        <v>167</v>
      </c>
      <c r="BX70" s="61" t="s">
        <v>167</v>
      </c>
      <c r="BY70" s="61" t="s">
        <v>167</v>
      </c>
      <c r="BZ70" s="61" t="s">
        <v>167</v>
      </c>
      <c r="CA70" s="61" t="s">
        <v>167</v>
      </c>
      <c r="CB70" s="61" t="s">
        <v>167</v>
      </c>
      <c r="CC70" s="61" t="s">
        <v>167</v>
      </c>
      <c r="CD70" s="61" t="s">
        <v>167</v>
      </c>
      <c r="CE70" s="61" t="s">
        <v>167</v>
      </c>
      <c r="CF70" s="61" t="s">
        <v>167</v>
      </c>
      <c r="CG70" s="61" t="s">
        <v>167</v>
      </c>
      <c r="CH70" s="61" t="s">
        <v>167</v>
      </c>
      <c r="CI70" s="61" t="s">
        <v>167</v>
      </c>
      <c r="CJ70" s="61" t="s">
        <v>167</v>
      </c>
      <c r="CK70" s="61" t="s">
        <v>167</v>
      </c>
      <c r="CL70" s="61" t="s">
        <v>167</v>
      </c>
      <c r="CM70" s="61" t="s">
        <v>167</v>
      </c>
      <c r="CN70" s="61" t="s">
        <v>167</v>
      </c>
      <c r="CO70" s="61" t="s">
        <v>167</v>
      </c>
      <c r="CP70" s="61" t="s">
        <v>167</v>
      </c>
      <c r="CQ70" s="61" t="s">
        <v>167</v>
      </c>
      <c r="CR70" s="61" t="s">
        <v>167</v>
      </c>
      <c r="CS70" s="61" t="s">
        <v>167</v>
      </c>
      <c r="CT70" s="61" t="s">
        <v>167</v>
      </c>
      <c r="CU70" s="61" t="s">
        <v>167</v>
      </c>
      <c r="CV70" s="61" t="s">
        <v>167</v>
      </c>
      <c r="CW70" s="61" t="s">
        <v>167</v>
      </c>
      <c r="CX70" s="61" t="s">
        <v>167</v>
      </c>
      <c r="CY70" s="61" t="s">
        <v>167</v>
      </c>
      <c r="CZ70" s="61" t="s">
        <v>167</v>
      </c>
    </row>
    <row r="71" spans="1:104" x14ac:dyDescent="0.2">
      <c r="A71" s="16" t="s">
        <v>421</v>
      </c>
      <c r="B71" s="9" t="s">
        <v>373</v>
      </c>
      <c r="C71" s="15" t="s">
        <v>367</v>
      </c>
      <c r="D71" s="15" t="s">
        <v>58</v>
      </c>
      <c r="E71" s="84" t="s">
        <v>167</v>
      </c>
      <c r="F71" s="61" t="s">
        <v>167</v>
      </c>
      <c r="G71" s="61" t="s">
        <v>167</v>
      </c>
      <c r="H71" s="61" t="s">
        <v>167</v>
      </c>
      <c r="I71" s="61" t="s">
        <v>167</v>
      </c>
      <c r="J71" s="61" t="s">
        <v>167</v>
      </c>
      <c r="K71" s="61" t="s">
        <v>167</v>
      </c>
      <c r="L71" s="61" t="s">
        <v>167</v>
      </c>
      <c r="M71" s="61" t="s">
        <v>167</v>
      </c>
      <c r="N71" s="61" t="s">
        <v>167</v>
      </c>
      <c r="O71" s="61" t="s">
        <v>167</v>
      </c>
      <c r="P71" s="61" t="s">
        <v>167</v>
      </c>
      <c r="Q71" s="61" t="s">
        <v>167</v>
      </c>
      <c r="R71" s="61" t="s">
        <v>167</v>
      </c>
      <c r="S71" s="61" t="s">
        <v>167</v>
      </c>
      <c r="T71" s="61" t="s">
        <v>167</v>
      </c>
      <c r="U71" s="61" t="s">
        <v>167</v>
      </c>
      <c r="V71" s="61" t="s">
        <v>167</v>
      </c>
      <c r="W71" s="61" t="s">
        <v>167</v>
      </c>
      <c r="X71" s="61" t="s">
        <v>167</v>
      </c>
      <c r="Y71" s="61" t="s">
        <v>167</v>
      </c>
      <c r="Z71" s="61" t="s">
        <v>167</v>
      </c>
      <c r="AA71" s="61" t="s">
        <v>167</v>
      </c>
      <c r="AB71" s="61" t="s">
        <v>167</v>
      </c>
      <c r="AC71" s="61" t="s">
        <v>167</v>
      </c>
      <c r="AD71" s="61" t="s">
        <v>167</v>
      </c>
      <c r="AE71" s="61" t="s">
        <v>167</v>
      </c>
      <c r="AF71" s="61" t="s">
        <v>167</v>
      </c>
      <c r="AG71" s="61" t="s">
        <v>167</v>
      </c>
      <c r="AH71" s="61" t="s">
        <v>167</v>
      </c>
      <c r="AI71" s="61" t="s">
        <v>167</v>
      </c>
      <c r="AJ71" s="61" t="s">
        <v>167</v>
      </c>
      <c r="AK71" s="61" t="s">
        <v>167</v>
      </c>
      <c r="AL71" s="61" t="s">
        <v>167</v>
      </c>
      <c r="AM71" s="61" t="s">
        <v>167</v>
      </c>
      <c r="AN71" s="61" t="s">
        <v>167</v>
      </c>
      <c r="AO71" s="61" t="s">
        <v>167</v>
      </c>
      <c r="AP71" s="61" t="s">
        <v>167</v>
      </c>
      <c r="AQ71" s="61" t="s">
        <v>167</v>
      </c>
      <c r="AR71" s="61" t="s">
        <v>167</v>
      </c>
      <c r="AS71" s="61" t="s">
        <v>167</v>
      </c>
      <c r="AT71" s="61" t="s">
        <v>167</v>
      </c>
      <c r="AU71" s="61" t="s">
        <v>167</v>
      </c>
      <c r="AV71" s="61" t="s">
        <v>167</v>
      </c>
      <c r="AW71" s="61" t="s">
        <v>167</v>
      </c>
      <c r="AX71" s="61" t="s">
        <v>167</v>
      </c>
      <c r="AY71" s="61" t="s">
        <v>167</v>
      </c>
      <c r="AZ71" s="61" t="s">
        <v>167</v>
      </c>
      <c r="BA71" s="61" t="s">
        <v>167</v>
      </c>
      <c r="BB71" s="61" t="s">
        <v>167</v>
      </c>
      <c r="BC71" s="61" t="s">
        <v>167</v>
      </c>
      <c r="BD71" s="61" t="s">
        <v>167</v>
      </c>
      <c r="BE71" s="61" t="s">
        <v>167</v>
      </c>
      <c r="BF71" s="61" t="s">
        <v>167</v>
      </c>
      <c r="BG71" s="61" t="s">
        <v>167</v>
      </c>
      <c r="BH71" s="61" t="s">
        <v>167</v>
      </c>
      <c r="BI71" s="61" t="s">
        <v>167</v>
      </c>
      <c r="BJ71" s="61" t="s">
        <v>167</v>
      </c>
      <c r="BK71" s="61" t="s">
        <v>167</v>
      </c>
      <c r="BL71" s="61" t="s">
        <v>167</v>
      </c>
      <c r="BM71" s="61" t="s">
        <v>167</v>
      </c>
      <c r="BN71" s="61" t="s">
        <v>167</v>
      </c>
      <c r="BO71" s="61" t="s">
        <v>167</v>
      </c>
      <c r="BP71" s="61" t="s">
        <v>167</v>
      </c>
      <c r="BQ71" s="61" t="s">
        <v>167</v>
      </c>
      <c r="BR71" s="61" t="s">
        <v>167</v>
      </c>
      <c r="BS71" s="61" t="s">
        <v>167</v>
      </c>
      <c r="BT71" s="61" t="s">
        <v>167</v>
      </c>
      <c r="BU71" s="61" t="s">
        <v>167</v>
      </c>
      <c r="BV71" s="61" t="s">
        <v>167</v>
      </c>
      <c r="BW71" s="61" t="s">
        <v>167</v>
      </c>
      <c r="BX71" s="61" t="s">
        <v>167</v>
      </c>
      <c r="BY71" s="61" t="s">
        <v>167</v>
      </c>
      <c r="BZ71" s="61" t="s">
        <v>167</v>
      </c>
      <c r="CA71" s="61" t="s">
        <v>167</v>
      </c>
      <c r="CB71" s="61" t="s">
        <v>167</v>
      </c>
      <c r="CC71" s="61" t="s">
        <v>167</v>
      </c>
      <c r="CD71" s="61" t="s">
        <v>167</v>
      </c>
      <c r="CE71" s="61" t="s">
        <v>167</v>
      </c>
      <c r="CF71" s="61" t="s">
        <v>167</v>
      </c>
      <c r="CG71" s="61" t="s">
        <v>167</v>
      </c>
      <c r="CH71" s="61" t="s">
        <v>167</v>
      </c>
      <c r="CI71" s="61" t="s">
        <v>167</v>
      </c>
      <c r="CJ71" s="61" t="s">
        <v>167</v>
      </c>
      <c r="CK71" s="61" t="s">
        <v>167</v>
      </c>
      <c r="CL71" s="61" t="s">
        <v>167</v>
      </c>
      <c r="CM71" s="61" t="s">
        <v>167</v>
      </c>
      <c r="CN71" s="61" t="s">
        <v>167</v>
      </c>
      <c r="CO71" s="61" t="s">
        <v>167</v>
      </c>
      <c r="CP71" s="61" t="s">
        <v>167</v>
      </c>
      <c r="CQ71" s="61" t="s">
        <v>167</v>
      </c>
      <c r="CR71" s="61" t="s">
        <v>167</v>
      </c>
      <c r="CS71" s="61" t="s">
        <v>167</v>
      </c>
      <c r="CT71" s="61" t="s">
        <v>167</v>
      </c>
      <c r="CU71" s="61" t="s">
        <v>167</v>
      </c>
      <c r="CV71" s="61" t="s">
        <v>167</v>
      </c>
      <c r="CW71" s="61" t="s">
        <v>167</v>
      </c>
      <c r="CX71" s="61" t="s">
        <v>167</v>
      </c>
      <c r="CY71" s="61" t="s">
        <v>167</v>
      </c>
      <c r="CZ71" s="61" t="s">
        <v>167</v>
      </c>
    </row>
    <row r="72" spans="1:104" ht="28.5" x14ac:dyDescent="0.2">
      <c r="A72" s="16" t="s">
        <v>422</v>
      </c>
      <c r="B72" s="9" t="s">
        <v>375</v>
      </c>
      <c r="C72" s="15" t="s">
        <v>376</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x14ac:dyDescent="0.2">
      <c r="A73" s="16" t="s">
        <v>423</v>
      </c>
      <c r="B73" s="9" t="s">
        <v>378</v>
      </c>
      <c r="C73" s="15" t="s">
        <v>424</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x14ac:dyDescent="0.3">
      <c r="A75" s="70"/>
      <c r="C75" s="72"/>
      <c r="D75" s="72"/>
    </row>
    <row r="76" spans="1:104" ht="14.25" customHeight="1" x14ac:dyDescent="0.2"/>
    <row r="77" spans="1:104" ht="14.25" customHeight="1" x14ac:dyDescent="0.2"/>
    <row r="78" spans="1:104" ht="14.25" customHeight="1" x14ac:dyDescent="0.2"/>
    <row r="79" spans="1:104" ht="14.25" customHeight="1" x14ac:dyDescent="0.2"/>
    <row r="80" spans="1:104"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sheetData>
  <sheetProtection algorithmName="SHA-512" hashValue="BUsZkJbKQmynh+4S6MBqdZfmbMDp0PLwekjr3X9dAfEXGnN56jm7D/++nG+Wp+GzV1KN+/40i4YcDr+aRE/D5Q==" saltValue="0cHczz6CJ55MGK0IN4vLwQ==" spinCount="100000" sheet="1" objects="1" scenarios="1"/>
  <mergeCells count="5">
    <mergeCell ref="A3:C3"/>
    <mergeCell ref="A10:C10"/>
    <mergeCell ref="B13:C13"/>
    <mergeCell ref="B14:C14"/>
    <mergeCell ref="A24:D24"/>
  </mergeCells>
  <conditionalFormatting sqref="A9:A26">
    <cfRule type="expression" dxfId="45" priority="2">
      <formula>$D$5="Yes, the plan complies based on all analyses"</formula>
    </cfRule>
  </conditionalFormatting>
  <conditionalFormatting sqref="B9:D9 E9:CZ24 D10 B11:D23 A27:CZ73">
    <cfRule type="expression" dxfId="41" priority="3">
      <formula>$D$5="Yes, the plan complies based on all analyses"</formula>
    </cfRule>
  </conditionalFormatting>
  <conditionalFormatting sqref="B25:CZ26">
    <cfRule type="expression" dxfId="40" priority="1">
      <formula>$D$5="Yes, the plan complies based on all analyses"</formula>
    </cfRule>
  </conditionalFormatting>
  <dataValidations count="2">
    <dataValidation allowBlank="1" prompt="To enter free text, select cell and type - do not click into cell" sqref="E37:CZ42 E44:CZ49 E68:CZ73 E60:CZ65 E53:CZ58" xr:uid="{D0EC2CA5-0577-418F-87F9-99D1656EF6E3}"/>
    <dataValidation allowBlank="1" sqref="E30:CZ35" xr:uid="{756526EC-086A-4E3E-9C92-2C141A77EDB4}"/>
  </dataValidations>
  <hyperlinks>
    <hyperlink ref="B14" location="SectionE_AnalysisMethods" display="Return to the Analysis Methods section in the &quot;State and program information&quot; tab to change whether a method is used." xr:uid="{D8550C29-0BE3-4E67-947E-D66BBF1B95BA}"/>
    <hyperlink ref="A8" location="'III_Plan comp 438.206 All plans'!A1" display="Click to go to section B: Assurance of plan compliance for 42 C.F.R. § 438.206" xr:uid="{BEAABF29-0F72-4256-BFA7-B5BB68B8A4E8}"/>
    <hyperlink ref="A26" location="SectionE_AnalysisMethods" display="Click to return to the Analysis Methods section in the &quot;State and Program Information&quot; tab to change whether a method is used." xr:uid="{3CDC9816-561D-4735-AC7C-96B58B6774A1}"/>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B6E9E02C-C578-4585-8C76-58647793AC29}">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1DC46A30-1EBD-4A03-8251-C3BCCF981EAE}">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4DCA7E0B-882C-4A30-9C17-7A3CD8632FF3}">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1F56F990-EA12-479A-923E-7D160758A719}">
          <x14:formula1>
            <xm:f>'Set Values'!$FB$64:$FB$73</xm:f>
          </x14:formula1>
          <xm:sqref>CU15</xm:sqref>
        </x14:dataValidation>
        <x14:dataValidation type="list" allowBlank="1" showInputMessage="1" showErrorMessage="1" xr:uid="{8B329ADF-1FA4-4BDB-B2F4-23E8C5762301}">
          <x14:formula1>
            <xm:f>'Set Values'!$AB$3:$AB$4</xm:f>
          </x14:formula1>
          <xm:sqref>E20:CZ20</xm:sqref>
        </x14:dataValidation>
        <x14:dataValidation type="list" allowBlank="1" showInputMessage="1" showErrorMessage="1" xr:uid="{11574AD8-9AB6-4B80-8EEF-D1AD92174EE1}">
          <x14:formula1>
            <xm:f>'Set Values'!$Z$3:$Z$4</xm:f>
          </x14:formula1>
          <xm:sqref>D5</xm:sqref>
        </x14:dataValidation>
        <x14:dataValidation type="list" allowBlank="1" showInputMessage="1" showErrorMessage="1" xr:uid="{BA069FB6-E793-4F5A-8DB1-F7E6E90B5E48}">
          <x14:formula1>
            <xm:f>'Set Values'!$BM$64:$BM$73</xm:f>
          </x14:formula1>
          <xm:sqref>F15</xm:sqref>
        </x14:dataValidation>
        <x14:dataValidation type="list" allowBlank="1" showInputMessage="1" showErrorMessage="1" xr:uid="{00F69382-BBDD-4765-9CF9-72BB1E000E41}">
          <x14:formula1>
            <xm:f>'Set Values'!$BL$64:$BL$73</xm:f>
          </x14:formula1>
          <xm:sqref>E15</xm:sqref>
        </x14:dataValidation>
        <x14:dataValidation type="list" allowBlank="1" showInputMessage="1" showErrorMessage="1" xr:uid="{0FB6C0F4-6A72-495A-BDBC-44B6BD7BC723}">
          <x14:formula1>
            <xm:f>'Set Values'!$BN$64:$BN$73</xm:f>
          </x14:formula1>
          <xm:sqref>G15</xm:sqref>
        </x14:dataValidation>
        <x14:dataValidation type="list" allowBlank="1" showInputMessage="1" showErrorMessage="1" xr:uid="{DD394F6C-B5C4-4A68-8E6F-1B1F8191221B}">
          <x14:formula1>
            <xm:f>'Set Values'!$BO$64:$BO$73</xm:f>
          </x14:formula1>
          <xm:sqref>H15</xm:sqref>
        </x14:dataValidation>
        <x14:dataValidation type="list" allowBlank="1" showInputMessage="1" showErrorMessage="1" xr:uid="{8D30C574-052E-4FD2-A5F7-4A1DBA28AC2A}">
          <x14:formula1>
            <xm:f>'Set Values'!$BP$64:$BP$73</xm:f>
          </x14:formula1>
          <xm:sqref>I15</xm:sqref>
        </x14:dataValidation>
        <x14:dataValidation type="list" allowBlank="1" showInputMessage="1" showErrorMessage="1" xr:uid="{C857B8FD-02B0-4312-B8DE-0A96C98ADF5A}">
          <x14:formula1>
            <xm:f>'Set Values'!$BQ$64:$BQ$73</xm:f>
          </x14:formula1>
          <xm:sqref>J15</xm:sqref>
        </x14:dataValidation>
        <x14:dataValidation type="list" allowBlank="1" showInputMessage="1" showErrorMessage="1" xr:uid="{B99471B6-6C27-4424-A7BC-852CE49052C5}">
          <x14:formula1>
            <xm:f>'Set Values'!$BR$64:$BR$73</xm:f>
          </x14:formula1>
          <xm:sqref>K15</xm:sqref>
        </x14:dataValidation>
        <x14:dataValidation type="list" allowBlank="1" showInputMessage="1" showErrorMessage="1" xr:uid="{81025AE2-A232-40D5-BFD1-7EEF5F7E74CC}">
          <x14:formula1>
            <xm:f>'Set Values'!$BS$64:$BS$73</xm:f>
          </x14:formula1>
          <xm:sqref>L15</xm:sqref>
        </x14:dataValidation>
        <x14:dataValidation type="list" allowBlank="1" showInputMessage="1" showErrorMessage="1" xr:uid="{78C8B116-53FC-4BB6-9957-020104DE5116}">
          <x14:formula1>
            <xm:f>'Set Values'!$BT$64:$BT$73</xm:f>
          </x14:formula1>
          <xm:sqref>M15</xm:sqref>
        </x14:dataValidation>
        <x14:dataValidation type="list" allowBlank="1" showInputMessage="1" showErrorMessage="1" xr:uid="{0C519AEB-3592-41B4-8AFE-D4B82B5F3F12}">
          <x14:formula1>
            <xm:f>'Set Values'!$BU$64:$BU$73</xm:f>
          </x14:formula1>
          <xm:sqref>N15</xm:sqref>
        </x14:dataValidation>
        <x14:dataValidation type="list" allowBlank="1" showInputMessage="1" showErrorMessage="1" xr:uid="{AD37F7E0-D873-4ECB-A80B-65C8AF04D1B9}">
          <x14:formula1>
            <xm:f>'Set Values'!$BV$64:$BV$73</xm:f>
          </x14:formula1>
          <xm:sqref>O15</xm:sqref>
        </x14:dataValidation>
        <x14:dataValidation type="list" allowBlank="1" showInputMessage="1" showErrorMessage="1" xr:uid="{E967CA2E-A892-41B4-A80E-D67A249A5DD8}">
          <x14:formula1>
            <xm:f>'Set Values'!$BW$64:$BW$73</xm:f>
          </x14:formula1>
          <xm:sqref>P15</xm:sqref>
        </x14:dataValidation>
        <x14:dataValidation type="list" allowBlank="1" showInputMessage="1" showErrorMessage="1" xr:uid="{914CB06A-8FFA-406C-8139-828E0EEFCFE9}">
          <x14:formula1>
            <xm:f>'Set Values'!$BX$64:$BX$73</xm:f>
          </x14:formula1>
          <xm:sqref>Q15</xm:sqref>
        </x14:dataValidation>
        <x14:dataValidation type="list" allowBlank="1" showInputMessage="1" showErrorMessage="1" xr:uid="{5AADC50B-16A5-44FC-B960-2C0B3FFB0EF0}">
          <x14:formula1>
            <xm:f>'Set Values'!$BY$64:$BY$73</xm:f>
          </x14:formula1>
          <xm:sqref>R15</xm:sqref>
        </x14:dataValidation>
        <x14:dataValidation type="list" allowBlank="1" showInputMessage="1" showErrorMessage="1" xr:uid="{D78C6924-AFFD-43EC-A1F2-B56C62DD5100}">
          <x14:formula1>
            <xm:f>'Set Values'!$BZ$64:$BZ$73</xm:f>
          </x14:formula1>
          <xm:sqref>S15</xm:sqref>
        </x14:dataValidation>
        <x14:dataValidation type="list" allowBlank="1" showInputMessage="1" showErrorMessage="1" xr:uid="{3BFE2671-5A91-4E48-A5F7-2ED0D065E519}">
          <x14:formula1>
            <xm:f>'Set Values'!$CA$64:$CA$73</xm:f>
          </x14:formula1>
          <xm:sqref>T15</xm:sqref>
        </x14:dataValidation>
        <x14:dataValidation type="list" allowBlank="1" showInputMessage="1" showErrorMessage="1" xr:uid="{F551DE1E-A1B0-4B06-8199-6CA258C7C765}">
          <x14:formula1>
            <xm:f>'Set Values'!$CB$64:$CB$73</xm:f>
          </x14:formula1>
          <xm:sqref>U15</xm:sqref>
        </x14:dataValidation>
        <x14:dataValidation type="list" allowBlank="1" showInputMessage="1" showErrorMessage="1" xr:uid="{A1B1ECB1-BA5D-41FC-93A4-64CC9351061A}">
          <x14:formula1>
            <xm:f>'Set Values'!$CC$64:$CC$73</xm:f>
          </x14:formula1>
          <xm:sqref>V15</xm:sqref>
        </x14:dataValidation>
        <x14:dataValidation type="list" allowBlank="1" showInputMessage="1" showErrorMessage="1" xr:uid="{FE39A535-4F04-4F65-ADDA-3C3731227A0D}">
          <x14:formula1>
            <xm:f>'Set Values'!$CD$64:$CD$73</xm:f>
          </x14:formula1>
          <xm:sqref>W15</xm:sqref>
        </x14:dataValidation>
        <x14:dataValidation type="list" allowBlank="1" showInputMessage="1" showErrorMessage="1" xr:uid="{2C16E0FB-339A-44B6-B725-5620B1C91D1A}">
          <x14:formula1>
            <xm:f>'Set Values'!$AA$3</xm:f>
          </x14:formula1>
          <xm:sqref>E12:CZ12</xm:sqref>
        </x14:dataValidation>
        <x14:dataValidation type="list" allowBlank="1" showInputMessage="1" showErrorMessage="1" xr:uid="{FB81BD2C-6ACD-4445-BA64-579A7BEBD026}">
          <x14:formula1>
            <xm:f>'Set Values'!$CE$64:$CE$73</xm:f>
          </x14:formula1>
          <xm:sqref>X15</xm:sqref>
        </x14:dataValidation>
        <x14:dataValidation type="list" allowBlank="1" showInputMessage="1" showErrorMessage="1" xr:uid="{88BC72A5-3D5D-4A24-8351-623CFD11626D}">
          <x14:formula1>
            <xm:f>'Set Values'!$CF$64:$CF$73</xm:f>
          </x14:formula1>
          <xm:sqref>Y15</xm:sqref>
        </x14:dataValidation>
        <x14:dataValidation type="list" allowBlank="1" showInputMessage="1" showErrorMessage="1" xr:uid="{160C264F-FA82-49F1-BAF2-31AAF6E64C1B}">
          <x14:formula1>
            <xm:f>'Set Values'!$CG$64:$CG$73</xm:f>
          </x14:formula1>
          <xm:sqref>Z15</xm:sqref>
        </x14:dataValidation>
        <x14:dataValidation type="list" allowBlank="1" showInputMessage="1" showErrorMessage="1" xr:uid="{529A64D4-1FB7-49F9-AC73-85B119EB5A63}">
          <x14:formula1>
            <xm:f>'Set Values'!$CH$64:$CH$73</xm:f>
          </x14:formula1>
          <xm:sqref>AA15</xm:sqref>
        </x14:dataValidation>
        <x14:dataValidation type="list" allowBlank="1" showInputMessage="1" showErrorMessage="1" xr:uid="{20F986A8-0160-498C-9F2D-2AFA0712752F}">
          <x14:formula1>
            <xm:f>'Set Values'!$CI$64:$CI$73</xm:f>
          </x14:formula1>
          <xm:sqref>AB15</xm:sqref>
        </x14:dataValidation>
        <x14:dataValidation type="list" allowBlank="1" showInputMessage="1" showErrorMessage="1" xr:uid="{33F51518-E182-4E22-ABA4-F1EB028D97A6}">
          <x14:formula1>
            <xm:f>'Set Values'!$CJ$64:$CJ$73</xm:f>
          </x14:formula1>
          <xm:sqref>AC15</xm:sqref>
        </x14:dataValidation>
        <x14:dataValidation type="list" allowBlank="1" showInputMessage="1" showErrorMessage="1" xr:uid="{B02336AB-A280-425A-943A-EAE597FB793F}">
          <x14:formula1>
            <xm:f>'Set Values'!$CK$64:$CK$73</xm:f>
          </x14:formula1>
          <xm:sqref>AD15</xm:sqref>
        </x14:dataValidation>
        <x14:dataValidation type="list" allowBlank="1" showInputMessage="1" showErrorMessage="1" xr:uid="{3056E36A-82C5-4B9D-9480-385D8790A00E}">
          <x14:formula1>
            <xm:f>'Set Values'!$CL$64:$CL$73</xm:f>
          </x14:formula1>
          <xm:sqref>AE15</xm:sqref>
        </x14:dataValidation>
        <x14:dataValidation type="list" allowBlank="1" showInputMessage="1" showErrorMessage="1" xr:uid="{9A27AF85-F420-4A45-A0B6-26906F1AA261}">
          <x14:formula1>
            <xm:f>'Set Values'!$CM$64:$CM$73</xm:f>
          </x14:formula1>
          <xm:sqref>AF15</xm:sqref>
        </x14:dataValidation>
        <x14:dataValidation type="list" allowBlank="1" showInputMessage="1" showErrorMessage="1" xr:uid="{403BFC10-C08C-47A5-AAE5-FFE63105F0BF}">
          <x14:formula1>
            <xm:f>'Set Values'!$CN$64:$CN$73</xm:f>
          </x14:formula1>
          <xm:sqref>AG15</xm:sqref>
        </x14:dataValidation>
        <x14:dataValidation type="list" allowBlank="1" showInputMessage="1" showErrorMessage="1" xr:uid="{ACB5B5AB-2CA4-4EA8-87DF-A937F6E13BCA}">
          <x14:formula1>
            <xm:f>'Set Values'!$CO$64:$CO$73</xm:f>
          </x14:formula1>
          <xm:sqref>AH15</xm:sqref>
        </x14:dataValidation>
        <x14:dataValidation type="list" allowBlank="1" showInputMessage="1" showErrorMessage="1" xr:uid="{D5C3E969-8CA4-425A-A10B-CA878AD73AD2}">
          <x14:formula1>
            <xm:f>'Set Values'!$CP$64:$CP$73</xm:f>
          </x14:formula1>
          <xm:sqref>AI15</xm:sqref>
        </x14:dataValidation>
        <x14:dataValidation type="list" allowBlank="1" showInputMessage="1" showErrorMessage="1" xr:uid="{FFB0E9FE-A818-417F-BF6F-B0C4A65C9B50}">
          <x14:formula1>
            <xm:f>'Set Values'!$CQ$64:$CQ$73</xm:f>
          </x14:formula1>
          <xm:sqref>AJ15</xm:sqref>
        </x14:dataValidation>
        <x14:dataValidation type="list" allowBlank="1" showInputMessage="1" showErrorMessage="1" xr:uid="{3C5AF87E-AC25-4ADB-A89B-6C5441F06AB2}">
          <x14:formula1>
            <xm:f>'Set Values'!$CR$64:$CR$73</xm:f>
          </x14:formula1>
          <xm:sqref>AK15</xm:sqref>
        </x14:dataValidation>
        <x14:dataValidation type="list" allowBlank="1" showInputMessage="1" showErrorMessage="1" xr:uid="{22A3E1EE-9325-4D5E-AEC1-211BB9789B77}">
          <x14:formula1>
            <xm:f>'Set Values'!$CS$64:$CS$73</xm:f>
          </x14:formula1>
          <xm:sqref>AL15</xm:sqref>
        </x14:dataValidation>
        <x14:dataValidation type="list" allowBlank="1" showInputMessage="1" showErrorMessage="1" xr:uid="{7B373AF3-9B5E-4678-A902-B9D3C4504EFC}">
          <x14:formula1>
            <xm:f>'Set Values'!$CT$64:$CT$73</xm:f>
          </x14:formula1>
          <xm:sqref>AM15</xm:sqref>
        </x14:dataValidation>
        <x14:dataValidation type="list" allowBlank="1" showInputMessage="1" showErrorMessage="1" xr:uid="{245252E8-25D1-4366-90A5-820683BE12DC}">
          <x14:formula1>
            <xm:f>'Set Values'!$CU$64:$CU$73</xm:f>
          </x14:formula1>
          <xm:sqref>AN15</xm:sqref>
        </x14:dataValidation>
        <x14:dataValidation type="list" allowBlank="1" showInputMessage="1" showErrorMessage="1" xr:uid="{D17EF0A8-F75C-4E3E-8846-6449EADC6EB4}">
          <x14:formula1>
            <xm:f>'Set Values'!$CV$64:$CV$73</xm:f>
          </x14:formula1>
          <xm:sqref>AO15</xm:sqref>
        </x14:dataValidation>
        <x14:dataValidation type="list" allowBlank="1" showInputMessage="1" showErrorMessage="1" xr:uid="{B017A8B9-0833-4FA2-919D-A45D9D378F2D}">
          <x14:formula1>
            <xm:f>'Set Values'!$CW$64:$CW$73</xm:f>
          </x14:formula1>
          <xm:sqref>AP15</xm:sqref>
        </x14:dataValidation>
        <x14:dataValidation type="list" allowBlank="1" showInputMessage="1" showErrorMessage="1" xr:uid="{6A45C119-AF64-47B1-AC10-F0CA39F78878}">
          <x14:formula1>
            <xm:f>'Set Values'!$CX$64:$CX$73</xm:f>
          </x14:formula1>
          <xm:sqref>AQ15</xm:sqref>
        </x14:dataValidation>
        <x14:dataValidation type="list" allowBlank="1" showInputMessage="1" showErrorMessage="1" xr:uid="{521EB54E-283A-4BF8-99B8-BF5F4DE17183}">
          <x14:formula1>
            <xm:f>'Set Values'!$CY$64:$CY$73</xm:f>
          </x14:formula1>
          <xm:sqref>AR15</xm:sqref>
        </x14:dataValidation>
        <x14:dataValidation type="list" allowBlank="1" showInputMessage="1" showErrorMessage="1" xr:uid="{EFCC8024-3F0E-472B-9A87-6A6EAC70A9E5}">
          <x14:formula1>
            <xm:f>'Set Values'!$CZ$64:$CZ$73</xm:f>
          </x14:formula1>
          <xm:sqref>AS15</xm:sqref>
        </x14:dataValidation>
        <x14:dataValidation type="list" allowBlank="1" showInputMessage="1" showErrorMessage="1" xr:uid="{8B987533-44FE-4857-84A1-D7027A2E5716}">
          <x14:formula1>
            <xm:f>'Set Values'!$DA$64:$DA$73</xm:f>
          </x14:formula1>
          <xm:sqref>AT15</xm:sqref>
        </x14:dataValidation>
        <x14:dataValidation type="list" allowBlank="1" showInputMessage="1" showErrorMessage="1" xr:uid="{A6E98045-7303-417B-824E-A514A89968C8}">
          <x14:formula1>
            <xm:f>'Set Values'!$DB$64:$DB$73</xm:f>
          </x14:formula1>
          <xm:sqref>AU15</xm:sqref>
        </x14:dataValidation>
        <x14:dataValidation type="list" allowBlank="1" showInputMessage="1" showErrorMessage="1" xr:uid="{199E524B-1658-45D3-A1C1-ACA6FCA97812}">
          <x14:formula1>
            <xm:f>'Set Values'!$DC$64:$DC$73</xm:f>
          </x14:formula1>
          <xm:sqref>AV15</xm:sqref>
        </x14:dataValidation>
        <x14:dataValidation type="list" allowBlank="1" showInputMessage="1" showErrorMessage="1" xr:uid="{8B25D95F-CC0A-47D8-BAFD-7497E1AA9608}">
          <x14:formula1>
            <xm:f>'Set Values'!$DD$64:$DD$73</xm:f>
          </x14:formula1>
          <xm:sqref>AW15</xm:sqref>
        </x14:dataValidation>
        <x14:dataValidation type="list" allowBlank="1" showInputMessage="1" showErrorMessage="1" xr:uid="{FA195187-41B1-4F92-96F2-4B855C607E29}">
          <x14:formula1>
            <xm:f>'Set Values'!$DE$64:$DE$73</xm:f>
          </x14:formula1>
          <xm:sqref>AX15</xm:sqref>
        </x14:dataValidation>
        <x14:dataValidation type="list" allowBlank="1" showInputMessage="1" showErrorMessage="1" xr:uid="{9D0D0E20-4595-421E-A913-0A4FFB440A09}">
          <x14:formula1>
            <xm:f>'Set Values'!$DF$64:$DF$73</xm:f>
          </x14:formula1>
          <xm:sqref>AY15</xm:sqref>
        </x14:dataValidation>
        <x14:dataValidation type="list" allowBlank="1" showInputMessage="1" showErrorMessage="1" xr:uid="{B5CC6A25-DD7E-46E3-B3C5-B02DD4E96C8A}">
          <x14:formula1>
            <xm:f>'Set Values'!$DG$64:$DG$73</xm:f>
          </x14:formula1>
          <xm:sqref>AZ15</xm:sqref>
        </x14:dataValidation>
        <x14:dataValidation type="list" allowBlank="1" showInputMessage="1" showErrorMessage="1" xr:uid="{E00642AA-C538-490F-A072-1974153D409F}">
          <x14:formula1>
            <xm:f>'Set Values'!$DH$64:$DH$73</xm:f>
          </x14:formula1>
          <xm:sqref>BA15</xm:sqref>
        </x14:dataValidation>
        <x14:dataValidation type="list" allowBlank="1" showInputMessage="1" showErrorMessage="1" xr:uid="{51CC8D23-7AEA-41F5-9DF5-208E2EE017B8}">
          <x14:formula1>
            <xm:f>'Set Values'!$DI$64:$DI$73</xm:f>
          </x14:formula1>
          <xm:sqref>BB15</xm:sqref>
        </x14:dataValidation>
        <x14:dataValidation type="list" allowBlank="1" showInputMessage="1" showErrorMessage="1" xr:uid="{B50EB721-9799-4709-BA10-4FBF53BFE89A}">
          <x14:formula1>
            <xm:f>'Set Values'!$DJ$64:$DJ$73</xm:f>
          </x14:formula1>
          <xm:sqref>BC15</xm:sqref>
        </x14:dataValidation>
        <x14:dataValidation type="list" allowBlank="1" showInputMessage="1" showErrorMessage="1" xr:uid="{81AEC760-CC2D-443A-B1F7-BA4F85A21F06}">
          <x14:formula1>
            <xm:f>'Set Values'!$DK$64:$DK$73</xm:f>
          </x14:formula1>
          <xm:sqref>BD15</xm:sqref>
        </x14:dataValidation>
        <x14:dataValidation type="list" allowBlank="1" showInputMessage="1" showErrorMessage="1" xr:uid="{8604B704-0647-4A31-A3E1-124E4C34F4C0}">
          <x14:formula1>
            <xm:f>'Set Values'!$DL$64:$DL$73</xm:f>
          </x14:formula1>
          <xm:sqref>BE15</xm:sqref>
        </x14:dataValidation>
        <x14:dataValidation type="list" allowBlank="1" showInputMessage="1" showErrorMessage="1" xr:uid="{E2E53018-3379-41B8-9755-7E78EF11BB06}">
          <x14:formula1>
            <xm:f>'Set Values'!$DM$64:$DM$73</xm:f>
          </x14:formula1>
          <xm:sqref>BF15</xm:sqref>
        </x14:dataValidation>
        <x14:dataValidation type="list" allowBlank="1" showInputMessage="1" showErrorMessage="1" xr:uid="{3E5D17EB-14D6-484F-B529-D4CAF4ACB6A5}">
          <x14:formula1>
            <xm:f>'Set Values'!$DN$64:$DN$73</xm:f>
          </x14:formula1>
          <xm:sqref>BG15</xm:sqref>
        </x14:dataValidation>
        <x14:dataValidation type="list" allowBlank="1" showInputMessage="1" showErrorMessage="1" xr:uid="{A8D617C6-0178-450D-8C7D-7C8B36688ECE}">
          <x14:formula1>
            <xm:f>'Set Values'!$DO$64:$DO$73</xm:f>
          </x14:formula1>
          <xm:sqref>BH15</xm:sqref>
        </x14:dataValidation>
        <x14:dataValidation type="list" allowBlank="1" showInputMessage="1" showErrorMessage="1" xr:uid="{78618D98-9B34-44B4-AB49-C327323A8C4A}">
          <x14:formula1>
            <xm:f>'Set Values'!$DP$64:$DP$73</xm:f>
          </x14:formula1>
          <xm:sqref>BI15</xm:sqref>
        </x14:dataValidation>
        <x14:dataValidation type="list" allowBlank="1" showInputMessage="1" showErrorMessage="1" xr:uid="{5C1050B9-E70E-4086-8F9A-0AFF69F4CCB1}">
          <x14:formula1>
            <xm:f>'Set Values'!$DQ$64:$DQ$73</xm:f>
          </x14:formula1>
          <xm:sqref>BJ15</xm:sqref>
        </x14:dataValidation>
        <x14:dataValidation type="list" allowBlank="1" showInputMessage="1" showErrorMessage="1" xr:uid="{5EB84D5A-2EB8-4679-897B-30ED4CAFE6F3}">
          <x14:formula1>
            <xm:f>'Set Values'!$DR$64:$DR$73</xm:f>
          </x14:formula1>
          <xm:sqref>BK15</xm:sqref>
        </x14:dataValidation>
        <x14:dataValidation type="list" allowBlank="1" showInputMessage="1" showErrorMessage="1" xr:uid="{61FE714C-D5D4-465A-86B0-429E62EAEB0C}">
          <x14:formula1>
            <xm:f>'Set Values'!$DS$64:$DS$73</xm:f>
          </x14:formula1>
          <xm:sqref>BL15</xm:sqref>
        </x14:dataValidation>
        <x14:dataValidation type="list" allowBlank="1" showInputMessage="1" showErrorMessage="1" xr:uid="{81680E1D-9F2F-48C0-ACC7-E27C70061B95}">
          <x14:formula1>
            <xm:f>'Set Values'!$DT$64:$DT$73</xm:f>
          </x14:formula1>
          <xm:sqref>BM15</xm:sqref>
        </x14:dataValidation>
        <x14:dataValidation type="list" allowBlank="1" showInputMessage="1" showErrorMessage="1" xr:uid="{7A286F5C-2302-4092-BC9E-1050880F0F84}">
          <x14:formula1>
            <xm:f>'Set Values'!$DU$64:$DU$73</xm:f>
          </x14:formula1>
          <xm:sqref>BN15</xm:sqref>
        </x14:dataValidation>
        <x14:dataValidation type="list" allowBlank="1" showInputMessage="1" showErrorMessage="1" xr:uid="{637C4EAB-2542-4DB9-8F2A-0ED503CDB821}">
          <x14:formula1>
            <xm:f>'Set Values'!$DV$64:$DV$73</xm:f>
          </x14:formula1>
          <xm:sqref>BO15</xm:sqref>
        </x14:dataValidation>
        <x14:dataValidation type="list" allowBlank="1" showInputMessage="1" showErrorMessage="1" xr:uid="{3CC4AE0C-1D9B-45CA-9357-2B3EBA69B059}">
          <x14:formula1>
            <xm:f>'Set Values'!$DW$64:$DW$73</xm:f>
          </x14:formula1>
          <xm:sqref>BP15</xm:sqref>
        </x14:dataValidation>
        <x14:dataValidation type="list" allowBlank="1" showInputMessage="1" showErrorMessage="1" xr:uid="{42E8245E-9AF1-4000-8424-1E41D55B8678}">
          <x14:formula1>
            <xm:f>'Set Values'!$DX$64:$DX$73</xm:f>
          </x14:formula1>
          <xm:sqref>BQ15</xm:sqref>
        </x14:dataValidation>
        <x14:dataValidation type="list" allowBlank="1" showInputMessage="1" showErrorMessage="1" xr:uid="{7B24E6B6-19FE-4F1B-9719-A79477C976A8}">
          <x14:formula1>
            <xm:f>'Set Values'!$DY$64:$DY$73</xm:f>
          </x14:formula1>
          <xm:sqref>BR15</xm:sqref>
        </x14:dataValidation>
        <x14:dataValidation type="list" allowBlank="1" showInputMessage="1" showErrorMessage="1" xr:uid="{7F6806E8-8C16-4802-9383-E497865539CA}">
          <x14:formula1>
            <xm:f>'Set Values'!$DZ$64:$DZ$73</xm:f>
          </x14:formula1>
          <xm:sqref>BS15</xm:sqref>
        </x14:dataValidation>
        <x14:dataValidation type="list" allowBlank="1" showInputMessage="1" showErrorMessage="1" xr:uid="{C3E45916-74CF-4F82-B98B-EC825AC03E19}">
          <x14:formula1>
            <xm:f>'Set Values'!$EA$64:$EA$73</xm:f>
          </x14:formula1>
          <xm:sqref>BT15</xm:sqref>
        </x14:dataValidation>
        <x14:dataValidation type="list" allowBlank="1" showInputMessage="1" showErrorMessage="1" xr:uid="{16FF8953-286E-439C-AA33-85AD612DE7A9}">
          <x14:formula1>
            <xm:f>'Set Values'!$EB$64:$EB$73</xm:f>
          </x14:formula1>
          <xm:sqref>BU15</xm:sqref>
        </x14:dataValidation>
        <x14:dataValidation type="list" allowBlank="1" showInputMessage="1" showErrorMessage="1" xr:uid="{53666ADC-54DD-4932-B489-87DE418B45ED}">
          <x14:formula1>
            <xm:f>'Set Values'!$EC$64:$EC$73</xm:f>
          </x14:formula1>
          <xm:sqref>BV15</xm:sqref>
        </x14:dataValidation>
        <x14:dataValidation type="list" allowBlank="1" showInputMessage="1" showErrorMessage="1" xr:uid="{B0207C64-437C-4214-997D-73EE8D10CC41}">
          <x14:formula1>
            <xm:f>'Set Values'!$ED$64:$ED$73</xm:f>
          </x14:formula1>
          <xm:sqref>BW15</xm:sqref>
        </x14:dataValidation>
        <x14:dataValidation type="list" allowBlank="1" showInputMessage="1" showErrorMessage="1" xr:uid="{0D78DC14-061A-4F6B-A060-0780F241754D}">
          <x14:formula1>
            <xm:f>'Set Values'!$EE$64:$EE$73</xm:f>
          </x14:formula1>
          <xm:sqref>BX15</xm:sqref>
        </x14:dataValidation>
        <x14:dataValidation type="list" allowBlank="1" showInputMessage="1" showErrorMessage="1" xr:uid="{9B69C3BA-01AF-4663-81C1-B5F7AD80D12C}">
          <x14:formula1>
            <xm:f>'Set Values'!$EF$64:$EF$73</xm:f>
          </x14:formula1>
          <xm:sqref>BY15</xm:sqref>
        </x14:dataValidation>
        <x14:dataValidation type="list" allowBlank="1" showInputMessage="1" showErrorMessage="1" xr:uid="{55DD2C38-A483-4951-AB9E-BEBE462D9C4B}">
          <x14:formula1>
            <xm:f>'Set Values'!$EG$64:$EG$73</xm:f>
          </x14:formula1>
          <xm:sqref>BZ15</xm:sqref>
        </x14:dataValidation>
        <x14:dataValidation type="list" allowBlank="1" showInputMessage="1" showErrorMessage="1" xr:uid="{56CFBF26-BCC4-44EE-BBA4-45009F014C67}">
          <x14:formula1>
            <xm:f>'Set Values'!$EH$64:$EH$73</xm:f>
          </x14:formula1>
          <xm:sqref>CA15</xm:sqref>
        </x14:dataValidation>
        <x14:dataValidation type="list" allowBlank="1" showInputMessage="1" showErrorMessage="1" xr:uid="{8ED7B0CC-5252-4D27-BB64-EB4A745FC057}">
          <x14:formula1>
            <xm:f>'Set Values'!$EI$64:$EI$73</xm:f>
          </x14:formula1>
          <xm:sqref>CB15</xm:sqref>
        </x14:dataValidation>
        <x14:dataValidation type="list" allowBlank="1" showInputMessage="1" showErrorMessage="1" xr:uid="{3ABB9F1B-2A31-43D0-9AE6-D97659FC9760}">
          <x14:formula1>
            <xm:f>'Set Values'!$EJ$64:$EJ$73</xm:f>
          </x14:formula1>
          <xm:sqref>CC15</xm:sqref>
        </x14:dataValidation>
        <x14:dataValidation type="list" allowBlank="1" showInputMessage="1" showErrorMessage="1" xr:uid="{8C7550CC-3152-4987-ACF7-7D44863658D1}">
          <x14:formula1>
            <xm:f>'Set Values'!$EK$64:$EK$73</xm:f>
          </x14:formula1>
          <xm:sqref>CD15</xm:sqref>
        </x14:dataValidation>
        <x14:dataValidation type="list" allowBlank="1" showInputMessage="1" showErrorMessage="1" xr:uid="{C3764295-C858-4CF8-8FE8-5ED65229B1D7}">
          <x14:formula1>
            <xm:f>'Set Values'!$EL$64:$EL$73</xm:f>
          </x14:formula1>
          <xm:sqref>CE15</xm:sqref>
        </x14:dataValidation>
        <x14:dataValidation type="list" allowBlank="1" showInputMessage="1" showErrorMessage="1" xr:uid="{DA375DA7-A115-47FB-8BB5-D82D72213819}">
          <x14:formula1>
            <xm:f>'Set Values'!$EM$64:$EM$73</xm:f>
          </x14:formula1>
          <xm:sqref>CF15</xm:sqref>
        </x14:dataValidation>
        <x14:dataValidation type="list" allowBlank="1" showInputMessage="1" showErrorMessage="1" xr:uid="{094F072C-D145-4C24-AB7C-7F22D63BDA5B}">
          <x14:formula1>
            <xm:f>'Set Values'!$EN$64:$EN$73</xm:f>
          </x14:formula1>
          <xm:sqref>CG15</xm:sqref>
        </x14:dataValidation>
        <x14:dataValidation type="list" allowBlank="1" showInputMessage="1" showErrorMessage="1" xr:uid="{58FEB744-7C5F-44F7-82C5-028FE313B8FE}">
          <x14:formula1>
            <xm:f>'Set Values'!$EO$64:$EO$73</xm:f>
          </x14:formula1>
          <xm:sqref>CH15</xm:sqref>
        </x14:dataValidation>
        <x14:dataValidation type="list" allowBlank="1" showInputMessage="1" showErrorMessage="1" xr:uid="{69755D8D-131F-49BA-836C-29C0295CBCC3}">
          <x14:formula1>
            <xm:f>'Set Values'!$EP$64:$EP$73</xm:f>
          </x14:formula1>
          <xm:sqref>CI15</xm:sqref>
        </x14:dataValidation>
        <x14:dataValidation type="list" allowBlank="1" showInputMessage="1" showErrorMessage="1" xr:uid="{CC476154-84A3-47BE-892A-768C65629078}">
          <x14:formula1>
            <xm:f>'Set Values'!$EQ$64:$EQ$73</xm:f>
          </x14:formula1>
          <xm:sqref>CJ15</xm:sqref>
        </x14:dataValidation>
        <x14:dataValidation type="list" allowBlank="1" showInputMessage="1" showErrorMessage="1" xr:uid="{9788A769-848A-4480-A724-8689844C5ACA}">
          <x14:formula1>
            <xm:f>'Set Values'!$ER$64:$ER$73</xm:f>
          </x14:formula1>
          <xm:sqref>CK15</xm:sqref>
        </x14:dataValidation>
        <x14:dataValidation type="list" allowBlank="1" showInputMessage="1" showErrorMessage="1" xr:uid="{620AAEFB-5DB9-4DEB-9720-C328AEE9BD2B}">
          <x14:formula1>
            <xm:f>'Set Values'!$ES$64:$ES$73</xm:f>
          </x14:formula1>
          <xm:sqref>CL15</xm:sqref>
        </x14:dataValidation>
        <x14:dataValidation type="list" allowBlank="1" showInputMessage="1" showErrorMessage="1" xr:uid="{9195EF50-F90E-469A-80DF-DD7305A6BBC7}">
          <x14:formula1>
            <xm:f>'Set Values'!$ET$64:$ET$73</xm:f>
          </x14:formula1>
          <xm:sqref>CM15</xm:sqref>
        </x14:dataValidation>
        <x14:dataValidation type="list" allowBlank="1" showInputMessage="1" showErrorMessage="1" xr:uid="{3A909CA0-48D4-4E02-8A12-0A0DA3D59ED7}">
          <x14:formula1>
            <xm:f>'Set Values'!$EU$64:$EU$73</xm:f>
          </x14:formula1>
          <xm:sqref>CN15</xm:sqref>
        </x14:dataValidation>
        <x14:dataValidation type="list" allowBlank="1" showInputMessage="1" showErrorMessage="1" xr:uid="{AD018CB4-335D-4FB7-B903-FE8A68469466}">
          <x14:formula1>
            <xm:f>'Set Values'!$EV$64:$EV$73</xm:f>
          </x14:formula1>
          <xm:sqref>CO15</xm:sqref>
        </x14:dataValidation>
        <x14:dataValidation type="list" allowBlank="1" showInputMessage="1" showErrorMessage="1" xr:uid="{BC2F6C2B-A5C7-4D3D-B394-756A2FF18391}">
          <x14:formula1>
            <xm:f>'Set Values'!$EW$64:$EW$73</xm:f>
          </x14:formula1>
          <xm:sqref>CP15</xm:sqref>
        </x14:dataValidation>
        <x14:dataValidation type="list" allowBlank="1" showInputMessage="1" showErrorMessage="1" xr:uid="{A55EA79B-3DBB-4EB4-A17A-42927D397879}">
          <x14:formula1>
            <xm:f>'Set Values'!$EX$64:$EX$73</xm:f>
          </x14:formula1>
          <xm:sqref>CQ15</xm:sqref>
        </x14:dataValidation>
        <x14:dataValidation type="list" allowBlank="1" showInputMessage="1" showErrorMessage="1" xr:uid="{8D39EAC0-028D-4F2E-94BC-74ECBE51C6F6}">
          <x14:formula1>
            <xm:f>'Set Values'!$EY$64:$EY$73</xm:f>
          </x14:formula1>
          <xm:sqref>CR15</xm:sqref>
        </x14:dataValidation>
        <x14:dataValidation type="list" allowBlank="1" showInputMessage="1" showErrorMessage="1" xr:uid="{D235BAAE-FA6D-4B48-9FF9-E626342173D8}">
          <x14:formula1>
            <xm:f>'Set Values'!$EZ$64:$EZ$73</xm:f>
          </x14:formula1>
          <xm:sqref>CS15</xm:sqref>
        </x14:dataValidation>
        <x14:dataValidation type="list" allowBlank="1" showInputMessage="1" showErrorMessage="1" xr:uid="{48539DC3-F643-4C09-A719-CAD8838DD430}">
          <x14:formula1>
            <xm:f>'Set Values'!$FA$64:$FA$73</xm:f>
          </x14:formula1>
          <xm:sqref>CT15</xm:sqref>
        </x14:dataValidation>
        <x14:dataValidation type="list" allowBlank="1" showInputMessage="1" showErrorMessage="1" xr:uid="{1714FB97-2FBA-415D-8166-E0FFAF82D8FD}">
          <x14:formula1>
            <xm:f>'Set Values'!$FC$64:$FC$73</xm:f>
          </x14:formula1>
          <xm:sqref>CV15</xm:sqref>
        </x14:dataValidation>
        <x14:dataValidation type="list" allowBlank="1" showInputMessage="1" showErrorMessage="1" xr:uid="{F7C16A5A-E6EC-4479-A35D-AAF4916E8A2B}">
          <x14:formula1>
            <xm:f>'Set Values'!$FD$64:$FD$73</xm:f>
          </x14:formula1>
          <xm:sqref>CW15</xm:sqref>
        </x14:dataValidation>
        <x14:dataValidation type="list" allowBlank="1" showInputMessage="1" showErrorMessage="1" xr:uid="{D0E196C5-83B1-4F0E-839E-0A2ED8073E92}">
          <x14:formula1>
            <xm:f>'Set Values'!$FE$64:$FE$73</xm:f>
          </x14:formula1>
          <xm:sqref>CX15</xm:sqref>
        </x14:dataValidation>
        <x14:dataValidation type="list" allowBlank="1" showInputMessage="1" showErrorMessage="1" xr:uid="{020FF887-1FE3-4AA7-9B00-833089E72C46}">
          <x14:formula1>
            <xm:f>'Set Values'!$FF$64:$FF$73</xm:f>
          </x14:formula1>
          <xm:sqref>CY15</xm:sqref>
        </x14:dataValidation>
        <x14:dataValidation type="list" allowBlank="1" showInputMessage="1" showErrorMessage="1" xr:uid="{1BB36F61-68D0-4A7D-9663-093418335659}">
          <x14:formula1>
            <xm:f>'Set Values'!$FG$64:$FG$73</xm:f>
          </x14:formula1>
          <xm:sqref>CZ15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1A5078E2BA6EE4408A7A96E82B6FE10B" ma:contentTypeVersion="36" ma:contentTypeDescription="This is the Custom Document Type for use by DHCS" ma:contentTypeScope="" ma:versionID="8585eb276f3cbab62ed1c7b10792d40f">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12</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Dental Services</TermName>
          <TermId xmlns="http://schemas.microsoft.com/office/infopath/2007/PartnerControls">af3875a3-6e7e-4cf7-99fc-8e11a8b4112c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DHCSDOC-1752074943-2543</_dlc_DocId>
    <_dlc_DocIdUrl xmlns="69bc34b3-1921-46c7-8c7a-d18363374b4b">
      <Url>http://dhcsgovstaging:88/formsandpubs/_layouts/15/DocIdRedir.aspx?ID=DHCSDOC-1752074943-2543</Url>
      <Description>DHCSDOC-1752074943-2543</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DAED53F-9025-47C8-A74F-B0FF795D4B1F}"/>
</file>

<file path=customXml/itemProps2.xml><?xml version="1.0" encoding="utf-8"?>
<ds:datastoreItem xmlns:ds="http://schemas.openxmlformats.org/officeDocument/2006/customXml" ds:itemID="{D3D8E59B-BF42-402C-8054-ADAE42B327B5}">
  <ds:schemaRefs>
    <ds:schemaRef ds:uri="3cc184d0-d6d8-4b3e-81f9-14a1aa919e07"/>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purl.org/dc/terms/"/>
    <ds:schemaRef ds:uri="http://purl.org/dc/dcmitype/"/>
    <ds:schemaRef ds:uri="http://schemas.openxmlformats.org/package/2006/metadata/core-properties"/>
    <ds:schemaRef ds:uri="e45a020c-1bbc-4654-8392-c1e1f5f61492"/>
    <ds:schemaRef ds:uri="http://www.w3.org/XML/1998/namespace"/>
  </ds:schemaRefs>
</ds:datastoreItem>
</file>

<file path=customXml/itemProps3.xml><?xml version="1.0" encoding="utf-8"?>
<ds:datastoreItem xmlns:ds="http://schemas.openxmlformats.org/officeDocument/2006/customXml" ds:itemID="{5F931835-44FF-42EE-BC92-8D3B99DADF7F}">
  <ds:schemaRefs>
    <ds:schemaRef ds:uri="http://schemas.microsoft.com/sharepoint/v3/contenttype/forms"/>
  </ds:schemaRefs>
</ds:datastoreItem>
</file>

<file path=customXml/itemProps4.xml><?xml version="1.0" encoding="utf-8"?>
<ds:datastoreItem xmlns:ds="http://schemas.openxmlformats.org/officeDocument/2006/customXml" ds:itemID="{BFAE5419-58B2-436C-AC9D-E6A85932F24D}"/>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74</vt:i4>
      </vt:variant>
    </vt:vector>
  </HeadingPairs>
  <TitlesOfParts>
    <vt:vector size="90" baseType="lpstr">
      <vt:lpstr>Start here</vt:lpstr>
      <vt:lpstr>Instructions</vt:lpstr>
      <vt:lpstr>I_State and program information</vt:lpstr>
      <vt:lpstr>II_Program-level standards</vt:lpstr>
      <vt:lpstr>III_Plan comp 438.68 {Plan 1}</vt:lpstr>
      <vt:lpstr>III_Plan comp 438.68 {Plan 2}</vt:lpstr>
      <vt:lpstr>III_Plan comp 438.68 {Plan 3}</vt:lpstr>
      <vt:lpstr>III_Plan comp 438.68 {Plan 4}</vt:lpstr>
      <vt:lpstr>III_Plan comp 438.68 {Plan 5}</vt:lpstr>
      <vt:lpstr>III_Plan comp 438.68 {Plan 6}</vt:lpstr>
      <vt:lpstr>III_Plan comp 438.68 {Plan 7}</vt:lpstr>
      <vt:lpstr>III_Plan comp 438.68 {Plan 8}</vt:lpstr>
      <vt:lpstr>III_Plan comp 438.68 {Plan 9}</vt:lpstr>
      <vt:lpstr>III_Plan comp 438.68 {Plan 10}</vt:lpstr>
      <vt:lpstr>III_Plan comp 438.206 All plans</vt:lpstr>
      <vt:lpstr>Set Values</vt:lpstr>
      <vt:lpstr>analysismethod1</vt:lpstr>
      <vt:lpstr>analysismethod10</vt:lpstr>
      <vt:lpstr>analysismethod11</vt:lpstr>
      <vt:lpstr>analysismethod2</vt:lpstr>
      <vt:lpstr>analysismethod3</vt:lpstr>
      <vt:lpstr>analysismethod4</vt:lpstr>
      <vt:lpstr>analysismethod5</vt:lpstr>
      <vt:lpstr>analysismethod6</vt:lpstr>
      <vt:lpstr>analysismethod7</vt:lpstr>
      <vt:lpstr>analysismethod8</vt:lpstr>
      <vt:lpstr>analysismethod9</vt:lpstr>
      <vt:lpstr>benefits</vt:lpstr>
      <vt:lpstr>composition</vt:lpstr>
      <vt:lpstr>dsreq1</vt:lpstr>
      <vt:lpstr>dsreq2</vt:lpstr>
      <vt:lpstr>dsreq3</vt:lpstr>
      <vt:lpstr>dsreq4</vt:lpstr>
      <vt:lpstr>dsreq5</vt:lpstr>
      <vt:lpstr>dsreq6</vt:lpstr>
      <vt:lpstr>dsreq7</vt:lpstr>
      <vt:lpstr>enrollment</vt:lpstr>
      <vt:lpstr>furnish1</vt:lpstr>
      <vt:lpstr>furnish2</vt:lpstr>
      <vt:lpstr>furnish3</vt:lpstr>
      <vt:lpstr>furnish4</vt:lpstr>
      <vt:lpstr>furnish5</vt:lpstr>
      <vt:lpstr>furnish6</vt:lpstr>
      <vt:lpstr>geographic</vt:lpstr>
      <vt:lpstr>otherreq1</vt:lpstr>
      <vt:lpstr>otherreq2</vt:lpstr>
      <vt:lpstr>otherreq3</vt:lpstr>
      <vt:lpstr>otherreq4</vt:lpstr>
      <vt:lpstr>payments</vt:lpstr>
      <vt:lpstr>plan1</vt:lpstr>
      <vt:lpstr>plan10</vt:lpstr>
      <vt:lpstr>plan11</vt:lpstr>
      <vt:lpstr>plan12</vt:lpstr>
      <vt:lpstr>plan13</vt:lpstr>
      <vt:lpstr>plan14</vt:lpstr>
      <vt:lpstr>plan15</vt:lpstr>
      <vt:lpstr>plan16</vt:lpstr>
      <vt:lpstr>plan17</vt:lpstr>
      <vt:lpstr>plan18</vt:lpstr>
      <vt:lpstr>plan19</vt:lpstr>
      <vt:lpstr>plan2</vt:lpstr>
      <vt:lpstr>plan20</vt:lpstr>
      <vt:lpstr>plan21</vt:lpstr>
      <vt:lpstr>plan22</vt:lpstr>
      <vt:lpstr>plan23</vt:lpstr>
      <vt:lpstr>plan24</vt:lpstr>
      <vt:lpstr>plan25</vt:lpstr>
      <vt:lpstr>plan26</vt:lpstr>
      <vt:lpstr>plan27</vt:lpstr>
      <vt:lpstr>plan28</vt:lpstr>
      <vt:lpstr>plan29</vt:lpstr>
      <vt:lpstr>plan3</vt:lpstr>
      <vt:lpstr>plan30</vt:lpstr>
      <vt:lpstr>plan31</vt:lpstr>
      <vt:lpstr>plan32</vt:lpstr>
      <vt:lpstr>plan33</vt:lpstr>
      <vt:lpstr>plan34</vt:lpstr>
      <vt:lpstr>plan35</vt:lpstr>
      <vt:lpstr>plan4</vt:lpstr>
      <vt:lpstr>plan5</vt:lpstr>
      <vt:lpstr>plan6</vt:lpstr>
      <vt:lpstr>plan7</vt:lpstr>
      <vt:lpstr>plan8</vt:lpstr>
      <vt:lpstr>plan9</vt:lpstr>
      <vt:lpstr>PlanList</vt:lpstr>
      <vt:lpstr>SectionE_AnalysisMethods</vt:lpstr>
      <vt:lpstr>services</vt:lpstr>
      <vt:lpstr>StateSelectedAnalysisMethods</vt:lpstr>
      <vt:lpstr>TitleRegion3.A13.CZ18.3</vt:lpstr>
      <vt:lpstr>TitleRegion3.A4.E10.2</vt:lpstr>
    </vt:vector>
  </TitlesOfParts>
  <Manager/>
  <Company>Mathematica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 Access and Network Adequacy Assurances Reporting Dental</dc:title>
  <dc:subject>A tool for states to submit to CMCS an assurance that their Medicaid managed care plans comply with state access and network adequacy standards as required under 42 CFR 438.207.</dc:subject>
  <dc:creator>Center for Medicaid and CHIP Services (CMCS)</dc:creator>
  <cp:keywords>Medicaid managed care; network adequacy; access; availability of services; 42 CFR 438.207</cp:keywords>
  <dc:description/>
  <cp:lastModifiedBy>Gomez, Jasmine@DHCS</cp:lastModifiedBy>
  <cp:revision/>
  <dcterms:created xsi:type="dcterms:W3CDTF">2020-07-01T16:29:44Z</dcterms:created>
  <dcterms:modified xsi:type="dcterms:W3CDTF">2025-10-27T17:41:09Z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0x010100EEE380F46F125946A8B4C4C90D9FFCDC001A5078E2BA6EE4408A7A96E82B6FE10B</vt:lpwstr>
  </property>
  <property fmtid="{D5CDD505-2E9C-101B-9397-08002B2CF9AE}" pid="3" name="_dlc_DocIdItemGuid">
    <vt:lpwstr>9feb4424-fb53-4453-9163-b12d6b8e6beb</vt:lpwstr>
  </property>
  <property fmtid="{D5CDD505-2E9C-101B-9397-08002B2CF9AE}" pid="4" name="MediaServiceImageTags">
    <vt:lpwstr/>
  </property>
  <property fmtid="{D5CDD505-2E9C-101B-9397-08002B2CF9AE}" pid="5" name="Division">
    <vt:lpwstr>12;#Medi-Cal Dental Services|af3875a3-6e7e-4cf7-99fc-8e11a8b4112c</vt:lpwstr>
  </property>
</Properties>
</file>