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Z3/9OEfF96CIStYcN3r9Kh0pmtnQyXaFjFyTP9z0J3r/mUyt3H11CURQgpxlHtSPXUi+eDwsYmVdGfQeaP1tKw==" workbookSaltValue="Urb+iOlcdTMwH1+LOdw65w==" workbookSpinCount="100000" lockStructure="1"/>
  <bookViews>
    <workbookView xWindow="0" yWindow="0" windowWidth="28800" windowHeight="11475"/>
  </bookViews>
  <sheets>
    <sheet name="Supplemental Chart 2" sheetId="2" r:id="rId1"/>
  </sheets>
  <definedNames>
    <definedName name="_xlnm.Print_Area" localSheetId="0">'Supplemental Chart 2'!$A$1:$R$98</definedName>
    <definedName name="_xlnm.Print_Titles" localSheetId="0">'Supplemental Chart 2'!$1:$4</definedName>
    <definedName name="TitleRegion1.a6.r43.1">'Supplemental Chart 2'!$A$6</definedName>
    <definedName name="TitleRegion2.a53.90.1">'Supplemental Chart 2'!$A$52</definedName>
    <definedName name="TitleRegion3.a99.r138.1">'Supplemental Chart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7" i="2" l="1"/>
  <c r="L87" i="2"/>
  <c r="K87" i="2"/>
  <c r="J87" i="2"/>
  <c r="H87" i="2"/>
  <c r="G87" i="2"/>
  <c r="F87" i="2"/>
  <c r="E87" i="2"/>
  <c r="M44" i="2" l="1"/>
  <c r="L44" i="2"/>
  <c r="K44" i="2"/>
  <c r="J44" i="2"/>
  <c r="H44" i="2"/>
  <c r="G44" i="2"/>
  <c r="F44" i="2"/>
  <c r="E44" i="2"/>
  <c r="M90" i="2"/>
  <c r="L90" i="2"/>
  <c r="K90" i="2"/>
  <c r="J90" i="2"/>
  <c r="E90" i="2"/>
  <c r="F90" i="2"/>
  <c r="G90" i="2"/>
  <c r="H90" i="2"/>
  <c r="O78" i="2"/>
  <c r="P78" i="2"/>
  <c r="Q78" i="2"/>
  <c r="R78" i="2"/>
  <c r="I78" i="2"/>
  <c r="I77" i="2"/>
  <c r="I76" i="2"/>
  <c r="I75" i="2"/>
  <c r="I74" i="2"/>
  <c r="M73" i="2"/>
  <c r="L73" i="2"/>
  <c r="K73" i="2"/>
  <c r="J73" i="2"/>
  <c r="D78" i="2"/>
  <c r="D77" i="2"/>
  <c r="D76" i="2"/>
  <c r="D75" i="2"/>
  <c r="D74" i="2"/>
  <c r="D73" i="2" s="1"/>
  <c r="H73" i="2"/>
  <c r="G73" i="2"/>
  <c r="F73" i="2"/>
  <c r="E73" i="2"/>
  <c r="I32" i="2"/>
  <c r="I31" i="2"/>
  <c r="I30" i="2"/>
  <c r="I29" i="2"/>
  <c r="I28" i="2"/>
  <c r="M27" i="2"/>
  <c r="L27" i="2"/>
  <c r="K27" i="2"/>
  <c r="J27" i="2"/>
  <c r="H27" i="2"/>
  <c r="G27" i="2"/>
  <c r="F27" i="2"/>
  <c r="E27" i="2"/>
  <c r="D32" i="2"/>
  <c r="O32" i="2"/>
  <c r="P32" i="2"/>
  <c r="Q32" i="2"/>
  <c r="R32" i="2"/>
  <c r="I73" i="2" l="1"/>
  <c r="N78" i="2"/>
  <c r="N32" i="2"/>
  <c r="I27" i="2"/>
  <c r="I38" i="2"/>
  <c r="M89" i="2"/>
  <c r="L89" i="2"/>
  <c r="K89" i="2"/>
  <c r="J89" i="2"/>
  <c r="M88" i="2"/>
  <c r="L88" i="2"/>
  <c r="K88" i="2"/>
  <c r="J88" i="2"/>
  <c r="M43" i="2"/>
  <c r="L43" i="2"/>
  <c r="K43" i="2"/>
  <c r="J43" i="2"/>
  <c r="M42" i="2"/>
  <c r="L42" i="2"/>
  <c r="K42" i="2"/>
  <c r="J42" i="2"/>
  <c r="E88" i="2"/>
  <c r="F88" i="2"/>
  <c r="G88" i="2"/>
  <c r="H88" i="2"/>
  <c r="E89" i="2"/>
  <c r="F89" i="2"/>
  <c r="G89" i="2"/>
  <c r="H89" i="2"/>
  <c r="E42" i="2"/>
  <c r="F42" i="2"/>
  <c r="G42" i="2"/>
  <c r="H42" i="2"/>
  <c r="E43" i="2"/>
  <c r="F43" i="2"/>
  <c r="G43" i="2"/>
  <c r="H43" i="2"/>
  <c r="Q83" i="2"/>
  <c r="P83" i="2"/>
  <c r="O83" i="2"/>
  <c r="Q82" i="2"/>
  <c r="P82" i="2"/>
  <c r="O82" i="2"/>
  <c r="Q81" i="2"/>
  <c r="P81" i="2"/>
  <c r="O81" i="2"/>
  <c r="Q80" i="2"/>
  <c r="P80" i="2"/>
  <c r="O80" i="2"/>
  <c r="I83" i="2"/>
  <c r="D83" i="2"/>
  <c r="I82" i="2"/>
  <c r="D82" i="2"/>
  <c r="I81" i="2"/>
  <c r="D81" i="2"/>
  <c r="I80" i="2"/>
  <c r="D80" i="2"/>
  <c r="M79" i="2"/>
  <c r="L79" i="2"/>
  <c r="K79" i="2"/>
  <c r="J79" i="2"/>
  <c r="H79" i="2"/>
  <c r="G79" i="2"/>
  <c r="F79" i="2"/>
  <c r="P79" i="2" s="1"/>
  <c r="E79" i="2"/>
  <c r="I37" i="2"/>
  <c r="D37" i="2"/>
  <c r="I36" i="2"/>
  <c r="D36" i="2"/>
  <c r="I35" i="2"/>
  <c r="D35" i="2"/>
  <c r="I34" i="2"/>
  <c r="D34" i="2"/>
  <c r="M33" i="2"/>
  <c r="L33" i="2"/>
  <c r="K33" i="2"/>
  <c r="J33" i="2"/>
  <c r="H33" i="2"/>
  <c r="G33" i="2"/>
  <c r="F33" i="2"/>
  <c r="E33" i="2"/>
  <c r="O35" i="2"/>
  <c r="P35" i="2"/>
  <c r="Q35" i="2"/>
  <c r="R35" i="2"/>
  <c r="O36" i="2"/>
  <c r="P36" i="2"/>
  <c r="Q36" i="2"/>
  <c r="R36" i="2"/>
  <c r="N81" i="2" l="1"/>
  <c r="O79" i="2"/>
  <c r="N83" i="2"/>
  <c r="D79" i="2"/>
  <c r="I79" i="2"/>
  <c r="Q79" i="2"/>
  <c r="N82" i="2"/>
  <c r="N80" i="2"/>
  <c r="I33" i="2"/>
  <c r="N36" i="2"/>
  <c r="N35" i="2"/>
  <c r="D33" i="2"/>
  <c r="D38" i="2"/>
  <c r="I84" i="2"/>
  <c r="D84" i="2"/>
  <c r="N79" i="2" l="1"/>
  <c r="R77" i="2"/>
  <c r="Q77" i="2"/>
  <c r="P77" i="2"/>
  <c r="O77" i="2"/>
  <c r="R76" i="2"/>
  <c r="Q76" i="2"/>
  <c r="P76" i="2"/>
  <c r="O76" i="2"/>
  <c r="R75" i="2"/>
  <c r="Q75" i="2"/>
  <c r="P75" i="2"/>
  <c r="O75" i="2"/>
  <c r="R74" i="2"/>
  <c r="Q74" i="2"/>
  <c r="P74" i="2"/>
  <c r="O74" i="2"/>
  <c r="R72" i="2"/>
  <c r="Q72" i="2"/>
  <c r="P72" i="2"/>
  <c r="O72" i="2"/>
  <c r="I72" i="2"/>
  <c r="D72" i="2"/>
  <c r="R71" i="2"/>
  <c r="Q71" i="2"/>
  <c r="P71" i="2"/>
  <c r="O71" i="2"/>
  <c r="I71" i="2"/>
  <c r="D71" i="2"/>
  <c r="M70" i="2"/>
  <c r="L70" i="2"/>
  <c r="K70" i="2"/>
  <c r="J70" i="2"/>
  <c r="H70" i="2"/>
  <c r="G70" i="2"/>
  <c r="F70" i="2"/>
  <c r="E70" i="2"/>
  <c r="I85" i="2"/>
  <c r="D85" i="2"/>
  <c r="I39" i="2"/>
  <c r="D39" i="2"/>
  <c r="D44" i="2" s="1"/>
  <c r="D40" i="2"/>
  <c r="R31" i="2"/>
  <c r="Q31" i="2"/>
  <c r="P31" i="2"/>
  <c r="O31" i="2"/>
  <c r="D31" i="2"/>
  <c r="R30" i="2"/>
  <c r="Q30" i="2"/>
  <c r="P30" i="2"/>
  <c r="O30" i="2"/>
  <c r="D30" i="2"/>
  <c r="R29" i="2"/>
  <c r="Q29" i="2"/>
  <c r="P29" i="2"/>
  <c r="O29" i="2"/>
  <c r="D29" i="2"/>
  <c r="R28" i="2"/>
  <c r="Q28" i="2"/>
  <c r="P28" i="2"/>
  <c r="O28" i="2"/>
  <c r="D28" i="2"/>
  <c r="M24" i="2"/>
  <c r="L24" i="2"/>
  <c r="K24" i="2"/>
  <c r="J24" i="2"/>
  <c r="I26" i="2"/>
  <c r="H24" i="2"/>
  <c r="G24" i="2"/>
  <c r="F24" i="2"/>
  <c r="E24" i="2"/>
  <c r="D26" i="2"/>
  <c r="O26" i="2"/>
  <c r="P26" i="2"/>
  <c r="Q26" i="2"/>
  <c r="R26" i="2"/>
  <c r="D27" i="2" l="1"/>
  <c r="Q70" i="2"/>
  <c r="O27" i="2"/>
  <c r="O73" i="2"/>
  <c r="P73" i="2"/>
  <c r="D70" i="2"/>
  <c r="Q73" i="2"/>
  <c r="R70" i="2"/>
  <c r="R73" i="2"/>
  <c r="N76" i="2"/>
  <c r="N74" i="2"/>
  <c r="N75" i="2"/>
  <c r="N77" i="2"/>
  <c r="I70" i="2"/>
  <c r="N72" i="2"/>
  <c r="N71" i="2"/>
  <c r="O70" i="2"/>
  <c r="P70" i="2"/>
  <c r="N30" i="2"/>
  <c r="R27" i="2"/>
  <c r="Q27" i="2"/>
  <c r="P27" i="2"/>
  <c r="N31" i="2"/>
  <c r="N29" i="2"/>
  <c r="N28" i="2"/>
  <c r="N26" i="2"/>
  <c r="N70" i="2" l="1"/>
  <c r="N73" i="2"/>
  <c r="N27" i="2"/>
  <c r="R86" i="2" l="1"/>
  <c r="Q86" i="2"/>
  <c r="P86" i="2"/>
  <c r="O86" i="2"/>
  <c r="I86" i="2"/>
  <c r="I90" i="2" s="1"/>
  <c r="D86" i="2"/>
  <c r="D90" i="2" s="1"/>
  <c r="R83" i="2"/>
  <c r="R80" i="2"/>
  <c r="I40" i="2"/>
  <c r="I44" i="2" s="1"/>
  <c r="R37" i="2"/>
  <c r="Q37" i="2"/>
  <c r="P37" i="2"/>
  <c r="O37" i="2"/>
  <c r="R34" i="2"/>
  <c r="Q34" i="2"/>
  <c r="P34" i="2"/>
  <c r="O34" i="2"/>
  <c r="R79" i="2" l="1"/>
  <c r="R84" i="2"/>
  <c r="O43" i="2"/>
  <c r="R44" i="2"/>
  <c r="Q44" i="2"/>
  <c r="O44" i="2"/>
  <c r="P44" i="2"/>
  <c r="Q84" i="2"/>
  <c r="Q43" i="2"/>
  <c r="P43" i="2"/>
  <c r="R43" i="2"/>
  <c r="O42" i="2"/>
  <c r="P42" i="2"/>
  <c r="Q42" i="2"/>
  <c r="R42" i="2"/>
  <c r="R85" i="2"/>
  <c r="N86" i="2"/>
  <c r="P85" i="2"/>
  <c r="Q85" i="2"/>
  <c r="O85" i="2"/>
  <c r="O84" i="2"/>
  <c r="P84" i="2"/>
  <c r="O38" i="2"/>
  <c r="Q39" i="2"/>
  <c r="R39" i="2"/>
  <c r="P38" i="2"/>
  <c r="O33" i="2"/>
  <c r="Q38" i="2"/>
  <c r="P33" i="2"/>
  <c r="R38" i="2"/>
  <c r="O39" i="2"/>
  <c r="Q33" i="2"/>
  <c r="P39" i="2"/>
  <c r="N37" i="2"/>
  <c r="N34" i="2"/>
  <c r="R33" i="2"/>
  <c r="I25" i="2"/>
  <c r="I24" i="2" s="1"/>
  <c r="D25" i="2"/>
  <c r="D24" i="2" s="1"/>
  <c r="I23" i="2"/>
  <c r="D23" i="2"/>
  <c r="I22" i="2"/>
  <c r="D22" i="2"/>
  <c r="I21" i="2"/>
  <c r="D21" i="2"/>
  <c r="I20" i="2"/>
  <c r="D20" i="2"/>
  <c r="I18" i="2"/>
  <c r="D18" i="2"/>
  <c r="I17" i="2"/>
  <c r="D17" i="2"/>
  <c r="I16" i="2"/>
  <c r="D16" i="2"/>
  <c r="I15" i="2"/>
  <c r="D15" i="2"/>
  <c r="I13" i="2"/>
  <c r="D13" i="2"/>
  <c r="I12" i="2"/>
  <c r="D12" i="2"/>
  <c r="I11" i="2"/>
  <c r="D11" i="2"/>
  <c r="I10" i="2"/>
  <c r="I42" i="2" s="1"/>
  <c r="D10" i="2"/>
  <c r="D56" i="2"/>
  <c r="I69" i="2"/>
  <c r="D69" i="2"/>
  <c r="I68" i="2"/>
  <c r="D68" i="2"/>
  <c r="I67" i="2"/>
  <c r="D67" i="2"/>
  <c r="I66" i="2"/>
  <c r="D66" i="2"/>
  <c r="I62" i="2"/>
  <c r="I64" i="2"/>
  <c r="I63" i="2"/>
  <c r="I61" i="2"/>
  <c r="D64" i="2"/>
  <c r="D63" i="2"/>
  <c r="D62" i="2"/>
  <c r="D61" i="2"/>
  <c r="I59" i="2"/>
  <c r="I58" i="2"/>
  <c r="I57" i="2"/>
  <c r="I56" i="2"/>
  <c r="D59" i="2"/>
  <c r="D58" i="2"/>
  <c r="D57" i="2"/>
  <c r="R69" i="2"/>
  <c r="Q69" i="2"/>
  <c r="P69" i="2"/>
  <c r="O69" i="2"/>
  <c r="R68" i="2"/>
  <c r="Q68" i="2"/>
  <c r="P68" i="2"/>
  <c r="O68" i="2"/>
  <c r="R67" i="2"/>
  <c r="Q67" i="2"/>
  <c r="P67" i="2"/>
  <c r="O67" i="2"/>
  <c r="R66" i="2"/>
  <c r="Q66" i="2"/>
  <c r="P66" i="2"/>
  <c r="O66" i="2"/>
  <c r="R64" i="2"/>
  <c r="Q64" i="2"/>
  <c r="P64" i="2"/>
  <c r="O64" i="2"/>
  <c r="R63" i="2"/>
  <c r="Q63" i="2"/>
  <c r="P63" i="2"/>
  <c r="O63" i="2"/>
  <c r="R62" i="2"/>
  <c r="Q62" i="2"/>
  <c r="P62" i="2"/>
  <c r="O62" i="2"/>
  <c r="R61" i="2"/>
  <c r="Q61" i="2"/>
  <c r="P61" i="2"/>
  <c r="O61" i="2"/>
  <c r="R59" i="2"/>
  <c r="Q59" i="2"/>
  <c r="P59" i="2"/>
  <c r="O59" i="2"/>
  <c r="R58" i="2"/>
  <c r="Q58" i="2"/>
  <c r="P58" i="2"/>
  <c r="O58" i="2"/>
  <c r="R57" i="2"/>
  <c r="Q57" i="2"/>
  <c r="P57" i="2"/>
  <c r="O57" i="2"/>
  <c r="R56" i="2"/>
  <c r="Q56" i="2"/>
  <c r="P56" i="2"/>
  <c r="O56" i="2"/>
  <c r="R40" i="2"/>
  <c r="Q40" i="2"/>
  <c r="P40" i="2"/>
  <c r="O40"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D42" i="2" l="1"/>
  <c r="D43" i="2"/>
  <c r="I43" i="2"/>
  <c r="I88" i="2"/>
  <c r="I89" i="2"/>
  <c r="D89" i="2"/>
  <c r="D88" i="2"/>
  <c r="N84" i="2"/>
  <c r="N44" i="2"/>
  <c r="N85" i="2"/>
  <c r="N63" i="2"/>
  <c r="N57" i="2"/>
  <c r="N39" i="2"/>
  <c r="N38" i="2"/>
  <c r="N33" i="2"/>
  <c r="N58" i="2"/>
  <c r="N61" i="2"/>
  <c r="N68" i="2"/>
  <c r="N21" i="2"/>
  <c r="N12" i="2"/>
  <c r="N64" i="2"/>
  <c r="N23" i="2"/>
  <c r="N56" i="2"/>
  <c r="N66" i="2"/>
  <c r="N17" i="2"/>
  <c r="N22" i="2"/>
  <c r="N20" i="2"/>
  <c r="N69" i="2"/>
  <c r="N15" i="2"/>
  <c r="N62" i="2"/>
  <c r="N59" i="2"/>
  <c r="N67" i="2"/>
  <c r="N25" i="2"/>
  <c r="N18" i="2"/>
  <c r="N13" i="2"/>
  <c r="N16" i="2"/>
  <c r="N42" i="2" l="1"/>
  <c r="N43" i="2"/>
  <c r="M65" i="2"/>
  <c r="L65" i="2"/>
  <c r="K65" i="2"/>
  <c r="J65" i="2"/>
  <c r="I65" i="2"/>
  <c r="H65" i="2"/>
  <c r="G65" i="2"/>
  <c r="F65" i="2"/>
  <c r="E65" i="2"/>
  <c r="D65" i="2"/>
  <c r="M60" i="2"/>
  <c r="L60" i="2"/>
  <c r="K60" i="2"/>
  <c r="J60" i="2"/>
  <c r="I60" i="2"/>
  <c r="H60" i="2"/>
  <c r="G60" i="2"/>
  <c r="F60" i="2"/>
  <c r="E60" i="2"/>
  <c r="D60" i="2"/>
  <c r="M55" i="2"/>
  <c r="L55" i="2"/>
  <c r="K55" i="2"/>
  <c r="J55" i="2"/>
  <c r="I55" i="2"/>
  <c r="H55" i="2"/>
  <c r="G55" i="2"/>
  <c r="F55" i="2"/>
  <c r="E55" i="2"/>
  <c r="D55" i="2"/>
  <c r="D87" i="2" s="1"/>
  <c r="M19" i="2"/>
  <c r="L19" i="2"/>
  <c r="K19" i="2"/>
  <c r="J19" i="2"/>
  <c r="I19" i="2"/>
  <c r="H19" i="2"/>
  <c r="G19" i="2"/>
  <c r="F19" i="2"/>
  <c r="E19" i="2"/>
  <c r="D19" i="2"/>
  <c r="M14" i="2"/>
  <c r="L14" i="2"/>
  <c r="K14" i="2"/>
  <c r="J14" i="2"/>
  <c r="I14" i="2"/>
  <c r="H14" i="2"/>
  <c r="G14" i="2"/>
  <c r="F14" i="2"/>
  <c r="E14" i="2"/>
  <c r="D14" i="2"/>
  <c r="M9" i="2"/>
  <c r="M41" i="2" s="1"/>
  <c r="L9" i="2"/>
  <c r="L41" i="2" s="1"/>
  <c r="K9" i="2"/>
  <c r="K41" i="2" s="1"/>
  <c r="J9" i="2"/>
  <c r="J41" i="2" s="1"/>
  <c r="I9" i="2"/>
  <c r="H9" i="2"/>
  <c r="G9" i="2"/>
  <c r="F9" i="2"/>
  <c r="E9" i="2"/>
  <c r="I87" i="2" l="1"/>
  <c r="E41" i="2"/>
  <c r="F41" i="2"/>
  <c r="H41" i="2"/>
  <c r="G41" i="2"/>
  <c r="I41" i="2"/>
  <c r="O89" i="2"/>
  <c r="R19" i="2"/>
  <c r="R90" i="2"/>
  <c r="O9" i="2"/>
  <c r="P9" i="2"/>
  <c r="R24" i="2"/>
  <c r="R9" i="2"/>
  <c r="Q14" i="2"/>
  <c r="O90" i="2"/>
  <c r="O60" i="2"/>
  <c r="Q9" i="2"/>
  <c r="P14" i="2"/>
  <c r="R14" i="2"/>
  <c r="P90" i="2"/>
  <c r="P60" i="2"/>
  <c r="N65" i="2"/>
  <c r="O14" i="2"/>
  <c r="P19" i="2"/>
  <c r="Q19" i="2"/>
  <c r="Q90" i="2"/>
  <c r="O55" i="2"/>
  <c r="Q60" i="2"/>
  <c r="P55" i="2"/>
  <c r="R60" i="2"/>
  <c r="P89" i="2"/>
  <c r="Q55" i="2"/>
  <c r="R55" i="2"/>
  <c r="O65" i="2"/>
  <c r="O88" i="2"/>
  <c r="P88" i="2"/>
  <c r="R89" i="2"/>
  <c r="P65" i="2"/>
  <c r="P24" i="2"/>
  <c r="Q88" i="2"/>
  <c r="Q65" i="2"/>
  <c r="Q89" i="2"/>
  <c r="O24" i="2"/>
  <c r="O19" i="2"/>
  <c r="Q24" i="2"/>
  <c r="R88" i="2"/>
  <c r="R65" i="2"/>
  <c r="N24" i="2"/>
  <c r="N89" i="2"/>
  <c r="N60" i="2"/>
  <c r="N55" i="2"/>
  <c r="N88" i="2"/>
  <c r="N14" i="2"/>
  <c r="N19" i="2"/>
  <c r="P41" i="2" l="1"/>
  <c r="Q41" i="2"/>
  <c r="O41" i="2"/>
  <c r="R41" i="2"/>
  <c r="P87" i="2"/>
  <c r="R87" i="2"/>
  <c r="O87" i="2"/>
  <c r="Q87" i="2"/>
  <c r="N90" i="2"/>
  <c r="N87" i="2"/>
  <c r="N40" i="2" l="1"/>
  <c r="N11" i="2" l="1"/>
  <c r="D9" i="2"/>
  <c r="D41" i="2" s="1"/>
  <c r="N10" i="2"/>
  <c r="N41" i="2" l="1"/>
  <c r="N9" i="2"/>
</calcChain>
</file>

<file path=xl/sharedStrings.xml><?xml version="1.0" encoding="utf-8"?>
<sst xmlns="http://schemas.openxmlformats.org/spreadsheetml/2006/main" count="244" uniqueCount="72">
  <si>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</si>
  <si>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</si>
  <si>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</si>
  <si>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</si>
  <si>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</si>
  <si>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</si>
  <si>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</si>
  <si>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</si>
  <si>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</si>
  <si>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</si>
  <si>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</si>
  <si>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</si>
  <si>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</si>
  <si>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</si>
  <si>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</si>
  <si>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</si>
  <si>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</si>
  <si>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</si>
  <si>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</si>
  <si>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</si>
  <si>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</si>
  <si>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</si>
  <si>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</si>
  <si>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</si>
  <si>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</si>
  <si>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</si>
  <si>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</si>
  <si>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</si>
  <si>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</si>
  <si>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</si>
  <si>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OUTPATIENT DRUG FREE TREATMENT SERVICES </t>
  </si>
  <si>
    <t xml:space="preserve">Perinatal </t>
  </si>
  <si>
    <t>Amounts may differ due to rounding.</t>
  </si>
  <si>
    <t>Diff GF</t>
  </si>
  <si>
    <t>DRUG MEDI-CAL PROGRAM COST SETTLEMENT</t>
  </si>
  <si>
    <t>Diff FF</t>
  </si>
  <si>
    <t>OA 27</t>
  </si>
  <si>
    <t>DRUG MEDI-CAL ORGANIZED DELIVERY SYSTEM WAIVER*</t>
  </si>
  <si>
    <t>Base 57</t>
  </si>
  <si>
    <t>Base 58</t>
  </si>
  <si>
    <t>DRUG MEDI-CAL ANNUAL RATE ADJUSTMENT**</t>
  </si>
  <si>
    <t>Fiscal Year 2018-19, November 2018 Estimate Compared to Appropriation</t>
  </si>
  <si>
    <t>November 2018 POLICY CHANGE</t>
  </si>
  <si>
    <t>May 2018 (M18) Appropriation Estimate for FY 2018-19</t>
  </si>
  <si>
    <t>M18 TF</t>
  </si>
  <si>
    <t>M18 GF</t>
  </si>
  <si>
    <t>M18 FF</t>
  </si>
  <si>
    <t>M18 CF</t>
  </si>
  <si>
    <t xml:space="preserve">M18 CASELOAD </t>
  </si>
  <si>
    <t xml:space="preserve">N18 TF </t>
  </si>
  <si>
    <t>N18 GF</t>
  </si>
  <si>
    <t>N18 FF</t>
  </si>
  <si>
    <r>
      <t>N18 CF</t>
    </r>
    <r>
      <rPr>
        <b/>
        <vertAlign val="superscript"/>
        <sz val="12"/>
        <rFont val="Arial"/>
        <family val="2"/>
      </rPr>
      <t xml:space="preserve"> </t>
    </r>
  </si>
  <si>
    <t>N18 CASELOAD</t>
  </si>
  <si>
    <t>Base 56</t>
  </si>
  <si>
    <t>Base 59</t>
  </si>
  <si>
    <t>Regular 55</t>
  </si>
  <si>
    <t>Regular 201</t>
  </si>
  <si>
    <t>Regular 60</t>
  </si>
  <si>
    <t>OA 6</t>
  </si>
  <si>
    <t>RESIDENTIAL TREATMENT SERVICES*</t>
  </si>
  <si>
    <t>DRUG MEDI-CAL ORGANIZED DELIVERY SYSTEM WAIVER**</t>
  </si>
  <si>
    <t>DRUG MEDI-CAL ANNUAL RATE ADJUSTMENT***</t>
  </si>
  <si>
    <t>*The November 2018 Estimate made changes to the estimate methodology for Drug Medi-Cal Base Expenditures.  The Drug Medi-Cal base is estimated on a cash-basis using average monthly users, utilization, and rate.</t>
  </si>
  <si>
    <t xml:space="preserve">**The Drug Medi-Cal Organized Delivery System Waiver estimate does not include caseload; the estimate is based on county specific rates and estimated utilization. </t>
  </si>
  <si>
    <t>***The Drug Medi-Cal Annual Rate Adjustment policy change was not included in the Appropriation Estimate. In the November 2018 Estimate, the policy change was included to estimate the rate adjustments for FY 2018-19 and FY 2019-20.</t>
  </si>
  <si>
    <t>Fiscal Year 2018-19 compared to Fiscal Year 2019-20, November 2018 Estimate</t>
  </si>
  <si>
    <t xml:space="preserve">N18 CF </t>
  </si>
  <si>
    <t>Nov 2018 (N18) Estimate for FY 2018-19</t>
  </si>
  <si>
    <t>Nov 2018 (N18) Estimate for FY 2019-20</t>
  </si>
  <si>
    <t>General Fund</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</si>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</sst>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top style="thin">
        <color theme="4" tint="0.39997558519241921"/>
      </top>
      <bottom style="thin">
        <color theme="4" tint="0.39997558519241921"/>
      </bottom>
      <diagonal/>
    </border>
    <border>
      <left/>
      <right style="thin">
        <color auto="1"/>
      </right>
      <top style="thin">
        <color theme="4" tint="0.39997558519241921"/>
      </top>
      <bottom style="medium">
        <color indexed="64"/>
      </bottom>
      <diagonal/>
    </border>
    <border>
      <left/>
      <right style="thin">
        <color indexed="64"/>
      </right>
      <top style="thin">
        <color theme="4" tint="0.39997558519241921"/>
      </top>
      <bottom style="thin">
        <color theme="4" tint="0.39997558519241921"/>
      </bottom>
      <diagonal/>
    </border>
    <border>
      <left style="thin">
        <color indexed="64"/>
      </left>
      <right/>
      <top style="medium">
        <color indexed="64"/>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
      <left style="thin">
        <color indexed="64"/>
      </left>
      <right/>
      <top style="thin">
        <color theme="4" tint="0.39997558519241921"/>
      </top>
      <bottom/>
      <diagonal/>
    </border>
    <border>
      <left/>
      <right/>
      <top style="thin">
        <color theme="4" tint="0.39997558519241921"/>
      </top>
      <bottom/>
      <diagonal/>
    </border>
    <border>
      <left/>
      <right style="thin">
        <color indexed="64"/>
      </right>
      <top style="thin">
        <color theme="4" tint="0.39997558519241921"/>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5">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49" fontId="2" fillId="0" borderId="0" xfId="1" applyNumberFormat="1" applyFont="1" applyFill="1" applyAlignment="1" applyProtection="1">
      <alignment horizontal="left"/>
    </xf>
    <xf numFmtId="5" fontId="11" fillId="0" borderId="0" xfId="1"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5" fillId="0" borderId="8" xfId="1" applyFont="1" applyFill="1" applyBorder="1" applyAlignment="1" applyProtection="1">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4" fillId="0" borderId="0" xfId="1" applyNumberFormat="1" applyFont="1" applyFill="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13" xfId="1" applyFont="1" applyFill="1" applyBorder="1" applyAlignment="1" applyProtection="1">
      <alignment horizontal="left"/>
    </xf>
    <xf numFmtId="165" fontId="3" fillId="0" borderId="0" xfId="1" applyNumberFormat="1" applyFont="1" applyFill="1" applyBorder="1" applyAlignment="1" applyProtection="1">
      <alignment horizontal="left"/>
    </xf>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3" fillId="0" borderId="0" xfId="1" applyNumberFormat="1" applyFont="1" applyFill="1" applyBorder="1" applyAlignment="1"/>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5" xfId="1" applyNumberFormat="1" applyFont="1" applyFill="1" applyBorder="1" applyAlignment="1"/>
    <xf numFmtId="5" fontId="12" fillId="0" borderId="0" xfId="1" applyNumberFormat="1" applyFont="1" applyFill="1" applyBorder="1" applyAlignment="1"/>
    <xf numFmtId="164" fontId="12" fillId="0" borderId="4" xfId="3" applyNumberFormat="1" applyFont="1" applyFill="1" applyBorder="1" applyAlignment="1">
      <alignment horizontal="right" indent="1"/>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5" fontId="12" fillId="0" borderId="3" xfId="1" applyNumberFormat="1" applyFont="1" applyFill="1" applyBorder="1" applyAlignment="1"/>
    <xf numFmtId="5" fontId="12" fillId="0" borderId="2" xfId="1" applyNumberFormat="1" applyFont="1" applyFill="1" applyBorder="1" applyAlignment="1"/>
    <xf numFmtId="164" fontId="12" fillId="0" borderId="1" xfId="3" applyNumberFormat="1" applyFont="1" applyFill="1" applyBorder="1" applyAlignment="1">
      <alignment horizontal="right" indent="1"/>
    </xf>
    <xf numFmtId="0" fontId="3" fillId="0" borderId="14" xfId="1" applyFont="1" applyFill="1" applyBorder="1" applyAlignment="1" applyProtection="1">
      <alignment horizontal="left"/>
    </xf>
    <xf numFmtId="0" fontId="3" fillId="0" borderId="0" xfId="1" applyFont="1" applyFill="1" applyAlignment="1" applyProtection="1"/>
    <xf numFmtId="0" fontId="3" fillId="0" borderId="20" xfId="1" applyFont="1" applyFill="1" applyBorder="1" applyProtection="1"/>
    <xf numFmtId="0" fontId="4" fillId="0" borderId="14" xfId="1" applyFont="1" applyFill="1" applyBorder="1" applyProtection="1"/>
    <xf numFmtId="0" fontId="4" fillId="0" borderId="0" xfId="1" applyFont="1" applyFill="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2" fillId="0" borderId="4" xfId="1" applyFont="1" applyFill="1" applyBorder="1" applyProtection="1"/>
    <xf numFmtId="165" fontId="3" fillId="0" borderId="18" xfId="1" applyNumberFormat="1" applyFont="1" applyFill="1" applyBorder="1" applyAlignment="1" applyProtection="1">
      <alignment horizontal="left"/>
    </xf>
    <xf numFmtId="0" fontId="2" fillId="0" borderId="17" xfId="1" applyFont="1" applyFill="1" applyBorder="1" applyProtection="1"/>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0" fontId="1" fillId="0" borderId="0" xfId="1"/>
    <xf numFmtId="165" fontId="12" fillId="0" borderId="0" xfId="1" applyNumberFormat="1" applyFont="1" applyFill="1" applyAlignment="1">
      <alignment horizontal="left"/>
    </xf>
    <xf numFmtId="5" fontId="15" fillId="0" borderId="0" xfId="1" applyNumberFormat="1" applyFont="1" applyAlignment="1"/>
    <xf numFmtId="0" fontId="15" fillId="0" borderId="0" xfId="1" applyFont="1"/>
    <xf numFmtId="164" fontId="2" fillId="0" borderId="0" xfId="2" applyNumberFormat="1" applyFont="1"/>
    <xf numFmtId="0" fontId="4" fillId="3" borderId="0" xfId="1" applyFont="1" applyFill="1" applyProtection="1">
      <protection locked="0"/>
    </xf>
    <xf numFmtId="0" fontId="4" fillId="2" borderId="0" xfId="1" applyFont="1" applyFill="1" applyBorder="1" applyProtection="1">
      <protection locked="0"/>
    </xf>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164" fontId="13" fillId="0" borderId="4" xfId="3" applyNumberFormat="1" applyFont="1" applyFill="1" applyBorder="1" applyAlignment="1" applyProtection="1">
      <alignment horizontal="right" indent="1"/>
      <protection locked="0"/>
    </xf>
    <xf numFmtId="5" fontId="13" fillId="0" borderId="5" xfId="1" applyNumberFormat="1" applyFont="1" applyFill="1" applyBorder="1" applyAlignment="1"/>
    <xf numFmtId="164" fontId="13" fillId="0" borderId="4" xfId="3" applyNumberFormat="1" applyFont="1" applyFill="1" applyBorder="1" applyAlignment="1">
      <alignment horizontal="right" indent="1"/>
    </xf>
    <xf numFmtId="165" fontId="10" fillId="0" borderId="0" xfId="1" applyNumberFormat="1" applyFont="1" applyFill="1" applyBorder="1" applyProtection="1"/>
    <xf numFmtId="164" fontId="3" fillId="0" borderId="0" xfId="5" applyNumberFormat="1" applyFont="1" applyFill="1" applyBorder="1" applyAlignment="1" applyProtection="1">
      <protection locked="0"/>
    </xf>
    <xf numFmtId="165" fontId="10" fillId="0" borderId="13" xfId="1" applyNumberFormat="1" applyFont="1" applyFill="1" applyBorder="1" applyProtection="1"/>
    <xf numFmtId="0" fontId="6" fillId="0" borderId="0" xfId="1" applyFont="1" applyFill="1" applyAlignment="1" applyProtection="1">
      <alignment horizontal="left"/>
      <protection locked="0"/>
    </xf>
    <xf numFmtId="5" fontId="4" fillId="0" borderId="0" xfId="1" applyNumberFormat="1" applyFont="1" applyFill="1" applyAlignment="1" applyProtection="1"/>
    <xf numFmtId="164" fontId="4" fillId="0" borderId="0" xfId="2" applyNumberFormat="1" applyFont="1" applyFill="1" applyProtection="1"/>
    <xf numFmtId="0" fontId="14" fillId="0" borderId="0" xfId="1" applyFont="1" applyFill="1" applyAlignment="1">
      <alignment horizontal="right"/>
    </xf>
    <xf numFmtId="0" fontId="14" fillId="0" borderId="0" xfId="1" applyFont="1" applyFill="1" applyProtection="1"/>
    <xf numFmtId="5" fontId="14" fillId="0" borderId="0" xfId="1" applyNumberFormat="1" applyFont="1" applyFill="1" applyAlignment="1" applyProtection="1"/>
    <xf numFmtId="5" fontId="11" fillId="0" borderId="0" xfId="1" applyNumberFormat="1" applyFont="1" applyFill="1" applyAlignment="1" applyProtection="1"/>
    <xf numFmtId="0" fontId="11" fillId="0" borderId="0" xfId="1" applyFont="1" applyFill="1" applyAlignment="1" applyProtection="1"/>
    <xf numFmtId="164" fontId="2" fillId="0" borderId="0" xfId="2" applyNumberFormat="1" applyFont="1" applyFill="1" applyAlignment="1" applyProtection="1"/>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164" fontId="8" fillId="0" borderId="1" xfId="2" applyNumberFormat="1" applyFont="1" applyFill="1" applyBorder="1" applyAlignment="1" applyProtection="1">
      <alignment horizontal="center"/>
      <protection locked="0"/>
    </xf>
    <xf numFmtId="0" fontId="2" fillId="0" borderId="21" xfId="1" applyNumberFormat="1" applyFont="1" applyFill="1" applyBorder="1" applyAlignment="1" applyProtection="1">
      <protection locked="0"/>
    </xf>
    <xf numFmtId="0" fontId="2" fillId="0" borderId="22" xfId="1" applyNumberFormat="1" applyFont="1" applyFill="1" applyBorder="1" applyAlignment="1" applyProtection="1">
      <protection locked="0"/>
    </xf>
    <xf numFmtId="0" fontId="3" fillId="0" borderId="13" xfId="1" applyNumberFormat="1" applyFont="1" applyFill="1" applyBorder="1" applyAlignment="1" applyProtection="1">
      <protection locked="0"/>
    </xf>
    <xf numFmtId="0" fontId="3" fillId="0" borderId="0" xfId="1" applyNumberFormat="1" applyFont="1" applyFill="1" applyBorder="1" applyAlignment="1" applyProtection="1">
      <protection locked="0"/>
    </xf>
    <xf numFmtId="0" fontId="2" fillId="0" borderId="0" xfId="1" applyNumberFormat="1" applyFont="1" applyFill="1" applyBorder="1" applyAlignment="1" applyProtection="1">
      <protection locked="0"/>
    </xf>
    <xf numFmtId="0" fontId="2" fillId="0" borderId="27" xfId="1" applyNumberFormat="1" applyFont="1" applyFill="1" applyBorder="1" applyAlignment="1">
      <alignment horizontal="left"/>
    </xf>
    <xf numFmtId="0" fontId="3" fillId="0" borderId="28" xfId="1" applyNumberFormat="1" applyFont="1" applyFill="1" applyBorder="1" applyAlignment="1">
      <alignment horizontal="left"/>
    </xf>
    <xf numFmtId="0" fontId="3" fillId="0" borderId="29" xfId="1" applyNumberFormat="1" applyFont="1" applyFill="1" applyBorder="1" applyAlignment="1">
      <alignment horizontal="left"/>
    </xf>
    <xf numFmtId="5" fontId="3" fillId="0" borderId="27" xfId="1" applyNumberFormat="1" applyFont="1" applyFill="1" applyBorder="1" applyAlignment="1"/>
    <xf numFmtId="5" fontId="3" fillId="0" borderId="28" xfId="1" applyNumberFormat="1" applyFont="1" applyFill="1" applyBorder="1" applyAlignment="1"/>
    <xf numFmtId="164" fontId="3" fillId="0" borderId="29" xfId="3" applyNumberFormat="1" applyFont="1" applyFill="1" applyBorder="1" applyAlignment="1">
      <alignment horizontal="right" indent="1"/>
    </xf>
    <xf numFmtId="0" fontId="2" fillId="0" borderId="24" xfId="1" applyNumberFormat="1" applyFont="1" applyFill="1" applyBorder="1" applyAlignment="1">
      <alignment horizontal="left"/>
    </xf>
    <xf numFmtId="0" fontId="2" fillId="0" borderId="21" xfId="1" applyNumberFormat="1" applyFont="1" applyFill="1" applyBorder="1" applyAlignment="1"/>
    <xf numFmtId="5" fontId="2" fillId="0" borderId="24" xfId="1" applyNumberFormat="1" applyFont="1" applyFill="1" applyBorder="1" applyAlignment="1"/>
    <xf numFmtId="5" fontId="2" fillId="0" borderId="21" xfId="1" applyNumberFormat="1" applyFont="1" applyFill="1" applyBorder="1" applyAlignment="1"/>
    <xf numFmtId="164" fontId="2" fillId="0" borderId="26" xfId="3" applyNumberFormat="1" applyFont="1" applyFill="1" applyBorder="1" applyAlignment="1">
      <alignment horizontal="right" indent="1"/>
    </xf>
    <xf numFmtId="5" fontId="2" fillId="0" borderId="23" xfId="1" applyNumberFormat="1" applyFont="1" applyFill="1" applyBorder="1" applyAlignment="1"/>
    <xf numFmtId="5" fontId="2" fillId="0" borderId="22" xfId="1" applyNumberFormat="1" applyFont="1" applyFill="1" applyBorder="1" applyAlignment="1"/>
    <xf numFmtId="164" fontId="2" fillId="0" borderId="25" xfId="3" applyNumberFormat="1" applyFont="1" applyFill="1" applyBorder="1" applyAlignment="1">
      <alignment horizontal="right" indent="1"/>
    </xf>
    <xf numFmtId="165" fontId="10" fillId="0" borderId="19" xfId="1" applyNumberFormat="1" applyFont="1" applyFill="1" applyBorder="1" applyProtection="1"/>
    <xf numFmtId="49" fontId="12" fillId="0" borderId="0" xfId="1" applyNumberFormat="1" applyFont="1" applyFill="1" applyAlignment="1">
      <alignment horizontal="left" wrapText="1"/>
    </xf>
    <xf numFmtId="164" fontId="3" fillId="0" borderId="0" xfId="1" applyNumberFormat="1" applyFont="1" applyFill="1" applyBorder="1" applyAlignment="1" applyProtection="1">
      <protection locked="0"/>
    </xf>
    <xf numFmtId="164" fontId="3" fillId="0" borderId="19" xfId="1" applyNumberFormat="1" applyFont="1" applyFill="1" applyBorder="1" applyAlignment="1" applyProtection="1">
      <protection locked="0"/>
    </xf>
    <xf numFmtId="5" fontId="3" fillId="0" borderId="15"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wrapText="1"/>
      <protection locked="0"/>
    </xf>
    <xf numFmtId="0" fontId="3" fillId="0" borderId="17" xfId="1" applyFont="1" applyFill="1" applyBorder="1" applyAlignment="1" applyProtection="1">
      <alignment horizontal="center"/>
      <protection locked="0"/>
    </xf>
    <xf numFmtId="164" fontId="3" fillId="0" borderId="16" xfId="2" applyNumberFormat="1" applyFont="1" applyFill="1" applyBorder="1" applyAlignment="1" applyProtection="1">
      <alignment horizontal="center"/>
      <protection locked="0"/>
    </xf>
    <xf numFmtId="49" fontId="12" fillId="0" borderId="0" xfId="1" applyNumberFormat="1" applyFont="1" applyFill="1" applyAlignment="1">
      <alignment horizontal="left"/>
    </xf>
    <xf numFmtId="164" fontId="9" fillId="0" borderId="0" xfId="2" applyNumberFormat="1" applyFont="1" applyFill="1" applyAlignment="1" applyProtection="1">
      <alignment horizontal="centerContinuous"/>
    </xf>
    <xf numFmtId="0" fontId="10" fillId="0" borderId="0" xfId="1" applyFont="1" applyFill="1" applyProtection="1">
      <protection locked="0"/>
    </xf>
    <xf numFmtId="0" fontId="2" fillId="0" borderId="0" xfId="1" applyNumberFormat="1" applyFont="1" applyFill="1" applyBorder="1" applyAlignment="1">
      <alignment horizontal="left"/>
    </xf>
    <xf numFmtId="0" fontId="2" fillId="0" borderId="0" xfId="1" applyNumberFormat="1" applyFont="1" applyFill="1" applyBorder="1" applyAlignment="1"/>
    <xf numFmtId="5" fontId="2" fillId="0" borderId="0" xfId="1" applyNumberFormat="1" applyFont="1" applyFill="1" applyBorder="1" applyAlignment="1"/>
    <xf numFmtId="0" fontId="2" fillId="0" borderId="30" xfId="1" applyNumberFormat="1" applyFont="1" applyFill="1" applyBorder="1" applyAlignment="1">
      <alignment horizontal="left"/>
    </xf>
    <xf numFmtId="0" fontId="2" fillId="0" borderId="31" xfId="1" applyNumberFormat="1" applyFont="1" applyFill="1" applyBorder="1" applyAlignment="1"/>
    <xf numFmtId="5" fontId="2" fillId="0" borderId="30" xfId="1" applyNumberFormat="1" applyFont="1" applyFill="1" applyBorder="1" applyAlignment="1"/>
    <xf numFmtId="5" fontId="2" fillId="0" borderId="31" xfId="1" applyNumberFormat="1" applyFont="1" applyFill="1" applyBorder="1" applyAlignment="1"/>
    <xf numFmtId="164" fontId="2" fillId="0" borderId="32" xfId="3" applyNumberFormat="1" applyFont="1" applyFill="1" applyBorder="1" applyAlignment="1">
      <alignment horizontal="right" indent="1"/>
    </xf>
    <xf numFmtId="0" fontId="2" fillId="0" borderId="4" xfId="1" applyNumberFormat="1" applyFont="1" applyFill="1" applyBorder="1" applyAlignment="1"/>
    <xf numFmtId="5" fontId="2" fillId="0" borderId="17" xfId="1" applyNumberFormat="1" applyFont="1" applyFill="1" applyBorder="1" applyAlignment="1" applyProtection="1">
      <protection locked="0"/>
    </xf>
    <xf numFmtId="49" fontId="12" fillId="0" borderId="0" xfId="1" applyNumberFormat="1" applyFont="1" applyFill="1" applyAlignment="1">
      <alignment horizontal="left" wrapText="1"/>
    </xf>
  </cellXfs>
  <cellStyles count="6">
    <cellStyle name="Comma" xfId="5" builtinId="3"/>
    <cellStyle name="Comma 17 7 2" xfId="2"/>
    <cellStyle name="Comma 2" xfId="3"/>
    <cellStyle name="Currency 10 7 2" xfId="4"/>
    <cellStyle name="Normal" xfId="0" builtinId="0"/>
    <cellStyle name="Normal 16 7 2" xfId="1"/>
  </cellStyles>
  <dxfs count="22">
    <dxf>
      <numFmt numFmtId="164" formatCode="_(* #,##0_);_(* \(#,##0\);_(* &quot;-&quot;??_);_(@_)"/>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border outline="0">
        <left style="thin">
          <color indexed="64"/>
        </left>
        <right style="thin">
          <color auto="1"/>
        </right>
        <bottom style="medium">
          <color indexed="64"/>
        </bottom>
      </border>
    </dxf>
    <dxf>
      <fill>
        <patternFill patternType="none">
          <fgColor indexed="64"/>
          <bgColor auto="1"/>
        </patternFill>
      </fill>
      <protection locked="0" hidden="0"/>
    </dxf>
    <dxf>
      <border outline="0">
        <bottom style="thin">
          <color indexed="64"/>
        </bottom>
      </border>
    </dxf>
    <dxf>
      <font>
        <strike val="0"/>
        <outline val="0"/>
        <shadow val="0"/>
        <sz val="12"/>
        <color auto="1"/>
      </font>
      <fill>
        <patternFill patternType="none">
          <fgColor indexed="64"/>
          <bgColor auto="1"/>
        </patternFill>
      </fill>
      <protection locked="0" hidden="0"/>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4" totalsRowShown="0" headerRowDxfId="21" dataDxfId="19" headerRowBorderDxfId="20" tableBorderDxfId="18">
  <autoFilter ref="A8:R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8 TF" dataDxfId="14"/>
    <tableColumn id="5" name="M18 GF" dataDxfId="13"/>
    <tableColumn id="6" name="M18 FF" dataDxfId="12"/>
    <tableColumn id="7" name="M18 CF" dataDxfId="11"/>
    <tableColumn id="8" name="M18 CASELOAD " dataDxfId="10"/>
    <tableColumn id="9" name="N18 TF " dataDxfId="9"/>
    <tableColumn id="10" name="N18 GF" dataDxfId="8"/>
    <tableColumn id="11" name="N18 FF" dataDxfId="7"/>
    <tableColumn id="12" name="N18 CF " dataDxfId="6"/>
    <tableColumn id="13" name="N18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224"/>
  <sheetViews>
    <sheetView tabSelected="1" topLeftCell="C76" zoomScale="80" zoomScaleNormal="80" zoomScaleSheetLayoutView="80" zoomScalePageLayoutView="50" workbookViewId="0">
      <selection activeCell="C96" sqref="A96:XFD224"/>
    </sheetView>
  </sheetViews>
  <sheetFormatPr defaultColWidth="0" defaultRowHeight="15.75" zeroHeight="1" x14ac:dyDescent="0.25"/>
  <cols>
    <col min="1" max="1" width="12.7109375" style="115" customWidth="1"/>
    <col min="2" max="2" width="22.140625" style="116" customWidth="1"/>
    <col min="3" max="3" width="32.42578125" style="116" bestFit="1" customWidth="1"/>
    <col min="4" max="4" width="16.5703125" style="117" bestFit="1" customWidth="1"/>
    <col min="5" max="5" width="15.140625" style="117" bestFit="1" customWidth="1"/>
    <col min="6" max="6" width="16.5703125" style="117" bestFit="1" customWidth="1"/>
    <col min="7" max="7" width="16.7109375" style="117" bestFit="1" customWidth="1"/>
    <col min="8" max="8" width="18.42578125" style="116" bestFit="1" customWidth="1"/>
    <col min="9" max="9" width="16.5703125" style="117" bestFit="1" customWidth="1"/>
    <col min="10" max="10" width="16.5703125" style="117" customWidth="1"/>
    <col min="11" max="11" width="16.140625" style="117" bestFit="1" customWidth="1"/>
    <col min="12" max="12" width="15.140625" style="117" bestFit="1" customWidth="1"/>
    <col min="13" max="13" width="18.140625" style="116" bestFit="1" customWidth="1"/>
    <col min="14" max="14" width="17.5703125" style="117" bestFit="1" customWidth="1"/>
    <col min="15" max="15" width="16.7109375" style="117" bestFit="1" customWidth="1"/>
    <col min="16" max="17" width="16.140625" style="117" bestFit="1" customWidth="1"/>
    <col min="18" max="18" width="19.140625" style="118" bestFit="1" customWidth="1"/>
    <col min="19" max="20" width="9.140625" style="11" hidden="1" customWidth="1"/>
    <col min="21" max="21" width="12.140625" style="11" hidden="1" customWidth="1"/>
    <col min="22" max="59" width="0" style="11" hidden="1" customWidth="1"/>
    <col min="60" max="60" width="0" style="12" hidden="1" customWidth="1"/>
    <col min="61" max="16384" width="9.140625" style="12" hidden="1"/>
  </cols>
  <sheetData>
    <row r="1" spans="1:18" s="56" customFormat="1" x14ac:dyDescent="0.25">
      <c r="A1" s="1" t="s">
        <v>19</v>
      </c>
      <c r="B1" s="1"/>
      <c r="C1" s="1"/>
      <c r="D1" s="1"/>
      <c r="E1" s="1"/>
      <c r="F1" s="1"/>
      <c r="G1" s="1"/>
      <c r="H1" s="1"/>
      <c r="I1" s="1"/>
      <c r="J1" s="1"/>
      <c r="K1" s="1"/>
      <c r="L1" s="1"/>
      <c r="M1" s="1"/>
      <c r="N1" s="1"/>
      <c r="O1" s="1"/>
      <c r="P1" s="1"/>
      <c r="Q1" s="1"/>
      <c r="R1" s="1"/>
    </row>
    <row r="2" spans="1:18" s="56" customFormat="1" x14ac:dyDescent="0.25">
      <c r="A2" s="1" t="s">
        <v>18</v>
      </c>
      <c r="B2" s="1"/>
      <c r="C2" s="1"/>
      <c r="D2" s="1"/>
      <c r="E2" s="1"/>
      <c r="F2" s="1"/>
      <c r="G2" s="1"/>
      <c r="H2" s="1"/>
      <c r="I2" s="1"/>
      <c r="J2" s="1"/>
      <c r="K2" s="1"/>
      <c r="L2" s="1"/>
      <c r="M2" s="1"/>
      <c r="N2" s="1"/>
      <c r="O2" s="1"/>
      <c r="P2" s="1"/>
      <c r="Q2" s="1"/>
      <c r="R2" s="1"/>
    </row>
    <row r="3" spans="1:18" s="56" customFormat="1" x14ac:dyDescent="0.25">
      <c r="A3" s="10" t="s">
        <v>17</v>
      </c>
      <c r="B3" s="1"/>
      <c r="C3" s="1"/>
      <c r="D3" s="1"/>
      <c r="E3" s="1"/>
      <c r="F3" s="1"/>
      <c r="G3" s="1"/>
      <c r="H3" s="1"/>
      <c r="I3" s="1"/>
      <c r="J3" s="1"/>
      <c r="K3" s="1"/>
      <c r="L3" s="1"/>
      <c r="M3" s="1"/>
      <c r="N3" s="1"/>
      <c r="O3" s="1"/>
      <c r="P3" s="1"/>
      <c r="Q3" s="1"/>
      <c r="R3" s="1"/>
    </row>
    <row r="4" spans="1:18" s="56" customFormat="1" x14ac:dyDescent="0.25">
      <c r="A4" s="1" t="s">
        <v>16</v>
      </c>
      <c r="B4" s="1"/>
      <c r="C4" s="1"/>
      <c r="D4" s="1"/>
      <c r="E4" s="1"/>
      <c r="F4" s="1"/>
      <c r="G4" s="1"/>
      <c r="H4" s="1"/>
      <c r="I4" s="1"/>
      <c r="J4" s="1"/>
      <c r="K4" s="1"/>
      <c r="L4" s="1"/>
      <c r="M4" s="1"/>
      <c r="N4" s="1"/>
      <c r="O4" s="1"/>
      <c r="P4" s="1"/>
      <c r="Q4" s="1"/>
      <c r="R4" s="1"/>
    </row>
    <row r="5" spans="1:18" s="56" customFormat="1" x14ac:dyDescent="0.25">
      <c r="A5" s="13" t="s">
        <v>12</v>
      </c>
      <c r="B5" s="2"/>
      <c r="C5" s="2"/>
      <c r="D5" s="3"/>
      <c r="E5" s="3"/>
      <c r="F5" s="3"/>
      <c r="G5" s="4"/>
      <c r="H5" s="2"/>
      <c r="I5" s="4"/>
      <c r="J5" s="4"/>
      <c r="K5" s="4"/>
      <c r="L5" s="4"/>
      <c r="M5" s="2"/>
      <c r="N5" s="4"/>
      <c r="O5" s="4"/>
      <c r="P5" s="4"/>
      <c r="Q5" s="4"/>
      <c r="R5" s="212"/>
    </row>
    <row r="6" spans="1:18" s="56" customFormat="1" x14ac:dyDescent="0.25">
      <c r="A6" s="108" t="s">
        <v>41</v>
      </c>
      <c r="B6" s="109"/>
      <c r="C6" s="109"/>
      <c r="D6" s="109"/>
      <c r="E6" s="109"/>
      <c r="F6" s="109"/>
      <c r="G6" s="109"/>
      <c r="H6" s="109"/>
      <c r="I6" s="109"/>
      <c r="J6" s="109"/>
      <c r="K6" s="109"/>
      <c r="L6" s="109"/>
      <c r="M6" s="109"/>
      <c r="N6" s="109"/>
      <c r="O6" s="109"/>
      <c r="P6" s="109"/>
      <c r="Q6" s="109"/>
      <c r="R6" s="110"/>
    </row>
    <row r="7" spans="1:18" s="213" customFormat="1" x14ac:dyDescent="0.25">
      <c r="A7" s="14" t="s">
        <v>42</v>
      </c>
      <c r="B7" s="96"/>
      <c r="C7" s="97"/>
      <c r="D7" s="15" t="s">
        <v>43</v>
      </c>
      <c r="E7" s="98"/>
      <c r="F7" s="98"/>
      <c r="G7" s="98"/>
      <c r="H7" s="99"/>
      <c r="I7" s="15" t="s">
        <v>68</v>
      </c>
      <c r="J7" s="98"/>
      <c r="K7" s="98"/>
      <c r="L7" s="98"/>
      <c r="M7" s="99"/>
      <c r="N7" s="16" t="s">
        <v>20</v>
      </c>
      <c r="O7" s="100"/>
      <c r="P7" s="100"/>
      <c r="Q7" s="100"/>
      <c r="R7" s="101"/>
    </row>
    <row r="8" spans="1:18" s="213" customFormat="1" ht="16.5" thickBot="1" x14ac:dyDescent="0.3">
      <c r="A8" s="75" t="s">
        <v>11</v>
      </c>
      <c r="B8" s="75" t="s">
        <v>15</v>
      </c>
      <c r="C8" s="76" t="s">
        <v>10</v>
      </c>
      <c r="D8" s="206" t="s">
        <v>44</v>
      </c>
      <c r="E8" s="207" t="s">
        <v>45</v>
      </c>
      <c r="F8" s="207" t="s">
        <v>46</v>
      </c>
      <c r="G8" s="208" t="s">
        <v>47</v>
      </c>
      <c r="H8" s="209" t="s">
        <v>48</v>
      </c>
      <c r="I8" s="206" t="s">
        <v>49</v>
      </c>
      <c r="J8" s="207" t="s">
        <v>50</v>
      </c>
      <c r="K8" s="207" t="s">
        <v>51</v>
      </c>
      <c r="L8" s="208" t="s">
        <v>52</v>
      </c>
      <c r="M8" s="209" t="s">
        <v>53</v>
      </c>
      <c r="N8" s="206" t="s">
        <v>21</v>
      </c>
      <c r="O8" s="207" t="s">
        <v>33</v>
      </c>
      <c r="P8" s="207" t="s">
        <v>35</v>
      </c>
      <c r="Q8" s="208" t="s">
        <v>22</v>
      </c>
      <c r="R8" s="210" t="s">
        <v>23</v>
      </c>
    </row>
    <row r="9" spans="1:18" x14ac:dyDescent="0.25">
      <c r="A9" s="19" t="s">
        <v>54</v>
      </c>
      <c r="B9" s="20" t="s">
        <v>26</v>
      </c>
      <c r="C9" s="133"/>
      <c r="D9" s="161">
        <f>SUM(D10:D13)</f>
        <v>222102</v>
      </c>
      <c r="E9" s="162">
        <f t="shared" ref="E9:M9" si="0">SUM(E10:E13)</f>
        <v>8120</v>
      </c>
      <c r="F9" s="162">
        <f t="shared" si="0"/>
        <v>168129</v>
      </c>
      <c r="G9" s="162">
        <f t="shared" si="0"/>
        <v>45853</v>
      </c>
      <c r="H9" s="163">
        <f t="shared" si="0"/>
        <v>48900</v>
      </c>
      <c r="I9" s="161">
        <f t="shared" si="0"/>
        <v>174360</v>
      </c>
      <c r="J9" s="162">
        <f t="shared" si="0"/>
        <v>5334</v>
      </c>
      <c r="K9" s="162">
        <f t="shared" si="0"/>
        <v>122889</v>
      </c>
      <c r="L9" s="162">
        <f t="shared" si="0"/>
        <v>46137</v>
      </c>
      <c r="M9" s="163">
        <f t="shared" si="0"/>
        <v>9164</v>
      </c>
      <c r="N9" s="164">
        <f t="shared" ref="N9:Q25" si="1">I9-D9</f>
        <v>-47742</v>
      </c>
      <c r="O9" s="120">
        <f t="shared" si="1"/>
        <v>-2786</v>
      </c>
      <c r="P9" s="120">
        <f t="shared" si="1"/>
        <v>-45240</v>
      </c>
      <c r="Q9" s="120">
        <f t="shared" si="1"/>
        <v>284</v>
      </c>
      <c r="R9" s="165">
        <f t="shared" ref="R9:R25" si="2">M9-H9</f>
        <v>-39736</v>
      </c>
    </row>
    <row r="10" spans="1:18" x14ac:dyDescent="0.25">
      <c r="A10" s="26" t="s">
        <v>54</v>
      </c>
      <c r="B10" s="26" t="s">
        <v>9</v>
      </c>
      <c r="C10" s="27" t="s">
        <v>6</v>
      </c>
      <c r="D10" s="121">
        <f t="shared" ref="D10:D13" si="3">SUM(E10:G10)</f>
        <v>92094</v>
      </c>
      <c r="E10" s="122">
        <v>0</v>
      </c>
      <c r="F10" s="122">
        <v>46353</v>
      </c>
      <c r="G10" s="122">
        <v>45741</v>
      </c>
      <c r="H10" s="123">
        <v>16756</v>
      </c>
      <c r="I10" s="121">
        <f t="shared" ref="I10:I13" si="4">SUM(J10:L10)</f>
        <v>91688</v>
      </c>
      <c r="J10" s="122">
        <v>0</v>
      </c>
      <c r="K10" s="122">
        <v>45854</v>
      </c>
      <c r="L10" s="122">
        <v>45834</v>
      </c>
      <c r="M10" s="123">
        <v>1602</v>
      </c>
      <c r="N10" s="124">
        <f>I10-D10</f>
        <v>-406</v>
      </c>
      <c r="O10" s="125">
        <f t="shared" si="1"/>
        <v>0</v>
      </c>
      <c r="P10" s="125">
        <f t="shared" si="1"/>
        <v>-499</v>
      </c>
      <c r="Q10" s="125">
        <f t="shared" si="1"/>
        <v>93</v>
      </c>
      <c r="R10" s="126">
        <f t="shared" si="2"/>
        <v>-15154</v>
      </c>
    </row>
    <row r="11" spans="1:18" x14ac:dyDescent="0.25">
      <c r="A11" s="26" t="s">
        <v>54</v>
      </c>
      <c r="B11" s="26" t="s">
        <v>9</v>
      </c>
      <c r="C11" s="27" t="s">
        <v>8</v>
      </c>
      <c r="D11" s="121">
        <f t="shared" si="3"/>
        <v>129394</v>
      </c>
      <c r="E11" s="122">
        <v>8096</v>
      </c>
      <c r="F11" s="122">
        <v>121298</v>
      </c>
      <c r="G11" s="122">
        <v>0</v>
      </c>
      <c r="H11" s="123">
        <v>31840</v>
      </c>
      <c r="I11" s="121">
        <f t="shared" si="4"/>
        <v>81956</v>
      </c>
      <c r="J11" s="122">
        <v>5327</v>
      </c>
      <c r="K11" s="122">
        <v>76629</v>
      </c>
      <c r="L11" s="122">
        <v>0</v>
      </c>
      <c r="M11" s="123">
        <v>7512</v>
      </c>
      <c r="N11" s="124">
        <f t="shared" si="1"/>
        <v>-47438</v>
      </c>
      <c r="O11" s="125">
        <f t="shared" si="1"/>
        <v>-2769</v>
      </c>
      <c r="P11" s="125">
        <f t="shared" si="1"/>
        <v>-44669</v>
      </c>
      <c r="Q11" s="125">
        <f t="shared" si="1"/>
        <v>0</v>
      </c>
      <c r="R11" s="126">
        <f t="shared" si="2"/>
        <v>-24328</v>
      </c>
    </row>
    <row r="12" spans="1:18" x14ac:dyDescent="0.25">
      <c r="A12" s="26" t="s">
        <v>54</v>
      </c>
      <c r="B12" s="26" t="s">
        <v>7</v>
      </c>
      <c r="C12" s="27" t="s">
        <v>6</v>
      </c>
      <c r="D12" s="121">
        <f t="shared" si="3"/>
        <v>227</v>
      </c>
      <c r="E12" s="122">
        <v>0</v>
      </c>
      <c r="F12" s="122">
        <v>115</v>
      </c>
      <c r="G12" s="122">
        <v>112</v>
      </c>
      <c r="H12" s="123">
        <v>83</v>
      </c>
      <c r="I12" s="121">
        <f t="shared" si="4"/>
        <v>606</v>
      </c>
      <c r="J12" s="122">
        <v>0</v>
      </c>
      <c r="K12" s="122">
        <v>303</v>
      </c>
      <c r="L12" s="122">
        <v>303</v>
      </c>
      <c r="M12" s="123">
        <v>36</v>
      </c>
      <c r="N12" s="124">
        <f>I12-D12</f>
        <v>379</v>
      </c>
      <c r="O12" s="125">
        <f t="shared" si="1"/>
        <v>0</v>
      </c>
      <c r="P12" s="125">
        <f t="shared" si="1"/>
        <v>188</v>
      </c>
      <c r="Q12" s="125">
        <f t="shared" si="1"/>
        <v>191</v>
      </c>
      <c r="R12" s="126">
        <f t="shared" si="2"/>
        <v>-47</v>
      </c>
    </row>
    <row r="13" spans="1:18" ht="16.5" thickBot="1" x14ac:dyDescent="0.3">
      <c r="A13" s="32" t="s">
        <v>54</v>
      </c>
      <c r="B13" s="32" t="s">
        <v>7</v>
      </c>
      <c r="C13" s="33" t="s">
        <v>5</v>
      </c>
      <c r="D13" s="127">
        <f t="shared" si="3"/>
        <v>387</v>
      </c>
      <c r="E13" s="128">
        <v>24</v>
      </c>
      <c r="F13" s="128">
        <v>363</v>
      </c>
      <c r="G13" s="128">
        <v>0</v>
      </c>
      <c r="H13" s="129">
        <v>221</v>
      </c>
      <c r="I13" s="127">
        <f t="shared" si="4"/>
        <v>110</v>
      </c>
      <c r="J13" s="128">
        <v>7</v>
      </c>
      <c r="K13" s="128">
        <v>103</v>
      </c>
      <c r="L13" s="128">
        <v>0</v>
      </c>
      <c r="M13" s="129">
        <v>14</v>
      </c>
      <c r="N13" s="130">
        <f t="shared" si="1"/>
        <v>-277</v>
      </c>
      <c r="O13" s="131">
        <f t="shared" si="1"/>
        <v>-17</v>
      </c>
      <c r="P13" s="131">
        <f t="shared" si="1"/>
        <v>-260</v>
      </c>
      <c r="Q13" s="131">
        <f t="shared" si="1"/>
        <v>0</v>
      </c>
      <c r="R13" s="132">
        <f t="shared" si="2"/>
        <v>-207</v>
      </c>
    </row>
    <row r="14" spans="1:18" s="38" customFormat="1" x14ac:dyDescent="0.25">
      <c r="A14" s="119" t="s">
        <v>38</v>
      </c>
      <c r="B14" s="102" t="s">
        <v>28</v>
      </c>
      <c r="C14" s="136"/>
      <c r="D14" s="22">
        <f t="shared" ref="D14:M14" si="5">SUM(D15:D18)</f>
        <v>26255</v>
      </c>
      <c r="E14" s="23">
        <f t="shared" si="5"/>
        <v>956</v>
      </c>
      <c r="F14" s="23">
        <f t="shared" si="5"/>
        <v>21832</v>
      </c>
      <c r="G14" s="23">
        <f t="shared" si="5"/>
        <v>3467</v>
      </c>
      <c r="H14" s="24">
        <f t="shared" si="5"/>
        <v>37059</v>
      </c>
      <c r="I14" s="22">
        <f t="shared" si="5"/>
        <v>18713</v>
      </c>
      <c r="J14" s="23">
        <f t="shared" si="5"/>
        <v>711</v>
      </c>
      <c r="K14" s="23">
        <f t="shared" si="5"/>
        <v>14310</v>
      </c>
      <c r="L14" s="23">
        <f t="shared" si="5"/>
        <v>3692</v>
      </c>
      <c r="M14" s="24">
        <f t="shared" si="5"/>
        <v>3186</v>
      </c>
      <c r="N14" s="22">
        <f t="shared" si="1"/>
        <v>-7542</v>
      </c>
      <c r="O14" s="23">
        <f t="shared" si="1"/>
        <v>-245</v>
      </c>
      <c r="P14" s="23">
        <f t="shared" si="1"/>
        <v>-7522</v>
      </c>
      <c r="Q14" s="23">
        <f t="shared" si="1"/>
        <v>225</v>
      </c>
      <c r="R14" s="25">
        <f t="shared" si="2"/>
        <v>-33873</v>
      </c>
    </row>
    <row r="15" spans="1:18" s="38" customFormat="1" x14ac:dyDescent="0.25">
      <c r="A15" s="39" t="s">
        <v>38</v>
      </c>
      <c r="B15" s="26" t="s">
        <v>9</v>
      </c>
      <c r="C15" s="27" t="s">
        <v>6</v>
      </c>
      <c r="D15" s="28">
        <f t="shared" ref="D15:D18" si="6">SUM(E15:G15)</f>
        <v>10869</v>
      </c>
      <c r="E15" s="29">
        <v>0</v>
      </c>
      <c r="F15" s="29">
        <v>7446</v>
      </c>
      <c r="G15" s="29">
        <v>3423</v>
      </c>
      <c r="H15" s="30">
        <v>13243</v>
      </c>
      <c r="I15" s="28">
        <f t="shared" ref="I15:I18" si="7">SUM(J15:L15)</f>
        <v>7479</v>
      </c>
      <c r="J15" s="29">
        <v>0</v>
      </c>
      <c r="K15" s="29">
        <v>3938</v>
      </c>
      <c r="L15" s="29">
        <v>3541</v>
      </c>
      <c r="M15" s="30">
        <v>450</v>
      </c>
      <c r="N15" s="28">
        <f t="shared" si="1"/>
        <v>-3390</v>
      </c>
      <c r="O15" s="29">
        <f t="shared" si="1"/>
        <v>0</v>
      </c>
      <c r="P15" s="29">
        <f t="shared" si="1"/>
        <v>-3508</v>
      </c>
      <c r="Q15" s="29">
        <f t="shared" si="1"/>
        <v>118</v>
      </c>
      <c r="R15" s="31">
        <f t="shared" si="2"/>
        <v>-12793</v>
      </c>
    </row>
    <row r="16" spans="1:18" s="38" customFormat="1" x14ac:dyDescent="0.25">
      <c r="A16" s="39" t="s">
        <v>38</v>
      </c>
      <c r="B16" s="26" t="s">
        <v>9</v>
      </c>
      <c r="C16" s="27" t="s">
        <v>8</v>
      </c>
      <c r="D16" s="28">
        <f t="shared" si="6"/>
        <v>15178</v>
      </c>
      <c r="E16" s="29">
        <v>949</v>
      </c>
      <c r="F16" s="29">
        <v>14229</v>
      </c>
      <c r="G16" s="29">
        <v>0</v>
      </c>
      <c r="H16" s="30">
        <v>23480</v>
      </c>
      <c r="I16" s="28">
        <f t="shared" si="7"/>
        <v>10893</v>
      </c>
      <c r="J16" s="29">
        <v>708</v>
      </c>
      <c r="K16" s="29">
        <v>10185</v>
      </c>
      <c r="L16" s="29">
        <v>0</v>
      </c>
      <c r="M16" s="30">
        <v>2713</v>
      </c>
      <c r="N16" s="28">
        <f t="shared" si="1"/>
        <v>-4285</v>
      </c>
      <c r="O16" s="29">
        <f t="shared" si="1"/>
        <v>-241</v>
      </c>
      <c r="P16" s="29">
        <f t="shared" si="1"/>
        <v>-4044</v>
      </c>
      <c r="Q16" s="29">
        <f t="shared" si="1"/>
        <v>0</v>
      </c>
      <c r="R16" s="31">
        <f t="shared" si="2"/>
        <v>-20767</v>
      </c>
    </row>
    <row r="17" spans="1:59" s="38" customFormat="1" x14ac:dyDescent="0.25">
      <c r="A17" s="39" t="s">
        <v>38</v>
      </c>
      <c r="B17" s="42" t="s">
        <v>7</v>
      </c>
      <c r="C17" s="27" t="s">
        <v>6</v>
      </c>
      <c r="D17" s="28">
        <f t="shared" si="6"/>
        <v>90</v>
      </c>
      <c r="E17" s="29">
        <v>0</v>
      </c>
      <c r="F17" s="29">
        <v>46</v>
      </c>
      <c r="G17" s="29">
        <v>44</v>
      </c>
      <c r="H17" s="30">
        <v>144</v>
      </c>
      <c r="I17" s="28">
        <f t="shared" si="7"/>
        <v>302</v>
      </c>
      <c r="J17" s="29">
        <v>0</v>
      </c>
      <c r="K17" s="29">
        <v>151</v>
      </c>
      <c r="L17" s="29">
        <v>151</v>
      </c>
      <c r="M17" s="30">
        <v>14</v>
      </c>
      <c r="N17" s="28">
        <f t="shared" si="1"/>
        <v>212</v>
      </c>
      <c r="O17" s="29">
        <f t="shared" si="1"/>
        <v>0</v>
      </c>
      <c r="P17" s="29">
        <f t="shared" si="1"/>
        <v>105</v>
      </c>
      <c r="Q17" s="29">
        <f t="shared" si="1"/>
        <v>107</v>
      </c>
      <c r="R17" s="31">
        <f t="shared" si="2"/>
        <v>-130</v>
      </c>
    </row>
    <row r="18" spans="1:59" s="38" customFormat="1" ht="16.5" thickBot="1" x14ac:dyDescent="0.3">
      <c r="A18" s="40" t="s">
        <v>38</v>
      </c>
      <c r="B18" s="32" t="s">
        <v>7</v>
      </c>
      <c r="C18" s="33" t="s">
        <v>5</v>
      </c>
      <c r="D18" s="34">
        <f t="shared" si="6"/>
        <v>118</v>
      </c>
      <c r="E18" s="35">
        <v>7</v>
      </c>
      <c r="F18" s="35">
        <v>111</v>
      </c>
      <c r="G18" s="35">
        <v>0</v>
      </c>
      <c r="H18" s="36">
        <v>192</v>
      </c>
      <c r="I18" s="34">
        <f t="shared" si="7"/>
        <v>39</v>
      </c>
      <c r="J18" s="35">
        <v>3</v>
      </c>
      <c r="K18" s="35">
        <v>36</v>
      </c>
      <c r="L18" s="35">
        <v>0</v>
      </c>
      <c r="M18" s="36">
        <v>9</v>
      </c>
      <c r="N18" s="34">
        <f t="shared" si="1"/>
        <v>-79</v>
      </c>
      <c r="O18" s="35">
        <f t="shared" si="1"/>
        <v>-4</v>
      </c>
      <c r="P18" s="35">
        <f t="shared" si="1"/>
        <v>-75</v>
      </c>
      <c r="Q18" s="35">
        <f t="shared" si="1"/>
        <v>0</v>
      </c>
      <c r="R18" s="37">
        <f t="shared" si="2"/>
        <v>-183</v>
      </c>
    </row>
    <row r="19" spans="1:59" s="38" customFormat="1" ht="15.6" customHeight="1" x14ac:dyDescent="0.25">
      <c r="A19" s="19" t="s">
        <v>39</v>
      </c>
      <c r="B19" s="20" t="s">
        <v>29</v>
      </c>
      <c r="C19" s="133"/>
      <c r="D19" s="22">
        <f t="shared" ref="D19:M19" si="8">SUM(D20:D23)</f>
        <v>8594</v>
      </c>
      <c r="E19" s="23">
        <f t="shared" si="8"/>
        <v>1312</v>
      </c>
      <c r="F19" s="23">
        <f t="shared" si="8"/>
        <v>7132</v>
      </c>
      <c r="G19" s="23">
        <f t="shared" si="8"/>
        <v>150</v>
      </c>
      <c r="H19" s="24">
        <f t="shared" si="8"/>
        <v>5691</v>
      </c>
      <c r="I19" s="22">
        <f t="shared" si="8"/>
        <v>7175</v>
      </c>
      <c r="J19" s="23">
        <f t="shared" si="8"/>
        <v>1961</v>
      </c>
      <c r="K19" s="23">
        <f t="shared" si="8"/>
        <v>4813</v>
      </c>
      <c r="L19" s="23">
        <f t="shared" si="8"/>
        <v>401</v>
      </c>
      <c r="M19" s="24">
        <f t="shared" si="8"/>
        <v>412</v>
      </c>
      <c r="N19" s="22">
        <f t="shared" si="1"/>
        <v>-1419</v>
      </c>
      <c r="O19" s="23">
        <f t="shared" si="1"/>
        <v>649</v>
      </c>
      <c r="P19" s="23">
        <f t="shared" si="1"/>
        <v>-2319</v>
      </c>
      <c r="Q19" s="23">
        <f t="shared" si="1"/>
        <v>251</v>
      </c>
      <c r="R19" s="25">
        <f t="shared" si="2"/>
        <v>-5279</v>
      </c>
    </row>
    <row r="20" spans="1:59" s="38" customFormat="1" x14ac:dyDescent="0.25">
      <c r="A20" s="42" t="s">
        <v>39</v>
      </c>
      <c r="B20" s="26" t="s">
        <v>9</v>
      </c>
      <c r="C20" s="43" t="s">
        <v>6</v>
      </c>
      <c r="D20" s="28">
        <f t="shared" ref="D20:D23" si="9">SUM(E20:G20)</f>
        <v>3308</v>
      </c>
      <c r="E20" s="29">
        <v>1000</v>
      </c>
      <c r="F20" s="29">
        <v>2308</v>
      </c>
      <c r="G20" s="29">
        <v>0</v>
      </c>
      <c r="H20" s="30">
        <v>2062</v>
      </c>
      <c r="I20" s="28">
        <f t="shared" ref="I20:I23" si="10">SUM(J20:L20)</f>
        <v>3665</v>
      </c>
      <c r="J20" s="29">
        <v>1785</v>
      </c>
      <c r="K20" s="29">
        <v>1880</v>
      </c>
      <c r="L20" s="29">
        <v>0</v>
      </c>
      <c r="M20" s="30">
        <v>78</v>
      </c>
      <c r="N20" s="28">
        <f t="shared" si="1"/>
        <v>357</v>
      </c>
      <c r="O20" s="29">
        <f t="shared" si="1"/>
        <v>785</v>
      </c>
      <c r="P20" s="29">
        <f t="shared" si="1"/>
        <v>-428</v>
      </c>
      <c r="Q20" s="29">
        <f t="shared" si="1"/>
        <v>0</v>
      </c>
      <c r="R20" s="31">
        <f t="shared" si="2"/>
        <v>-1984</v>
      </c>
    </row>
    <row r="21" spans="1:59" s="44" customFormat="1" x14ac:dyDescent="0.25">
      <c r="A21" s="42" t="s">
        <v>39</v>
      </c>
      <c r="B21" s="26" t="s">
        <v>9</v>
      </c>
      <c r="C21" s="43" t="s">
        <v>8</v>
      </c>
      <c r="D21" s="28">
        <f t="shared" si="9"/>
        <v>4764</v>
      </c>
      <c r="E21" s="29">
        <v>298</v>
      </c>
      <c r="F21" s="29">
        <v>4466</v>
      </c>
      <c r="G21" s="29">
        <v>0</v>
      </c>
      <c r="H21" s="30">
        <v>3377</v>
      </c>
      <c r="I21" s="28">
        <f t="shared" si="10"/>
        <v>2612</v>
      </c>
      <c r="J21" s="29">
        <v>170</v>
      </c>
      <c r="K21" s="29">
        <v>2442</v>
      </c>
      <c r="L21" s="29">
        <v>0</v>
      </c>
      <c r="M21" s="30">
        <v>311</v>
      </c>
      <c r="N21" s="28">
        <f t="shared" si="1"/>
        <v>-2152</v>
      </c>
      <c r="O21" s="29">
        <f t="shared" si="1"/>
        <v>-128</v>
      </c>
      <c r="P21" s="29">
        <f t="shared" si="1"/>
        <v>-2024</v>
      </c>
      <c r="Q21" s="29">
        <f t="shared" si="1"/>
        <v>0</v>
      </c>
      <c r="R21" s="31">
        <f t="shared" si="2"/>
        <v>-3066</v>
      </c>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row>
    <row r="22" spans="1:59" s="11" customFormat="1" x14ac:dyDescent="0.25">
      <c r="A22" s="42" t="s">
        <v>39</v>
      </c>
      <c r="B22" s="26" t="s">
        <v>7</v>
      </c>
      <c r="C22" s="43" t="s">
        <v>6</v>
      </c>
      <c r="D22" s="28">
        <f t="shared" si="9"/>
        <v>305</v>
      </c>
      <c r="E22" s="29">
        <v>0</v>
      </c>
      <c r="F22" s="29">
        <v>155</v>
      </c>
      <c r="G22" s="29">
        <v>150</v>
      </c>
      <c r="H22" s="30">
        <v>137</v>
      </c>
      <c r="I22" s="28">
        <f t="shared" si="10"/>
        <v>802</v>
      </c>
      <c r="J22" s="29">
        <v>0</v>
      </c>
      <c r="K22" s="29">
        <v>401</v>
      </c>
      <c r="L22" s="29">
        <v>401</v>
      </c>
      <c r="M22" s="30">
        <v>17</v>
      </c>
      <c r="N22" s="28">
        <f t="shared" si="1"/>
        <v>497</v>
      </c>
      <c r="O22" s="29">
        <f t="shared" si="1"/>
        <v>0</v>
      </c>
      <c r="P22" s="29">
        <f t="shared" si="1"/>
        <v>246</v>
      </c>
      <c r="Q22" s="29">
        <f t="shared" si="1"/>
        <v>251</v>
      </c>
      <c r="R22" s="31">
        <f t="shared" si="2"/>
        <v>-120</v>
      </c>
    </row>
    <row r="23" spans="1:59" s="11" customFormat="1" ht="16.5" thickBot="1" x14ac:dyDescent="0.3">
      <c r="A23" s="45" t="s">
        <v>39</v>
      </c>
      <c r="B23" s="32" t="s">
        <v>7</v>
      </c>
      <c r="C23" s="46" t="s">
        <v>5</v>
      </c>
      <c r="D23" s="34">
        <f t="shared" si="9"/>
        <v>217</v>
      </c>
      <c r="E23" s="35">
        <v>14</v>
      </c>
      <c r="F23" s="35">
        <v>203</v>
      </c>
      <c r="G23" s="35">
        <v>0</v>
      </c>
      <c r="H23" s="36">
        <v>115</v>
      </c>
      <c r="I23" s="34">
        <f t="shared" si="10"/>
        <v>96</v>
      </c>
      <c r="J23" s="35">
        <v>6</v>
      </c>
      <c r="K23" s="35">
        <v>90</v>
      </c>
      <c r="L23" s="35">
        <v>0</v>
      </c>
      <c r="M23" s="36">
        <v>6</v>
      </c>
      <c r="N23" s="34">
        <f t="shared" si="1"/>
        <v>-121</v>
      </c>
      <c r="O23" s="35">
        <f t="shared" si="1"/>
        <v>-8</v>
      </c>
      <c r="P23" s="35">
        <f t="shared" si="1"/>
        <v>-113</v>
      </c>
      <c r="Q23" s="35">
        <f t="shared" si="1"/>
        <v>0</v>
      </c>
      <c r="R23" s="37">
        <f t="shared" si="2"/>
        <v>-109</v>
      </c>
    </row>
    <row r="24" spans="1:59" s="11" customFormat="1" x14ac:dyDescent="0.25">
      <c r="A24" s="19" t="s">
        <v>55</v>
      </c>
      <c r="B24" s="20" t="s">
        <v>60</v>
      </c>
      <c r="C24" s="21"/>
      <c r="D24" s="22">
        <f t="shared" ref="D24:M24" si="11">SUM(D25:D26)</f>
        <v>1701</v>
      </c>
      <c r="E24" s="23">
        <f t="shared" si="11"/>
        <v>54</v>
      </c>
      <c r="F24" s="23">
        <f t="shared" si="11"/>
        <v>1228</v>
      </c>
      <c r="G24" s="23">
        <f t="shared" si="11"/>
        <v>419</v>
      </c>
      <c r="H24" s="47">
        <f t="shared" si="11"/>
        <v>401</v>
      </c>
      <c r="I24" s="22">
        <f t="shared" si="11"/>
        <v>1416</v>
      </c>
      <c r="J24" s="23">
        <f t="shared" si="11"/>
        <v>15</v>
      </c>
      <c r="K24" s="23">
        <f t="shared" si="11"/>
        <v>807</v>
      </c>
      <c r="L24" s="23">
        <f t="shared" si="11"/>
        <v>594</v>
      </c>
      <c r="M24" s="48">
        <f t="shared" si="11"/>
        <v>26</v>
      </c>
      <c r="N24" s="22">
        <f t="shared" si="1"/>
        <v>-285</v>
      </c>
      <c r="O24" s="23">
        <f t="shared" si="1"/>
        <v>-39</v>
      </c>
      <c r="P24" s="23">
        <f t="shared" si="1"/>
        <v>-421</v>
      </c>
      <c r="Q24" s="23">
        <f t="shared" si="1"/>
        <v>175</v>
      </c>
      <c r="R24" s="84">
        <f t="shared" si="2"/>
        <v>-375</v>
      </c>
    </row>
    <row r="25" spans="1:59" s="11" customFormat="1" x14ac:dyDescent="0.25">
      <c r="A25" s="42" t="s">
        <v>55</v>
      </c>
      <c r="B25" s="26" t="s">
        <v>7</v>
      </c>
      <c r="C25" s="27" t="s">
        <v>6</v>
      </c>
      <c r="D25" s="28">
        <f t="shared" ref="D25:D26" si="12">SUM(E25:G25)</f>
        <v>844</v>
      </c>
      <c r="E25" s="29">
        <v>0</v>
      </c>
      <c r="F25" s="29">
        <v>425</v>
      </c>
      <c r="G25" s="29">
        <v>419</v>
      </c>
      <c r="H25" s="30">
        <v>142</v>
      </c>
      <c r="I25" s="28">
        <f t="shared" ref="I25:I26" si="13">SUM(J25:L25)</f>
        <v>1188</v>
      </c>
      <c r="J25" s="29">
        <v>0</v>
      </c>
      <c r="K25" s="29">
        <v>594</v>
      </c>
      <c r="L25" s="29">
        <v>594</v>
      </c>
      <c r="M25" s="30">
        <v>17</v>
      </c>
      <c r="N25" s="28">
        <f t="shared" si="1"/>
        <v>344</v>
      </c>
      <c r="O25" s="29">
        <f t="shared" si="1"/>
        <v>0</v>
      </c>
      <c r="P25" s="29">
        <f t="shared" si="1"/>
        <v>169</v>
      </c>
      <c r="Q25" s="29">
        <f t="shared" si="1"/>
        <v>175</v>
      </c>
      <c r="R25" s="49">
        <f t="shared" si="2"/>
        <v>-125</v>
      </c>
    </row>
    <row r="26" spans="1:59" s="11" customFormat="1" ht="16.5" thickBot="1" x14ac:dyDescent="0.3">
      <c r="A26" s="42" t="s">
        <v>55</v>
      </c>
      <c r="B26" s="26" t="s">
        <v>7</v>
      </c>
      <c r="C26" s="27" t="s">
        <v>8</v>
      </c>
      <c r="D26" s="28">
        <f t="shared" si="12"/>
        <v>857</v>
      </c>
      <c r="E26" s="29">
        <v>54</v>
      </c>
      <c r="F26" s="29">
        <v>803</v>
      </c>
      <c r="G26" s="29">
        <v>0</v>
      </c>
      <c r="H26" s="30">
        <v>259</v>
      </c>
      <c r="I26" s="28">
        <f t="shared" si="13"/>
        <v>228</v>
      </c>
      <c r="J26" s="29">
        <v>15</v>
      </c>
      <c r="K26" s="29">
        <v>213</v>
      </c>
      <c r="L26" s="29">
        <v>0</v>
      </c>
      <c r="M26" s="30">
        <v>9</v>
      </c>
      <c r="N26" s="28">
        <f>I26-D26</f>
        <v>-629</v>
      </c>
      <c r="O26" s="29">
        <f>J26-E26</f>
        <v>-39</v>
      </c>
      <c r="P26" s="29">
        <f>K26-F26</f>
        <v>-590</v>
      </c>
      <c r="Q26" s="29">
        <f>L26-G26</f>
        <v>0</v>
      </c>
      <c r="R26" s="49">
        <f>M26-H26</f>
        <v>-250</v>
      </c>
    </row>
    <row r="27" spans="1:59" s="11" customFormat="1" x14ac:dyDescent="0.25">
      <c r="A27" s="19" t="s">
        <v>56</v>
      </c>
      <c r="B27" s="20" t="s">
        <v>61</v>
      </c>
      <c r="C27" s="133"/>
      <c r="D27" s="22">
        <f t="shared" ref="D27:M27" si="14">SUM(D28:D32)</f>
        <v>917491</v>
      </c>
      <c r="E27" s="23">
        <f t="shared" si="14"/>
        <v>148306</v>
      </c>
      <c r="F27" s="23">
        <f t="shared" si="14"/>
        <v>648399</v>
      </c>
      <c r="G27" s="23">
        <f t="shared" si="14"/>
        <v>120786</v>
      </c>
      <c r="H27" s="24">
        <f t="shared" si="14"/>
        <v>0</v>
      </c>
      <c r="I27" s="22">
        <f t="shared" si="14"/>
        <v>308297</v>
      </c>
      <c r="J27" s="23">
        <f t="shared" si="14"/>
        <v>50627</v>
      </c>
      <c r="K27" s="23">
        <f t="shared" si="14"/>
        <v>216330</v>
      </c>
      <c r="L27" s="23">
        <f t="shared" si="14"/>
        <v>41340</v>
      </c>
      <c r="M27" s="24">
        <f t="shared" si="14"/>
        <v>0</v>
      </c>
      <c r="N27" s="22">
        <f t="shared" ref="N27:N31" si="15">I27-D27</f>
        <v>-609194</v>
      </c>
      <c r="O27" s="23">
        <f t="shared" ref="O27:O31" si="16">J27-E27</f>
        <v>-97679</v>
      </c>
      <c r="P27" s="23">
        <f t="shared" ref="P27:P31" si="17">K27-F27</f>
        <v>-432069</v>
      </c>
      <c r="Q27" s="23">
        <f t="shared" ref="Q27:Q31" si="18">L27-G27</f>
        <v>-79446</v>
      </c>
      <c r="R27" s="25">
        <f t="shared" ref="R27:R31" si="19">M27-H27</f>
        <v>0</v>
      </c>
      <c r="S27" s="38"/>
    </row>
    <row r="28" spans="1:59" s="38" customFormat="1" x14ac:dyDescent="0.25">
      <c r="A28" s="42" t="s">
        <v>56</v>
      </c>
      <c r="B28" s="26" t="s">
        <v>9</v>
      </c>
      <c r="C28" s="43" t="s">
        <v>6</v>
      </c>
      <c r="D28" s="28">
        <f t="shared" ref="D28:D32" si="20">SUM(E28:G28)</f>
        <v>481956</v>
      </c>
      <c r="E28" s="29">
        <v>127870</v>
      </c>
      <c r="F28" s="29">
        <v>242591</v>
      </c>
      <c r="G28" s="29">
        <v>111495</v>
      </c>
      <c r="H28" s="30">
        <v>0</v>
      </c>
      <c r="I28" s="28">
        <f t="shared" ref="I28:I32" si="21">SUM(J28:L28)</f>
        <v>163566</v>
      </c>
      <c r="J28" s="29">
        <v>44034</v>
      </c>
      <c r="K28" s="29">
        <v>82315</v>
      </c>
      <c r="L28" s="29">
        <v>37217</v>
      </c>
      <c r="M28" s="30">
        <v>0</v>
      </c>
      <c r="N28" s="28">
        <f t="shared" si="15"/>
        <v>-318390</v>
      </c>
      <c r="O28" s="29">
        <f t="shared" si="16"/>
        <v>-83836</v>
      </c>
      <c r="P28" s="29">
        <f t="shared" si="17"/>
        <v>-160276</v>
      </c>
      <c r="Q28" s="29">
        <f t="shared" si="18"/>
        <v>-74278</v>
      </c>
      <c r="R28" s="31">
        <f t="shared" si="19"/>
        <v>0</v>
      </c>
    </row>
    <row r="29" spans="1:59" s="11" customFormat="1" x14ac:dyDescent="0.25">
      <c r="A29" s="42" t="s">
        <v>56</v>
      </c>
      <c r="B29" s="26" t="s">
        <v>9</v>
      </c>
      <c r="C29" s="43" t="s">
        <v>8</v>
      </c>
      <c r="D29" s="28">
        <f t="shared" si="20"/>
        <v>426865</v>
      </c>
      <c r="E29" s="29">
        <v>20627</v>
      </c>
      <c r="F29" s="29">
        <v>400614</v>
      </c>
      <c r="G29" s="29">
        <v>5624</v>
      </c>
      <c r="H29" s="30">
        <v>0</v>
      </c>
      <c r="I29" s="28">
        <f t="shared" si="21"/>
        <v>140834</v>
      </c>
      <c r="J29" s="29">
        <v>7199</v>
      </c>
      <c r="K29" s="29">
        <v>131680</v>
      </c>
      <c r="L29" s="29">
        <v>1955</v>
      </c>
      <c r="M29" s="30">
        <v>0</v>
      </c>
      <c r="N29" s="28">
        <f t="shared" si="15"/>
        <v>-286031</v>
      </c>
      <c r="O29" s="29">
        <f t="shared" si="16"/>
        <v>-13428</v>
      </c>
      <c r="P29" s="29">
        <f t="shared" si="17"/>
        <v>-268934</v>
      </c>
      <c r="Q29" s="29">
        <f t="shared" si="18"/>
        <v>-3669</v>
      </c>
      <c r="R29" s="31">
        <f t="shared" si="19"/>
        <v>0</v>
      </c>
    </row>
    <row r="30" spans="1:59" s="11" customFormat="1" x14ac:dyDescent="0.25">
      <c r="A30" s="42" t="s">
        <v>56</v>
      </c>
      <c r="B30" s="26" t="s">
        <v>7</v>
      </c>
      <c r="C30" s="43" t="s">
        <v>6</v>
      </c>
      <c r="D30" s="28">
        <f t="shared" si="20"/>
        <v>6770</v>
      </c>
      <c r="E30" s="29">
        <v>0</v>
      </c>
      <c r="F30" s="29">
        <v>3410</v>
      </c>
      <c r="G30" s="29">
        <v>3360</v>
      </c>
      <c r="H30" s="30">
        <v>0</v>
      </c>
      <c r="I30" s="28">
        <f t="shared" si="21"/>
        <v>3050</v>
      </c>
      <c r="J30" s="29">
        <v>0</v>
      </c>
      <c r="K30" s="29">
        <v>1543</v>
      </c>
      <c r="L30" s="29">
        <v>1507</v>
      </c>
      <c r="M30" s="30">
        <v>0</v>
      </c>
      <c r="N30" s="28">
        <f t="shared" si="15"/>
        <v>-3720</v>
      </c>
      <c r="O30" s="29">
        <f t="shared" si="16"/>
        <v>0</v>
      </c>
      <c r="P30" s="29">
        <f t="shared" si="17"/>
        <v>-1867</v>
      </c>
      <c r="Q30" s="29">
        <f t="shared" si="18"/>
        <v>-1853</v>
      </c>
      <c r="R30" s="31">
        <f t="shared" si="19"/>
        <v>0</v>
      </c>
    </row>
    <row r="31" spans="1:59" s="11" customFormat="1" x14ac:dyDescent="0.25">
      <c r="A31" s="42" t="s">
        <v>56</v>
      </c>
      <c r="B31" s="26" t="s">
        <v>7</v>
      </c>
      <c r="C31" s="27" t="s">
        <v>5</v>
      </c>
      <c r="D31" s="28">
        <f t="shared" si="20"/>
        <v>1900</v>
      </c>
      <c r="E31" s="29">
        <v>116</v>
      </c>
      <c r="F31" s="29">
        <v>1784</v>
      </c>
      <c r="G31" s="29">
        <v>0</v>
      </c>
      <c r="H31" s="30">
        <v>0</v>
      </c>
      <c r="I31" s="28">
        <f t="shared" si="21"/>
        <v>847</v>
      </c>
      <c r="J31" s="29">
        <v>55</v>
      </c>
      <c r="K31" s="29">
        <v>792</v>
      </c>
      <c r="L31" s="29">
        <v>0</v>
      </c>
      <c r="M31" s="30">
        <v>0</v>
      </c>
      <c r="N31" s="28">
        <f t="shared" si="15"/>
        <v>-1053</v>
      </c>
      <c r="O31" s="29">
        <f t="shared" si="16"/>
        <v>-61</v>
      </c>
      <c r="P31" s="29">
        <f t="shared" si="17"/>
        <v>-992</v>
      </c>
      <c r="Q31" s="29">
        <f t="shared" si="18"/>
        <v>0</v>
      </c>
      <c r="R31" s="31">
        <f t="shared" si="19"/>
        <v>0</v>
      </c>
    </row>
    <row r="32" spans="1:59" s="11" customFormat="1" ht="16.5" thickBot="1" x14ac:dyDescent="0.3">
      <c r="A32" s="42" t="s">
        <v>56</v>
      </c>
      <c r="B32" s="26" t="s">
        <v>71</v>
      </c>
      <c r="C32" s="43" t="s">
        <v>70</v>
      </c>
      <c r="D32" s="28">
        <f t="shared" si="20"/>
        <v>0</v>
      </c>
      <c r="E32" s="29">
        <v>-307</v>
      </c>
      <c r="F32" s="29">
        <v>0</v>
      </c>
      <c r="G32" s="29">
        <v>307</v>
      </c>
      <c r="H32" s="30">
        <v>0</v>
      </c>
      <c r="I32" s="28">
        <f t="shared" si="21"/>
        <v>0</v>
      </c>
      <c r="J32" s="29">
        <v>-661</v>
      </c>
      <c r="K32" s="29">
        <v>0</v>
      </c>
      <c r="L32" s="29">
        <v>661</v>
      </c>
      <c r="M32" s="30">
        <v>0</v>
      </c>
      <c r="N32" s="28">
        <f>I32-D32</f>
        <v>0</v>
      </c>
      <c r="O32" s="29">
        <f>J32-E32</f>
        <v>-354</v>
      </c>
      <c r="P32" s="29">
        <f>K32-F32</f>
        <v>0</v>
      </c>
      <c r="Q32" s="29">
        <f>L32-G32</f>
        <v>354</v>
      </c>
      <c r="R32" s="31">
        <f>M32-H32</f>
        <v>0</v>
      </c>
    </row>
    <row r="33" spans="1:59" s="11" customFormat="1" x14ac:dyDescent="0.25">
      <c r="A33" s="19" t="s">
        <v>57</v>
      </c>
      <c r="B33" s="20" t="s">
        <v>62</v>
      </c>
      <c r="C33" s="21"/>
      <c r="D33" s="22">
        <f t="shared" ref="D33:M33" si="22">SUM(D34:D37)</f>
        <v>0</v>
      </c>
      <c r="E33" s="23">
        <f t="shared" si="22"/>
        <v>0</v>
      </c>
      <c r="F33" s="23">
        <f t="shared" si="22"/>
        <v>0</v>
      </c>
      <c r="G33" s="23">
        <f t="shared" si="22"/>
        <v>0</v>
      </c>
      <c r="H33" s="24">
        <f t="shared" si="22"/>
        <v>0</v>
      </c>
      <c r="I33" s="22">
        <f t="shared" si="22"/>
        <v>5781</v>
      </c>
      <c r="J33" s="23">
        <f t="shared" si="22"/>
        <v>166</v>
      </c>
      <c r="K33" s="23">
        <f t="shared" si="22"/>
        <v>4009</v>
      </c>
      <c r="L33" s="23">
        <f t="shared" si="22"/>
        <v>1606</v>
      </c>
      <c r="M33" s="24">
        <f t="shared" si="22"/>
        <v>0</v>
      </c>
      <c r="N33" s="22">
        <f t="shared" ref="N33:N37" si="23">I33-D33</f>
        <v>5781</v>
      </c>
      <c r="O33" s="23">
        <f t="shared" ref="O33:O37" si="24">J33-E33</f>
        <v>166</v>
      </c>
      <c r="P33" s="23">
        <f t="shared" ref="P33:P37" si="25">K33-F33</f>
        <v>4009</v>
      </c>
      <c r="Q33" s="23">
        <f t="shared" ref="Q33:Q37" si="26">L33-G33</f>
        <v>1606</v>
      </c>
      <c r="R33" s="84">
        <f t="shared" ref="R33:R37" si="27">M33-H33</f>
        <v>0</v>
      </c>
    </row>
    <row r="34" spans="1:59" s="11" customFormat="1" x14ac:dyDescent="0.25">
      <c r="A34" s="42" t="s">
        <v>57</v>
      </c>
      <c r="B34" s="26" t="s">
        <v>9</v>
      </c>
      <c r="C34" s="148" t="s">
        <v>6</v>
      </c>
      <c r="D34" s="28">
        <f t="shared" ref="D34:D37" si="28">SUM(E34:G34)</f>
        <v>0</v>
      </c>
      <c r="E34" s="29">
        <v>0</v>
      </c>
      <c r="F34" s="29">
        <v>0</v>
      </c>
      <c r="G34" s="29">
        <v>0</v>
      </c>
      <c r="H34" s="30">
        <v>0</v>
      </c>
      <c r="I34" s="28">
        <f t="shared" ref="I34:I37" si="29">SUM(J34:L34)</f>
        <v>3208</v>
      </c>
      <c r="J34" s="29">
        <v>0</v>
      </c>
      <c r="K34" s="29">
        <v>1614</v>
      </c>
      <c r="L34" s="29">
        <v>1594</v>
      </c>
      <c r="M34" s="30">
        <v>0</v>
      </c>
      <c r="N34" s="28">
        <f t="shared" si="23"/>
        <v>3208</v>
      </c>
      <c r="O34" s="29">
        <f t="shared" si="24"/>
        <v>0</v>
      </c>
      <c r="P34" s="29">
        <f t="shared" si="25"/>
        <v>1614</v>
      </c>
      <c r="Q34" s="29">
        <f t="shared" si="26"/>
        <v>1594</v>
      </c>
      <c r="R34" s="49">
        <f t="shared" si="27"/>
        <v>0</v>
      </c>
    </row>
    <row r="35" spans="1:59" s="11" customFormat="1" x14ac:dyDescent="0.25">
      <c r="A35" s="42" t="s">
        <v>57</v>
      </c>
      <c r="B35" s="26" t="s">
        <v>9</v>
      </c>
      <c r="C35" s="27" t="s">
        <v>8</v>
      </c>
      <c r="D35" s="28">
        <f t="shared" si="28"/>
        <v>0</v>
      </c>
      <c r="E35" s="29">
        <v>0</v>
      </c>
      <c r="F35" s="29">
        <v>0</v>
      </c>
      <c r="G35" s="29">
        <v>0</v>
      </c>
      <c r="H35" s="30">
        <v>0</v>
      </c>
      <c r="I35" s="28">
        <f t="shared" si="29"/>
        <v>2543</v>
      </c>
      <c r="J35" s="29">
        <v>165</v>
      </c>
      <c r="K35" s="29">
        <v>2378</v>
      </c>
      <c r="L35" s="29">
        <v>0</v>
      </c>
      <c r="M35" s="30">
        <v>0</v>
      </c>
      <c r="N35" s="28">
        <f t="shared" ref="N35:R36" si="30">I35-D35</f>
        <v>2543</v>
      </c>
      <c r="O35" s="29">
        <f t="shared" si="30"/>
        <v>165</v>
      </c>
      <c r="P35" s="29">
        <f t="shared" si="30"/>
        <v>2378</v>
      </c>
      <c r="Q35" s="29">
        <f t="shared" si="30"/>
        <v>0</v>
      </c>
      <c r="R35" s="49">
        <f t="shared" si="30"/>
        <v>0</v>
      </c>
    </row>
    <row r="36" spans="1:59" s="11" customFormat="1" x14ac:dyDescent="0.25">
      <c r="A36" s="42" t="s">
        <v>57</v>
      </c>
      <c r="B36" s="26" t="s">
        <v>7</v>
      </c>
      <c r="C36" s="27" t="s">
        <v>6</v>
      </c>
      <c r="D36" s="28">
        <f t="shared" si="28"/>
        <v>0</v>
      </c>
      <c r="E36" s="29">
        <v>0</v>
      </c>
      <c r="F36" s="29">
        <v>0</v>
      </c>
      <c r="G36" s="29">
        <v>0</v>
      </c>
      <c r="H36" s="30">
        <v>0</v>
      </c>
      <c r="I36" s="28">
        <f t="shared" si="29"/>
        <v>24</v>
      </c>
      <c r="J36" s="29">
        <v>0</v>
      </c>
      <c r="K36" s="29">
        <v>12</v>
      </c>
      <c r="L36" s="29">
        <v>12</v>
      </c>
      <c r="M36" s="30">
        <v>0</v>
      </c>
      <c r="N36" s="28">
        <f t="shared" si="30"/>
        <v>24</v>
      </c>
      <c r="O36" s="29">
        <f t="shared" si="30"/>
        <v>0</v>
      </c>
      <c r="P36" s="29">
        <f t="shared" si="30"/>
        <v>12</v>
      </c>
      <c r="Q36" s="29">
        <f t="shared" si="30"/>
        <v>12</v>
      </c>
      <c r="R36" s="49">
        <f t="shared" si="30"/>
        <v>0</v>
      </c>
    </row>
    <row r="37" spans="1:59" s="11" customFormat="1" ht="16.5" thickBot="1" x14ac:dyDescent="0.3">
      <c r="A37" s="45" t="s">
        <v>57</v>
      </c>
      <c r="B37" s="26" t="s">
        <v>7</v>
      </c>
      <c r="C37" s="150" t="s">
        <v>5</v>
      </c>
      <c r="D37" s="34">
        <f t="shared" si="28"/>
        <v>0</v>
      </c>
      <c r="E37" s="35">
        <v>0</v>
      </c>
      <c r="F37" s="35">
        <v>0</v>
      </c>
      <c r="G37" s="35">
        <v>0</v>
      </c>
      <c r="H37" s="36">
        <v>0</v>
      </c>
      <c r="I37" s="34">
        <f t="shared" si="29"/>
        <v>6</v>
      </c>
      <c r="J37" s="35">
        <v>1</v>
      </c>
      <c r="K37" s="35">
        <v>5</v>
      </c>
      <c r="L37" s="35">
        <v>0</v>
      </c>
      <c r="M37" s="36">
        <v>0</v>
      </c>
      <c r="N37" s="34">
        <f t="shared" si="23"/>
        <v>6</v>
      </c>
      <c r="O37" s="35">
        <f t="shared" si="24"/>
        <v>1</v>
      </c>
      <c r="P37" s="35">
        <f t="shared" si="25"/>
        <v>5</v>
      </c>
      <c r="Q37" s="35">
        <f t="shared" si="26"/>
        <v>0</v>
      </c>
      <c r="R37" s="50">
        <f t="shared" si="27"/>
        <v>0</v>
      </c>
    </row>
    <row r="38" spans="1:59" s="11" customFormat="1" ht="16.5" thickBot="1" x14ac:dyDescent="0.3">
      <c r="A38" s="19" t="s">
        <v>58</v>
      </c>
      <c r="B38" s="20" t="s">
        <v>34</v>
      </c>
      <c r="C38" s="133"/>
      <c r="D38" s="22">
        <f>SUM(Table1[[#This Row],[M18 GF]:[M18 CF]])</f>
        <v>3000</v>
      </c>
      <c r="E38" s="23">
        <v>100</v>
      </c>
      <c r="F38" s="23">
        <v>2900</v>
      </c>
      <c r="G38" s="23">
        <v>0</v>
      </c>
      <c r="H38" s="47">
        <v>0</v>
      </c>
      <c r="I38" s="52">
        <f>SUM(J38:L38)</f>
        <v>-818</v>
      </c>
      <c r="J38" s="23">
        <v>-105</v>
      </c>
      <c r="K38" s="23">
        <v>-713</v>
      </c>
      <c r="L38" s="23">
        <v>0</v>
      </c>
      <c r="M38" s="48">
        <v>0</v>
      </c>
      <c r="N38" s="22">
        <f t="shared" ref="N38" si="31">I38-D38</f>
        <v>-3818</v>
      </c>
      <c r="O38" s="23">
        <f t="shared" ref="O38" si="32">J38-E38</f>
        <v>-205</v>
      </c>
      <c r="P38" s="23">
        <f t="shared" ref="P38" si="33">K38-F38</f>
        <v>-3613</v>
      </c>
      <c r="Q38" s="23">
        <f t="shared" ref="Q38" si="34">L38-G38</f>
        <v>0</v>
      </c>
      <c r="R38" s="84">
        <f t="shared" ref="R38" si="35">M38-H38</f>
        <v>0</v>
      </c>
    </row>
    <row r="39" spans="1:59" s="11" customFormat="1" ht="16.5" thickBot="1" x14ac:dyDescent="0.3">
      <c r="A39" s="19" t="s">
        <v>59</v>
      </c>
      <c r="B39" s="20" t="s">
        <v>14</v>
      </c>
      <c r="C39" s="133"/>
      <c r="D39" s="52">
        <f>SUM(E39:G39)</f>
        <v>54784</v>
      </c>
      <c r="E39" s="23">
        <v>373</v>
      </c>
      <c r="F39" s="23">
        <v>27394</v>
      </c>
      <c r="G39" s="23">
        <v>27017</v>
      </c>
      <c r="H39" s="47">
        <v>0</v>
      </c>
      <c r="I39" s="52">
        <f>SUM(J39:L39)</f>
        <v>69592</v>
      </c>
      <c r="J39" s="23">
        <v>992</v>
      </c>
      <c r="K39" s="23">
        <v>34796</v>
      </c>
      <c r="L39" s="23">
        <v>33804</v>
      </c>
      <c r="M39" s="48">
        <v>0</v>
      </c>
      <c r="N39" s="22">
        <f t="shared" ref="N39" si="36">I39-D39</f>
        <v>14808</v>
      </c>
      <c r="O39" s="23">
        <f t="shared" ref="O39" si="37">J39-E39</f>
        <v>619</v>
      </c>
      <c r="P39" s="23">
        <f t="shared" ref="P39" si="38">K39-F39</f>
        <v>7402</v>
      </c>
      <c r="Q39" s="23">
        <f t="shared" ref="Q39" si="39">L39-G39</f>
        <v>6787</v>
      </c>
      <c r="R39" s="84">
        <f t="shared" ref="R39" si="40">M39-H39</f>
        <v>0</v>
      </c>
    </row>
    <row r="40" spans="1:59" s="57" customFormat="1" ht="16.5" thickBot="1" x14ac:dyDescent="0.3">
      <c r="A40" s="58" t="s">
        <v>36</v>
      </c>
      <c r="B40" s="51" t="s">
        <v>4</v>
      </c>
      <c r="C40" s="135"/>
      <c r="D40" s="52">
        <f>SUM(E40:G40)</f>
        <v>8451</v>
      </c>
      <c r="E40" s="53">
        <v>0</v>
      </c>
      <c r="F40" s="53">
        <v>5811</v>
      </c>
      <c r="G40" s="53">
        <v>2640</v>
      </c>
      <c r="H40" s="54">
        <v>0</v>
      </c>
      <c r="I40" s="52">
        <f>SUM(J40:M40)</f>
        <v>7417</v>
      </c>
      <c r="J40" s="53">
        <v>0</v>
      </c>
      <c r="K40" s="53">
        <v>5099</v>
      </c>
      <c r="L40" s="53">
        <v>2318</v>
      </c>
      <c r="M40" s="54">
        <v>0</v>
      </c>
      <c r="N40" s="52">
        <f t="shared" ref="N40:N44" si="41">I40-D40</f>
        <v>-1034</v>
      </c>
      <c r="O40" s="53">
        <f t="shared" ref="O40:O44" si="42">J40-E40</f>
        <v>0</v>
      </c>
      <c r="P40" s="53">
        <f t="shared" ref="P40:P44" si="43">K40-F40</f>
        <v>-712</v>
      </c>
      <c r="Q40" s="53">
        <f t="shared" ref="Q40:Q44" si="44">L40-G40</f>
        <v>-322</v>
      </c>
      <c r="R40" s="55">
        <f t="shared" ref="R40:R44" si="45">M40-H40</f>
        <v>0</v>
      </c>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row>
    <row r="41" spans="1:59" s="62" customFormat="1" ht="15" customHeight="1" thickBot="1" x14ac:dyDescent="0.3">
      <c r="A41" s="104"/>
      <c r="B41" s="166"/>
      <c r="C41" s="60" t="s">
        <v>13</v>
      </c>
      <c r="D41" s="52">
        <f t="shared" ref="D41:M41" si="46">D9+D14+D19+D24+D27+D33+D38+D39+D40</f>
        <v>1242378</v>
      </c>
      <c r="E41" s="53">
        <f t="shared" si="46"/>
        <v>159221</v>
      </c>
      <c r="F41" s="53">
        <f t="shared" si="46"/>
        <v>882825</v>
      </c>
      <c r="G41" s="53">
        <f t="shared" si="46"/>
        <v>200332</v>
      </c>
      <c r="H41" s="167">
        <f t="shared" si="46"/>
        <v>92051</v>
      </c>
      <c r="I41" s="52">
        <f t="shared" si="46"/>
        <v>591933</v>
      </c>
      <c r="J41" s="53">
        <f t="shared" si="46"/>
        <v>59701</v>
      </c>
      <c r="K41" s="53">
        <f t="shared" si="46"/>
        <v>402340</v>
      </c>
      <c r="L41" s="53">
        <f t="shared" si="46"/>
        <v>129892</v>
      </c>
      <c r="M41" s="204">
        <f t="shared" si="46"/>
        <v>12788</v>
      </c>
      <c r="N41" s="52">
        <f t="shared" si="41"/>
        <v>-650445</v>
      </c>
      <c r="O41" s="53">
        <f t="shared" si="42"/>
        <v>-99520</v>
      </c>
      <c r="P41" s="53">
        <f t="shared" si="43"/>
        <v>-480485</v>
      </c>
      <c r="Q41" s="53">
        <f t="shared" si="44"/>
        <v>-70440</v>
      </c>
      <c r="R41" s="90">
        <f t="shared" si="45"/>
        <v>-79263</v>
      </c>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row>
    <row r="42" spans="1:59" s="62" customFormat="1" ht="15" customHeight="1" x14ac:dyDescent="0.25">
      <c r="A42" s="105"/>
      <c r="B42" s="168"/>
      <c r="C42" s="63" t="s">
        <v>3</v>
      </c>
      <c r="D42" s="64">
        <f>D10+D11+D15+D16+D20+D21+D28+D29+D34+D35</f>
        <v>1164428</v>
      </c>
      <c r="E42" s="65">
        <f t="shared" ref="E42:H42" si="47">E10+E11+E15+E16+E20+E21+E28+E29+E34+E35</f>
        <v>158840</v>
      </c>
      <c r="F42" s="65">
        <f t="shared" si="47"/>
        <v>839305</v>
      </c>
      <c r="G42" s="65">
        <f t="shared" si="47"/>
        <v>166283</v>
      </c>
      <c r="H42" s="65">
        <f t="shared" si="47"/>
        <v>90758</v>
      </c>
      <c r="I42" s="64">
        <f>I10+I11+I15+I16+I20+I21+I28+I29+I34+I35</f>
        <v>508444</v>
      </c>
      <c r="J42" s="65">
        <f t="shared" ref="J42:M42" si="48">J10+J11+J15+J16+J20+J21+J28+J29+J34+J35</f>
        <v>59388</v>
      </c>
      <c r="K42" s="65">
        <f t="shared" si="48"/>
        <v>358915</v>
      </c>
      <c r="L42" s="65">
        <f t="shared" si="48"/>
        <v>90141</v>
      </c>
      <c r="M42" s="65">
        <f t="shared" si="48"/>
        <v>12666</v>
      </c>
      <c r="N42" s="68">
        <f t="shared" si="41"/>
        <v>-655984</v>
      </c>
      <c r="O42" s="29">
        <f t="shared" si="42"/>
        <v>-99452</v>
      </c>
      <c r="P42" s="69">
        <f t="shared" si="43"/>
        <v>-480390</v>
      </c>
      <c r="Q42" s="69">
        <f t="shared" si="44"/>
        <v>-76142</v>
      </c>
      <c r="R42" s="82">
        <f t="shared" si="45"/>
        <v>-78092</v>
      </c>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row>
    <row r="43" spans="1:59" s="57" customFormat="1" ht="15" customHeight="1" x14ac:dyDescent="0.25">
      <c r="A43" s="106"/>
      <c r="B43" s="107"/>
      <c r="C43" s="67" t="s">
        <v>2</v>
      </c>
      <c r="D43" s="68">
        <f>D12+D13+D17+D18+D22+D23+D25+D26+D30+D31+D36+D37</f>
        <v>11715</v>
      </c>
      <c r="E43" s="69">
        <f t="shared" ref="E43:H43" si="49">E12+E13+E17+E18+E22+E23+E25+E26+E30+E31+E36+E37</f>
        <v>215</v>
      </c>
      <c r="F43" s="69">
        <f t="shared" si="49"/>
        <v>7415</v>
      </c>
      <c r="G43" s="69">
        <f t="shared" si="49"/>
        <v>4085</v>
      </c>
      <c r="H43" s="69">
        <f t="shared" si="49"/>
        <v>1293</v>
      </c>
      <c r="I43" s="68">
        <f>I12+I13+I17+I18+I22+I23+I25+I26+I30+I31+I36+I37</f>
        <v>7298</v>
      </c>
      <c r="J43" s="69">
        <f t="shared" ref="J43:M43" si="50">J12+J13+J17+J18+J22+J23+J25+J26+J30+J31+J36+J37</f>
        <v>87</v>
      </c>
      <c r="K43" s="69">
        <f t="shared" si="50"/>
        <v>4243</v>
      </c>
      <c r="L43" s="69">
        <f t="shared" si="50"/>
        <v>2968</v>
      </c>
      <c r="M43" s="69">
        <f t="shared" si="50"/>
        <v>122</v>
      </c>
      <c r="N43" s="68">
        <f t="shared" si="41"/>
        <v>-4417</v>
      </c>
      <c r="O43" s="29">
        <f t="shared" si="42"/>
        <v>-128</v>
      </c>
      <c r="P43" s="69">
        <f t="shared" si="43"/>
        <v>-3172</v>
      </c>
      <c r="Q43" s="69">
        <f t="shared" si="44"/>
        <v>-1117</v>
      </c>
      <c r="R43" s="82">
        <f t="shared" si="45"/>
        <v>-1171</v>
      </c>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row>
    <row r="44" spans="1:59" s="56" customFormat="1" ht="15" customHeight="1" thickBot="1" x14ac:dyDescent="0.3">
      <c r="A44" s="106"/>
      <c r="B44" s="107"/>
      <c r="C44" s="71" t="s">
        <v>1</v>
      </c>
      <c r="D44" s="34">
        <f>D32+D38+D39+D40</f>
        <v>66235</v>
      </c>
      <c r="E44" s="35">
        <f t="shared" ref="E44:H44" si="51">E32+E38+E39+E40</f>
        <v>166</v>
      </c>
      <c r="F44" s="35">
        <f t="shared" si="51"/>
        <v>36105</v>
      </c>
      <c r="G44" s="35">
        <f t="shared" si="51"/>
        <v>29964</v>
      </c>
      <c r="H44" s="223">
        <f t="shared" si="51"/>
        <v>0</v>
      </c>
      <c r="I44" s="34">
        <f>I32+I38+I39+I40</f>
        <v>76191</v>
      </c>
      <c r="J44" s="35">
        <f t="shared" ref="J44:M44" si="52">J32+J38+J39+J40</f>
        <v>226</v>
      </c>
      <c r="K44" s="35">
        <f t="shared" si="52"/>
        <v>39182</v>
      </c>
      <c r="L44" s="35">
        <f t="shared" si="52"/>
        <v>36783</v>
      </c>
      <c r="M44" s="223">
        <f t="shared" si="52"/>
        <v>0</v>
      </c>
      <c r="N44" s="87">
        <f t="shared" si="41"/>
        <v>9956</v>
      </c>
      <c r="O44" s="35">
        <f t="shared" si="42"/>
        <v>60</v>
      </c>
      <c r="P44" s="88">
        <f t="shared" si="43"/>
        <v>3077</v>
      </c>
      <c r="Q44" s="88">
        <f t="shared" si="44"/>
        <v>6819</v>
      </c>
      <c r="R44" s="83">
        <f t="shared" si="45"/>
        <v>0</v>
      </c>
    </row>
    <row r="45" spans="1:59" x14ac:dyDescent="0.25">
      <c r="A45" s="169" t="s">
        <v>0</v>
      </c>
      <c r="B45" s="137"/>
      <c r="C45" s="137"/>
      <c r="D45" s="170"/>
      <c r="E45" s="170"/>
      <c r="F45" s="170"/>
      <c r="G45" s="170"/>
      <c r="H45" s="170"/>
      <c r="I45" s="170"/>
      <c r="J45" s="170"/>
      <c r="K45" s="170"/>
      <c r="L45" s="170"/>
      <c r="M45" s="137"/>
      <c r="N45" s="170"/>
      <c r="O45" s="170"/>
      <c r="P45" s="170"/>
      <c r="Q45" s="170"/>
      <c r="R45" s="171"/>
    </row>
    <row r="46" spans="1:59" ht="15.6" customHeight="1" x14ac:dyDescent="0.25">
      <c r="A46" s="72" t="s">
        <v>32</v>
      </c>
      <c r="B46" s="137"/>
      <c r="C46" s="134"/>
      <c r="D46" s="7"/>
      <c r="E46" s="7"/>
      <c r="F46" s="170"/>
      <c r="G46" s="7"/>
      <c r="H46" s="7"/>
      <c r="I46" s="7"/>
      <c r="J46" s="7"/>
      <c r="K46" s="7"/>
      <c r="L46" s="7"/>
      <c r="M46" s="7"/>
      <c r="N46" s="7"/>
      <c r="O46" s="7"/>
      <c r="P46" s="7"/>
      <c r="Q46" s="7"/>
      <c r="R46" s="7"/>
    </row>
    <row r="47" spans="1:59" ht="15.6" customHeight="1" x14ac:dyDescent="0.25">
      <c r="A47" s="224" t="s">
        <v>63</v>
      </c>
      <c r="B47" s="224"/>
      <c r="C47" s="224"/>
      <c r="D47" s="224"/>
      <c r="E47" s="224"/>
      <c r="F47" s="224"/>
      <c r="G47" s="224"/>
      <c r="H47" s="224"/>
      <c r="I47" s="224"/>
      <c r="J47" s="224"/>
      <c r="K47" s="224"/>
      <c r="L47" s="224"/>
      <c r="M47" s="224"/>
      <c r="N47" s="224"/>
      <c r="O47" s="224"/>
      <c r="P47" s="224"/>
      <c r="Q47" s="224"/>
      <c r="R47" s="7"/>
    </row>
    <row r="48" spans="1:59" ht="15.6" customHeight="1" x14ac:dyDescent="0.25">
      <c r="A48" s="224" t="s">
        <v>64</v>
      </c>
      <c r="B48" s="224"/>
      <c r="C48" s="224"/>
      <c r="D48" s="224"/>
      <c r="E48" s="224"/>
      <c r="F48" s="224"/>
      <c r="G48" s="224"/>
      <c r="H48" s="224"/>
      <c r="I48" s="224"/>
      <c r="J48" s="224"/>
      <c r="K48" s="224"/>
      <c r="L48" s="224"/>
      <c r="M48" s="224"/>
      <c r="N48" s="224"/>
      <c r="O48" s="224"/>
      <c r="P48" s="224"/>
      <c r="Q48" s="224"/>
      <c r="R48" s="7"/>
    </row>
    <row r="49" spans="1:59" ht="15.6" customHeight="1" x14ac:dyDescent="0.25">
      <c r="A49" s="211" t="s">
        <v>65</v>
      </c>
      <c r="B49" s="203"/>
      <c r="C49" s="203"/>
      <c r="D49" s="203"/>
      <c r="E49" s="203"/>
      <c r="F49" s="203"/>
      <c r="G49" s="203"/>
      <c r="H49" s="203"/>
      <c r="I49" s="203"/>
      <c r="J49" s="203"/>
      <c r="K49" s="203"/>
      <c r="L49" s="203"/>
      <c r="M49" s="203"/>
      <c r="N49" s="203"/>
      <c r="O49" s="203"/>
      <c r="P49" s="203"/>
      <c r="Q49" s="203"/>
      <c r="R49" s="7"/>
    </row>
    <row r="50" spans="1:59" x14ac:dyDescent="0.25">
      <c r="A50" s="172"/>
      <c r="B50" s="173"/>
      <c r="C50" s="173"/>
      <c r="D50" s="174"/>
      <c r="E50" s="174"/>
      <c r="F50" s="174"/>
      <c r="G50" s="174"/>
      <c r="H50" s="173"/>
      <c r="I50" s="175"/>
      <c r="J50" s="175"/>
      <c r="K50" s="175"/>
      <c r="L50" s="175"/>
      <c r="M50" s="176"/>
      <c r="N50" s="175"/>
      <c r="O50" s="175"/>
      <c r="P50" s="175"/>
      <c r="Q50" s="175"/>
      <c r="R50" s="177"/>
    </row>
    <row r="51" spans="1:59" x14ac:dyDescent="0.25">
      <c r="A51" s="13" t="s">
        <v>12</v>
      </c>
      <c r="B51" s="91"/>
      <c r="C51" s="92"/>
      <c r="D51" s="93"/>
      <c r="E51" s="93"/>
      <c r="F51" s="93"/>
      <c r="G51" s="9"/>
      <c r="H51" s="91"/>
      <c r="I51" s="9"/>
      <c r="J51" s="9"/>
      <c r="K51" s="9"/>
      <c r="L51" s="9"/>
      <c r="M51" s="91"/>
      <c r="N51" s="9"/>
      <c r="O51" s="9"/>
      <c r="P51" s="9"/>
      <c r="Q51" s="9"/>
      <c r="R51" s="171"/>
    </row>
    <row r="52" spans="1:59" x14ac:dyDescent="0.25">
      <c r="A52" s="108" t="s">
        <v>66</v>
      </c>
      <c r="B52" s="109"/>
      <c r="C52" s="109"/>
      <c r="D52" s="109"/>
      <c r="E52" s="109"/>
      <c r="F52" s="109"/>
      <c r="G52" s="109"/>
      <c r="H52" s="109"/>
      <c r="I52" s="109"/>
      <c r="J52" s="109"/>
      <c r="K52" s="109"/>
      <c r="L52" s="109"/>
      <c r="M52" s="109"/>
      <c r="N52" s="109"/>
      <c r="O52" s="109"/>
      <c r="P52" s="109"/>
      <c r="Q52" s="109"/>
      <c r="R52" s="110"/>
    </row>
    <row r="53" spans="1:59" s="18" customFormat="1" x14ac:dyDescent="0.25">
      <c r="A53" s="73" t="s">
        <v>42</v>
      </c>
      <c r="B53" s="139"/>
      <c r="C53" s="138"/>
      <c r="D53" s="15" t="s">
        <v>68</v>
      </c>
      <c r="E53" s="98"/>
      <c r="F53" s="98"/>
      <c r="G53" s="98"/>
      <c r="H53" s="99"/>
      <c r="I53" s="15" t="s">
        <v>69</v>
      </c>
      <c r="J53" s="98"/>
      <c r="K53" s="98"/>
      <c r="L53" s="98"/>
      <c r="M53" s="99"/>
      <c r="N53" s="16" t="s">
        <v>24</v>
      </c>
      <c r="O53" s="100"/>
      <c r="P53" s="100"/>
      <c r="Q53" s="100"/>
      <c r="R53" s="101"/>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row>
    <row r="54" spans="1:59" s="18" customFormat="1" ht="16.5" thickBot="1" x14ac:dyDescent="0.3">
      <c r="A54" s="74" t="s">
        <v>11</v>
      </c>
      <c r="B54" s="75" t="s">
        <v>15</v>
      </c>
      <c r="C54" s="76" t="s">
        <v>10</v>
      </c>
      <c r="D54" s="178" t="s">
        <v>49</v>
      </c>
      <c r="E54" s="179" t="s">
        <v>50</v>
      </c>
      <c r="F54" s="179" t="s">
        <v>51</v>
      </c>
      <c r="G54" s="180" t="s">
        <v>67</v>
      </c>
      <c r="H54" s="181" t="s">
        <v>53</v>
      </c>
      <c r="I54" s="178" t="s">
        <v>49</v>
      </c>
      <c r="J54" s="179" t="s">
        <v>50</v>
      </c>
      <c r="K54" s="179" t="s">
        <v>51</v>
      </c>
      <c r="L54" s="180" t="s">
        <v>67</v>
      </c>
      <c r="M54" s="181" t="s">
        <v>53</v>
      </c>
      <c r="N54" s="178" t="s">
        <v>21</v>
      </c>
      <c r="O54" s="179" t="s">
        <v>33</v>
      </c>
      <c r="P54" s="179" t="s">
        <v>35</v>
      </c>
      <c r="Q54" s="180" t="s">
        <v>22</v>
      </c>
      <c r="R54" s="182" t="s">
        <v>25</v>
      </c>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row>
    <row r="55" spans="1:59" x14ac:dyDescent="0.25">
      <c r="A55" s="42" t="s">
        <v>54</v>
      </c>
      <c r="B55" s="41" t="s">
        <v>26</v>
      </c>
      <c r="C55" s="140"/>
      <c r="D55" s="22">
        <f>SUM(D56:D59)</f>
        <v>174360</v>
      </c>
      <c r="E55" s="23">
        <f t="shared" ref="E55:M55" si="53">SUM(E56:E59)</f>
        <v>5334</v>
      </c>
      <c r="F55" s="23">
        <f t="shared" si="53"/>
        <v>122889</v>
      </c>
      <c r="G55" s="23">
        <f t="shared" si="53"/>
        <v>46137</v>
      </c>
      <c r="H55" s="24">
        <f t="shared" si="53"/>
        <v>9164</v>
      </c>
      <c r="I55" s="22">
        <f t="shared" si="53"/>
        <v>174675</v>
      </c>
      <c r="J55" s="23">
        <f t="shared" si="53"/>
        <v>7014</v>
      </c>
      <c r="K55" s="23">
        <f t="shared" si="53"/>
        <v>121594</v>
      </c>
      <c r="L55" s="23">
        <f t="shared" si="53"/>
        <v>46067</v>
      </c>
      <c r="M55" s="24">
        <f t="shared" si="53"/>
        <v>9144</v>
      </c>
      <c r="N55" s="22">
        <f t="shared" ref="N55:N90" si="54">I55-D55</f>
        <v>315</v>
      </c>
      <c r="O55" s="23">
        <f t="shared" ref="O55:O90" si="55">J55-E55</f>
        <v>1680</v>
      </c>
      <c r="P55" s="23">
        <f t="shared" ref="P55:P90" si="56">K55-F55</f>
        <v>-1295</v>
      </c>
      <c r="Q55" s="23">
        <f t="shared" ref="Q55:Q90" si="57">L55-G55</f>
        <v>-70</v>
      </c>
      <c r="R55" s="24">
        <f t="shared" ref="R55:R90" si="58">M55-H55</f>
        <v>-20</v>
      </c>
      <c r="S55" s="77"/>
    </row>
    <row r="56" spans="1:59" x14ac:dyDescent="0.25">
      <c r="A56" s="42" t="s">
        <v>54</v>
      </c>
      <c r="B56" s="183" t="s">
        <v>9</v>
      </c>
      <c r="C56" s="27" t="s">
        <v>6</v>
      </c>
      <c r="D56" s="28">
        <f>SUM(E56:G56)</f>
        <v>91688</v>
      </c>
      <c r="E56" s="29">
        <v>0</v>
      </c>
      <c r="F56" s="29">
        <v>45854</v>
      </c>
      <c r="G56" s="29">
        <v>45834</v>
      </c>
      <c r="H56" s="30">
        <v>1602</v>
      </c>
      <c r="I56" s="28">
        <f t="shared" ref="I56:I59" si="59">SUM(J56:L56)</f>
        <v>91671</v>
      </c>
      <c r="J56" s="29">
        <v>0</v>
      </c>
      <c r="K56" s="29">
        <v>45909</v>
      </c>
      <c r="L56" s="29">
        <v>45762</v>
      </c>
      <c r="M56" s="30">
        <v>1595</v>
      </c>
      <c r="N56" s="28">
        <f t="shared" si="54"/>
        <v>-17</v>
      </c>
      <c r="O56" s="29">
        <f t="shared" si="55"/>
        <v>0</v>
      </c>
      <c r="P56" s="29">
        <f t="shared" si="56"/>
        <v>55</v>
      </c>
      <c r="Q56" s="29">
        <f t="shared" si="57"/>
        <v>-72</v>
      </c>
      <c r="R56" s="30">
        <f t="shared" si="58"/>
        <v>-7</v>
      </c>
    </row>
    <row r="57" spans="1:59" x14ac:dyDescent="0.25">
      <c r="A57" s="42" t="s">
        <v>54</v>
      </c>
      <c r="B57" s="183" t="s">
        <v>9</v>
      </c>
      <c r="C57" s="27" t="s">
        <v>8</v>
      </c>
      <c r="D57" s="28">
        <f t="shared" ref="D57:D59" si="60">SUM(E57:G57)</f>
        <v>81956</v>
      </c>
      <c r="E57" s="29">
        <v>5327</v>
      </c>
      <c r="F57" s="29">
        <v>76629</v>
      </c>
      <c r="G57" s="29">
        <v>0</v>
      </c>
      <c r="H57" s="30">
        <v>7512</v>
      </c>
      <c r="I57" s="28">
        <f t="shared" si="59"/>
        <v>82419</v>
      </c>
      <c r="J57" s="29">
        <v>7005</v>
      </c>
      <c r="K57" s="29">
        <v>75414</v>
      </c>
      <c r="L57" s="29">
        <v>0</v>
      </c>
      <c r="M57" s="30">
        <v>7510</v>
      </c>
      <c r="N57" s="28">
        <f t="shared" si="54"/>
        <v>463</v>
      </c>
      <c r="O57" s="29">
        <f t="shared" si="55"/>
        <v>1678</v>
      </c>
      <c r="P57" s="29">
        <f t="shared" si="56"/>
        <v>-1215</v>
      </c>
      <c r="Q57" s="29">
        <f t="shared" si="57"/>
        <v>0</v>
      </c>
      <c r="R57" s="30">
        <f t="shared" si="58"/>
        <v>-2</v>
      </c>
    </row>
    <row r="58" spans="1:59" x14ac:dyDescent="0.25">
      <c r="A58" s="42" t="s">
        <v>54</v>
      </c>
      <c r="B58" s="183" t="s">
        <v>7</v>
      </c>
      <c r="C58" s="27" t="s">
        <v>6</v>
      </c>
      <c r="D58" s="28">
        <f t="shared" si="60"/>
        <v>606</v>
      </c>
      <c r="E58" s="29">
        <v>0</v>
      </c>
      <c r="F58" s="29">
        <v>303</v>
      </c>
      <c r="G58" s="29">
        <v>303</v>
      </c>
      <c r="H58" s="30">
        <v>36</v>
      </c>
      <c r="I58" s="28">
        <f t="shared" si="59"/>
        <v>476</v>
      </c>
      <c r="J58" s="29">
        <v>0</v>
      </c>
      <c r="K58" s="29">
        <v>171</v>
      </c>
      <c r="L58" s="29">
        <v>305</v>
      </c>
      <c r="M58" s="30">
        <v>25</v>
      </c>
      <c r="N58" s="28">
        <f t="shared" si="54"/>
        <v>-130</v>
      </c>
      <c r="O58" s="29">
        <f t="shared" si="55"/>
        <v>0</v>
      </c>
      <c r="P58" s="29">
        <f t="shared" si="56"/>
        <v>-132</v>
      </c>
      <c r="Q58" s="29">
        <f t="shared" si="57"/>
        <v>2</v>
      </c>
      <c r="R58" s="30">
        <f t="shared" si="58"/>
        <v>-11</v>
      </c>
    </row>
    <row r="59" spans="1:59" ht="16.5" thickBot="1" x14ac:dyDescent="0.3">
      <c r="A59" s="45" t="s">
        <v>54</v>
      </c>
      <c r="B59" s="184" t="s">
        <v>7</v>
      </c>
      <c r="C59" s="33" t="s">
        <v>5</v>
      </c>
      <c r="D59" s="34">
        <f t="shared" si="60"/>
        <v>110</v>
      </c>
      <c r="E59" s="35">
        <v>7</v>
      </c>
      <c r="F59" s="35">
        <v>103</v>
      </c>
      <c r="G59" s="35">
        <v>0</v>
      </c>
      <c r="H59" s="36">
        <v>14</v>
      </c>
      <c r="I59" s="34">
        <f t="shared" si="59"/>
        <v>109</v>
      </c>
      <c r="J59" s="35">
        <v>9</v>
      </c>
      <c r="K59" s="35">
        <v>100</v>
      </c>
      <c r="L59" s="35">
        <v>0</v>
      </c>
      <c r="M59" s="36">
        <v>14</v>
      </c>
      <c r="N59" s="34">
        <f t="shared" si="54"/>
        <v>-1</v>
      </c>
      <c r="O59" s="35">
        <f t="shared" si="55"/>
        <v>2</v>
      </c>
      <c r="P59" s="35">
        <f t="shared" si="56"/>
        <v>-3</v>
      </c>
      <c r="Q59" s="35">
        <f t="shared" si="57"/>
        <v>0</v>
      </c>
      <c r="R59" s="36">
        <f t="shared" si="58"/>
        <v>0</v>
      </c>
    </row>
    <row r="60" spans="1:59" x14ac:dyDescent="0.25">
      <c r="A60" s="103" t="s">
        <v>38</v>
      </c>
      <c r="B60" s="185" t="s">
        <v>30</v>
      </c>
      <c r="C60" s="141"/>
      <c r="D60" s="22">
        <f>SUM(D61:D64)</f>
        <v>18713</v>
      </c>
      <c r="E60" s="23">
        <f t="shared" ref="E60:M60" si="61">SUM(E61:E64)</f>
        <v>711</v>
      </c>
      <c r="F60" s="23">
        <f t="shared" si="61"/>
        <v>14310</v>
      </c>
      <c r="G60" s="23">
        <f t="shared" si="61"/>
        <v>3692</v>
      </c>
      <c r="H60" s="24">
        <f t="shared" si="61"/>
        <v>3186</v>
      </c>
      <c r="I60" s="22">
        <f t="shared" si="61"/>
        <v>19165</v>
      </c>
      <c r="J60" s="23">
        <f t="shared" si="61"/>
        <v>957</v>
      </c>
      <c r="K60" s="23">
        <f t="shared" si="61"/>
        <v>14407</v>
      </c>
      <c r="L60" s="23">
        <f t="shared" si="61"/>
        <v>3801</v>
      </c>
      <c r="M60" s="24">
        <f t="shared" si="61"/>
        <v>3266</v>
      </c>
      <c r="N60" s="22">
        <f t="shared" si="54"/>
        <v>452</v>
      </c>
      <c r="O60" s="23">
        <f t="shared" si="55"/>
        <v>246</v>
      </c>
      <c r="P60" s="23">
        <f t="shared" si="56"/>
        <v>97</v>
      </c>
      <c r="Q60" s="23">
        <f t="shared" si="57"/>
        <v>109</v>
      </c>
      <c r="R60" s="24">
        <f t="shared" si="58"/>
        <v>80</v>
      </c>
    </row>
    <row r="61" spans="1:59" s="38" customFormat="1" x14ac:dyDescent="0.25">
      <c r="A61" s="78" t="s">
        <v>38</v>
      </c>
      <c r="B61" s="183" t="s">
        <v>9</v>
      </c>
      <c r="C61" s="27" t="s">
        <v>6</v>
      </c>
      <c r="D61" s="28">
        <f t="shared" ref="D61:D64" si="62">SUM(E61:G61)</f>
        <v>7479</v>
      </c>
      <c r="E61" s="29">
        <v>0</v>
      </c>
      <c r="F61" s="29">
        <v>3938</v>
      </c>
      <c r="G61" s="29">
        <v>3541</v>
      </c>
      <c r="H61" s="30">
        <v>450</v>
      </c>
      <c r="I61" s="28">
        <f t="shared" ref="I61:I64" si="63">SUM(J61:L61)</f>
        <v>7690</v>
      </c>
      <c r="J61" s="29">
        <v>0</v>
      </c>
      <c r="K61" s="29">
        <v>4041</v>
      </c>
      <c r="L61" s="29">
        <v>3649</v>
      </c>
      <c r="M61" s="30">
        <v>457</v>
      </c>
      <c r="N61" s="28">
        <f t="shared" si="54"/>
        <v>211</v>
      </c>
      <c r="O61" s="29">
        <f t="shared" si="55"/>
        <v>0</v>
      </c>
      <c r="P61" s="29">
        <f t="shared" si="56"/>
        <v>103</v>
      </c>
      <c r="Q61" s="29">
        <f t="shared" si="57"/>
        <v>108</v>
      </c>
      <c r="R61" s="30">
        <f t="shared" si="58"/>
        <v>7</v>
      </c>
    </row>
    <row r="62" spans="1:59" s="38" customFormat="1" x14ac:dyDescent="0.25">
      <c r="A62" s="79" t="s">
        <v>38</v>
      </c>
      <c r="B62" s="183" t="s">
        <v>9</v>
      </c>
      <c r="C62" s="27" t="s">
        <v>8</v>
      </c>
      <c r="D62" s="28">
        <f t="shared" si="62"/>
        <v>10893</v>
      </c>
      <c r="E62" s="29">
        <v>708</v>
      </c>
      <c r="F62" s="29">
        <v>10185</v>
      </c>
      <c r="G62" s="29">
        <v>0</v>
      </c>
      <c r="H62" s="30">
        <v>2713</v>
      </c>
      <c r="I62" s="28">
        <f>SUM(J62:L62)</f>
        <v>11220</v>
      </c>
      <c r="J62" s="29">
        <v>954</v>
      </c>
      <c r="K62" s="29">
        <v>10266</v>
      </c>
      <c r="L62" s="29">
        <v>0</v>
      </c>
      <c r="M62" s="30">
        <v>2787</v>
      </c>
      <c r="N62" s="28">
        <f t="shared" si="54"/>
        <v>327</v>
      </c>
      <c r="O62" s="29">
        <f t="shared" si="55"/>
        <v>246</v>
      </c>
      <c r="P62" s="29">
        <f t="shared" si="56"/>
        <v>81</v>
      </c>
      <c r="Q62" s="29">
        <f t="shared" si="57"/>
        <v>0</v>
      </c>
      <c r="R62" s="30">
        <f t="shared" si="58"/>
        <v>74</v>
      </c>
    </row>
    <row r="63" spans="1:59" s="38" customFormat="1" x14ac:dyDescent="0.25">
      <c r="A63" s="79" t="s">
        <v>38</v>
      </c>
      <c r="B63" s="183" t="s">
        <v>7</v>
      </c>
      <c r="C63" s="27" t="s">
        <v>6</v>
      </c>
      <c r="D63" s="28">
        <f t="shared" si="62"/>
        <v>302</v>
      </c>
      <c r="E63" s="29">
        <v>0</v>
      </c>
      <c r="F63" s="29">
        <v>151</v>
      </c>
      <c r="G63" s="29">
        <v>151</v>
      </c>
      <c r="H63" s="30">
        <v>14</v>
      </c>
      <c r="I63" s="28">
        <f t="shared" si="63"/>
        <v>217</v>
      </c>
      <c r="J63" s="29">
        <v>0</v>
      </c>
      <c r="K63" s="29">
        <v>65</v>
      </c>
      <c r="L63" s="29">
        <v>152</v>
      </c>
      <c r="M63" s="30">
        <v>14</v>
      </c>
      <c r="N63" s="28">
        <f t="shared" si="54"/>
        <v>-85</v>
      </c>
      <c r="O63" s="29">
        <f t="shared" si="55"/>
        <v>0</v>
      </c>
      <c r="P63" s="29">
        <f t="shared" si="56"/>
        <v>-86</v>
      </c>
      <c r="Q63" s="29">
        <f t="shared" si="57"/>
        <v>1</v>
      </c>
      <c r="R63" s="30">
        <f t="shared" si="58"/>
        <v>0</v>
      </c>
    </row>
    <row r="64" spans="1:59" s="38" customFormat="1" ht="16.5" thickBot="1" x14ac:dyDescent="0.3">
      <c r="A64" s="80" t="s">
        <v>38</v>
      </c>
      <c r="B64" s="184" t="s">
        <v>7</v>
      </c>
      <c r="C64" s="33" t="s">
        <v>5</v>
      </c>
      <c r="D64" s="34">
        <f t="shared" si="62"/>
        <v>39</v>
      </c>
      <c r="E64" s="35">
        <v>3</v>
      </c>
      <c r="F64" s="35">
        <v>36</v>
      </c>
      <c r="G64" s="35">
        <v>0</v>
      </c>
      <c r="H64" s="36">
        <v>9</v>
      </c>
      <c r="I64" s="34">
        <f t="shared" si="63"/>
        <v>38</v>
      </c>
      <c r="J64" s="35">
        <v>3</v>
      </c>
      <c r="K64" s="35">
        <v>35</v>
      </c>
      <c r="L64" s="35">
        <v>0</v>
      </c>
      <c r="M64" s="36">
        <v>8</v>
      </c>
      <c r="N64" s="34">
        <f t="shared" si="54"/>
        <v>-1</v>
      </c>
      <c r="O64" s="35">
        <f t="shared" si="55"/>
        <v>0</v>
      </c>
      <c r="P64" s="35">
        <f t="shared" si="56"/>
        <v>-1</v>
      </c>
      <c r="Q64" s="35">
        <f t="shared" si="57"/>
        <v>0</v>
      </c>
      <c r="R64" s="36">
        <f t="shared" si="58"/>
        <v>-1</v>
      </c>
    </row>
    <row r="65" spans="1:59" s="38" customFormat="1" x14ac:dyDescent="0.25">
      <c r="A65" s="79" t="s">
        <v>39</v>
      </c>
      <c r="B65" s="186" t="s">
        <v>29</v>
      </c>
      <c r="C65" s="142"/>
      <c r="D65" s="22">
        <f>SUM(D66:D69)</f>
        <v>7175</v>
      </c>
      <c r="E65" s="23">
        <f t="shared" ref="E65:M65" si="64">SUM(E66:E69)</f>
        <v>1961</v>
      </c>
      <c r="F65" s="23">
        <f t="shared" si="64"/>
        <v>4813</v>
      </c>
      <c r="G65" s="23">
        <f t="shared" si="64"/>
        <v>401</v>
      </c>
      <c r="H65" s="47">
        <f t="shared" si="64"/>
        <v>412</v>
      </c>
      <c r="I65" s="22">
        <f t="shared" si="64"/>
        <v>7377</v>
      </c>
      <c r="J65" s="23">
        <f t="shared" si="64"/>
        <v>2089</v>
      </c>
      <c r="K65" s="23">
        <f t="shared" si="64"/>
        <v>4872</v>
      </c>
      <c r="L65" s="23">
        <f t="shared" si="64"/>
        <v>416</v>
      </c>
      <c r="M65" s="48">
        <f t="shared" si="64"/>
        <v>427</v>
      </c>
      <c r="N65" s="22">
        <f t="shared" si="54"/>
        <v>202</v>
      </c>
      <c r="O65" s="23">
        <f t="shared" si="55"/>
        <v>128</v>
      </c>
      <c r="P65" s="23">
        <f t="shared" si="56"/>
        <v>59</v>
      </c>
      <c r="Q65" s="23">
        <f t="shared" si="57"/>
        <v>15</v>
      </c>
      <c r="R65" s="48">
        <f t="shared" si="58"/>
        <v>15</v>
      </c>
    </row>
    <row r="66" spans="1:59" s="38" customFormat="1" x14ac:dyDescent="0.25">
      <c r="A66" s="79" t="s">
        <v>39</v>
      </c>
      <c r="B66" s="187" t="s">
        <v>9</v>
      </c>
      <c r="C66" s="43" t="s">
        <v>6</v>
      </c>
      <c r="D66" s="28">
        <f t="shared" ref="D66:D69" si="65">SUM(E66:G66)</f>
        <v>3665</v>
      </c>
      <c r="E66" s="29">
        <v>1785</v>
      </c>
      <c r="F66" s="29">
        <v>1880</v>
      </c>
      <c r="G66" s="29">
        <v>0</v>
      </c>
      <c r="H66" s="30">
        <v>78</v>
      </c>
      <c r="I66" s="28">
        <f t="shared" ref="I66:I69" si="66">SUM(J66:L66)</f>
        <v>3776</v>
      </c>
      <c r="J66" s="29">
        <v>1847</v>
      </c>
      <c r="K66" s="29">
        <v>1929</v>
      </c>
      <c r="L66" s="29">
        <v>0</v>
      </c>
      <c r="M66" s="30">
        <v>81</v>
      </c>
      <c r="N66" s="28">
        <f t="shared" si="54"/>
        <v>111</v>
      </c>
      <c r="O66" s="29">
        <f t="shared" si="55"/>
        <v>62</v>
      </c>
      <c r="P66" s="29">
        <f t="shared" si="56"/>
        <v>49</v>
      </c>
      <c r="Q66" s="29">
        <f t="shared" si="57"/>
        <v>0</v>
      </c>
      <c r="R66" s="82">
        <f t="shared" si="58"/>
        <v>3</v>
      </c>
    </row>
    <row r="67" spans="1:59" s="38" customFormat="1" x14ac:dyDescent="0.25">
      <c r="A67" s="79" t="s">
        <v>39</v>
      </c>
      <c r="B67" s="187" t="s">
        <v>9</v>
      </c>
      <c r="C67" s="43" t="s">
        <v>8</v>
      </c>
      <c r="D67" s="28">
        <f t="shared" si="65"/>
        <v>2612</v>
      </c>
      <c r="E67" s="29">
        <v>170</v>
      </c>
      <c r="F67" s="29">
        <v>2442</v>
      </c>
      <c r="G67" s="29">
        <v>0</v>
      </c>
      <c r="H67" s="30">
        <v>311</v>
      </c>
      <c r="I67" s="28">
        <f t="shared" si="66"/>
        <v>2672</v>
      </c>
      <c r="J67" s="29">
        <v>235</v>
      </c>
      <c r="K67" s="29">
        <v>2437</v>
      </c>
      <c r="L67" s="29">
        <v>0</v>
      </c>
      <c r="M67" s="30">
        <v>322</v>
      </c>
      <c r="N67" s="28">
        <f t="shared" si="54"/>
        <v>60</v>
      </c>
      <c r="O67" s="29">
        <f t="shared" si="55"/>
        <v>65</v>
      </c>
      <c r="P67" s="29">
        <f t="shared" si="56"/>
        <v>-5</v>
      </c>
      <c r="Q67" s="29">
        <f t="shared" si="57"/>
        <v>0</v>
      </c>
      <c r="R67" s="82">
        <f t="shared" si="58"/>
        <v>11</v>
      </c>
    </row>
    <row r="68" spans="1:59" s="38" customFormat="1" x14ac:dyDescent="0.25">
      <c r="A68" s="79" t="s">
        <v>39</v>
      </c>
      <c r="B68" s="187" t="s">
        <v>31</v>
      </c>
      <c r="C68" s="43" t="s">
        <v>6</v>
      </c>
      <c r="D68" s="28">
        <f t="shared" si="65"/>
        <v>802</v>
      </c>
      <c r="E68" s="29">
        <v>0</v>
      </c>
      <c r="F68" s="29">
        <v>401</v>
      </c>
      <c r="G68" s="29">
        <v>401</v>
      </c>
      <c r="H68" s="30">
        <v>17</v>
      </c>
      <c r="I68" s="28">
        <f t="shared" si="66"/>
        <v>832</v>
      </c>
      <c r="J68" s="29">
        <v>0</v>
      </c>
      <c r="K68" s="29">
        <v>416</v>
      </c>
      <c r="L68" s="29">
        <v>416</v>
      </c>
      <c r="M68" s="30">
        <v>18</v>
      </c>
      <c r="N68" s="28">
        <f t="shared" si="54"/>
        <v>30</v>
      </c>
      <c r="O68" s="29">
        <f t="shared" si="55"/>
        <v>0</v>
      </c>
      <c r="P68" s="29">
        <f t="shared" si="56"/>
        <v>15</v>
      </c>
      <c r="Q68" s="29">
        <f t="shared" si="57"/>
        <v>15</v>
      </c>
      <c r="R68" s="82">
        <f t="shared" si="58"/>
        <v>1</v>
      </c>
    </row>
    <row r="69" spans="1:59" s="38" customFormat="1" ht="16.5" thickBot="1" x14ac:dyDescent="0.3">
      <c r="A69" s="80" t="s">
        <v>39</v>
      </c>
      <c r="B69" s="187" t="s">
        <v>7</v>
      </c>
      <c r="C69" s="43" t="s">
        <v>8</v>
      </c>
      <c r="D69" s="34">
        <f t="shared" si="65"/>
        <v>96</v>
      </c>
      <c r="E69" s="35">
        <v>6</v>
      </c>
      <c r="F69" s="35">
        <v>90</v>
      </c>
      <c r="G69" s="35">
        <v>0</v>
      </c>
      <c r="H69" s="36">
        <v>6</v>
      </c>
      <c r="I69" s="34">
        <f t="shared" si="66"/>
        <v>97</v>
      </c>
      <c r="J69" s="35">
        <v>7</v>
      </c>
      <c r="K69" s="35">
        <v>90</v>
      </c>
      <c r="L69" s="35">
        <v>0</v>
      </c>
      <c r="M69" s="36">
        <v>6</v>
      </c>
      <c r="N69" s="34">
        <f t="shared" si="54"/>
        <v>1</v>
      </c>
      <c r="O69" s="35">
        <f t="shared" si="55"/>
        <v>1</v>
      </c>
      <c r="P69" s="35">
        <f t="shared" si="56"/>
        <v>0</v>
      </c>
      <c r="Q69" s="35">
        <f t="shared" si="57"/>
        <v>0</v>
      </c>
      <c r="R69" s="83">
        <f t="shared" si="58"/>
        <v>0</v>
      </c>
    </row>
    <row r="70" spans="1:59" s="38" customFormat="1" ht="15.75" customHeight="1" x14ac:dyDescent="0.25">
      <c r="A70" s="78" t="s">
        <v>55</v>
      </c>
      <c r="B70" s="20" t="s">
        <v>27</v>
      </c>
      <c r="C70" s="143"/>
      <c r="D70" s="22">
        <f>SUM(D71:D72)</f>
        <v>1416</v>
      </c>
      <c r="E70" s="23">
        <f t="shared" ref="E70:M70" si="67">SUM(E71:E72)</f>
        <v>15</v>
      </c>
      <c r="F70" s="23">
        <f t="shared" si="67"/>
        <v>807</v>
      </c>
      <c r="G70" s="23">
        <f t="shared" si="67"/>
        <v>594</v>
      </c>
      <c r="H70" s="24">
        <f t="shared" si="67"/>
        <v>26</v>
      </c>
      <c r="I70" s="22">
        <f t="shared" si="67"/>
        <v>1466</v>
      </c>
      <c r="J70" s="23">
        <f t="shared" si="67"/>
        <v>20</v>
      </c>
      <c r="K70" s="23">
        <f t="shared" si="67"/>
        <v>831</v>
      </c>
      <c r="L70" s="23">
        <f t="shared" si="67"/>
        <v>615</v>
      </c>
      <c r="M70" s="24">
        <f t="shared" si="67"/>
        <v>28</v>
      </c>
      <c r="N70" s="22">
        <f t="shared" si="54"/>
        <v>50</v>
      </c>
      <c r="O70" s="23">
        <f t="shared" si="55"/>
        <v>5</v>
      </c>
      <c r="P70" s="23">
        <f t="shared" si="56"/>
        <v>24</v>
      </c>
      <c r="Q70" s="23">
        <f t="shared" si="57"/>
        <v>21</v>
      </c>
      <c r="R70" s="24">
        <f t="shared" si="58"/>
        <v>2</v>
      </c>
    </row>
    <row r="71" spans="1:59" s="44" customFormat="1" x14ac:dyDescent="0.25">
      <c r="A71" s="78" t="s">
        <v>55</v>
      </c>
      <c r="B71" s="26" t="s">
        <v>7</v>
      </c>
      <c r="C71" s="43" t="s">
        <v>6</v>
      </c>
      <c r="D71" s="28">
        <f t="shared" ref="D71:D72" si="68">SUM(E71:G71)</f>
        <v>1188</v>
      </c>
      <c r="E71" s="29">
        <v>0</v>
      </c>
      <c r="F71" s="29">
        <v>594</v>
      </c>
      <c r="G71" s="29">
        <v>594</v>
      </c>
      <c r="H71" s="30">
        <v>17</v>
      </c>
      <c r="I71" s="28">
        <f t="shared" ref="I71:I72" si="69">SUM(J71:L71)</f>
        <v>1230</v>
      </c>
      <c r="J71" s="29">
        <v>0</v>
      </c>
      <c r="K71" s="29">
        <v>615</v>
      </c>
      <c r="L71" s="29">
        <v>615</v>
      </c>
      <c r="M71" s="30">
        <v>18</v>
      </c>
      <c r="N71" s="28">
        <f t="shared" si="54"/>
        <v>42</v>
      </c>
      <c r="O71" s="29">
        <f t="shared" si="55"/>
        <v>0</v>
      </c>
      <c r="P71" s="29">
        <f t="shared" si="56"/>
        <v>21</v>
      </c>
      <c r="Q71" s="29">
        <f t="shared" si="57"/>
        <v>21</v>
      </c>
      <c r="R71" s="30">
        <f t="shared" si="58"/>
        <v>1</v>
      </c>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row>
    <row r="72" spans="1:59" s="44" customFormat="1" ht="16.5" thickBot="1" x14ac:dyDescent="0.3">
      <c r="A72" s="81" t="s">
        <v>55</v>
      </c>
      <c r="B72" s="26" t="s">
        <v>7</v>
      </c>
      <c r="C72" s="43" t="s">
        <v>8</v>
      </c>
      <c r="D72" s="34">
        <f t="shared" si="68"/>
        <v>228</v>
      </c>
      <c r="E72" s="35">
        <v>15</v>
      </c>
      <c r="F72" s="35">
        <v>213</v>
      </c>
      <c r="G72" s="35">
        <v>0</v>
      </c>
      <c r="H72" s="36">
        <v>9</v>
      </c>
      <c r="I72" s="34">
        <f t="shared" si="69"/>
        <v>236</v>
      </c>
      <c r="J72" s="35">
        <v>20</v>
      </c>
      <c r="K72" s="35">
        <v>216</v>
      </c>
      <c r="L72" s="35">
        <v>0</v>
      </c>
      <c r="M72" s="36">
        <v>10</v>
      </c>
      <c r="N72" s="34">
        <f t="shared" si="54"/>
        <v>8</v>
      </c>
      <c r="O72" s="35">
        <f t="shared" si="55"/>
        <v>5</v>
      </c>
      <c r="P72" s="35">
        <f t="shared" si="56"/>
        <v>3</v>
      </c>
      <c r="Q72" s="35">
        <f t="shared" si="57"/>
        <v>0</v>
      </c>
      <c r="R72" s="36">
        <f t="shared" si="58"/>
        <v>1</v>
      </c>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row>
    <row r="73" spans="1:59" s="160" customFormat="1" x14ac:dyDescent="0.25">
      <c r="A73" s="188" t="s">
        <v>56</v>
      </c>
      <c r="B73" s="189" t="s">
        <v>37</v>
      </c>
      <c r="C73" s="190"/>
      <c r="D73" s="22">
        <f t="shared" ref="D73:M73" si="70">SUM(D74:D78)</f>
        <v>308297</v>
      </c>
      <c r="E73" s="23">
        <f t="shared" si="70"/>
        <v>50627</v>
      </c>
      <c r="F73" s="23">
        <f t="shared" si="70"/>
        <v>216330</v>
      </c>
      <c r="G73" s="23">
        <f t="shared" si="70"/>
        <v>41340</v>
      </c>
      <c r="H73" s="24">
        <f t="shared" si="70"/>
        <v>0</v>
      </c>
      <c r="I73" s="22">
        <f t="shared" si="70"/>
        <v>425215</v>
      </c>
      <c r="J73" s="23">
        <f t="shared" si="70"/>
        <v>60840</v>
      </c>
      <c r="K73" s="23">
        <f t="shared" si="70"/>
        <v>314022</v>
      </c>
      <c r="L73" s="23">
        <f t="shared" si="70"/>
        <v>50353</v>
      </c>
      <c r="M73" s="24">
        <f t="shared" si="70"/>
        <v>0</v>
      </c>
      <c r="N73" s="191">
        <f t="shared" ref="N73:N86" si="71">I73-D73</f>
        <v>116918</v>
      </c>
      <c r="O73" s="192">
        <f t="shared" ref="O73:O86" si="72">J73-E73</f>
        <v>10213</v>
      </c>
      <c r="P73" s="192">
        <f t="shared" ref="P73:P86" si="73">K73-F73</f>
        <v>97692</v>
      </c>
      <c r="Q73" s="192">
        <f t="shared" ref="Q73:Q86" si="74">L73-G73</f>
        <v>9013</v>
      </c>
      <c r="R73" s="193">
        <f t="shared" ref="R73:R86" si="75">M73-H73</f>
        <v>0</v>
      </c>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row>
    <row r="74" spans="1:59" s="160" customFormat="1" x14ac:dyDescent="0.25">
      <c r="A74" s="194" t="s">
        <v>56</v>
      </c>
      <c r="B74" s="195" t="s">
        <v>9</v>
      </c>
      <c r="C74" s="195" t="s">
        <v>6</v>
      </c>
      <c r="D74" s="28">
        <f t="shared" ref="D74:D78" si="76">SUM(E74:G74)</f>
        <v>163566</v>
      </c>
      <c r="E74" s="29">
        <v>44034</v>
      </c>
      <c r="F74" s="29">
        <v>82315</v>
      </c>
      <c r="G74" s="29">
        <v>37217</v>
      </c>
      <c r="H74" s="30">
        <v>0</v>
      </c>
      <c r="I74" s="28">
        <f t="shared" ref="I74:I78" si="77">SUM(J74:L74)</f>
        <v>180775</v>
      </c>
      <c r="J74" s="29">
        <v>44887</v>
      </c>
      <c r="K74" s="29">
        <v>90969</v>
      </c>
      <c r="L74" s="29">
        <v>44919</v>
      </c>
      <c r="M74" s="30">
        <v>0</v>
      </c>
      <c r="N74" s="196">
        <f t="shared" si="71"/>
        <v>17209</v>
      </c>
      <c r="O74" s="197">
        <f t="shared" si="72"/>
        <v>853</v>
      </c>
      <c r="P74" s="197">
        <f t="shared" si="73"/>
        <v>8654</v>
      </c>
      <c r="Q74" s="197">
        <f t="shared" si="74"/>
        <v>7702</v>
      </c>
      <c r="R74" s="198">
        <f t="shared" si="75"/>
        <v>0</v>
      </c>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row>
    <row r="75" spans="1:59" s="160" customFormat="1" x14ac:dyDescent="0.25">
      <c r="A75" s="194" t="s">
        <v>56</v>
      </c>
      <c r="B75" s="195" t="s">
        <v>9</v>
      </c>
      <c r="C75" s="195" t="s">
        <v>8</v>
      </c>
      <c r="D75" s="28">
        <f t="shared" si="76"/>
        <v>140834</v>
      </c>
      <c r="E75" s="29">
        <v>7199</v>
      </c>
      <c r="F75" s="29">
        <v>131680</v>
      </c>
      <c r="G75" s="29">
        <v>1955</v>
      </c>
      <c r="H75" s="30">
        <v>0</v>
      </c>
      <c r="I75" s="28">
        <f t="shared" si="77"/>
        <v>242345</v>
      </c>
      <c r="J75" s="29">
        <v>15900</v>
      </c>
      <c r="K75" s="29">
        <v>221746</v>
      </c>
      <c r="L75" s="29">
        <v>4699</v>
      </c>
      <c r="M75" s="30">
        <v>0</v>
      </c>
      <c r="N75" s="196">
        <f t="shared" si="71"/>
        <v>101511</v>
      </c>
      <c r="O75" s="197">
        <f t="shared" si="72"/>
        <v>8701</v>
      </c>
      <c r="P75" s="197">
        <f t="shared" si="73"/>
        <v>90066</v>
      </c>
      <c r="Q75" s="197">
        <f t="shared" si="74"/>
        <v>2744</v>
      </c>
      <c r="R75" s="198">
        <f t="shared" si="75"/>
        <v>0</v>
      </c>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row>
    <row r="76" spans="1:59" s="160" customFormat="1" x14ac:dyDescent="0.25">
      <c r="A76" s="217" t="s">
        <v>56</v>
      </c>
      <c r="B76" s="218" t="s">
        <v>7</v>
      </c>
      <c r="C76" s="218" t="s">
        <v>6</v>
      </c>
      <c r="D76" s="28">
        <f t="shared" si="76"/>
        <v>3050</v>
      </c>
      <c r="E76" s="29">
        <v>0</v>
      </c>
      <c r="F76" s="29">
        <v>1543</v>
      </c>
      <c r="G76" s="29">
        <v>1507</v>
      </c>
      <c r="H76" s="30">
        <v>0</v>
      </c>
      <c r="I76" s="28">
        <f t="shared" si="77"/>
        <v>1470</v>
      </c>
      <c r="J76" s="29">
        <v>0</v>
      </c>
      <c r="K76" s="29">
        <v>735</v>
      </c>
      <c r="L76" s="29">
        <v>735</v>
      </c>
      <c r="M76" s="30">
        <v>0</v>
      </c>
      <c r="N76" s="219">
        <f t="shared" si="71"/>
        <v>-1580</v>
      </c>
      <c r="O76" s="220">
        <f t="shared" si="72"/>
        <v>0</v>
      </c>
      <c r="P76" s="220">
        <f t="shared" si="73"/>
        <v>-808</v>
      </c>
      <c r="Q76" s="197">
        <f t="shared" si="74"/>
        <v>-772</v>
      </c>
      <c r="R76" s="198">
        <f t="shared" si="75"/>
        <v>0</v>
      </c>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row>
    <row r="77" spans="1:59" s="160" customFormat="1" x14ac:dyDescent="0.25">
      <c r="A77" s="214" t="s">
        <v>56</v>
      </c>
      <c r="B77" s="215" t="s">
        <v>7</v>
      </c>
      <c r="C77" s="222" t="s">
        <v>5</v>
      </c>
      <c r="D77" s="28">
        <f t="shared" si="76"/>
        <v>847</v>
      </c>
      <c r="E77" s="29">
        <v>55</v>
      </c>
      <c r="F77" s="29">
        <v>792</v>
      </c>
      <c r="G77" s="29">
        <v>0</v>
      </c>
      <c r="H77" s="30">
        <v>0</v>
      </c>
      <c r="I77" s="28">
        <f t="shared" si="77"/>
        <v>625</v>
      </c>
      <c r="J77" s="29">
        <v>53</v>
      </c>
      <c r="K77" s="29">
        <v>572</v>
      </c>
      <c r="L77" s="29">
        <v>0</v>
      </c>
      <c r="M77" s="30">
        <v>0</v>
      </c>
      <c r="N77" s="216">
        <f t="shared" si="71"/>
        <v>-222</v>
      </c>
      <c r="O77" s="216">
        <f t="shared" si="72"/>
        <v>-2</v>
      </c>
      <c r="P77" s="216">
        <f t="shared" si="73"/>
        <v>-220</v>
      </c>
      <c r="Q77" s="220">
        <f t="shared" si="74"/>
        <v>0</v>
      </c>
      <c r="R77" s="221">
        <f t="shared" si="75"/>
        <v>0</v>
      </c>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row>
    <row r="78" spans="1:59" s="160" customFormat="1" ht="16.5" thickBot="1" x14ac:dyDescent="0.3">
      <c r="A78" s="214" t="s">
        <v>56</v>
      </c>
      <c r="B78" s="215" t="s">
        <v>71</v>
      </c>
      <c r="C78" s="215" t="s">
        <v>70</v>
      </c>
      <c r="D78" s="28">
        <f t="shared" si="76"/>
        <v>0</v>
      </c>
      <c r="E78" s="29">
        <v>-661</v>
      </c>
      <c r="F78" s="29">
        <v>0</v>
      </c>
      <c r="G78" s="29">
        <v>661</v>
      </c>
      <c r="H78" s="30">
        <v>0</v>
      </c>
      <c r="I78" s="28">
        <f t="shared" si="77"/>
        <v>0</v>
      </c>
      <c r="J78" s="29">
        <v>0</v>
      </c>
      <c r="K78" s="29">
        <v>0</v>
      </c>
      <c r="L78" s="29">
        <v>0</v>
      </c>
      <c r="M78" s="30">
        <v>0</v>
      </c>
      <c r="N78" s="216">
        <f t="shared" ref="N78" si="78">I78-D78</f>
        <v>0</v>
      </c>
      <c r="O78" s="216">
        <f t="shared" ref="O78" si="79">J78-E78</f>
        <v>661</v>
      </c>
      <c r="P78" s="216">
        <f t="shared" ref="P78" si="80">K78-F78</f>
        <v>0</v>
      </c>
      <c r="Q78" s="220">
        <f t="shared" ref="Q78" si="81">L78-G78</f>
        <v>-661</v>
      </c>
      <c r="R78" s="221">
        <f t="shared" ref="R78" si="82">M78-H78</f>
        <v>0</v>
      </c>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row>
    <row r="79" spans="1:59" s="159" customFormat="1" x14ac:dyDescent="0.25">
      <c r="A79" s="19" t="s">
        <v>57</v>
      </c>
      <c r="B79" s="20" t="s">
        <v>40</v>
      </c>
      <c r="C79" s="21"/>
      <c r="D79" s="191">
        <f t="shared" ref="D79:M79" si="83">SUM(D80:D83)</f>
        <v>5781</v>
      </c>
      <c r="E79" s="192">
        <f t="shared" si="83"/>
        <v>166</v>
      </c>
      <c r="F79" s="192">
        <f t="shared" si="83"/>
        <v>4009</v>
      </c>
      <c r="G79" s="192">
        <f t="shared" si="83"/>
        <v>1606</v>
      </c>
      <c r="H79" s="193">
        <f t="shared" si="83"/>
        <v>0</v>
      </c>
      <c r="I79" s="191">
        <f t="shared" si="83"/>
        <v>7229</v>
      </c>
      <c r="J79" s="192">
        <f t="shared" si="83"/>
        <v>431</v>
      </c>
      <c r="K79" s="192">
        <f t="shared" si="83"/>
        <v>4932</v>
      </c>
      <c r="L79" s="192">
        <f t="shared" si="83"/>
        <v>1866</v>
      </c>
      <c r="M79" s="193">
        <f t="shared" si="83"/>
        <v>0</v>
      </c>
      <c r="N79" s="191">
        <f t="shared" ref="N79:N83" si="84">I79-D79</f>
        <v>1448</v>
      </c>
      <c r="O79" s="192">
        <f t="shared" ref="O79:O83" si="85">J79-E79</f>
        <v>265</v>
      </c>
      <c r="P79" s="192">
        <f t="shared" ref="P79:P83" si="86">K79-F79</f>
        <v>923</v>
      </c>
      <c r="Q79" s="192">
        <f t="shared" ref="Q79:Q83" si="87">L79-G79</f>
        <v>260</v>
      </c>
      <c r="R79" s="84">
        <f t="shared" si="75"/>
        <v>0</v>
      </c>
    </row>
    <row r="80" spans="1:59" s="159" customFormat="1" x14ac:dyDescent="0.25">
      <c r="A80" s="42" t="s">
        <v>57</v>
      </c>
      <c r="B80" s="26" t="s">
        <v>9</v>
      </c>
      <c r="C80" s="148" t="s">
        <v>6</v>
      </c>
      <c r="D80" s="196">
        <f t="shared" ref="D80:D83" si="88">SUM(E80:G80)</f>
        <v>3208</v>
      </c>
      <c r="E80" s="197">
        <v>0</v>
      </c>
      <c r="F80" s="197">
        <v>1614</v>
      </c>
      <c r="G80" s="197">
        <v>1594</v>
      </c>
      <c r="H80" s="198">
        <v>0</v>
      </c>
      <c r="I80" s="196">
        <f t="shared" ref="I80:I83" si="89">SUM(J80:L80)</f>
        <v>3923</v>
      </c>
      <c r="J80" s="197">
        <v>163</v>
      </c>
      <c r="K80" s="197">
        <v>1971</v>
      </c>
      <c r="L80" s="197">
        <v>1789</v>
      </c>
      <c r="M80" s="198">
        <v>0</v>
      </c>
      <c r="N80" s="196">
        <f t="shared" si="84"/>
        <v>715</v>
      </c>
      <c r="O80" s="197">
        <f t="shared" si="85"/>
        <v>163</v>
      </c>
      <c r="P80" s="197">
        <f t="shared" si="86"/>
        <v>357</v>
      </c>
      <c r="Q80" s="197">
        <f t="shared" si="87"/>
        <v>195</v>
      </c>
      <c r="R80" s="49">
        <f t="shared" si="75"/>
        <v>0</v>
      </c>
    </row>
    <row r="81" spans="1:59" s="159" customFormat="1" x14ac:dyDescent="0.25">
      <c r="A81" s="42" t="s">
        <v>57</v>
      </c>
      <c r="B81" s="26" t="s">
        <v>9</v>
      </c>
      <c r="C81" s="148" t="s">
        <v>8</v>
      </c>
      <c r="D81" s="196">
        <f t="shared" si="88"/>
        <v>2543</v>
      </c>
      <c r="E81" s="197">
        <v>165</v>
      </c>
      <c r="F81" s="197">
        <v>2378</v>
      </c>
      <c r="G81" s="197">
        <v>0</v>
      </c>
      <c r="H81" s="198">
        <v>0</v>
      </c>
      <c r="I81" s="196">
        <f t="shared" si="89"/>
        <v>3112</v>
      </c>
      <c r="J81" s="197">
        <v>265</v>
      </c>
      <c r="K81" s="197">
        <v>2847</v>
      </c>
      <c r="L81" s="197">
        <v>0</v>
      </c>
      <c r="M81" s="198">
        <v>0</v>
      </c>
      <c r="N81" s="196">
        <f t="shared" si="84"/>
        <v>569</v>
      </c>
      <c r="O81" s="197">
        <f t="shared" si="85"/>
        <v>100</v>
      </c>
      <c r="P81" s="197">
        <f t="shared" si="86"/>
        <v>469</v>
      </c>
      <c r="Q81" s="197">
        <f t="shared" si="87"/>
        <v>0</v>
      </c>
      <c r="R81" s="49"/>
    </row>
    <row r="82" spans="1:59" s="159" customFormat="1" x14ac:dyDescent="0.25">
      <c r="A82" s="42" t="s">
        <v>57</v>
      </c>
      <c r="B82" s="26" t="s">
        <v>7</v>
      </c>
      <c r="C82" s="148" t="s">
        <v>6</v>
      </c>
      <c r="D82" s="196">
        <f t="shared" si="88"/>
        <v>24</v>
      </c>
      <c r="E82" s="197">
        <v>0</v>
      </c>
      <c r="F82" s="197">
        <v>12</v>
      </c>
      <c r="G82" s="197">
        <v>12</v>
      </c>
      <c r="H82" s="198">
        <v>0</v>
      </c>
      <c r="I82" s="196">
        <f t="shared" si="89"/>
        <v>154</v>
      </c>
      <c r="J82" s="197">
        <v>0</v>
      </c>
      <c r="K82" s="197">
        <v>77</v>
      </c>
      <c r="L82" s="197">
        <v>77</v>
      </c>
      <c r="M82" s="198">
        <v>0</v>
      </c>
      <c r="N82" s="196">
        <f t="shared" si="84"/>
        <v>130</v>
      </c>
      <c r="O82" s="197">
        <f t="shared" si="85"/>
        <v>0</v>
      </c>
      <c r="P82" s="197">
        <f t="shared" si="86"/>
        <v>65</v>
      </c>
      <c r="Q82" s="197">
        <f t="shared" si="87"/>
        <v>65</v>
      </c>
      <c r="R82" s="49"/>
    </row>
    <row r="83" spans="1:59" s="159" customFormat="1" ht="16.5" thickBot="1" x14ac:dyDescent="0.3">
      <c r="A83" s="45" t="s">
        <v>57</v>
      </c>
      <c r="B83" s="26" t="s">
        <v>7</v>
      </c>
      <c r="C83" s="150" t="s">
        <v>5</v>
      </c>
      <c r="D83" s="199">
        <f t="shared" si="88"/>
        <v>6</v>
      </c>
      <c r="E83" s="200">
        <v>1</v>
      </c>
      <c r="F83" s="200">
        <v>5</v>
      </c>
      <c r="G83" s="200">
        <v>0</v>
      </c>
      <c r="H83" s="201">
        <v>0</v>
      </c>
      <c r="I83" s="199">
        <f t="shared" si="89"/>
        <v>40</v>
      </c>
      <c r="J83" s="200">
        <v>3</v>
      </c>
      <c r="K83" s="200">
        <v>37</v>
      </c>
      <c r="L83" s="200">
        <v>0</v>
      </c>
      <c r="M83" s="201">
        <v>0</v>
      </c>
      <c r="N83" s="199">
        <f t="shared" si="84"/>
        <v>34</v>
      </c>
      <c r="O83" s="200">
        <f t="shared" si="85"/>
        <v>2</v>
      </c>
      <c r="P83" s="200">
        <f t="shared" si="86"/>
        <v>32</v>
      </c>
      <c r="Q83" s="200">
        <f t="shared" si="87"/>
        <v>0</v>
      </c>
      <c r="R83" s="50">
        <f t="shared" si="75"/>
        <v>0</v>
      </c>
    </row>
    <row r="84" spans="1:59" s="11" customFormat="1" ht="16.5" thickBot="1" x14ac:dyDescent="0.3">
      <c r="A84" s="19" t="s">
        <v>58</v>
      </c>
      <c r="B84" s="20" t="s">
        <v>34</v>
      </c>
      <c r="C84" s="133"/>
      <c r="D84" s="22">
        <f>SUM(E84:G84)</f>
        <v>-818</v>
      </c>
      <c r="E84" s="23">
        <v>-105</v>
      </c>
      <c r="F84" s="23">
        <v>-713</v>
      </c>
      <c r="G84" s="23">
        <v>0</v>
      </c>
      <c r="H84" s="47">
        <v>0</v>
      </c>
      <c r="I84" s="22">
        <f>SUM(J84:L84)</f>
        <v>0</v>
      </c>
      <c r="J84" s="23">
        <v>0</v>
      </c>
      <c r="K84" s="23">
        <v>0</v>
      </c>
      <c r="L84" s="23">
        <v>0</v>
      </c>
      <c r="M84" s="48">
        <v>0</v>
      </c>
      <c r="N84" s="22">
        <f t="shared" si="71"/>
        <v>818</v>
      </c>
      <c r="O84" s="23">
        <f t="shared" si="72"/>
        <v>105</v>
      </c>
      <c r="P84" s="23">
        <f t="shared" si="73"/>
        <v>713</v>
      </c>
      <c r="Q84" s="23">
        <f t="shared" si="74"/>
        <v>0</v>
      </c>
      <c r="R84" s="84">
        <f t="shared" si="75"/>
        <v>0</v>
      </c>
    </row>
    <row r="85" spans="1:59" s="11" customFormat="1" ht="16.5" thickBot="1" x14ac:dyDescent="0.3">
      <c r="A85" s="19" t="s">
        <v>59</v>
      </c>
      <c r="B85" s="20" t="s">
        <v>14</v>
      </c>
      <c r="C85" s="133"/>
      <c r="D85" s="22">
        <f>SUM(E85:G85)</f>
        <v>69592</v>
      </c>
      <c r="E85" s="23">
        <v>992</v>
      </c>
      <c r="F85" s="23">
        <v>34796</v>
      </c>
      <c r="G85" s="23">
        <v>33804</v>
      </c>
      <c r="H85" s="47">
        <v>0</v>
      </c>
      <c r="I85" s="22">
        <f>SUM(J85:L85)</f>
        <v>44908</v>
      </c>
      <c r="J85" s="23">
        <v>858</v>
      </c>
      <c r="K85" s="23">
        <v>22454</v>
      </c>
      <c r="L85" s="23">
        <v>21596</v>
      </c>
      <c r="M85" s="48">
        <v>0</v>
      </c>
      <c r="N85" s="22">
        <f t="shared" si="71"/>
        <v>-24684</v>
      </c>
      <c r="O85" s="23">
        <f t="shared" si="72"/>
        <v>-134</v>
      </c>
      <c r="P85" s="23">
        <f t="shared" si="73"/>
        <v>-12342</v>
      </c>
      <c r="Q85" s="23">
        <f t="shared" si="74"/>
        <v>-12208</v>
      </c>
      <c r="R85" s="84">
        <f t="shared" si="75"/>
        <v>0</v>
      </c>
    </row>
    <row r="86" spans="1:59" s="57" customFormat="1" ht="16.5" thickBot="1" x14ac:dyDescent="0.3">
      <c r="A86" s="58" t="s">
        <v>36</v>
      </c>
      <c r="B86" s="51" t="s">
        <v>4</v>
      </c>
      <c r="C86" s="135"/>
      <c r="D86" s="52">
        <f>SUM(E86:H86)</f>
        <v>7417</v>
      </c>
      <c r="E86" s="53">
        <v>0</v>
      </c>
      <c r="F86" s="53">
        <v>5099</v>
      </c>
      <c r="G86" s="53">
        <v>2318</v>
      </c>
      <c r="H86" s="54">
        <v>0</v>
      </c>
      <c r="I86" s="52">
        <f>SUM(J86:M86)</f>
        <v>7104</v>
      </c>
      <c r="J86" s="53">
        <v>0</v>
      </c>
      <c r="K86" s="53">
        <v>4884</v>
      </c>
      <c r="L86" s="53">
        <v>2220</v>
      </c>
      <c r="M86" s="54">
        <v>0</v>
      </c>
      <c r="N86" s="52">
        <f t="shared" si="71"/>
        <v>-313</v>
      </c>
      <c r="O86" s="53">
        <f t="shared" si="72"/>
        <v>0</v>
      </c>
      <c r="P86" s="53">
        <f t="shared" si="73"/>
        <v>-215</v>
      </c>
      <c r="Q86" s="53">
        <f t="shared" si="74"/>
        <v>-98</v>
      </c>
      <c r="R86" s="55">
        <f t="shared" si="75"/>
        <v>0</v>
      </c>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row>
    <row r="87" spans="1:59" s="153" customFormat="1" ht="15" customHeight="1" thickBot="1" x14ac:dyDescent="0.3">
      <c r="A87" s="149"/>
      <c r="B87" s="202"/>
      <c r="C87" s="151" t="s">
        <v>13</v>
      </c>
      <c r="D87" s="52">
        <f t="shared" ref="D87:M87" si="90">D55+D60+D65+D70+D73+D79+D84+D85+D86</f>
        <v>591933</v>
      </c>
      <c r="E87" s="53">
        <f t="shared" si="90"/>
        <v>59701</v>
      </c>
      <c r="F87" s="53">
        <f t="shared" si="90"/>
        <v>402340</v>
      </c>
      <c r="G87" s="53">
        <f t="shared" si="90"/>
        <v>129892</v>
      </c>
      <c r="H87" s="205">
        <f t="shared" si="90"/>
        <v>12788</v>
      </c>
      <c r="I87" s="52">
        <f t="shared" si="90"/>
        <v>687139</v>
      </c>
      <c r="J87" s="53">
        <f t="shared" si="90"/>
        <v>72209</v>
      </c>
      <c r="K87" s="53">
        <f t="shared" si="90"/>
        <v>487996</v>
      </c>
      <c r="L87" s="53">
        <f t="shared" si="90"/>
        <v>126934</v>
      </c>
      <c r="M87" s="205">
        <f t="shared" si="90"/>
        <v>12865</v>
      </c>
      <c r="N87" s="52">
        <f t="shared" si="54"/>
        <v>95206</v>
      </c>
      <c r="O87" s="53">
        <f t="shared" si="55"/>
        <v>12508</v>
      </c>
      <c r="P87" s="53">
        <f t="shared" si="56"/>
        <v>85656</v>
      </c>
      <c r="Q87" s="53">
        <f t="shared" si="57"/>
        <v>-2958</v>
      </c>
      <c r="R87" s="90">
        <f t="shared" si="58"/>
        <v>77</v>
      </c>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c r="AY87" s="152"/>
      <c r="AZ87" s="152"/>
      <c r="BA87" s="152"/>
      <c r="BB87" s="152"/>
      <c r="BC87" s="152"/>
      <c r="BD87" s="152"/>
      <c r="BE87" s="152"/>
      <c r="BF87" s="152"/>
      <c r="BG87" s="152"/>
    </row>
    <row r="88" spans="1:59" s="59" customFormat="1" ht="15" customHeight="1" x14ac:dyDescent="0.25">
      <c r="A88" s="144"/>
      <c r="B88" s="166"/>
      <c r="C88" s="67" t="s">
        <v>3</v>
      </c>
      <c r="D88" s="64">
        <f>D56+D57+D61+D62+D66+D67+D74+D75+D80+D81</f>
        <v>508444</v>
      </c>
      <c r="E88" s="65">
        <f t="shared" ref="E88:H88" si="91">E56+E57+E61+E62+E66+E67+E74+E75+E80+E81</f>
        <v>59388</v>
      </c>
      <c r="F88" s="65">
        <f t="shared" si="91"/>
        <v>358915</v>
      </c>
      <c r="G88" s="65">
        <f t="shared" si="91"/>
        <v>90141</v>
      </c>
      <c r="H88" s="65">
        <f t="shared" si="91"/>
        <v>12666</v>
      </c>
      <c r="I88" s="64">
        <f>I56+I57+I61+I62+I66+I67+I74+I75+I80+I81</f>
        <v>629603</v>
      </c>
      <c r="J88" s="65">
        <f t="shared" ref="J88:M88" si="92">J56+J57+J61+J62+J66+J67+J74+J75+J80+J81</f>
        <v>71256</v>
      </c>
      <c r="K88" s="65">
        <f t="shared" si="92"/>
        <v>457529</v>
      </c>
      <c r="L88" s="65">
        <f t="shared" si="92"/>
        <v>100818</v>
      </c>
      <c r="M88" s="65">
        <f t="shared" si="92"/>
        <v>12752</v>
      </c>
      <c r="N88" s="68">
        <f t="shared" si="54"/>
        <v>121159</v>
      </c>
      <c r="O88" s="29">
        <f t="shared" si="55"/>
        <v>11868</v>
      </c>
      <c r="P88" s="69">
        <f t="shared" si="56"/>
        <v>98614</v>
      </c>
      <c r="Q88" s="69">
        <f t="shared" si="57"/>
        <v>10677</v>
      </c>
      <c r="R88" s="82">
        <f t="shared" si="58"/>
        <v>86</v>
      </c>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row>
    <row r="89" spans="1:59" s="66" customFormat="1" ht="15" customHeight="1" x14ac:dyDescent="0.25">
      <c r="A89" s="145"/>
      <c r="B89" s="107"/>
      <c r="C89" s="67" t="s">
        <v>2</v>
      </c>
      <c r="D89" s="68">
        <f>D58+D59+D63+D64+D68+D69+D71+D72+D76+D77+D82+D83</f>
        <v>7298</v>
      </c>
      <c r="E89" s="69">
        <f t="shared" ref="E89:H89" si="93">E58+E59+E63+E64+E68+E69+E71+E72+E76+E77+E82+E83</f>
        <v>87</v>
      </c>
      <c r="F89" s="69">
        <f t="shared" si="93"/>
        <v>4243</v>
      </c>
      <c r="G89" s="69">
        <f t="shared" si="93"/>
        <v>2968</v>
      </c>
      <c r="H89" s="69">
        <f t="shared" si="93"/>
        <v>122</v>
      </c>
      <c r="I89" s="68">
        <f>I58+I59+I63+I64+I68+I69+I71+I72+I76+I77+I82+I83</f>
        <v>5524</v>
      </c>
      <c r="J89" s="69">
        <f t="shared" ref="J89:M89" si="94">J58+J59+J63+J64+J68+J69+J71+J72+J76+J77+J82+J83</f>
        <v>95</v>
      </c>
      <c r="K89" s="69">
        <f t="shared" si="94"/>
        <v>3129</v>
      </c>
      <c r="L89" s="69">
        <f t="shared" si="94"/>
        <v>2300</v>
      </c>
      <c r="M89" s="69">
        <f t="shared" si="94"/>
        <v>113</v>
      </c>
      <c r="N89" s="68">
        <f t="shared" si="54"/>
        <v>-1774</v>
      </c>
      <c r="O89" s="29">
        <f t="shared" si="55"/>
        <v>8</v>
      </c>
      <c r="P89" s="69">
        <f t="shared" si="56"/>
        <v>-1114</v>
      </c>
      <c r="Q89" s="69">
        <f t="shared" si="57"/>
        <v>-668</v>
      </c>
      <c r="R89" s="82">
        <f t="shared" si="58"/>
        <v>-9</v>
      </c>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row>
    <row r="90" spans="1:59" s="70" customFormat="1" ht="15" customHeight="1" thickBot="1" x14ac:dyDescent="0.3">
      <c r="A90" s="146"/>
      <c r="B90" s="147"/>
      <c r="C90" s="86" t="s">
        <v>1</v>
      </c>
      <c r="D90" s="34">
        <f>D78+D84+D85+D86</f>
        <v>76191</v>
      </c>
      <c r="E90" s="35">
        <f t="shared" ref="E90:M90" si="95">E78+E84+E85+E86</f>
        <v>226</v>
      </c>
      <c r="F90" s="35">
        <f t="shared" si="95"/>
        <v>39182</v>
      </c>
      <c r="G90" s="35">
        <f t="shared" si="95"/>
        <v>36783</v>
      </c>
      <c r="H90" s="223">
        <f t="shared" si="95"/>
        <v>0</v>
      </c>
      <c r="I90" s="34">
        <f>I78+I84+I85+I86</f>
        <v>52012</v>
      </c>
      <c r="J90" s="35">
        <f t="shared" si="95"/>
        <v>858</v>
      </c>
      <c r="K90" s="35">
        <f t="shared" si="95"/>
        <v>27338</v>
      </c>
      <c r="L90" s="35">
        <f t="shared" si="95"/>
        <v>23816</v>
      </c>
      <c r="M90" s="223">
        <f t="shared" si="95"/>
        <v>0</v>
      </c>
      <c r="N90" s="87">
        <f t="shared" si="54"/>
        <v>-24179</v>
      </c>
      <c r="O90" s="35">
        <f t="shared" si="55"/>
        <v>632</v>
      </c>
      <c r="P90" s="88">
        <f t="shared" si="56"/>
        <v>-11844</v>
      </c>
      <c r="Q90" s="88">
        <f t="shared" si="57"/>
        <v>-12967</v>
      </c>
      <c r="R90" s="83">
        <f t="shared" si="58"/>
        <v>0</v>
      </c>
    </row>
    <row r="91" spans="1:59" x14ac:dyDescent="0.25">
      <c r="A91" s="89" t="s">
        <v>0</v>
      </c>
      <c r="B91" s="5"/>
      <c r="C91" s="94"/>
      <c r="D91" s="8"/>
      <c r="E91" s="8"/>
      <c r="F91" s="8"/>
      <c r="G91" s="8"/>
      <c r="H91" s="94"/>
      <c r="I91" s="8"/>
      <c r="J91" s="8"/>
      <c r="K91" s="8"/>
      <c r="L91" s="8"/>
      <c r="M91" s="8"/>
      <c r="N91" s="6"/>
      <c r="O91" s="8"/>
      <c r="P91" s="8"/>
      <c r="Q91" s="8"/>
      <c r="R91" s="8"/>
    </row>
    <row r="92" spans="1:59" ht="15" customHeight="1" x14ac:dyDescent="0.25">
      <c r="A92" s="155" t="s">
        <v>32</v>
      </c>
      <c r="B92" s="154"/>
      <c r="C92" s="156"/>
      <c r="D92" s="156"/>
      <c r="E92" s="156"/>
      <c r="F92" s="156"/>
      <c r="G92" s="157"/>
      <c r="H92" s="156"/>
      <c r="I92" s="156"/>
      <c r="J92" s="156"/>
      <c r="K92" s="156"/>
      <c r="L92" s="157"/>
      <c r="M92" s="156"/>
      <c r="N92" s="156"/>
      <c r="O92" s="156"/>
      <c r="P92" s="156"/>
      <c r="Q92" s="158"/>
      <c r="R92" s="95"/>
    </row>
    <row r="93" spans="1:59" ht="15.6" customHeight="1" x14ac:dyDescent="0.25">
      <c r="A93" s="224" t="s">
        <v>63</v>
      </c>
      <c r="B93" s="224"/>
      <c r="C93" s="224"/>
      <c r="D93" s="224"/>
      <c r="E93" s="224"/>
      <c r="F93" s="224"/>
      <c r="G93" s="224"/>
      <c r="H93" s="224"/>
      <c r="I93" s="224"/>
      <c r="J93" s="224"/>
      <c r="K93" s="224"/>
      <c r="L93" s="224"/>
      <c r="M93" s="224"/>
      <c r="N93" s="224"/>
      <c r="O93" s="224"/>
      <c r="P93" s="224"/>
      <c r="Q93" s="224"/>
      <c r="R93" s="7"/>
    </row>
    <row r="94" spans="1:59" ht="15.6" customHeight="1" x14ac:dyDescent="0.25">
      <c r="A94" s="224" t="s">
        <v>64</v>
      </c>
      <c r="B94" s="224"/>
      <c r="C94" s="224"/>
      <c r="D94" s="224"/>
      <c r="E94" s="224"/>
      <c r="F94" s="224"/>
      <c r="G94" s="224"/>
      <c r="H94" s="224"/>
      <c r="I94" s="224"/>
      <c r="J94" s="224"/>
      <c r="K94" s="224"/>
      <c r="L94" s="224"/>
      <c r="M94" s="224"/>
      <c r="N94" s="224"/>
      <c r="O94" s="224"/>
      <c r="P94" s="224"/>
      <c r="Q94" s="224"/>
      <c r="R94" s="7"/>
    </row>
    <row r="95" spans="1:59" ht="15.6" customHeight="1" x14ac:dyDescent="0.25">
      <c r="A95" s="211" t="s">
        <v>65</v>
      </c>
      <c r="B95" s="203"/>
      <c r="C95" s="203"/>
      <c r="D95" s="203"/>
      <c r="E95" s="203"/>
      <c r="F95" s="203"/>
      <c r="G95" s="203"/>
      <c r="H95" s="203"/>
      <c r="I95" s="203"/>
      <c r="J95" s="203"/>
      <c r="K95" s="203"/>
      <c r="L95" s="203"/>
      <c r="M95" s="203"/>
      <c r="N95" s="203"/>
      <c r="O95" s="203"/>
      <c r="P95" s="203"/>
      <c r="Q95" s="203"/>
      <c r="R95" s="7"/>
    </row>
    <row r="96" spans="1:59" hidden="1" x14ac:dyDescent="0.25">
      <c r="A96" s="111"/>
      <c r="B96" s="112"/>
      <c r="C96" s="112"/>
      <c r="D96" s="113"/>
      <c r="E96" s="113"/>
      <c r="F96" s="113"/>
      <c r="G96" s="113"/>
      <c r="H96" s="112"/>
      <c r="I96" s="113"/>
      <c r="J96" s="113"/>
      <c r="K96" s="113"/>
      <c r="L96" s="113"/>
      <c r="M96" s="112"/>
      <c r="N96" s="113"/>
      <c r="O96" s="113"/>
      <c r="P96" s="113"/>
      <c r="Q96" s="113"/>
      <c r="R96" s="114"/>
    </row>
    <row r="97" spans="1:18" hidden="1" x14ac:dyDescent="0.25">
      <c r="A97" s="111"/>
      <c r="B97" s="112"/>
      <c r="C97" s="112"/>
      <c r="D97" s="113"/>
      <c r="E97" s="113"/>
      <c r="F97" s="113"/>
      <c r="G97" s="113"/>
      <c r="H97" s="112"/>
      <c r="I97" s="113"/>
      <c r="J97" s="113"/>
      <c r="K97" s="113"/>
      <c r="L97" s="113"/>
      <c r="M97" s="112"/>
      <c r="N97" s="113"/>
      <c r="O97" s="113"/>
      <c r="P97" s="113"/>
      <c r="Q97" s="113"/>
      <c r="R97" s="114"/>
    </row>
    <row r="98" spans="1:18" ht="18" hidden="1" customHeight="1" x14ac:dyDescent="0.25">
      <c r="A98" s="111"/>
      <c r="B98" s="112"/>
      <c r="C98" s="112"/>
      <c r="D98" s="113"/>
      <c r="E98" s="113"/>
      <c r="F98" s="113"/>
      <c r="G98" s="113"/>
      <c r="H98" s="112"/>
      <c r="I98" s="113"/>
      <c r="J98" s="113"/>
      <c r="K98" s="113"/>
      <c r="L98" s="113"/>
      <c r="M98" s="112"/>
      <c r="N98" s="113"/>
      <c r="O98" s="113"/>
      <c r="P98" s="113"/>
      <c r="Q98" s="113"/>
      <c r="R98" s="114"/>
    </row>
    <row r="99" spans="1:18" ht="25.5" hidden="1" customHeight="1" x14ac:dyDescent="0.25"/>
    <row r="100" spans="1:18" hidden="1" x14ac:dyDescent="0.25"/>
    <row r="101" spans="1:18" hidden="1" x14ac:dyDescent="0.25"/>
    <row r="102" spans="1:18" hidden="1" x14ac:dyDescent="0.25"/>
    <row r="103" spans="1:18" hidden="1" x14ac:dyDescent="0.25"/>
    <row r="104" spans="1:18" hidden="1" x14ac:dyDescent="0.25"/>
    <row r="105" spans="1:18" hidden="1" x14ac:dyDescent="0.25"/>
    <row r="106" spans="1:18" hidden="1" x14ac:dyDescent="0.25"/>
    <row r="107" spans="1:18" hidden="1" x14ac:dyDescent="0.25"/>
    <row r="108" spans="1:18" hidden="1" x14ac:dyDescent="0.25"/>
    <row r="109" spans="1:18" hidden="1" x14ac:dyDescent="0.25"/>
    <row r="110" spans="1:18" hidden="1" x14ac:dyDescent="0.25"/>
    <row r="111" spans="1:18" hidden="1" x14ac:dyDescent="0.25"/>
    <row r="112" spans="1:18"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sheetData>
  <mergeCells count="4">
    <mergeCell ref="A47:Q47"/>
    <mergeCell ref="A48:Q48"/>
    <mergeCell ref="A93:Q93"/>
    <mergeCell ref="A94:Q94"/>
  </mergeCells>
  <printOptions horizontalCentered="1"/>
  <pageMargins left="0.25" right="0.25" top="0.75" bottom="0.75" header="0.3" footer="0.3"/>
  <pageSetup paperSize="5" scale="45" fitToHeight="0" orientation="landscape" r:id="rId1"/>
  <headerFooter>
    <oddHeader>&amp;LCalifornia Department of Health Care Services&amp;RNovember 2018 Medi-Cal Estimate</oddHeader>
  </headerFooter>
  <rowBreaks count="1" manualBreakCount="1">
    <brk id="50" max="17" man="1"/>
  </rowBreaks>
  <ignoredErrors>
    <ignoredError sqref="D55:R55 N90:R90 E60:R60 N84:R84 I56:I59 N56:R59 E65:R65 I61:I64 N61:R64 I66:I69 N66:R69 R79 R80 R83 I85 N85:R85 D86 I86 N86:R86 N88:R88 N89:R89 N87:R87" unlockedFormula="1"/>
    <ignoredError sqref="D56:D59 D85" formulaRange="1" unlockedFormula="1"/>
    <ignoredError sqref="D60:D69" formula="1" formulaRange="1"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756a29a7cdb22a077e4489662ced6f1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DHCSDOC-376834418-581</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http://dhcsgovstaging:88/dataandstats/reports/_layouts/15/DocIdRedir.aspx?ID=DHCSDOC-376834418-581</Url>
      <Description>DHCSDOC-376834418-581</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A8E92EE1-FC09-4D4F-87C2-E269E976C943}">
  <ds:schemaRefs>
    <ds:schemaRef ds:uri="http://schemas.microsoft.com/sharepoint/v3/contenttype/forms"/>
  </ds:schemaRefs>
</ds:datastoreItem>
</file>

<file path=customXml/itemProps2.xml><?xml version="1.0" encoding="utf-8"?>
<ds:datastoreItem xmlns:ds="http://schemas.openxmlformats.org/officeDocument/2006/customXml" ds:itemID="{852FA0F2-5E40-4256-831D-172CDDE40339}">
  <ds:schemaRefs>
    <ds:schemaRef ds:uri="http://schemas.microsoft.com/sharepoint/events"/>
  </ds:schemaRefs>
</ds:datastoreItem>
</file>

<file path=customXml/itemProps3.xml><?xml version="1.0" encoding="utf-8"?>
<ds:datastoreItem xmlns:ds="http://schemas.openxmlformats.org/officeDocument/2006/customXml" ds:itemID="{4A8216B1-3CDF-4AE0-A567-806B10FA6C7D}"/>
</file>

<file path=customXml/itemProps4.xml><?xml version="1.0" encoding="utf-8"?>
<ds:datastoreItem xmlns:ds="http://schemas.openxmlformats.org/officeDocument/2006/customXml" ds:itemID="{A2601E6C-C1DE-4C76-9F71-98CA51BABA9A}">
  <ds:schemaRefs>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69bc34b3-1921-46c7-8c7a-d18363374b4b"/>
    <ds:schemaRef ds:uri="http://purl.org/dc/elements/1.1/"/>
    <ds:schemaRef ds:uri="http://schemas.microsoft.com/office/infopath/2007/PartnerControls"/>
    <ds:schemaRef ds:uri="c1c1dc04-eeda-4b6e-b2df-40979f5da1d3"/>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2018 Medi-Cal Supplemental Chart</dc:title>
  <dc:creator>J. Singh</dc:creator>
  <cp:keywords/>
  <cp:lastModifiedBy>Poveda, Kevin (OC)@DHCS</cp:lastModifiedBy>
  <cp:lastPrinted>2019-12-17T22:08:24Z</cp:lastPrinted>
  <dcterms:created xsi:type="dcterms:W3CDTF">2019-08-09T18:02:06Z</dcterms:created>
  <dcterms:modified xsi:type="dcterms:W3CDTF">2020-01-10T18:28:36Z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2ebd527c-4a99-4240-a593-6c3b1c45f0cd</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