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tables/table1.xml" ContentType="application/vnd.openxmlformats-officedocument.spreadsheetml.table+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2. Community Support Branch\4. PMF Section\Webpage Postings\MHSA Fiscal Oversight\"/>
    </mc:Choice>
  </mc:AlternateContent>
  <bookViews>
    <workbookView xWindow="-110" yWindow="-110" windowWidth="19420" windowHeight="10420"/>
  </bookViews>
  <sheets>
    <sheet name="PR Max FY 2021-22" sheetId="19" r:id="rId1"/>
  </sheets>
  <externalReferences>
    <externalReference r:id="rId2"/>
    <externalReference r:id="rId3"/>
  </externalReferences>
  <definedNames>
    <definedName name="County_List">'[1]Schedule-CSS'!$I$6:$I$64</definedName>
    <definedName name="Data">[2]Data!$A$3:$BI$61</definedName>
    <definedName name="_xlnm.Print_Area" localSheetId="0">'PR Max FY 2021-22'!$A$2:$L$69</definedName>
    <definedName name="_xlnm.Print_Titles" localSheetId="0">'PR Max FY 2021-22'!$10:$10</definedName>
    <definedName name="TitleRegion1.a9.k68">Table1[#All]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0" i="19" l="1"/>
  <c r="B70" i="19" l="1"/>
  <c r="C70" i="19"/>
  <c r="D70" i="19"/>
  <c r="E70" i="19"/>
  <c r="F70" i="19"/>
  <c r="I70" i="19"/>
  <c r="G12" i="19" l="1"/>
  <c r="H12" i="19" s="1"/>
  <c r="K12" i="19" s="1"/>
  <c r="G13" i="19"/>
  <c r="H13" i="19" s="1"/>
  <c r="K13" i="19" s="1"/>
  <c r="G14" i="19"/>
  <c r="H14" i="19" s="1"/>
  <c r="K14" i="19" s="1"/>
  <c r="G15" i="19"/>
  <c r="H15" i="19" s="1"/>
  <c r="K15" i="19" s="1"/>
  <c r="G16" i="19"/>
  <c r="H16" i="19" s="1"/>
  <c r="K16" i="19" s="1"/>
  <c r="G17" i="19"/>
  <c r="H17" i="19" s="1"/>
  <c r="K17" i="19" s="1"/>
  <c r="G18" i="19"/>
  <c r="H18" i="19" s="1"/>
  <c r="K18" i="19" s="1"/>
  <c r="G19" i="19"/>
  <c r="H19" i="19" s="1"/>
  <c r="K19" i="19" s="1"/>
  <c r="G20" i="19"/>
  <c r="H20" i="19" s="1"/>
  <c r="K20" i="19" s="1"/>
  <c r="G21" i="19"/>
  <c r="H21" i="19" s="1"/>
  <c r="K21" i="19" s="1"/>
  <c r="G22" i="19"/>
  <c r="H22" i="19" s="1"/>
  <c r="K22" i="19" s="1"/>
  <c r="G23" i="19"/>
  <c r="H23" i="19" s="1"/>
  <c r="K23" i="19" s="1"/>
  <c r="G24" i="19"/>
  <c r="H24" i="19" s="1"/>
  <c r="K24" i="19" s="1"/>
  <c r="G25" i="19"/>
  <c r="H25" i="19" s="1"/>
  <c r="K25" i="19" s="1"/>
  <c r="G26" i="19"/>
  <c r="H26" i="19" s="1"/>
  <c r="K26" i="19" s="1"/>
  <c r="G27" i="19"/>
  <c r="H27" i="19" s="1"/>
  <c r="K27" i="19" s="1"/>
  <c r="G28" i="19"/>
  <c r="H28" i="19" s="1"/>
  <c r="K28" i="19" s="1"/>
  <c r="G29" i="19"/>
  <c r="H29" i="19" s="1"/>
  <c r="K29" i="19" s="1"/>
  <c r="G30" i="19"/>
  <c r="H30" i="19" s="1"/>
  <c r="K30" i="19" s="1"/>
  <c r="G31" i="19"/>
  <c r="H31" i="19" s="1"/>
  <c r="K31" i="19" s="1"/>
  <c r="G32" i="19"/>
  <c r="H32" i="19" s="1"/>
  <c r="K32" i="19" s="1"/>
  <c r="G33" i="19"/>
  <c r="H33" i="19" s="1"/>
  <c r="K33" i="19" s="1"/>
  <c r="G34" i="19"/>
  <c r="H34" i="19" s="1"/>
  <c r="K34" i="19" s="1"/>
  <c r="G35" i="19"/>
  <c r="H35" i="19" s="1"/>
  <c r="K35" i="19" s="1"/>
  <c r="G36" i="19"/>
  <c r="H36" i="19" s="1"/>
  <c r="K36" i="19" s="1"/>
  <c r="G37" i="19"/>
  <c r="H37" i="19" s="1"/>
  <c r="K37" i="19" s="1"/>
  <c r="G38" i="19"/>
  <c r="H38" i="19" s="1"/>
  <c r="K38" i="19" s="1"/>
  <c r="G39" i="19"/>
  <c r="H39" i="19" s="1"/>
  <c r="K39" i="19" s="1"/>
  <c r="G40" i="19"/>
  <c r="H40" i="19" s="1"/>
  <c r="K40" i="19" s="1"/>
  <c r="G41" i="19"/>
  <c r="H41" i="19" s="1"/>
  <c r="K41" i="19" s="1"/>
  <c r="G42" i="19"/>
  <c r="H42" i="19" s="1"/>
  <c r="K42" i="19" s="1"/>
  <c r="G43" i="19"/>
  <c r="H43" i="19" s="1"/>
  <c r="K43" i="19" s="1"/>
  <c r="G44" i="19"/>
  <c r="H44" i="19" s="1"/>
  <c r="K44" i="19" s="1"/>
  <c r="G45" i="19"/>
  <c r="H45" i="19" s="1"/>
  <c r="K45" i="19" s="1"/>
  <c r="G46" i="19"/>
  <c r="H46" i="19" s="1"/>
  <c r="K46" i="19" s="1"/>
  <c r="G47" i="19"/>
  <c r="H47" i="19" s="1"/>
  <c r="K47" i="19" s="1"/>
  <c r="G48" i="19"/>
  <c r="H48" i="19" s="1"/>
  <c r="K48" i="19" s="1"/>
  <c r="G49" i="19"/>
  <c r="H49" i="19" s="1"/>
  <c r="K49" i="19" s="1"/>
  <c r="G50" i="19"/>
  <c r="H50" i="19" s="1"/>
  <c r="K50" i="19" s="1"/>
  <c r="G51" i="19"/>
  <c r="H51" i="19" s="1"/>
  <c r="K51" i="19" s="1"/>
  <c r="G52" i="19"/>
  <c r="H52" i="19" s="1"/>
  <c r="K52" i="19" s="1"/>
  <c r="G53" i="19"/>
  <c r="H53" i="19" s="1"/>
  <c r="K53" i="19" s="1"/>
  <c r="G54" i="19"/>
  <c r="H54" i="19" s="1"/>
  <c r="K54" i="19" s="1"/>
  <c r="G55" i="19"/>
  <c r="H55" i="19" s="1"/>
  <c r="K55" i="19" s="1"/>
  <c r="G56" i="19"/>
  <c r="H56" i="19" s="1"/>
  <c r="K56" i="19" s="1"/>
  <c r="G57" i="19"/>
  <c r="H57" i="19" s="1"/>
  <c r="K57" i="19" s="1"/>
  <c r="G58" i="19"/>
  <c r="H58" i="19" s="1"/>
  <c r="K58" i="19" s="1"/>
  <c r="G59" i="19"/>
  <c r="H59" i="19" s="1"/>
  <c r="K59" i="19" s="1"/>
  <c r="G60" i="19"/>
  <c r="H60" i="19" s="1"/>
  <c r="K60" i="19" s="1"/>
  <c r="G61" i="19"/>
  <c r="H61" i="19" s="1"/>
  <c r="K61" i="19" s="1"/>
  <c r="G62" i="19"/>
  <c r="H62" i="19" s="1"/>
  <c r="K62" i="19" s="1"/>
  <c r="G63" i="19"/>
  <c r="H63" i="19" s="1"/>
  <c r="K63" i="19" s="1"/>
  <c r="G64" i="19"/>
  <c r="H64" i="19" s="1"/>
  <c r="K64" i="19" s="1"/>
  <c r="G65" i="19"/>
  <c r="H65" i="19" s="1"/>
  <c r="K65" i="19" s="1"/>
  <c r="G66" i="19"/>
  <c r="H66" i="19" s="1"/>
  <c r="K66" i="19" s="1"/>
  <c r="G67" i="19"/>
  <c r="H67" i="19" s="1"/>
  <c r="K67" i="19" s="1"/>
  <c r="G68" i="19"/>
  <c r="H68" i="19" s="1"/>
  <c r="K68" i="19" s="1"/>
  <c r="G69" i="19"/>
  <c r="H69" i="19" s="1"/>
  <c r="K69" i="19" s="1"/>
  <c r="G11" i="19"/>
  <c r="H11" i="19" l="1"/>
  <c r="K11" i="19" s="1"/>
  <c r="K70" i="19" s="1"/>
  <c r="G70" i="19"/>
  <c r="H70" i="19" l="1"/>
  <c r="L12" i="19"/>
  <c r="L13" i="19"/>
  <c r="L14" i="19"/>
  <c r="L15" i="19"/>
  <c r="L16" i="19"/>
  <c r="L17" i="19"/>
  <c r="L18" i="19"/>
  <c r="L19" i="19"/>
  <c r="L20" i="19"/>
  <c r="L21" i="19"/>
  <c r="L22" i="19"/>
  <c r="L23" i="19"/>
  <c r="L24" i="19"/>
  <c r="L25" i="19"/>
  <c r="L26" i="19"/>
  <c r="L27" i="19"/>
  <c r="L28" i="19"/>
  <c r="L29" i="19"/>
  <c r="L30" i="19"/>
  <c r="L31" i="19"/>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57" i="19"/>
  <c r="L58" i="19"/>
  <c r="L59" i="19"/>
  <c r="L60" i="19"/>
  <c r="L61" i="19"/>
  <c r="L62" i="19"/>
  <c r="L63" i="19"/>
  <c r="L64" i="19"/>
  <c r="L65" i="19"/>
  <c r="L66" i="19"/>
  <c r="L67" i="19"/>
  <c r="L68" i="19"/>
  <c r="L69" i="19"/>
  <c r="L11" i="19" l="1"/>
  <c r="L70" i="19" s="1"/>
</calcChain>
</file>

<file path=xl/sharedStrings.xml><?xml version="1.0" encoding="utf-8"?>
<sst xmlns="http://schemas.openxmlformats.org/spreadsheetml/2006/main" count="96" uniqueCount="96">
  <si>
    <t>County</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</si>
  <si>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</si>
  <si>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</si>
  <si>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</si>
  <si>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</si>
  <si>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</si>
  <si>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</si>
  <si>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</si>
  <si>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</si>
  <si>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</si>
  <si>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</si>
  <si>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</si>
  <si>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</si>
  <si>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</si>
  <si>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</si>
  <si>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</si>
  <si>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</si>
  <si>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</si>
  <si>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</si>
  <si>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</si>
  <si>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</si>
  <si>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</si>
  <si>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</si>
  <si>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</si>
  <si>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</si>
  <si>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</si>
  <si>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</si>
  <si>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</si>
  <si>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</si>
  <si>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</si>
  <si>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</si>
  <si>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</si>
  <si>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</si>
  <si>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</si>
  <si>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</si>
  <si>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</si>
  <si>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</si>
  <si>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</si>
  <si>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</si>
  <si>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</si>
  <si>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</si>
  <si>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</si>
  <si>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</si>
  <si>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</si>
  <si>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</si>
  <si>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</si>
  <si>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</si>
  <si>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</si>
  <si>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</si>
  <si>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</si>
  <si>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</si>
  <si>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</si>
  <si>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</si>
  <si>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</si>
  <si>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</si>
  <si>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</si>
  <si>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Sutter-Yuba</t>
  </si>
  <si>
    <t xml:space="preserve">Alpine </t>
  </si>
  <si>
    <t>Berkeley City</t>
  </si>
  <si>
    <t>Del Norte</t>
  </si>
  <si>
    <t>Department of Health Care Services</t>
  </si>
  <si>
    <t>A</t>
  </si>
  <si>
    <t>C</t>
  </si>
  <si>
    <t>E</t>
  </si>
  <si>
    <t>FY 2016-17 Funds Distributed by SCO</t>
  </si>
  <si>
    <t>FY 2017-18 Funds Distributed by SCO</t>
  </si>
  <si>
    <t>CSS Average</t>
  </si>
  <si>
    <t>B</t>
  </si>
  <si>
    <t>D</t>
  </si>
  <si>
    <t>Maximum Prudent Reserve Level</t>
  </si>
  <si>
    <t xml:space="preserve">Mental Health Services Act </t>
  </si>
  <si>
    <t>Prudent Reserve Funding Levels</t>
  </si>
  <si>
    <t>For assistance, please contact MHSA@dhcs.ca.gov</t>
  </si>
  <si>
    <t>F</t>
  </si>
  <si>
    <t>CSS Funds</t>
  </si>
  <si>
    <t>H = G x 76%</t>
  </si>
  <si>
    <t>G = B+C+D+E+F</t>
  </si>
  <si>
    <t>Reference: 9 CCR § 3420.30</t>
  </si>
  <si>
    <r>
      <t>Total</t>
    </r>
    <r>
      <rPr>
        <b/>
        <vertAlign val="superscript"/>
        <sz val="12"/>
        <color theme="1"/>
        <rFont val="Arial"/>
        <family val="2"/>
      </rPr>
      <t>1</t>
    </r>
  </si>
  <si>
    <t>FY 2018-19 Funds Distributed by SCO</t>
  </si>
  <si>
    <t>FY 2019-20 Funds Distributed by SCO</t>
  </si>
  <si>
    <t>I</t>
  </si>
  <si>
    <r>
      <t>FY 2019-20 Reallocated CSS</t>
    </r>
    <r>
      <rPr>
        <b/>
        <vertAlign val="superscript"/>
        <sz val="12"/>
        <color theme="1"/>
        <rFont val="Arial"/>
        <family val="2"/>
      </rPr>
      <t>2</t>
    </r>
  </si>
  <si>
    <r>
      <rPr>
        <vertAlign val="superscript"/>
        <sz val="12"/>
        <color theme="1"/>
        <rFont val="Arial"/>
        <family val="2"/>
      </rPr>
      <t>2</t>
    </r>
    <r>
      <rPr>
        <sz val="12"/>
        <color theme="1"/>
        <rFont val="Arial"/>
        <family val="2"/>
      </rPr>
      <t>Reallocated CSS funds are available on DHCS's MHSA Fiscal website:</t>
    </r>
  </si>
  <si>
    <t>Monthly Mental Health Service Fund (ca.gov)</t>
  </si>
  <si>
    <t>MHSA Fiscal Oversight</t>
  </si>
  <si>
    <t>Total</t>
  </si>
  <si>
    <t>Fiscal Year: 2021-22</t>
  </si>
  <si>
    <t>FY 2020-21 Funds Distributed</t>
  </si>
  <si>
    <r>
      <t>FY 2020-21 Reallocated CSS</t>
    </r>
    <r>
      <rPr>
        <b/>
        <vertAlign val="superscript"/>
        <sz val="12"/>
        <color theme="1"/>
        <rFont val="Arial"/>
        <family val="2"/>
      </rPr>
      <t>2</t>
    </r>
  </si>
  <si>
    <t>J</t>
  </si>
  <si>
    <t>K = (H+I+J) / 5</t>
  </si>
  <si>
    <t>L = K x 33%</t>
  </si>
  <si>
    <t>and can be found on the SCO's website:</t>
  </si>
  <si>
    <r>
      <rPr>
        <vertAlign val="superscript"/>
        <sz val="12"/>
        <color theme="1"/>
        <rFont val="Arial"/>
        <family val="2"/>
      </rPr>
      <t>1</t>
    </r>
    <r>
      <rPr>
        <sz val="12"/>
        <color theme="1"/>
        <rFont val="Arial"/>
        <family val="2"/>
      </rPr>
      <t>Funds include apportionment and reallocated amounts, but does not include withhold or returned amounts. Funds distributed by the SCO will include actual distributions to counties made from July through June of each fiscal year</t>
    </r>
  </si>
  <si>
    <t xml:space="preserve">Use UP and DOWN arrow to navigate down the form and LEFT and RIGHT arrow to read form column headings.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</si>
</sst>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sz val="10"/>
      <color rgb="FF000000"/>
      <name val="Times New Roman"/>
      <family val="1"/>
    </font>
    <font>
      <sz val="11"/>
      <color theme="1"/>
      <name val="Calibri"/>
      <family val="2"/>
      <scheme val="minor"/>
    </font>
    <font>
      <sz val="12"/>
      <color theme="1"/>
      <name val="Arial"/>
      <family val="2"/>
    </font>
    <font>
      <b/>
      <sz val="12"/>
      <color theme="1"/>
      <name val="Arial"/>
      <family val="2"/>
    </font>
    <font>
      <vertAlign val="superscript"/>
      <sz val="12"/>
      <color theme="1"/>
      <name val="Arial"/>
      <family val="2"/>
    </font>
    <font>
      <b/>
      <vertAlign val="superscript"/>
      <sz val="12"/>
      <color theme="1"/>
      <name val="Arial"/>
      <family val="2"/>
    </font>
    <font>
      <u/>
      <sz val="11"/>
      <color theme="10"/>
      <name val="Calibri"/>
      <family val="2"/>
      <scheme val="minor"/>
    </font>
    <font>
      <u/>
      <sz val="12"/>
      <color theme="10"/>
      <name val="Arial"/>
      <family val="2"/>
    </font>
    <font>
      <sz val="12"/>
      <color theme="1"/>
      <name val="Arial"/>
      <family val="2"/>
    </font>
    <font>
      <sz val="12"/>
      <color theme="0"/>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43" fontId="2" fillId="0" borderId="0" applyFont="0" applyFill="0" applyBorder="0" applyAlignment="0" applyProtection="0"/>
    <xf numFmtId="0" fontId="7" fillId="0" borderId="0" applyNumberFormat="0" applyFill="0" applyBorder="0" applyAlignment="0" applyProtection="0"/>
  </cellStyleXfs>
  <cellXfs count="28">
    <xf numFmtId="0" fontId="0" fillId="0" borderId="0" xfId="0"/>
    <xf numFmtId="0" fontId="3" fillId="0" borderId="0" xfId="0" applyFont="1" applyProtection="1"/>
    <xf numFmtId="0" fontId="4" fillId="0" borderId="0" xfId="0" applyFont="1" applyAlignment="1" applyProtection="1"/>
    <xf numFmtId="0" fontId="4" fillId="0" borderId="0" xfId="0" applyFont="1" applyAlignment="1" applyProtection="1">
      <alignment wrapText="1"/>
    </xf>
    <xf numFmtId="43" fontId="3" fillId="0" borderId="0" xfId="0" applyNumberFormat="1" applyFont="1" applyProtection="1"/>
    <xf numFmtId="0" fontId="10" fillId="0" borderId="0" xfId="0" applyFont="1" applyProtection="1">
      <protection locked="0"/>
    </xf>
    <xf numFmtId="0" fontId="3" fillId="0" borderId="0" xfId="0" applyFont="1" applyProtection="1">
      <protection locked="0"/>
    </xf>
    <xf numFmtId="0" fontId="4" fillId="0" borderId="0" xfId="0" applyFont="1" applyAlignment="1" applyProtection="1">
      <protection locked="0"/>
    </xf>
    <xf numFmtId="0" fontId="4" fillId="0" borderId="0" xfId="0" applyFont="1" applyProtection="1">
      <protection locked="0"/>
    </xf>
    <xf numFmtId="0" fontId="3" fillId="0" borderId="0" xfId="0" applyFont="1" applyAlignment="1" applyProtection="1">
      <alignment wrapText="1"/>
      <protection locked="0"/>
    </xf>
    <xf numFmtId="0" fontId="4" fillId="0" borderId="0" xfId="0" applyFont="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3" fillId="0" borderId="2" xfId="0" applyFont="1" applyBorder="1" applyProtection="1">
      <protection locked="0"/>
    </xf>
    <xf numFmtId="43" fontId="3" fillId="0" borderId="1" xfId="2" applyFont="1" applyBorder="1" applyProtection="1">
      <protection locked="0"/>
    </xf>
    <xf numFmtId="43" fontId="3" fillId="0" borderId="1" xfId="0" applyNumberFormat="1" applyFont="1" applyBorder="1" applyProtection="1">
      <protection locked="0"/>
    </xf>
    <xf numFmtId="43" fontId="3" fillId="0" borderId="3" xfId="0" applyNumberFormat="1" applyFont="1" applyBorder="1" applyProtection="1">
      <protection locked="0"/>
    </xf>
    <xf numFmtId="43" fontId="3" fillId="0" borderId="0" xfId="2" applyFont="1" applyProtection="1">
      <protection locked="0"/>
    </xf>
    <xf numFmtId="0" fontId="3" fillId="0" borderId="5" xfId="0" applyFont="1" applyBorder="1" applyProtection="1">
      <protection locked="0"/>
    </xf>
    <xf numFmtId="43" fontId="3" fillId="0" borderId="6" xfId="2" applyFont="1" applyBorder="1" applyProtection="1">
      <protection locked="0"/>
    </xf>
    <xf numFmtId="43" fontId="3" fillId="0" borderId="7" xfId="0" applyNumberFormat="1" applyFont="1" applyBorder="1" applyProtection="1">
      <protection locked="0"/>
    </xf>
    <xf numFmtId="0" fontId="9" fillId="0" borderId="5" xfId="0" applyFont="1" applyBorder="1" applyProtection="1">
      <protection locked="0"/>
    </xf>
    <xf numFmtId="43" fontId="9" fillId="0" borderId="6" xfId="2" applyFont="1" applyBorder="1" applyProtection="1">
      <protection locked="0"/>
    </xf>
    <xf numFmtId="43" fontId="9" fillId="0" borderId="6" xfId="2" applyNumberFormat="1" applyFont="1" applyBorder="1" applyProtection="1">
      <protection locked="0"/>
    </xf>
    <xf numFmtId="43" fontId="9" fillId="0" borderId="7" xfId="0" applyNumberFormat="1" applyFont="1" applyBorder="1" applyProtection="1">
      <protection locked="0"/>
    </xf>
    <xf numFmtId="43" fontId="3" fillId="0" borderId="0" xfId="0" applyNumberFormat="1" applyFont="1" applyProtection="1">
      <protection locked="0"/>
    </xf>
    <xf numFmtId="0" fontId="8" fillId="0" borderId="0" xfId="3" applyFont="1" applyProtection="1">
      <protection locked="0"/>
    </xf>
  </cellXfs>
  <cellStyles count="4">
    <cellStyle name="Comma" xfId="2" builtinId="3"/>
    <cellStyle name="Hyperlink" xfId="3" builtinId="8"/>
    <cellStyle name="Normal" xfId="0" builtinId="0"/>
    <cellStyle name="Normal 2" xfId="1"/>
  </cellStyles>
  <dxfs count="17">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protection locked="0" hidden="0"/>
    </dxf>
    <dxf>
      <border>
        <bottom style="thin">
          <color indexed="64"/>
        </bottom>
      </border>
    </dxf>
    <dxf>
      <font>
        <b/>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id="1" name="Table1" displayName="Table1" ref="A10:L70" totalsRowShown="0" headerRowDxfId="16" dataDxfId="14" headerRowBorderDxfId="15" tableBorderDxfId="13" totalsRowBorderDxfId="12" dataCellStyle="Comma">
  <autoFilter ref="A10:L70"/>
  <tableColumns count="12">
    <tableColumn id="1" name="County" dataDxfId="11"/>
    <tableColumn id="2" name="FY 2016-17 Funds Distributed by SCO" dataDxfId="10" dataCellStyle="Comma"/>
    <tableColumn id="3" name="FY 2017-18 Funds Distributed by SCO" dataDxfId="9" dataCellStyle="Comma"/>
    <tableColumn id="4" name="FY 2018-19 Funds Distributed by SCO" dataDxfId="8" dataCellStyle="Comma"/>
    <tableColumn id="5" name="FY 2019-20 Funds Distributed by SCO" dataDxfId="7" dataCellStyle="Comma"/>
    <tableColumn id="6" name="FY 2020-21 Funds Distributed" dataDxfId="6" dataCellStyle="Comma"/>
    <tableColumn id="7" name="Total1" dataDxfId="5" dataCellStyle="Comma">
      <calculatedColumnFormula>B11+C11+D11+E11+F11</calculatedColumnFormula>
    </tableColumn>
    <tableColumn id="10" name="CSS Funds" dataDxfId="4" dataCellStyle="Comma">
      <calculatedColumnFormula>Table1[[#This Row],[Total1]]*0.76</calculatedColumnFormula>
    </tableColumn>
    <tableColumn id="11" name="FY 2019-20 Reallocated CSS2" dataDxfId="3" dataCellStyle="Comma"/>
    <tableColumn id="12" name="FY 2020-21 Reallocated CSS2" dataDxfId="2" dataCellStyle="Comma"/>
    <tableColumn id="8" name="CSS Average" dataDxfId="1">
      <calculatedColumnFormula>(H11+I11+Table1[[#This Row],[FY 2020-21 Reallocated CSS2]])/5</calculatedColumnFormula>
    </tableColumn>
    <tableColumn id="9" name="Maximum Prudent Reserve Level" dataDxfId="0">
      <calculatedColumnFormula>ROUND(K11*0.33,2)</calculatedColumnFormula>
    </tableColumn>
  </tableColumns>
  <tableStyleInfo showFirstColumn="0" showLastColumn="0" showRowStripes="1" showColumnStripes="0"/>
  <extLst>
    <ext xmlns:x14="http://schemas.microsoft.com/office/spreadsheetml/2009/9/main" uri="{504A1905-F514-4f6f-8877-14C23A59335A}">
      <x14:table altText="Prudent Reserve Funding Levels" altTextSummary="This table provides the maximum allowable prudent reserve balance for MHSA count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dhcsgovstaging:88/services/MH/Pages/MHSA-Fiscal-Oversight.aspx" TargetMode="External"/><Relationship Id="rId1" Type="http://schemas.openxmlformats.org/officeDocument/2006/relationships/hyperlink" Target="https://www.sco.ca.gov/ard_payments_mentalhealthservicefund.html"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7"/>
  <sheetViews>
    <sheetView tabSelected="1" zoomScale="80" zoomScaleNormal="80" workbookViewId="0"/>
  </sheetViews>
  <sheetFormatPr defaultColWidth="0" defaultRowHeight="15.5" zeroHeight="1" x14ac:dyDescent="0.35"/>
  <cols>
    <col min="1" max="1" width="27.7265625" style="6" customWidth="1"/>
    <col min="2" max="2" width="29.26953125" style="1" customWidth="1"/>
    <col min="3" max="6" width="27.7265625" style="1" customWidth="1"/>
    <col min="7" max="7" width="23.54296875" style="1" bestFit="1" customWidth="1"/>
    <col min="8" max="8" width="22.1796875" style="1" bestFit="1" customWidth="1"/>
    <col min="9" max="9" width="27.1796875" style="6" customWidth="1"/>
    <col min="10" max="10" width="27.1796875" style="6" bestFit="1" customWidth="1"/>
    <col min="11" max="12" width="27.7265625" style="6" customWidth="1"/>
    <col min="13" max="13" width="18.81640625" style="6" hidden="1" customWidth="1"/>
    <col min="14" max="16384" width="9.1796875" style="6" hidden="1"/>
  </cols>
  <sheetData>
    <row r="1" spans="1:13" x14ac:dyDescent="0.35">
      <c r="A1" s="5" t="s">
        <v>95</v>
      </c>
      <c r="I1" s="1"/>
      <c r="J1" s="1"/>
      <c r="K1" s="1"/>
      <c r="L1" s="1"/>
    </row>
    <row r="2" spans="1:13" x14ac:dyDescent="0.35">
      <c r="A2" s="7" t="s">
        <v>60</v>
      </c>
      <c r="I2" s="1"/>
      <c r="J2" s="1"/>
      <c r="K2" s="1"/>
      <c r="L2" s="1"/>
    </row>
    <row r="3" spans="1:13" x14ac:dyDescent="0.35">
      <c r="A3" s="8" t="s">
        <v>70</v>
      </c>
      <c r="I3" s="1"/>
      <c r="J3" s="1"/>
      <c r="K3" s="1"/>
      <c r="L3" s="1"/>
    </row>
    <row r="4" spans="1:13" x14ac:dyDescent="0.35">
      <c r="A4" s="8" t="s">
        <v>71</v>
      </c>
      <c r="I4" s="1"/>
      <c r="J4" s="1"/>
      <c r="K4" s="1"/>
      <c r="L4" s="1"/>
    </row>
    <row r="5" spans="1:13" x14ac:dyDescent="0.35">
      <c r="A5" s="8" t="s">
        <v>87</v>
      </c>
      <c r="I5" s="1"/>
      <c r="J5" s="1"/>
      <c r="K5" s="1"/>
      <c r="L5" s="1"/>
    </row>
    <row r="6" spans="1:13" s="9" customFormat="1" x14ac:dyDescent="0.35">
      <c r="A6" s="7" t="s">
        <v>77</v>
      </c>
      <c r="B6" s="3"/>
      <c r="C6" s="3"/>
      <c r="D6" s="3"/>
      <c r="E6" s="2"/>
      <c r="F6" s="3"/>
      <c r="G6" s="3"/>
      <c r="H6" s="3"/>
      <c r="I6" s="3"/>
      <c r="J6" s="3"/>
      <c r="K6" s="3"/>
      <c r="L6" s="3"/>
    </row>
    <row r="7" spans="1:13" s="9" customFormat="1" x14ac:dyDescent="0.35">
      <c r="A7" s="7" t="s">
        <v>72</v>
      </c>
      <c r="B7" s="3"/>
      <c r="C7" s="3"/>
      <c r="D7" s="3"/>
      <c r="E7" s="2"/>
      <c r="F7" s="3"/>
      <c r="G7" s="3"/>
      <c r="H7" s="3"/>
      <c r="I7" s="3"/>
      <c r="J7" s="3"/>
      <c r="K7" s="3"/>
      <c r="L7" s="3"/>
    </row>
    <row r="8" spans="1:13" s="9" customFormat="1" x14ac:dyDescent="0.35">
      <c r="A8" s="2"/>
      <c r="B8" s="3"/>
      <c r="C8" s="3"/>
      <c r="D8" s="3"/>
      <c r="E8" s="2"/>
      <c r="F8" s="3"/>
      <c r="G8" s="3"/>
      <c r="H8" s="3"/>
      <c r="I8" s="3"/>
      <c r="J8" s="3"/>
      <c r="K8" s="3"/>
      <c r="L8" s="3"/>
    </row>
    <row r="9" spans="1:13" s="9" customFormat="1" x14ac:dyDescent="0.35">
      <c r="A9" s="10" t="s">
        <v>61</v>
      </c>
      <c r="B9" s="10" t="s">
        <v>67</v>
      </c>
      <c r="C9" s="10" t="s">
        <v>62</v>
      </c>
      <c r="D9" s="10" t="s">
        <v>68</v>
      </c>
      <c r="E9" s="10" t="s">
        <v>63</v>
      </c>
      <c r="F9" s="10" t="s">
        <v>73</v>
      </c>
      <c r="G9" s="10" t="s">
        <v>76</v>
      </c>
      <c r="H9" s="10" t="s">
        <v>75</v>
      </c>
      <c r="I9" s="10" t="s">
        <v>81</v>
      </c>
      <c r="J9" s="10" t="s">
        <v>90</v>
      </c>
      <c r="K9" s="11" t="s">
        <v>91</v>
      </c>
      <c r="L9" s="11" t="s">
        <v>92</v>
      </c>
    </row>
    <row r="10" spans="1:13" s="9" customFormat="1" ht="39.75" customHeight="1" x14ac:dyDescent="0.35">
      <c r="A10" s="12" t="s">
        <v>0</v>
      </c>
      <c r="B10" s="12" t="s">
        <v>64</v>
      </c>
      <c r="C10" s="12" t="s">
        <v>65</v>
      </c>
      <c r="D10" s="12" t="s">
        <v>79</v>
      </c>
      <c r="E10" s="12" t="s">
        <v>80</v>
      </c>
      <c r="F10" s="12" t="s">
        <v>88</v>
      </c>
      <c r="G10" s="12" t="s">
        <v>78</v>
      </c>
      <c r="H10" s="12" t="s">
        <v>74</v>
      </c>
      <c r="I10" s="12" t="s">
        <v>82</v>
      </c>
      <c r="J10" s="12" t="s">
        <v>89</v>
      </c>
      <c r="K10" s="13" t="s">
        <v>66</v>
      </c>
      <c r="L10" s="13" t="s">
        <v>69</v>
      </c>
    </row>
    <row r="11" spans="1:13" x14ac:dyDescent="0.35">
      <c r="A11" s="14" t="s">
        <v>1</v>
      </c>
      <c r="B11" s="15">
        <v>65286760.140000008</v>
      </c>
      <c r="C11" s="15">
        <v>70551654.329999998</v>
      </c>
      <c r="D11" s="15">
        <v>71236458.150000006</v>
      </c>
      <c r="E11" s="15">
        <v>67460715.11999999</v>
      </c>
      <c r="F11" s="15">
        <v>102975006.42999998</v>
      </c>
      <c r="G11" s="15">
        <f t="shared" ref="G11:G69" si="0">B11+C11+D11+E11+F11</f>
        <v>377510594.16999996</v>
      </c>
      <c r="H11" s="15">
        <f>Table1[[#This Row],[Total1]]*0.76</f>
        <v>286908051.56919998</v>
      </c>
      <c r="I11" s="15">
        <v>7284.91</v>
      </c>
      <c r="J11" s="15">
        <v>0</v>
      </c>
      <c r="K11" s="16">
        <f>(H11+I11+Table1[[#This Row],[FY 2020-21 Reallocated CSS2]])/5</f>
        <v>57383067.295840003</v>
      </c>
      <c r="L11" s="17">
        <f>ROUND(K11*0.33,2)</f>
        <v>18936412.210000001</v>
      </c>
      <c r="M11" s="18"/>
    </row>
    <row r="12" spans="1:13" x14ac:dyDescent="0.35">
      <c r="A12" s="14" t="s">
        <v>57</v>
      </c>
      <c r="B12" s="15">
        <v>1488718.41</v>
      </c>
      <c r="C12" s="15">
        <v>1499512.8499999999</v>
      </c>
      <c r="D12" s="15">
        <v>1516153.9599999997</v>
      </c>
      <c r="E12" s="15">
        <v>1254016.2400000005</v>
      </c>
      <c r="F12" s="15">
        <v>1887472.7499999998</v>
      </c>
      <c r="G12" s="15">
        <f t="shared" si="0"/>
        <v>7645874.21</v>
      </c>
      <c r="H12" s="15">
        <f>Table1[[#This Row],[Total1]]*0.76</f>
        <v>5810864.3996000001</v>
      </c>
      <c r="I12" s="15">
        <v>132.43</v>
      </c>
      <c r="J12" s="15">
        <v>0</v>
      </c>
      <c r="K12" s="16">
        <f>(H12+I12+Table1[[#This Row],[FY 2020-21 Reallocated CSS2]])/5</f>
        <v>1162199.36592</v>
      </c>
      <c r="L12" s="17">
        <f t="shared" ref="L12:L69" si="1">ROUND(K12*0.33,2)</f>
        <v>383525.79</v>
      </c>
    </row>
    <row r="13" spans="1:13" x14ac:dyDescent="0.35">
      <c r="A13" s="14" t="s">
        <v>2</v>
      </c>
      <c r="B13" s="15">
        <v>2815211.03</v>
      </c>
      <c r="C13" s="15">
        <v>2931915.6899999995</v>
      </c>
      <c r="D13" s="15">
        <v>2923492.7</v>
      </c>
      <c r="E13" s="15">
        <v>2552623.75</v>
      </c>
      <c r="F13" s="15">
        <v>3856446.3899999997</v>
      </c>
      <c r="G13" s="15">
        <f t="shared" si="0"/>
        <v>15079689.559999999</v>
      </c>
      <c r="H13" s="15">
        <f>Table1[[#This Row],[Total1]]*0.76</f>
        <v>11460564.065599998</v>
      </c>
      <c r="I13" s="15">
        <v>272.18</v>
      </c>
      <c r="J13" s="15">
        <v>0</v>
      </c>
      <c r="K13" s="16">
        <f>(H13+I13+Table1[[#This Row],[FY 2020-21 Reallocated CSS2]])/5</f>
        <v>2292167.2491199998</v>
      </c>
      <c r="L13" s="17">
        <f t="shared" si="1"/>
        <v>756415.19</v>
      </c>
    </row>
    <row r="14" spans="1:13" x14ac:dyDescent="0.35">
      <c r="A14" s="14" t="s">
        <v>58</v>
      </c>
      <c r="B14" s="15">
        <v>5539335.709999999</v>
      </c>
      <c r="C14" s="15">
        <v>5994545.0099999988</v>
      </c>
      <c r="D14" s="15">
        <v>5924157.54</v>
      </c>
      <c r="E14" s="15">
        <v>5520604.8300000001</v>
      </c>
      <c r="F14" s="15">
        <v>8406106.9299999997</v>
      </c>
      <c r="G14" s="15">
        <f t="shared" si="0"/>
        <v>31384750.019999996</v>
      </c>
      <c r="H14" s="15">
        <f>Table1[[#This Row],[Total1]]*0.76</f>
        <v>23852410.015199997</v>
      </c>
      <c r="I14" s="15">
        <v>594.94000000000005</v>
      </c>
      <c r="J14" s="15">
        <v>0</v>
      </c>
      <c r="K14" s="16">
        <f>(H14+I14+Table1[[#This Row],[FY 2020-21 Reallocated CSS2]])/5</f>
        <v>4770600.9910399998</v>
      </c>
      <c r="L14" s="17">
        <f t="shared" si="1"/>
        <v>1574298.33</v>
      </c>
    </row>
    <row r="15" spans="1:13" x14ac:dyDescent="0.35">
      <c r="A15" s="14" t="s">
        <v>3</v>
      </c>
      <c r="B15" s="15">
        <v>10595876.01</v>
      </c>
      <c r="C15" s="15">
        <v>11405471.799999999</v>
      </c>
      <c r="D15" s="15">
        <v>11272277.890000001</v>
      </c>
      <c r="E15" s="15">
        <v>10366622.600000001</v>
      </c>
      <c r="F15" s="15">
        <v>15470715.58</v>
      </c>
      <c r="G15" s="15">
        <f t="shared" si="0"/>
        <v>59110963.879999995</v>
      </c>
      <c r="H15" s="15">
        <f>Table1[[#This Row],[Total1]]*0.76</f>
        <v>44924332.548799999</v>
      </c>
      <c r="I15" s="15">
        <v>1114.8900000000001</v>
      </c>
      <c r="J15" s="15">
        <v>0</v>
      </c>
      <c r="K15" s="16">
        <f>(H15+I15+Table1[[#This Row],[FY 2020-21 Reallocated CSS2]])/5</f>
        <v>8985089.4877599999</v>
      </c>
      <c r="L15" s="17">
        <f t="shared" si="1"/>
        <v>2965079.53</v>
      </c>
    </row>
    <row r="16" spans="1:13" x14ac:dyDescent="0.35">
      <c r="A16" s="14" t="s">
        <v>4</v>
      </c>
      <c r="B16" s="15">
        <v>3069248.02</v>
      </c>
      <c r="C16" s="15">
        <v>3208867.31</v>
      </c>
      <c r="D16" s="15">
        <v>3194187.44</v>
      </c>
      <c r="E16" s="15">
        <v>2807149.7800000003</v>
      </c>
      <c r="F16" s="15">
        <v>4253696.1400000006</v>
      </c>
      <c r="G16" s="15">
        <f t="shared" si="0"/>
        <v>16533148.690000001</v>
      </c>
      <c r="H16" s="15">
        <f>Table1[[#This Row],[Total1]]*0.76</f>
        <v>12565193.004400002</v>
      </c>
      <c r="I16" s="15">
        <v>299.64999999999998</v>
      </c>
      <c r="J16" s="15">
        <v>0</v>
      </c>
      <c r="K16" s="16">
        <f>(H16+I16+Table1[[#This Row],[FY 2020-21 Reallocated CSS2]])/5</f>
        <v>2513098.5308800004</v>
      </c>
      <c r="L16" s="17">
        <f t="shared" si="1"/>
        <v>829322.52</v>
      </c>
    </row>
    <row r="17" spans="1:12" x14ac:dyDescent="0.35">
      <c r="A17" s="14" t="s">
        <v>5</v>
      </c>
      <c r="B17" s="15">
        <v>2494476.37</v>
      </c>
      <c r="C17" s="15">
        <v>2568596.2199999997</v>
      </c>
      <c r="D17" s="15">
        <v>2576096.39</v>
      </c>
      <c r="E17" s="15">
        <v>2212660.3900000006</v>
      </c>
      <c r="F17" s="15">
        <v>3339880.34</v>
      </c>
      <c r="G17" s="15">
        <f t="shared" si="0"/>
        <v>13191709.710000001</v>
      </c>
      <c r="H17" s="15">
        <f>Table1[[#This Row],[Total1]]*0.76</f>
        <v>10025699.379600001</v>
      </c>
      <c r="I17" s="15">
        <v>235.25</v>
      </c>
      <c r="J17" s="15">
        <v>0</v>
      </c>
      <c r="K17" s="16">
        <f>(H17+I17+Table1[[#This Row],[FY 2020-21 Reallocated CSS2]])/5</f>
        <v>2005186.9259200003</v>
      </c>
      <c r="L17" s="17">
        <f t="shared" si="1"/>
        <v>661711.68999999994</v>
      </c>
    </row>
    <row r="18" spans="1:12" x14ac:dyDescent="0.35">
      <c r="A18" s="14" t="s">
        <v>6</v>
      </c>
      <c r="B18" s="15">
        <v>41769374.419999994</v>
      </c>
      <c r="C18" s="15">
        <v>45360350.140000008</v>
      </c>
      <c r="D18" s="15">
        <v>45865655.089999996</v>
      </c>
      <c r="E18" s="15">
        <v>43811310.939999998</v>
      </c>
      <c r="F18" s="15">
        <v>66853459.210000001</v>
      </c>
      <c r="G18" s="15">
        <f t="shared" si="0"/>
        <v>243660149.80000001</v>
      </c>
      <c r="H18" s="15">
        <f>Table1[[#This Row],[Total1]]*0.76</f>
        <v>185181713.84800002</v>
      </c>
      <c r="I18" s="15">
        <v>4737.1400000000003</v>
      </c>
      <c r="J18" s="15">
        <v>0</v>
      </c>
      <c r="K18" s="16">
        <f>(H18+I18+Table1[[#This Row],[FY 2020-21 Reallocated CSS2]])/5</f>
        <v>37037290.1976</v>
      </c>
      <c r="L18" s="17">
        <f t="shared" si="1"/>
        <v>12222305.77</v>
      </c>
    </row>
    <row r="19" spans="1:12" x14ac:dyDescent="0.35">
      <c r="A19" s="14" t="s">
        <v>59</v>
      </c>
      <c r="B19" s="15">
        <v>2637630.65</v>
      </c>
      <c r="C19" s="15">
        <v>2728833.71</v>
      </c>
      <c r="D19" s="15">
        <v>2734771.63</v>
      </c>
      <c r="E19" s="15">
        <v>2366562.0500000003</v>
      </c>
      <c r="F19" s="15">
        <v>3576620.4200000004</v>
      </c>
      <c r="G19" s="15">
        <f t="shared" si="0"/>
        <v>14044418.459999999</v>
      </c>
      <c r="H19" s="15">
        <f>Table1[[#This Row],[Total1]]*0.76</f>
        <v>10673758.0296</v>
      </c>
      <c r="I19" s="15">
        <v>251.93</v>
      </c>
      <c r="J19" s="15">
        <v>0</v>
      </c>
      <c r="K19" s="16">
        <f>(H19+I19+Table1[[#This Row],[FY 2020-21 Reallocated CSS2]])/5</f>
        <v>2134801.9919199999</v>
      </c>
      <c r="L19" s="17">
        <f t="shared" si="1"/>
        <v>704484.66</v>
      </c>
    </row>
    <row r="20" spans="1:12" x14ac:dyDescent="0.35">
      <c r="A20" s="14" t="s">
        <v>7</v>
      </c>
      <c r="B20" s="15">
        <v>7370806.0200000005</v>
      </c>
      <c r="C20" s="15">
        <v>7928641.3099999987</v>
      </c>
      <c r="D20" s="15">
        <v>7801198.1900000004</v>
      </c>
      <c r="E20" s="15">
        <v>7186566.2800000003</v>
      </c>
      <c r="F20" s="15">
        <v>10960054.719999999</v>
      </c>
      <c r="G20" s="15">
        <f t="shared" si="0"/>
        <v>41247266.519999996</v>
      </c>
      <c r="H20" s="15">
        <f>Table1[[#This Row],[Total1]]*0.76</f>
        <v>31347922.555199996</v>
      </c>
      <c r="I20" s="15">
        <v>773.17</v>
      </c>
      <c r="J20" s="15">
        <v>0</v>
      </c>
      <c r="K20" s="16">
        <f>(H20+I20+Table1[[#This Row],[FY 2020-21 Reallocated CSS2]])/5</f>
        <v>6269739.1450399999</v>
      </c>
      <c r="L20" s="17">
        <f t="shared" si="1"/>
        <v>2069013.92</v>
      </c>
    </row>
    <row r="21" spans="1:12" x14ac:dyDescent="0.35">
      <c r="A21" s="14" t="s">
        <v>8</v>
      </c>
      <c r="B21" s="15">
        <v>45395403.609999992</v>
      </c>
      <c r="C21" s="15">
        <v>49459289.239999995</v>
      </c>
      <c r="D21" s="15">
        <v>48526096.700000003</v>
      </c>
      <c r="E21" s="15">
        <v>45437284.320000008</v>
      </c>
      <c r="F21" s="15">
        <v>69396126.370000005</v>
      </c>
      <c r="G21" s="15">
        <f t="shared" si="0"/>
        <v>258214200.24000001</v>
      </c>
      <c r="H21" s="15">
        <f>Table1[[#This Row],[Total1]]*0.76</f>
        <v>196242792.18240002</v>
      </c>
      <c r="I21" s="15">
        <v>4901.0200000000004</v>
      </c>
      <c r="J21" s="15">
        <v>0</v>
      </c>
      <c r="K21" s="16">
        <f>(H21+I21+Table1[[#This Row],[FY 2020-21 Reallocated CSS2]])/5</f>
        <v>39249538.640480004</v>
      </c>
      <c r="L21" s="17">
        <f t="shared" si="1"/>
        <v>12952347.75</v>
      </c>
    </row>
    <row r="22" spans="1:12" x14ac:dyDescent="0.35">
      <c r="A22" s="14" t="s">
        <v>9</v>
      </c>
      <c r="B22" s="15">
        <v>2673882</v>
      </c>
      <c r="C22" s="15">
        <v>2777161.3</v>
      </c>
      <c r="D22" s="15">
        <v>2769587.75</v>
      </c>
      <c r="E22" s="15">
        <v>2409281.5</v>
      </c>
      <c r="F22" s="15">
        <v>3650707.8300000005</v>
      </c>
      <c r="G22" s="15">
        <f t="shared" si="0"/>
        <v>14280620.380000001</v>
      </c>
      <c r="H22" s="15">
        <f>Table1[[#This Row],[Total1]]*0.76</f>
        <v>10853271.4888</v>
      </c>
      <c r="I22" s="15">
        <v>256.73</v>
      </c>
      <c r="J22" s="15">
        <v>0</v>
      </c>
      <c r="K22" s="16">
        <f>(H22+I22+Table1[[#This Row],[FY 2020-21 Reallocated CSS2]])/5</f>
        <v>2170705.6437600004</v>
      </c>
      <c r="L22" s="17">
        <f t="shared" si="1"/>
        <v>716332.86</v>
      </c>
    </row>
    <row r="23" spans="1:12" x14ac:dyDescent="0.35">
      <c r="A23" s="14" t="s">
        <v>10</v>
      </c>
      <c r="B23" s="15">
        <v>6544633.3699999992</v>
      </c>
      <c r="C23" s="15">
        <v>7058805.6600000011</v>
      </c>
      <c r="D23" s="15">
        <v>6909070.75</v>
      </c>
      <c r="E23" s="15">
        <v>6320956.6999999993</v>
      </c>
      <c r="F23" s="15">
        <v>9587265.3500000015</v>
      </c>
      <c r="G23" s="15">
        <f t="shared" si="0"/>
        <v>36420731.829999998</v>
      </c>
      <c r="H23" s="15">
        <f>Table1[[#This Row],[Total1]]*0.76</f>
        <v>27679756.1908</v>
      </c>
      <c r="I23" s="15">
        <v>679.38</v>
      </c>
      <c r="J23" s="15">
        <v>0</v>
      </c>
      <c r="K23" s="16">
        <f>(H23+I23+Table1[[#This Row],[FY 2020-21 Reallocated CSS2]])/5</f>
        <v>5536087.1141599994</v>
      </c>
      <c r="L23" s="17">
        <f t="shared" si="1"/>
        <v>1826908.75</v>
      </c>
    </row>
    <row r="24" spans="1:12" x14ac:dyDescent="0.35">
      <c r="A24" s="14" t="s">
        <v>11</v>
      </c>
      <c r="B24" s="15">
        <v>9043623.9700000007</v>
      </c>
      <c r="C24" s="15">
        <v>9759832.0800000001</v>
      </c>
      <c r="D24" s="15">
        <v>9608193.6800000016</v>
      </c>
      <c r="E24" s="15">
        <v>8846908.2799999993</v>
      </c>
      <c r="F24" s="15">
        <v>13441788.890000002</v>
      </c>
      <c r="G24" s="15">
        <f t="shared" si="0"/>
        <v>50700346.900000006</v>
      </c>
      <c r="H24" s="15">
        <f>Table1[[#This Row],[Total1]]*0.76</f>
        <v>38532263.644000009</v>
      </c>
      <c r="I24" s="15">
        <v>951.72</v>
      </c>
      <c r="J24" s="15">
        <v>0</v>
      </c>
      <c r="K24" s="16">
        <f>(H24+I24+Table1[[#This Row],[FY 2020-21 Reallocated CSS2]])/5</f>
        <v>7706643.0728000011</v>
      </c>
      <c r="L24" s="17">
        <f t="shared" si="1"/>
        <v>2543192.21</v>
      </c>
    </row>
    <row r="25" spans="1:12" x14ac:dyDescent="0.35">
      <c r="A25" s="14" t="s">
        <v>12</v>
      </c>
      <c r="B25" s="15">
        <v>1786591.21</v>
      </c>
      <c r="C25" s="15">
        <v>1843374.33</v>
      </c>
      <c r="D25" s="15">
        <v>1841068.3599999999</v>
      </c>
      <c r="E25" s="15">
        <v>1581083.49</v>
      </c>
      <c r="F25" s="15">
        <v>2390789.96</v>
      </c>
      <c r="G25" s="15">
        <f t="shared" si="0"/>
        <v>9442907.3500000015</v>
      </c>
      <c r="H25" s="15">
        <f>Table1[[#This Row],[Total1]]*0.76</f>
        <v>7176609.5860000011</v>
      </c>
      <c r="I25" s="15">
        <v>168.11</v>
      </c>
      <c r="J25" s="15">
        <v>0</v>
      </c>
      <c r="K25" s="16">
        <f>(H25+I25+Table1[[#This Row],[FY 2020-21 Reallocated CSS2]])/5</f>
        <v>1435355.5392000002</v>
      </c>
      <c r="L25" s="17">
        <f t="shared" si="1"/>
        <v>473667.33</v>
      </c>
    </row>
    <row r="26" spans="1:12" x14ac:dyDescent="0.35">
      <c r="A26" s="14" t="s">
        <v>13</v>
      </c>
      <c r="B26" s="15">
        <v>39255792.080000006</v>
      </c>
      <c r="C26" s="15">
        <v>42775932.490000002</v>
      </c>
      <c r="D26" s="15">
        <v>41912314.519999996</v>
      </c>
      <c r="E26" s="15">
        <v>39258047.710000001</v>
      </c>
      <c r="F26" s="15">
        <v>59887182.869999997</v>
      </c>
      <c r="G26" s="15">
        <f t="shared" si="0"/>
        <v>223089269.67000002</v>
      </c>
      <c r="H26" s="15">
        <f>Table1[[#This Row],[Total1]]*0.76</f>
        <v>169547844.9492</v>
      </c>
      <c r="I26" s="15">
        <v>4234.8500000000004</v>
      </c>
      <c r="J26" s="15">
        <v>0</v>
      </c>
      <c r="K26" s="16">
        <f>(H26+I26+Table1[[#This Row],[FY 2020-21 Reallocated CSS2]])/5</f>
        <v>33910415.95984</v>
      </c>
      <c r="L26" s="17">
        <f t="shared" si="1"/>
        <v>11190437.27</v>
      </c>
    </row>
    <row r="27" spans="1:12" x14ac:dyDescent="0.35">
      <c r="A27" s="14" t="s">
        <v>14</v>
      </c>
      <c r="B27" s="15">
        <v>7575958.7800000003</v>
      </c>
      <c r="C27" s="15">
        <v>8142509.4199999999</v>
      </c>
      <c r="D27" s="15">
        <v>8037381.459999999</v>
      </c>
      <c r="E27" s="15">
        <v>7413858.8499999987</v>
      </c>
      <c r="F27" s="15">
        <v>11281322.859999999</v>
      </c>
      <c r="G27" s="15">
        <f t="shared" si="0"/>
        <v>42451031.36999999</v>
      </c>
      <c r="H27" s="15">
        <f>Table1[[#This Row],[Total1]]*0.76</f>
        <v>32262783.841199994</v>
      </c>
      <c r="I27" s="15">
        <v>797.73</v>
      </c>
      <c r="J27" s="15">
        <v>0</v>
      </c>
      <c r="K27" s="16">
        <f>(H27+I27+Table1[[#This Row],[FY 2020-21 Reallocated CSS2]])/5</f>
        <v>6452716.3142399993</v>
      </c>
      <c r="L27" s="17">
        <f t="shared" si="1"/>
        <v>2129396.38</v>
      </c>
    </row>
    <row r="28" spans="1:12" x14ac:dyDescent="0.35">
      <c r="A28" s="14" t="s">
        <v>15</v>
      </c>
      <c r="B28" s="15">
        <v>3697900.2299999995</v>
      </c>
      <c r="C28" s="15">
        <v>3954947.83</v>
      </c>
      <c r="D28" s="15">
        <v>3899958.36</v>
      </c>
      <c r="E28" s="15">
        <v>3536207.2600000002</v>
      </c>
      <c r="F28" s="15">
        <v>5376301.4199999999</v>
      </c>
      <c r="G28" s="15">
        <f t="shared" si="0"/>
        <v>20465315.100000001</v>
      </c>
      <c r="H28" s="15">
        <f>Table1[[#This Row],[Total1]]*0.76</f>
        <v>15553639.476000002</v>
      </c>
      <c r="I28" s="15">
        <v>379.48</v>
      </c>
      <c r="J28" s="15">
        <v>0</v>
      </c>
      <c r="K28" s="16">
        <f>(H28+I28+Table1[[#This Row],[FY 2020-21 Reallocated CSS2]])/5</f>
        <v>3110803.7912000003</v>
      </c>
      <c r="L28" s="17">
        <f t="shared" si="1"/>
        <v>1026565.25</v>
      </c>
    </row>
    <row r="29" spans="1:12" x14ac:dyDescent="0.35">
      <c r="A29" s="14" t="s">
        <v>16</v>
      </c>
      <c r="B29" s="15">
        <v>2634062.6900000004</v>
      </c>
      <c r="C29" s="15">
        <v>2718985.63</v>
      </c>
      <c r="D29" s="15">
        <v>2720077.0200000005</v>
      </c>
      <c r="E29" s="15">
        <v>2332035.86</v>
      </c>
      <c r="F29" s="15">
        <v>3513496.9600000004</v>
      </c>
      <c r="G29" s="15">
        <f t="shared" si="0"/>
        <v>13918658.160000002</v>
      </c>
      <c r="H29" s="15">
        <f>Table1[[#This Row],[Total1]]*0.76</f>
        <v>10578180.201600002</v>
      </c>
      <c r="I29" s="15">
        <v>247.88</v>
      </c>
      <c r="J29" s="15">
        <v>0</v>
      </c>
      <c r="K29" s="16">
        <f>(H29+I29+Table1[[#This Row],[FY 2020-21 Reallocated CSS2]])/5</f>
        <v>2115685.6163200005</v>
      </c>
      <c r="L29" s="17">
        <f t="shared" si="1"/>
        <v>698176.25</v>
      </c>
    </row>
    <row r="30" spans="1:12" x14ac:dyDescent="0.35">
      <c r="A30" s="14" t="s">
        <v>17</v>
      </c>
      <c r="B30" s="15">
        <v>521463974.47999996</v>
      </c>
      <c r="C30" s="15">
        <v>562799427.95000005</v>
      </c>
      <c r="D30" s="15">
        <v>555104318.80999994</v>
      </c>
      <c r="E30" s="15">
        <v>513664511.38999993</v>
      </c>
      <c r="F30" s="15">
        <v>781505561.37</v>
      </c>
      <c r="G30" s="15">
        <f t="shared" si="0"/>
        <v>2934537794</v>
      </c>
      <c r="H30" s="15">
        <f>Table1[[#This Row],[Total1]]*0.76</f>
        <v>2230248723.4400001</v>
      </c>
      <c r="I30" s="15">
        <v>55298.33</v>
      </c>
      <c r="J30" s="15">
        <v>0</v>
      </c>
      <c r="K30" s="16">
        <f>(H30+I30+Table1[[#This Row],[FY 2020-21 Reallocated CSS2]])/5</f>
        <v>446060804.35399997</v>
      </c>
      <c r="L30" s="17">
        <f t="shared" si="1"/>
        <v>147200065.44</v>
      </c>
    </row>
    <row r="31" spans="1:12" x14ac:dyDescent="0.35">
      <c r="A31" s="14" t="s">
        <v>18</v>
      </c>
      <c r="B31" s="15">
        <v>7976705.8299999991</v>
      </c>
      <c r="C31" s="15">
        <v>8618217.0300000012</v>
      </c>
      <c r="D31" s="15">
        <v>8477012.5700000003</v>
      </c>
      <c r="E31" s="15">
        <v>7831531.5099999998</v>
      </c>
      <c r="F31" s="15">
        <v>11903919.249999996</v>
      </c>
      <c r="G31" s="15">
        <f t="shared" si="0"/>
        <v>44807386.189999998</v>
      </c>
      <c r="H31" s="15">
        <f>Table1[[#This Row],[Total1]]*0.76</f>
        <v>34053613.5044</v>
      </c>
      <c r="I31" s="15">
        <v>842.94</v>
      </c>
      <c r="J31" s="15">
        <v>0</v>
      </c>
      <c r="K31" s="16">
        <f>(H31+I31+Table1[[#This Row],[FY 2020-21 Reallocated CSS2]])/5</f>
        <v>6810891.2888799999</v>
      </c>
      <c r="L31" s="17">
        <f t="shared" si="1"/>
        <v>2247594.13</v>
      </c>
    </row>
    <row r="32" spans="1:12" x14ac:dyDescent="0.35">
      <c r="A32" s="14" t="s">
        <v>19</v>
      </c>
      <c r="B32" s="15">
        <v>10363635.240000002</v>
      </c>
      <c r="C32" s="15">
        <v>11207287.699999999</v>
      </c>
      <c r="D32" s="15">
        <v>11408791.02</v>
      </c>
      <c r="E32" s="15">
        <v>10875210.840000002</v>
      </c>
      <c r="F32" s="15">
        <v>16568640.65</v>
      </c>
      <c r="G32" s="15">
        <f t="shared" si="0"/>
        <v>60423565.450000003</v>
      </c>
      <c r="H32" s="15">
        <f>Table1[[#This Row],[Total1]]*0.76</f>
        <v>45921909.742000006</v>
      </c>
      <c r="I32" s="15">
        <v>1175.3699999999999</v>
      </c>
      <c r="J32" s="15">
        <v>0</v>
      </c>
      <c r="K32" s="16">
        <f>(H32+I32+Table1[[#This Row],[FY 2020-21 Reallocated CSS2]])/5</f>
        <v>9184617.0224000011</v>
      </c>
      <c r="L32" s="17">
        <f t="shared" si="1"/>
        <v>3030923.62</v>
      </c>
    </row>
    <row r="33" spans="1:12" x14ac:dyDescent="0.35">
      <c r="A33" s="14" t="s">
        <v>20</v>
      </c>
      <c r="B33" s="15">
        <v>1794875.6300000001</v>
      </c>
      <c r="C33" s="15">
        <v>1848530.92</v>
      </c>
      <c r="D33" s="15">
        <v>1853027.0499999998</v>
      </c>
      <c r="E33" s="15">
        <v>1590418.38</v>
      </c>
      <c r="F33" s="15">
        <v>2404569.58</v>
      </c>
      <c r="G33" s="15">
        <f t="shared" si="0"/>
        <v>9491421.5599999987</v>
      </c>
      <c r="H33" s="15">
        <f>Table1[[#This Row],[Total1]]*0.76</f>
        <v>7213480.3855999988</v>
      </c>
      <c r="I33" s="15">
        <v>169.07</v>
      </c>
      <c r="J33" s="15">
        <v>0</v>
      </c>
      <c r="K33" s="16">
        <f>(H33+I33+Table1[[#This Row],[FY 2020-21 Reallocated CSS2]])/5</f>
        <v>1442729.8911199998</v>
      </c>
      <c r="L33" s="17">
        <f t="shared" si="1"/>
        <v>476100.86</v>
      </c>
    </row>
    <row r="34" spans="1:12" x14ac:dyDescent="0.35">
      <c r="A34" s="14" t="s">
        <v>21</v>
      </c>
      <c r="B34" s="15">
        <v>4513550.75</v>
      </c>
      <c r="C34" s="15">
        <v>4823051.5200000005</v>
      </c>
      <c r="D34" s="15">
        <v>4776800.9699999988</v>
      </c>
      <c r="E34" s="15">
        <v>4353610.34</v>
      </c>
      <c r="F34" s="15">
        <v>6605330.4700000007</v>
      </c>
      <c r="G34" s="15">
        <f t="shared" si="0"/>
        <v>25072344.049999997</v>
      </c>
      <c r="H34" s="15">
        <f>Table1[[#This Row],[Total1]]*0.76</f>
        <v>19054981.477999996</v>
      </c>
      <c r="I34" s="15">
        <v>467.53</v>
      </c>
      <c r="J34" s="15">
        <v>0</v>
      </c>
      <c r="K34" s="16">
        <f>(H34+I34+Table1[[#This Row],[FY 2020-21 Reallocated CSS2]])/5</f>
        <v>3811089.8015999994</v>
      </c>
      <c r="L34" s="17">
        <f t="shared" si="1"/>
        <v>1257659.6299999999</v>
      </c>
    </row>
    <row r="35" spans="1:12" x14ac:dyDescent="0.35">
      <c r="A35" s="14" t="s">
        <v>22</v>
      </c>
      <c r="B35" s="15">
        <v>13496501.179999998</v>
      </c>
      <c r="C35" s="15">
        <v>14640569.48</v>
      </c>
      <c r="D35" s="15">
        <v>14341268.379999999</v>
      </c>
      <c r="E35" s="15">
        <v>13302596.770000003</v>
      </c>
      <c r="F35" s="15">
        <v>20278024.609999999</v>
      </c>
      <c r="G35" s="15">
        <f t="shared" si="0"/>
        <v>76058960.419999987</v>
      </c>
      <c r="H35" s="15">
        <f>Table1[[#This Row],[Total1]]*0.76</f>
        <v>57804809.919199988</v>
      </c>
      <c r="I35" s="15">
        <v>1432.83</v>
      </c>
      <c r="J35" s="15">
        <v>0</v>
      </c>
      <c r="K35" s="16">
        <f>(H35+I35+Table1[[#This Row],[FY 2020-21 Reallocated CSS2]])/5</f>
        <v>11561248.549839998</v>
      </c>
      <c r="L35" s="17">
        <f t="shared" si="1"/>
        <v>3815212.02</v>
      </c>
    </row>
    <row r="36" spans="1:12" x14ac:dyDescent="0.35">
      <c r="A36" s="14" t="s">
        <v>23</v>
      </c>
      <c r="B36" s="15">
        <v>1651152.2399999998</v>
      </c>
      <c r="C36" s="15">
        <v>1685960.2599999998</v>
      </c>
      <c r="D36" s="15">
        <v>1695013.2499999998</v>
      </c>
      <c r="E36" s="15">
        <v>1433357.81</v>
      </c>
      <c r="F36" s="15">
        <v>2163230.4</v>
      </c>
      <c r="G36" s="15">
        <f t="shared" si="0"/>
        <v>8628713.959999999</v>
      </c>
      <c r="H36" s="15">
        <f>Table1[[#This Row],[Total1]]*0.76</f>
        <v>6557822.6095999992</v>
      </c>
      <c r="I36" s="15">
        <v>151.97999999999999</v>
      </c>
      <c r="J36" s="15">
        <v>0</v>
      </c>
      <c r="K36" s="16">
        <f>(H36+I36+Table1[[#This Row],[FY 2020-21 Reallocated CSS2]])/5</f>
        <v>1311594.9179199999</v>
      </c>
      <c r="L36" s="17">
        <f t="shared" si="1"/>
        <v>432826.32</v>
      </c>
    </row>
    <row r="37" spans="1:12" x14ac:dyDescent="0.35">
      <c r="A37" s="14" t="s">
        <v>24</v>
      </c>
      <c r="B37" s="15">
        <v>1744410.9900000002</v>
      </c>
      <c r="C37" s="15">
        <v>1795078.7</v>
      </c>
      <c r="D37" s="15">
        <v>1798245.53</v>
      </c>
      <c r="E37" s="15">
        <v>1538713.3899999997</v>
      </c>
      <c r="F37" s="15">
        <v>2323675.3699999996</v>
      </c>
      <c r="G37" s="15">
        <f t="shared" si="0"/>
        <v>9200123.9800000004</v>
      </c>
      <c r="H37" s="15">
        <f>Table1[[#This Row],[Total1]]*0.76</f>
        <v>6992094.2248</v>
      </c>
      <c r="I37" s="15">
        <v>163.49</v>
      </c>
      <c r="J37" s="15">
        <v>0</v>
      </c>
      <c r="K37" s="16">
        <f>(H37+I37+Table1[[#This Row],[FY 2020-21 Reallocated CSS2]])/5</f>
        <v>1398451.54296</v>
      </c>
      <c r="L37" s="17">
        <f t="shared" si="1"/>
        <v>461489.01</v>
      </c>
    </row>
    <row r="38" spans="1:12" x14ac:dyDescent="0.35">
      <c r="A38" s="14" t="s">
        <v>25</v>
      </c>
      <c r="B38" s="15">
        <v>21464486.73</v>
      </c>
      <c r="C38" s="15">
        <v>23244033.949999992</v>
      </c>
      <c r="D38" s="15">
        <v>22776725.039999999</v>
      </c>
      <c r="E38" s="15">
        <v>21082648.5</v>
      </c>
      <c r="F38" s="15">
        <v>32107679.68</v>
      </c>
      <c r="G38" s="15">
        <f t="shared" si="0"/>
        <v>120675573.90000001</v>
      </c>
      <c r="H38" s="15">
        <f>Table1[[#This Row],[Total1]]*0.76</f>
        <v>91713436.164000005</v>
      </c>
      <c r="I38" s="15">
        <v>2270.0700000000002</v>
      </c>
      <c r="J38" s="15">
        <v>0</v>
      </c>
      <c r="K38" s="16">
        <f>(H38+I38+Table1[[#This Row],[FY 2020-21 Reallocated CSS2]])/5</f>
        <v>18343141.246799998</v>
      </c>
      <c r="L38" s="17">
        <f t="shared" si="1"/>
        <v>6053236.6100000003</v>
      </c>
    </row>
    <row r="39" spans="1:12" x14ac:dyDescent="0.35">
      <c r="A39" s="14" t="s">
        <v>26</v>
      </c>
      <c r="B39" s="15">
        <v>6094536.9100000011</v>
      </c>
      <c r="C39" s="15">
        <v>6536717.3899999997</v>
      </c>
      <c r="D39" s="15">
        <v>6445848.0199999986</v>
      </c>
      <c r="E39" s="15">
        <v>5908365.25</v>
      </c>
      <c r="F39" s="15">
        <v>8971176.1699999999</v>
      </c>
      <c r="G39" s="15">
        <f t="shared" si="0"/>
        <v>33956643.740000002</v>
      </c>
      <c r="H39" s="15">
        <f>Table1[[#This Row],[Total1]]*0.76</f>
        <v>25807049.242400002</v>
      </c>
      <c r="I39" s="15">
        <v>635.12</v>
      </c>
      <c r="J39" s="15">
        <v>0</v>
      </c>
      <c r="K39" s="16">
        <f>(H39+I39+Table1[[#This Row],[FY 2020-21 Reallocated CSS2]])/5</f>
        <v>5161536.8724800004</v>
      </c>
      <c r="L39" s="17">
        <f t="shared" si="1"/>
        <v>1703307.17</v>
      </c>
    </row>
    <row r="40" spans="1:12" x14ac:dyDescent="0.35">
      <c r="A40" s="14" t="s">
        <v>27</v>
      </c>
      <c r="B40" s="15">
        <v>4895700.3099999996</v>
      </c>
      <c r="C40" s="15">
        <v>5205259.92</v>
      </c>
      <c r="D40" s="15">
        <v>5148231.2699999996</v>
      </c>
      <c r="E40" s="15">
        <v>4638351.88</v>
      </c>
      <c r="F40" s="15">
        <v>7037824.8100000005</v>
      </c>
      <c r="G40" s="15">
        <f t="shared" si="0"/>
        <v>26925368.189999998</v>
      </c>
      <c r="H40" s="15">
        <f>Table1[[#This Row],[Total1]]*0.76</f>
        <v>20463279.8244</v>
      </c>
      <c r="I40" s="15">
        <v>497.21</v>
      </c>
      <c r="J40" s="15">
        <v>0</v>
      </c>
      <c r="K40" s="16">
        <f>(H40+I40+Table1[[#This Row],[FY 2020-21 Reallocated CSS2]])/5</f>
        <v>4092755.4068800001</v>
      </c>
      <c r="L40" s="17">
        <f t="shared" si="1"/>
        <v>1350609.28</v>
      </c>
    </row>
    <row r="41" spans="1:12" x14ac:dyDescent="0.35">
      <c r="A41" s="14" t="s">
        <v>28</v>
      </c>
      <c r="B41" s="15">
        <v>149134711.87</v>
      </c>
      <c r="C41" s="15">
        <v>161768522.68000001</v>
      </c>
      <c r="D41" s="15">
        <v>158913767.08999997</v>
      </c>
      <c r="E41" s="15">
        <v>147549086.66</v>
      </c>
      <c r="F41" s="15">
        <v>224571638.41</v>
      </c>
      <c r="G41" s="15">
        <f t="shared" si="0"/>
        <v>841937726.70999992</v>
      </c>
      <c r="H41" s="15">
        <f>Table1[[#This Row],[Total1]]*0.76</f>
        <v>639872672.29960001</v>
      </c>
      <c r="I41" s="15">
        <v>15894.1</v>
      </c>
      <c r="J41" s="15">
        <v>0</v>
      </c>
      <c r="K41" s="16">
        <f>(H41+I41+Table1[[#This Row],[FY 2020-21 Reallocated CSS2]])/5</f>
        <v>127977713.27992001</v>
      </c>
      <c r="L41" s="17">
        <f t="shared" si="1"/>
        <v>42232645.380000003</v>
      </c>
    </row>
    <row r="42" spans="1:12" x14ac:dyDescent="0.35">
      <c r="A42" s="14" t="s">
        <v>29</v>
      </c>
      <c r="B42" s="15">
        <v>12733560.609999998</v>
      </c>
      <c r="C42" s="15">
        <v>13984445.129999997</v>
      </c>
      <c r="D42" s="15">
        <v>13573576.4</v>
      </c>
      <c r="E42" s="15">
        <v>12762601.449999999</v>
      </c>
      <c r="F42" s="15">
        <v>19601272.93</v>
      </c>
      <c r="G42" s="15">
        <f t="shared" si="0"/>
        <v>72655456.519999981</v>
      </c>
      <c r="H42" s="15">
        <f>Table1[[#This Row],[Total1]]*0.76</f>
        <v>55218146.955199987</v>
      </c>
      <c r="I42" s="15">
        <v>1377.81</v>
      </c>
      <c r="J42" s="15">
        <v>0</v>
      </c>
      <c r="K42" s="16">
        <f>(H42+I42+Table1[[#This Row],[FY 2020-21 Reallocated CSS2]])/5</f>
        <v>11043904.953039998</v>
      </c>
      <c r="L42" s="17">
        <f t="shared" si="1"/>
        <v>3644488.63</v>
      </c>
    </row>
    <row r="43" spans="1:12" x14ac:dyDescent="0.35">
      <c r="A43" s="14" t="s">
        <v>30</v>
      </c>
      <c r="B43" s="15">
        <v>2404838.15</v>
      </c>
      <c r="C43" s="15">
        <v>2467653.1999999997</v>
      </c>
      <c r="D43" s="15">
        <v>2474374.9999999995</v>
      </c>
      <c r="E43" s="15">
        <v>2109776.98</v>
      </c>
      <c r="F43" s="15">
        <v>3169477.0199999996</v>
      </c>
      <c r="G43" s="15">
        <f t="shared" si="0"/>
        <v>12626120.35</v>
      </c>
      <c r="H43" s="15">
        <f>Table1[[#This Row],[Total1]]*0.76</f>
        <v>9595851.466</v>
      </c>
      <c r="I43" s="15">
        <v>224.03</v>
      </c>
      <c r="J43" s="15">
        <v>0</v>
      </c>
      <c r="K43" s="16">
        <f>(H43+I43+Table1[[#This Row],[FY 2020-21 Reallocated CSS2]])/5</f>
        <v>1919215.0991999998</v>
      </c>
      <c r="L43" s="17">
        <f t="shared" si="1"/>
        <v>633340.98</v>
      </c>
    </row>
    <row r="44" spans="1:12" x14ac:dyDescent="0.35">
      <c r="A44" s="14" t="s">
        <v>31</v>
      </c>
      <c r="B44" s="15">
        <v>97939258.789999992</v>
      </c>
      <c r="C44" s="15">
        <v>107758676.78999998</v>
      </c>
      <c r="D44" s="15">
        <v>104301048.81999999</v>
      </c>
      <c r="E44" s="15">
        <v>98153226.120000005</v>
      </c>
      <c r="F44" s="15">
        <v>149935011.82999998</v>
      </c>
      <c r="G44" s="15">
        <f t="shared" si="0"/>
        <v>558087222.3499999</v>
      </c>
      <c r="H44" s="15">
        <f>Table1[[#This Row],[Total1]]*0.76</f>
        <v>424146288.98599994</v>
      </c>
      <c r="I44" s="15">
        <v>10598.3</v>
      </c>
      <c r="J44" s="15">
        <v>0</v>
      </c>
      <c r="K44" s="16">
        <f>(H44+I44+Table1[[#This Row],[FY 2020-21 Reallocated CSS2]])/5</f>
        <v>84831377.457199991</v>
      </c>
      <c r="L44" s="17">
        <f t="shared" si="1"/>
        <v>27994354.559999999</v>
      </c>
    </row>
    <row r="45" spans="1:12" x14ac:dyDescent="0.35">
      <c r="A45" s="14" t="s">
        <v>32</v>
      </c>
      <c r="B45" s="15">
        <v>59479244.399999991</v>
      </c>
      <c r="C45" s="15">
        <v>64816236.610000007</v>
      </c>
      <c r="D45" s="15">
        <v>63356794.729999997</v>
      </c>
      <c r="E45" s="15">
        <v>59271659.319999993</v>
      </c>
      <c r="F45" s="15">
        <v>90554614.289999992</v>
      </c>
      <c r="G45" s="15">
        <f t="shared" si="0"/>
        <v>337478549.34999996</v>
      </c>
      <c r="H45" s="15">
        <f>Table1[[#This Row],[Total1]]*0.76</f>
        <v>256483697.50599998</v>
      </c>
      <c r="I45" s="15">
        <v>6392.87</v>
      </c>
      <c r="J45" s="15">
        <v>0</v>
      </c>
      <c r="K45" s="16">
        <f>(H45+I45+Table1[[#This Row],[FY 2020-21 Reallocated CSS2]])/5</f>
        <v>51298018.075199999</v>
      </c>
      <c r="L45" s="17">
        <f t="shared" si="1"/>
        <v>16928345.960000001</v>
      </c>
    </row>
    <row r="46" spans="1:12" x14ac:dyDescent="0.35">
      <c r="A46" s="14" t="s">
        <v>33</v>
      </c>
      <c r="B46" s="15">
        <v>3523950.96</v>
      </c>
      <c r="C46" s="15">
        <v>3734424.29</v>
      </c>
      <c r="D46" s="15">
        <v>3726936.6700000004</v>
      </c>
      <c r="E46" s="15">
        <v>3428837.7700000005</v>
      </c>
      <c r="F46" s="15">
        <v>5195278.1899999995</v>
      </c>
      <c r="G46" s="15">
        <f t="shared" si="0"/>
        <v>19609427.880000003</v>
      </c>
      <c r="H46" s="15">
        <f>Table1[[#This Row],[Total1]]*0.76</f>
        <v>14903165.188800002</v>
      </c>
      <c r="I46" s="15">
        <v>368.7</v>
      </c>
      <c r="J46" s="15">
        <v>0</v>
      </c>
      <c r="K46" s="16">
        <f>(H46+I46+Table1[[#This Row],[FY 2020-21 Reallocated CSS2]])/5</f>
        <v>2980706.77776</v>
      </c>
      <c r="L46" s="17">
        <f t="shared" si="1"/>
        <v>983633.24</v>
      </c>
    </row>
    <row r="47" spans="1:12" x14ac:dyDescent="0.35">
      <c r="A47" s="14" t="s">
        <v>34</v>
      </c>
      <c r="B47" s="15">
        <v>97387524.969999999</v>
      </c>
      <c r="C47" s="15">
        <v>105985451.15000001</v>
      </c>
      <c r="D47" s="15">
        <v>103330821.06999999</v>
      </c>
      <c r="E47" s="15">
        <v>96081499.019999981</v>
      </c>
      <c r="F47" s="15">
        <v>146265190.80000001</v>
      </c>
      <c r="G47" s="15">
        <f t="shared" si="0"/>
        <v>549050487.00999999</v>
      </c>
      <c r="H47" s="15">
        <f>Table1[[#This Row],[Total1]]*0.76</f>
        <v>417278370.12760001</v>
      </c>
      <c r="I47" s="15">
        <v>10353.94</v>
      </c>
      <c r="J47" s="15">
        <v>0</v>
      </c>
      <c r="K47" s="16">
        <f>(H47+I47+Table1[[#This Row],[FY 2020-21 Reallocated CSS2]])/5</f>
        <v>83457744.813519999</v>
      </c>
      <c r="L47" s="17">
        <f t="shared" si="1"/>
        <v>27541055.789999999</v>
      </c>
    </row>
    <row r="48" spans="1:12" x14ac:dyDescent="0.35">
      <c r="A48" s="14" t="s">
        <v>35</v>
      </c>
      <c r="B48" s="15">
        <v>149844250.12</v>
      </c>
      <c r="C48" s="15">
        <v>162263869.34999999</v>
      </c>
      <c r="D48" s="15">
        <v>160645924.65000001</v>
      </c>
      <c r="E48" s="15">
        <v>149864073.53999999</v>
      </c>
      <c r="F48" s="15">
        <v>228431583.48000002</v>
      </c>
      <c r="G48" s="15">
        <f t="shared" si="0"/>
        <v>851049701.13999999</v>
      </c>
      <c r="H48" s="15">
        <f>Table1[[#This Row],[Total1]]*0.76</f>
        <v>646797772.8664</v>
      </c>
      <c r="I48" s="15">
        <v>16152.68</v>
      </c>
      <c r="J48" s="15">
        <v>0</v>
      </c>
      <c r="K48" s="16">
        <f>(H48+I48+Table1[[#This Row],[FY 2020-21 Reallocated CSS2]])/5</f>
        <v>129362785.10927999</v>
      </c>
      <c r="L48" s="17">
        <f t="shared" si="1"/>
        <v>42689719.090000004</v>
      </c>
    </row>
    <row r="49" spans="1:12" x14ac:dyDescent="0.35">
      <c r="A49" s="14" t="s">
        <v>36</v>
      </c>
      <c r="B49" s="15">
        <v>33988521.689999998</v>
      </c>
      <c r="C49" s="15">
        <v>36784240.540000007</v>
      </c>
      <c r="D49" s="15">
        <v>37683694.240000002</v>
      </c>
      <c r="E49" s="15">
        <v>36198204.969999999</v>
      </c>
      <c r="F49" s="15">
        <v>55610665.100000009</v>
      </c>
      <c r="G49" s="15">
        <f t="shared" si="0"/>
        <v>200265326.54000002</v>
      </c>
      <c r="H49" s="15">
        <f>Table1[[#This Row],[Total1]]*0.76</f>
        <v>152201648.17040002</v>
      </c>
      <c r="I49" s="15">
        <v>3916.26</v>
      </c>
      <c r="J49" s="15">
        <v>0</v>
      </c>
      <c r="K49" s="16">
        <f>(H49+I49+Table1[[#This Row],[FY 2020-21 Reallocated CSS2]])/5</f>
        <v>30441112.886080004</v>
      </c>
      <c r="L49" s="17">
        <f t="shared" si="1"/>
        <v>10045567.25</v>
      </c>
    </row>
    <row r="50" spans="1:12" x14ac:dyDescent="0.35">
      <c r="A50" s="14" t="s">
        <v>37</v>
      </c>
      <c r="B50" s="15">
        <v>31240367.329999998</v>
      </c>
      <c r="C50" s="15">
        <v>34063364.469999999</v>
      </c>
      <c r="D50" s="15">
        <v>33266868.170000002</v>
      </c>
      <c r="E50" s="15">
        <v>31114735.390000004</v>
      </c>
      <c r="F50" s="15">
        <v>47491888.25</v>
      </c>
      <c r="G50" s="15">
        <f t="shared" si="0"/>
        <v>177177223.61000001</v>
      </c>
      <c r="H50" s="15">
        <f>Table1[[#This Row],[Total1]]*0.76</f>
        <v>134654689.9436</v>
      </c>
      <c r="I50" s="15">
        <v>3355.9</v>
      </c>
      <c r="J50" s="15">
        <v>0</v>
      </c>
      <c r="K50" s="16">
        <f>(H50+I50+Table1[[#This Row],[FY 2020-21 Reallocated CSS2]])/5</f>
        <v>26931609.168719999</v>
      </c>
      <c r="L50" s="17">
        <f t="shared" si="1"/>
        <v>8887431.0299999993</v>
      </c>
    </row>
    <row r="51" spans="1:12" x14ac:dyDescent="0.35">
      <c r="A51" s="14" t="s">
        <v>38</v>
      </c>
      <c r="B51" s="15">
        <v>12376617.84</v>
      </c>
      <c r="C51" s="15">
        <v>13341171.349999998</v>
      </c>
      <c r="D51" s="15">
        <v>13138070.219999999</v>
      </c>
      <c r="E51" s="15">
        <v>12100950.34</v>
      </c>
      <c r="F51" s="15">
        <v>18382710.550000001</v>
      </c>
      <c r="G51" s="15">
        <f t="shared" si="0"/>
        <v>69339520.299999997</v>
      </c>
      <c r="H51" s="15">
        <f>Table1[[#This Row],[Total1]]*0.76</f>
        <v>52698035.427999996</v>
      </c>
      <c r="I51" s="15">
        <v>1301.83</v>
      </c>
      <c r="J51" s="15">
        <v>0</v>
      </c>
      <c r="K51" s="16">
        <f>(H51+I51+Table1[[#This Row],[FY 2020-21 Reallocated CSS2]])/5</f>
        <v>10539867.451599998</v>
      </c>
      <c r="L51" s="17">
        <f t="shared" si="1"/>
        <v>3478156.26</v>
      </c>
    </row>
    <row r="52" spans="1:12" x14ac:dyDescent="0.35">
      <c r="A52" s="14" t="s">
        <v>39</v>
      </c>
      <c r="B52" s="15">
        <v>29942982.080000002</v>
      </c>
      <c r="C52" s="15">
        <v>32446715.590000004</v>
      </c>
      <c r="D52" s="15">
        <v>33103277.310000002</v>
      </c>
      <c r="E52" s="15">
        <v>31756089.439999998</v>
      </c>
      <c r="F52" s="15">
        <v>48492835.730000004</v>
      </c>
      <c r="G52" s="15">
        <f t="shared" si="0"/>
        <v>175741900.15000001</v>
      </c>
      <c r="H52" s="15">
        <f>Table1[[#This Row],[Total1]]*0.76</f>
        <v>133563844.11400001</v>
      </c>
      <c r="I52" s="15">
        <v>3435.26</v>
      </c>
      <c r="J52" s="15">
        <v>0</v>
      </c>
      <c r="K52" s="16">
        <f>(H52+I52+Table1[[#This Row],[FY 2020-21 Reallocated CSS2]])/5</f>
        <v>26713455.874800004</v>
      </c>
      <c r="L52" s="17">
        <f t="shared" si="1"/>
        <v>8815440.4399999995</v>
      </c>
    </row>
    <row r="53" spans="1:12" x14ac:dyDescent="0.35">
      <c r="A53" s="14" t="s">
        <v>40</v>
      </c>
      <c r="B53" s="15">
        <v>21236952.509999998</v>
      </c>
      <c r="C53" s="15">
        <v>22984920.520000003</v>
      </c>
      <c r="D53" s="15">
        <v>22776694.210000001</v>
      </c>
      <c r="E53" s="15">
        <v>21245283.41</v>
      </c>
      <c r="F53" s="15">
        <v>32339606.580000002</v>
      </c>
      <c r="G53" s="15">
        <f t="shared" si="0"/>
        <v>120583457.23</v>
      </c>
      <c r="H53" s="15">
        <f>Table1[[#This Row],[Total1]]*0.76</f>
        <v>91643427.494800001</v>
      </c>
      <c r="I53" s="15">
        <v>2289.77</v>
      </c>
      <c r="J53" s="15">
        <v>0</v>
      </c>
      <c r="K53" s="16">
        <f>(H53+I53+Table1[[#This Row],[FY 2020-21 Reallocated CSS2]])/5</f>
        <v>18329143.452959999</v>
      </c>
      <c r="L53" s="17">
        <f t="shared" si="1"/>
        <v>6048617.3399999999</v>
      </c>
    </row>
    <row r="54" spans="1:12" x14ac:dyDescent="0.35">
      <c r="A54" s="14" t="s">
        <v>41</v>
      </c>
      <c r="B54" s="15">
        <v>83375838.010000005</v>
      </c>
      <c r="C54" s="15">
        <v>89754925.079999998</v>
      </c>
      <c r="D54" s="15">
        <v>89877841.879999995</v>
      </c>
      <c r="E54" s="15">
        <v>83802431.579999998</v>
      </c>
      <c r="F54" s="15">
        <v>127956521.86000001</v>
      </c>
      <c r="G54" s="15">
        <f t="shared" si="0"/>
        <v>474767558.41000003</v>
      </c>
      <c r="H54" s="15">
        <f>Table1[[#This Row],[Total1]]*0.76</f>
        <v>360823344.39160001</v>
      </c>
      <c r="I54" s="15">
        <v>9029.58</v>
      </c>
      <c r="J54" s="15">
        <v>0</v>
      </c>
      <c r="K54" s="16">
        <f>(H54+I54+Table1[[#This Row],[FY 2020-21 Reallocated CSS2]])/5</f>
        <v>72166474.794320002</v>
      </c>
      <c r="L54" s="17">
        <f t="shared" si="1"/>
        <v>23814936.68</v>
      </c>
    </row>
    <row r="55" spans="1:12" x14ac:dyDescent="0.35">
      <c r="A55" s="14" t="s">
        <v>42</v>
      </c>
      <c r="B55" s="15">
        <v>13348872.18</v>
      </c>
      <c r="C55" s="15">
        <v>14340650.48</v>
      </c>
      <c r="D55" s="15">
        <v>14190965.520000001</v>
      </c>
      <c r="E55" s="15">
        <v>13034768.77</v>
      </c>
      <c r="F55" s="15">
        <v>19790932.229999997</v>
      </c>
      <c r="G55" s="15">
        <f t="shared" si="0"/>
        <v>74706189.180000007</v>
      </c>
      <c r="H55" s="15">
        <f>Table1[[#This Row],[Total1]]*0.76</f>
        <v>56776703.776800007</v>
      </c>
      <c r="I55" s="15">
        <v>1401.54</v>
      </c>
      <c r="J55" s="15">
        <v>0</v>
      </c>
      <c r="K55" s="16">
        <f>(H55+I55+Table1[[#This Row],[FY 2020-21 Reallocated CSS2]])/5</f>
        <v>11355621.063360002</v>
      </c>
      <c r="L55" s="17">
        <f t="shared" si="1"/>
        <v>3747354.95</v>
      </c>
    </row>
    <row r="56" spans="1:12" x14ac:dyDescent="0.35">
      <c r="A56" s="14" t="s">
        <v>43</v>
      </c>
      <c r="B56" s="15">
        <v>8790041.7800000012</v>
      </c>
      <c r="C56" s="15">
        <v>9451466.3299999982</v>
      </c>
      <c r="D56" s="15">
        <v>9245677.1700000018</v>
      </c>
      <c r="E56" s="15">
        <v>8441038.629999999</v>
      </c>
      <c r="F56" s="15">
        <v>12835261.58</v>
      </c>
      <c r="G56" s="15">
        <f t="shared" si="0"/>
        <v>48763485.489999995</v>
      </c>
      <c r="H56" s="15">
        <f>Table1[[#This Row],[Total1]]*0.76</f>
        <v>37060248.972399995</v>
      </c>
      <c r="I56" s="15">
        <v>906.96</v>
      </c>
      <c r="J56" s="15">
        <v>0</v>
      </c>
      <c r="K56" s="16">
        <f>(H56+I56+Table1[[#This Row],[FY 2020-21 Reallocated CSS2]])/5</f>
        <v>7412231.1864799988</v>
      </c>
      <c r="L56" s="17">
        <f t="shared" si="1"/>
        <v>2446036.29</v>
      </c>
    </row>
    <row r="57" spans="1:12" x14ac:dyDescent="0.35">
      <c r="A57" s="14" t="s">
        <v>44</v>
      </c>
      <c r="B57" s="15">
        <v>1527641.2999999998</v>
      </c>
      <c r="C57" s="15">
        <v>1543875.5100000002</v>
      </c>
      <c r="D57" s="15">
        <v>1559383.8899999997</v>
      </c>
      <c r="E57" s="15">
        <v>1297025.1700000002</v>
      </c>
      <c r="F57" s="15">
        <v>1954053.5</v>
      </c>
      <c r="G57" s="15">
        <f t="shared" si="0"/>
        <v>7881979.3699999992</v>
      </c>
      <c r="H57" s="15">
        <f>Table1[[#This Row],[Total1]]*0.76</f>
        <v>5990304.3211999992</v>
      </c>
      <c r="I57" s="15">
        <v>137.11000000000001</v>
      </c>
      <c r="J57" s="15">
        <v>0</v>
      </c>
      <c r="K57" s="16">
        <f>(H57+I57+Table1[[#This Row],[FY 2020-21 Reallocated CSS2]])/5</f>
        <v>1198088.2862399998</v>
      </c>
      <c r="L57" s="17">
        <f t="shared" si="1"/>
        <v>395369.13</v>
      </c>
    </row>
    <row r="58" spans="1:12" x14ac:dyDescent="0.35">
      <c r="A58" s="14" t="s">
        <v>45</v>
      </c>
      <c r="B58" s="15">
        <v>3022822.7499999995</v>
      </c>
      <c r="C58" s="15">
        <v>3180379.8300000005</v>
      </c>
      <c r="D58" s="15">
        <v>3160218.29</v>
      </c>
      <c r="E58" s="15">
        <v>2806299.81</v>
      </c>
      <c r="F58" s="15">
        <v>4264806.8000000007</v>
      </c>
      <c r="G58" s="15">
        <f t="shared" si="0"/>
        <v>16434527.480000002</v>
      </c>
      <c r="H58" s="15">
        <f>Table1[[#This Row],[Total1]]*0.76</f>
        <v>12490240.884800002</v>
      </c>
      <c r="I58" s="15">
        <v>300.08999999999997</v>
      </c>
      <c r="J58" s="15">
        <v>0</v>
      </c>
      <c r="K58" s="16">
        <f>(H58+I58+Table1[[#This Row],[FY 2020-21 Reallocated CSS2]])/5</f>
        <v>2498108.1949600005</v>
      </c>
      <c r="L58" s="17">
        <f t="shared" si="1"/>
        <v>824375.7</v>
      </c>
    </row>
    <row r="59" spans="1:12" x14ac:dyDescent="0.35">
      <c r="A59" s="14" t="s">
        <v>46</v>
      </c>
      <c r="B59" s="15">
        <v>18307253.239999998</v>
      </c>
      <c r="C59" s="15">
        <v>19695352.549999997</v>
      </c>
      <c r="D59" s="15">
        <v>19391356.490000002</v>
      </c>
      <c r="E59" s="15">
        <v>17792567.290000003</v>
      </c>
      <c r="F59" s="15">
        <v>27080556.289999999</v>
      </c>
      <c r="G59" s="15">
        <f t="shared" si="0"/>
        <v>102267085.85999998</v>
      </c>
      <c r="H59" s="15">
        <f>Table1[[#This Row],[Total1]]*0.76</f>
        <v>77722985.253599986</v>
      </c>
      <c r="I59" s="15">
        <v>1871.52</v>
      </c>
      <c r="J59" s="15">
        <v>0</v>
      </c>
      <c r="K59" s="16">
        <f>(H59+I59+Table1[[#This Row],[FY 2020-21 Reallocated CSS2]])/5</f>
        <v>15544971.354719996</v>
      </c>
      <c r="L59" s="17">
        <f t="shared" si="1"/>
        <v>5129840.55</v>
      </c>
    </row>
    <row r="60" spans="1:12" x14ac:dyDescent="0.35">
      <c r="A60" s="14" t="s">
        <v>47</v>
      </c>
      <c r="B60" s="15">
        <v>20765286.149999999</v>
      </c>
      <c r="C60" s="15">
        <v>22448346.500000004</v>
      </c>
      <c r="D60" s="15">
        <v>22317275.66</v>
      </c>
      <c r="E60" s="15">
        <v>20817000.620000001</v>
      </c>
      <c r="F60" s="15">
        <v>31625856.560000002</v>
      </c>
      <c r="G60" s="15">
        <f t="shared" si="0"/>
        <v>117973765.49000001</v>
      </c>
      <c r="H60" s="15">
        <f>Table1[[#This Row],[Total1]]*0.76</f>
        <v>89660061.772400007</v>
      </c>
      <c r="I60" s="15">
        <v>2243.4699999999998</v>
      </c>
      <c r="J60" s="15">
        <v>0</v>
      </c>
      <c r="K60" s="16">
        <f>(H60+I60+Table1[[#This Row],[FY 2020-21 Reallocated CSS2]])/5</f>
        <v>17932461.04848</v>
      </c>
      <c r="L60" s="17">
        <f t="shared" si="1"/>
        <v>5917712.1500000004</v>
      </c>
    </row>
    <row r="61" spans="1:12" x14ac:dyDescent="0.35">
      <c r="A61" s="14" t="s">
        <v>48</v>
      </c>
      <c r="B61" s="15">
        <v>23750016.91</v>
      </c>
      <c r="C61" s="15">
        <v>25846252.59</v>
      </c>
      <c r="D61" s="15">
        <v>25340986.869999997</v>
      </c>
      <c r="E61" s="15">
        <v>23646172.969999999</v>
      </c>
      <c r="F61" s="15">
        <v>36037952.82</v>
      </c>
      <c r="G61" s="15">
        <f t="shared" si="0"/>
        <v>134621382.16</v>
      </c>
      <c r="H61" s="15">
        <f>Table1[[#This Row],[Total1]]*0.76</f>
        <v>102312250.44159999</v>
      </c>
      <c r="I61" s="15">
        <v>2549.25</v>
      </c>
      <c r="J61" s="15">
        <v>0</v>
      </c>
      <c r="K61" s="16">
        <f>(H61+I61+Table1[[#This Row],[FY 2020-21 Reallocated CSS2]])/5</f>
        <v>20462959.93832</v>
      </c>
      <c r="L61" s="17">
        <f t="shared" si="1"/>
        <v>6752776.7800000003</v>
      </c>
    </row>
    <row r="62" spans="1:12" x14ac:dyDescent="0.35">
      <c r="A62" s="14" t="s">
        <v>56</v>
      </c>
      <c r="B62" s="15">
        <v>8282796.1899999995</v>
      </c>
      <c r="C62" s="15">
        <v>8720457.4700000007</v>
      </c>
      <c r="D62" s="15">
        <v>9037926.3600000013</v>
      </c>
      <c r="E62" s="15">
        <v>8349919.4299999997</v>
      </c>
      <c r="F62" s="15">
        <v>12760522.790000001</v>
      </c>
      <c r="G62" s="15">
        <f t="shared" si="0"/>
        <v>47151622.240000002</v>
      </c>
      <c r="H62" s="15">
        <f>Table1[[#This Row],[Total1]]*0.76</f>
        <v>35835232.902400002</v>
      </c>
      <c r="I62" s="15">
        <v>897.78</v>
      </c>
      <c r="J62" s="15">
        <v>0</v>
      </c>
      <c r="K62" s="16">
        <f>(H62+I62+Table1[[#This Row],[FY 2020-21 Reallocated CSS2]])/5</f>
        <v>7167226.1364800008</v>
      </c>
      <c r="L62" s="17">
        <f t="shared" si="1"/>
        <v>2365184.63</v>
      </c>
    </row>
    <row r="63" spans="1:12" x14ac:dyDescent="0.35">
      <c r="A63" s="14" t="s">
        <v>49</v>
      </c>
      <c r="B63" s="15">
        <v>3580232.3800000004</v>
      </c>
      <c r="C63" s="15">
        <v>3817793.55</v>
      </c>
      <c r="D63" s="15">
        <v>3762749.07</v>
      </c>
      <c r="E63" s="15">
        <v>3406431.0799999987</v>
      </c>
      <c r="F63" s="15">
        <v>5202441.0100000007</v>
      </c>
      <c r="G63" s="15">
        <f t="shared" si="0"/>
        <v>19769647.09</v>
      </c>
      <c r="H63" s="15">
        <f>Table1[[#This Row],[Total1]]*0.76</f>
        <v>15024931.7884</v>
      </c>
      <c r="I63" s="15">
        <v>365.46</v>
      </c>
      <c r="J63" s="15">
        <v>0</v>
      </c>
      <c r="K63" s="16">
        <f>(H63+I63+Table1[[#This Row],[FY 2020-21 Reallocated CSS2]])/5</f>
        <v>3005059.4496800001</v>
      </c>
      <c r="L63" s="17">
        <f t="shared" si="1"/>
        <v>991669.62</v>
      </c>
    </row>
    <row r="64" spans="1:12" x14ac:dyDescent="0.35">
      <c r="A64" s="14" t="s">
        <v>50</v>
      </c>
      <c r="B64" s="15">
        <v>10293095.669999998</v>
      </c>
      <c r="C64" s="15">
        <v>11170390.67</v>
      </c>
      <c r="D64" s="15">
        <v>11035826.57</v>
      </c>
      <c r="E64" s="15">
        <v>10141423.159999998</v>
      </c>
      <c r="F64" s="15">
        <v>15431012.5</v>
      </c>
      <c r="G64" s="15">
        <f t="shared" si="0"/>
        <v>58071748.569999993</v>
      </c>
      <c r="H64" s="15">
        <f>Table1[[#This Row],[Total1]]*0.76</f>
        <v>44134528.913199998</v>
      </c>
      <c r="I64" s="15">
        <v>1090.57</v>
      </c>
      <c r="J64" s="15">
        <v>0</v>
      </c>
      <c r="K64" s="16">
        <f>(H64+I64+Table1[[#This Row],[FY 2020-21 Reallocated CSS2]])/5</f>
        <v>8827123.896639999</v>
      </c>
      <c r="L64" s="17">
        <f t="shared" si="1"/>
        <v>2912950.89</v>
      </c>
    </row>
    <row r="65" spans="1:12" x14ac:dyDescent="0.35">
      <c r="A65" s="14" t="s">
        <v>51</v>
      </c>
      <c r="B65" s="15">
        <v>1732667.39</v>
      </c>
      <c r="C65" s="15">
        <v>1780320.58</v>
      </c>
      <c r="D65" s="15">
        <v>1783123.63</v>
      </c>
      <c r="E65" s="15">
        <v>1522824.6299999997</v>
      </c>
      <c r="F65" s="15">
        <v>2298717.69</v>
      </c>
      <c r="G65" s="15">
        <f t="shared" si="0"/>
        <v>9117653.9199999999</v>
      </c>
      <c r="H65" s="15">
        <f>Table1[[#This Row],[Total1]]*0.76</f>
        <v>6929416.9791999999</v>
      </c>
      <c r="I65" s="15">
        <v>161.75</v>
      </c>
      <c r="J65" s="15">
        <v>0</v>
      </c>
      <c r="K65" s="16">
        <f>(H65+I65+Table1[[#This Row],[FY 2020-21 Reallocated CSS2]])/5</f>
        <v>1385915.74584</v>
      </c>
      <c r="L65" s="17">
        <f t="shared" si="1"/>
        <v>457352.2</v>
      </c>
    </row>
    <row r="66" spans="1:12" x14ac:dyDescent="0.35">
      <c r="A66" s="14" t="s">
        <v>52</v>
      </c>
      <c r="B66" s="15">
        <v>22418688.18</v>
      </c>
      <c r="C66" s="15">
        <v>24328481.469999995</v>
      </c>
      <c r="D66" s="15">
        <v>23902396.549999997</v>
      </c>
      <c r="E66" s="15">
        <v>22257684.000000004</v>
      </c>
      <c r="F66" s="15">
        <v>33948235.280000001</v>
      </c>
      <c r="G66" s="15">
        <f t="shared" si="0"/>
        <v>126855485.47999999</v>
      </c>
      <c r="H66" s="15">
        <f>Table1[[#This Row],[Total1]]*0.76</f>
        <v>96410168.9648</v>
      </c>
      <c r="I66" s="15">
        <v>52</v>
      </c>
      <c r="J66" s="15">
        <v>0</v>
      </c>
      <c r="K66" s="16">
        <f>(H66+I66+Table1[[#This Row],[FY 2020-21 Reallocated CSS2]])/5</f>
        <v>19282044.192960002</v>
      </c>
      <c r="L66" s="17">
        <f t="shared" si="1"/>
        <v>6363074.5800000001</v>
      </c>
    </row>
    <row r="67" spans="1:12" x14ac:dyDescent="0.35">
      <c r="A67" s="14" t="s">
        <v>53</v>
      </c>
      <c r="B67" s="15">
        <v>3354038.4199999995</v>
      </c>
      <c r="C67" s="15">
        <v>3531297.5500000003</v>
      </c>
      <c r="D67" s="15">
        <v>3507574.1999999997</v>
      </c>
      <c r="E67" s="15">
        <v>3119509.62</v>
      </c>
      <c r="F67" s="15">
        <v>4741765.6399999997</v>
      </c>
      <c r="G67" s="15">
        <f t="shared" si="0"/>
        <v>18254185.43</v>
      </c>
      <c r="H67" s="15">
        <f>Table1[[#This Row],[Total1]]*0.76</f>
        <v>13873180.9268</v>
      </c>
      <c r="I67" s="15">
        <v>333.66</v>
      </c>
      <c r="J67" s="15">
        <v>0</v>
      </c>
      <c r="K67" s="16">
        <f>(H67+I67+Table1[[#This Row],[FY 2020-21 Reallocated CSS2]])/5</f>
        <v>2774702.9173599998</v>
      </c>
      <c r="L67" s="17">
        <f t="shared" si="1"/>
        <v>915651.96</v>
      </c>
    </row>
    <row r="68" spans="1:12" x14ac:dyDescent="0.35">
      <c r="A68" s="14" t="s">
        <v>54</v>
      </c>
      <c r="B68" s="15">
        <v>37929810.579999991</v>
      </c>
      <c r="C68" s="15">
        <v>40893418.259999998</v>
      </c>
      <c r="D68" s="15">
        <v>40309657.909999996</v>
      </c>
      <c r="E68" s="15">
        <v>37199059.190000005</v>
      </c>
      <c r="F68" s="15">
        <v>56454794.359999999</v>
      </c>
      <c r="G68" s="15">
        <f t="shared" si="0"/>
        <v>212786740.30000001</v>
      </c>
      <c r="H68" s="15">
        <f>Table1[[#This Row],[Total1]]*0.76</f>
        <v>161717922.62800002</v>
      </c>
      <c r="I68" s="15">
        <v>4003.01</v>
      </c>
      <c r="J68" s="15">
        <v>0</v>
      </c>
      <c r="K68" s="16">
        <f>(H68+I68+Table1[[#This Row],[FY 2020-21 Reallocated CSS2]])/5</f>
        <v>32344385.127600003</v>
      </c>
      <c r="L68" s="17">
        <f t="shared" si="1"/>
        <v>10673647.09</v>
      </c>
    </row>
    <row r="69" spans="1:12" x14ac:dyDescent="0.35">
      <c r="A69" s="19" t="s">
        <v>55</v>
      </c>
      <c r="B69" s="20">
        <v>9988012.1099999994</v>
      </c>
      <c r="C69" s="20">
        <v>10880652.609999999</v>
      </c>
      <c r="D69" s="20">
        <v>10680186.640000001</v>
      </c>
      <c r="E69" s="20">
        <v>9962277.2799999993</v>
      </c>
      <c r="F69" s="20">
        <v>15179712.659999998</v>
      </c>
      <c r="G69" s="15">
        <f t="shared" si="0"/>
        <v>56690841.299999997</v>
      </c>
      <c r="H69" s="20">
        <f>Table1[[#This Row],[Total1]]*0.76</f>
        <v>43085039.387999997</v>
      </c>
      <c r="I69" s="20">
        <v>1073.93</v>
      </c>
      <c r="J69" s="15">
        <v>0</v>
      </c>
      <c r="K69" s="16">
        <f>(H69+I69+Table1[[#This Row],[FY 2020-21 Reallocated CSS2]])/5</f>
        <v>8617222.6635999996</v>
      </c>
      <c r="L69" s="21">
        <f t="shared" si="1"/>
        <v>2843683.48</v>
      </c>
    </row>
    <row r="70" spans="1:12" x14ac:dyDescent="0.35">
      <c r="A70" s="22" t="s">
        <v>86</v>
      </c>
      <c r="B70" s="23">
        <f t="shared" ref="B70:L70" si="2">SUBTOTAL(109,B11:B69)</f>
        <v>1828834709.5700004</v>
      </c>
      <c r="C70" s="23">
        <f t="shared" si="2"/>
        <v>1978857113.8699994</v>
      </c>
      <c r="D70" s="23">
        <f t="shared" si="2"/>
        <v>1954488474.77</v>
      </c>
      <c r="E70" s="23">
        <f t="shared" si="2"/>
        <v>1818126269.6499999</v>
      </c>
      <c r="F70" s="23">
        <f t="shared" si="2"/>
        <v>2769578990.5100007</v>
      </c>
      <c r="G70" s="24">
        <f t="shared" si="2"/>
        <v>10349885558.369999</v>
      </c>
      <c r="H70" s="24">
        <f t="shared" si="2"/>
        <v>7865913024.3611984</v>
      </c>
      <c r="I70" s="23">
        <f t="shared" si="2"/>
        <v>193496.45999999996</v>
      </c>
      <c r="J70" s="23">
        <f t="shared" si="2"/>
        <v>0</v>
      </c>
      <c r="K70" s="23">
        <f t="shared" si="2"/>
        <v>1573221304.1642411</v>
      </c>
      <c r="L70" s="25">
        <f t="shared" si="2"/>
        <v>519163030.37999982</v>
      </c>
    </row>
    <row r="71" spans="1:12" s="1" customFormat="1" x14ac:dyDescent="0.35"/>
    <row r="72" spans="1:12" ht="18.5" x14ac:dyDescent="0.35">
      <c r="A72" s="6" t="s">
        <v>94</v>
      </c>
      <c r="B72" s="4"/>
      <c r="C72" s="4"/>
      <c r="D72" s="4"/>
      <c r="E72" s="4"/>
      <c r="F72" s="4"/>
      <c r="G72" s="4"/>
      <c r="H72" s="4"/>
      <c r="I72" s="26"/>
      <c r="J72" s="26"/>
      <c r="K72" s="26"/>
      <c r="L72" s="26"/>
    </row>
    <row r="73" spans="1:12" x14ac:dyDescent="0.35">
      <c r="A73" s="6" t="s">
        <v>93</v>
      </c>
      <c r="B73" s="4"/>
      <c r="C73" s="4"/>
      <c r="D73" s="4"/>
      <c r="E73" s="4"/>
      <c r="F73" s="4"/>
      <c r="G73" s="4"/>
      <c r="H73" s="4"/>
      <c r="I73" s="26"/>
      <c r="J73" s="26"/>
      <c r="K73" s="26"/>
      <c r="L73" s="26"/>
    </row>
    <row r="74" spans="1:12" x14ac:dyDescent="0.35">
      <c r="A74" s="27" t="s">
        <v>84</v>
      </c>
      <c r="B74" s="4"/>
      <c r="C74" s="4"/>
      <c r="D74" s="4"/>
      <c r="E74" s="4"/>
      <c r="F74" s="4"/>
      <c r="G74" s="4"/>
      <c r="H74" s="4"/>
      <c r="I74" s="26"/>
      <c r="J74" s="26"/>
      <c r="K74" s="26"/>
      <c r="L74" s="26"/>
    </row>
    <row r="75" spans="1:12" ht="18.5" x14ac:dyDescent="0.35">
      <c r="A75" s="6" t="s">
        <v>83</v>
      </c>
    </row>
    <row r="76" spans="1:12" x14ac:dyDescent="0.35">
      <c r="A76" s="27" t="s">
        <v>85</v>
      </c>
    </row>
    <row r="77" spans="1:12" x14ac:dyDescent="0.35">
      <c r="A77" s="1"/>
    </row>
  </sheetData>
  <sheetProtection sheet="1" formatCells="0" formatColumns="0" formatRows="0" insertColumns="0" insertRows="0" insertHyperlinks="0" deleteColumns="0" deleteRows="0" selectLockedCells="1" sort="0" autoFilter="0" pivotTables="0"/>
  <hyperlinks>
    <hyperlink ref="A74" r:id="rId1" display="https://www.sco.ca.gov/ard_payments_mentalhealthservicefund.html"/>
    <hyperlink ref="A76" r:id="rId2" display="https://www.dhcs.ca.gov/services/MH/Pages/MHSA-Fiscal-Oversight.aspx"/>
  </hyperlinks>
  <pageMargins left="0.7" right="0.7" top="0.75" bottom="0.75" header="0.3" footer="0.3"/>
  <pageSetup scale="40" orientation="landscape" verticalDpi="1200" r:id="rId3"/>
  <rowBreaks count="1" manualBreakCount="1">
    <brk id="38" max="16383" man="1"/>
  </rowBreaks>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DHCSDOC-1797567310-6621</_dlc_DocId>
    <_dlc_DocIdUrl xmlns="69bc34b3-1921-46c7-8c7a-d18363374b4b">
      <Url>http://dhcsgovstaging:88/_layouts/15/DocIdRedir.aspx?ID=DHCSDOC-1797567310-6621</Url>
      <Description>DHCSDOC-1797567310-6621</Description>
    </_dlc_DocIdUrl>
  </documentManagement>
</p:properties>
</file>

<file path=customXml/itemProps1.xml><?xml version="1.0" encoding="utf-8"?>
<ds:datastoreItem xmlns:ds="http://schemas.openxmlformats.org/officeDocument/2006/customXml" ds:itemID="{0AAAE754-3833-43DC-BDBC-B979234273CA}"/>
</file>

<file path=customXml/itemProps2.xml><?xml version="1.0" encoding="utf-8"?>
<ds:datastoreItem xmlns:ds="http://schemas.openxmlformats.org/officeDocument/2006/customXml" ds:itemID="{5E0FA80C-057F-4A91-92F8-83C36000F504}"/>
</file>

<file path=customXml/itemProps3.xml><?xml version="1.0" encoding="utf-8"?>
<ds:datastoreItem xmlns:ds="http://schemas.openxmlformats.org/officeDocument/2006/customXml" ds:itemID="{68610EBD-1144-4A52-B2D5-A49DAAD3C27D}"/>
</file>

<file path=customXml/itemProps4.xml><?xml version="1.0" encoding="utf-8"?>
<ds:datastoreItem xmlns:ds="http://schemas.openxmlformats.org/officeDocument/2006/customXml" ds:itemID="{0202040A-D19C-49E0-AA72-FA08212D30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PR Max FY 2021-22</vt:lpstr>
      <vt:lpstr>'PR Max FY 2021-22'!Print_Area</vt:lpstr>
      <vt:lpstr>'PR Max FY 2021-22'!Print_Titles</vt:lpstr>
      <vt:lpstr>TitleRegion1.a9.k68</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FY-2021-22-PR-Max</dc:title>
  <dc:creator>Windows User</dc:creator>
  <cp:keywords/>
  <cp:lastModifiedBy>Liu, Becky@DHCS</cp:lastModifiedBy>
  <cp:lastPrinted>2021-06-21T18:06:40Z</cp:lastPrinted>
  <dcterms:created xsi:type="dcterms:W3CDTF">2018-01-10T17:27:52Z</dcterms:created>
  <dcterms:modified xsi:type="dcterms:W3CDTF">2023-05-26T18:12:55Z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aa169ca8-b5c4-477f-84a1-bb17dc690873</vt:lpwstr>
  </property>
  <property fmtid="{D5CDD505-2E9C-101B-9397-08002B2CF9AE}" pid="4" name="Division">
    <vt:lpwstr>11;#Community Services|c23dee46-a4de-4c29-8bbc-79830d9e7d7c</vt:lpwstr>
  </property>
</Properties>
</file>