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5" documentId="13_ncr:1_{D1B3C6D7-5ABC-47A5-B8CE-DF6303EA5C6B}" xr6:coauthVersionLast="47" xr6:coauthVersionMax="47" xr10:uidLastSave="{68D3879A-D800-44C2-B383-788013979816}"/>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4" activeTab="3"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R22" i="14" l="1"/>
  <c r="BS22" i="14"/>
  <c r="BZ22" i="14"/>
  <c r="CA22" i="14"/>
  <c r="CH22" i="14"/>
  <c r="CI22" i="14"/>
  <c r="CP22" i="14"/>
  <c r="CQ22" i="14"/>
  <c r="CX22" i="14"/>
  <c r="CY22" i="14"/>
  <c r="DF22" i="14"/>
  <c r="DG22" i="14"/>
  <c r="DN22" i="14"/>
  <c r="DO22" i="14"/>
  <c r="DV22" i="14"/>
  <c r="DW22" i="14"/>
  <c r="ED22" i="14"/>
  <c r="EE22" i="14"/>
  <c r="EL22" i="14"/>
  <c r="EM22" i="14"/>
  <c r="ET22" i="14"/>
  <c r="EU22" i="14"/>
  <c r="FB22" i="14"/>
  <c r="FC22" i="14"/>
  <c r="BT23" i="14"/>
  <c r="CB23" i="14"/>
  <c r="CJ23" i="14"/>
  <c r="CR23" i="14"/>
  <c r="CZ23" i="14"/>
  <c r="DH23" i="14"/>
  <c r="DP23" i="14"/>
  <c r="DX23" i="14"/>
  <c r="EE23" i="14"/>
  <c r="EF23" i="14"/>
  <c r="EM23" i="14"/>
  <c r="EN23" i="14"/>
  <c r="EU23" i="14"/>
  <c r="EV23" i="14"/>
  <c r="FC23" i="14"/>
  <c r="FD23"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L23" i="14"/>
  <c r="BK25" i="14"/>
  <c r="BK24" i="14"/>
  <c r="BK23" i="14"/>
  <c r="BK22" i="14"/>
  <c r="BK21" i="14"/>
  <c r="BK20" i="14"/>
  <c r="BK19" i="14"/>
  <c r="BK18" i="14"/>
  <c r="BK17" i="14"/>
  <c r="BK16" i="14"/>
  <c r="BK12" i="14"/>
  <c r="BQ25" i="14" s="1"/>
  <c r="BK11" i="14"/>
  <c r="BN24" i="14" s="1"/>
  <c r="BK10" i="14"/>
  <c r="BR23" i="14" s="1"/>
  <c r="BK9" i="14"/>
  <c r="BO22" i="14" s="1"/>
  <c r="BK8" i="14"/>
  <c r="BT21" i="14" s="1"/>
  <c r="BK7" i="14"/>
  <c r="DY20" i="14" s="1"/>
  <c r="BK6" i="14"/>
  <c r="EP19" i="14" s="1"/>
  <c r="BK5" i="14"/>
  <c r="EE18" i="14" s="1"/>
  <c r="BK4" i="14"/>
  <c r="DS17" i="14" s="1"/>
  <c r="BK3" i="14"/>
  <c r="DK16" i="14" s="1"/>
  <c r="EU25" i="14" l="1"/>
  <c r="EE25" i="14"/>
  <c r="DO25" i="14"/>
  <c r="CY25" i="14"/>
  <c r="CI25" i="14"/>
  <c r="BS25" i="14"/>
  <c r="FD25" i="14"/>
  <c r="DX25" i="14"/>
  <c r="CR25" i="14"/>
  <c r="FC25" i="14"/>
  <c r="DW25" i="14"/>
  <c r="CQ25" i="14"/>
  <c r="EV25" i="14"/>
  <c r="DP25" i="14"/>
  <c r="CJ25" i="14"/>
  <c r="EN25" i="14"/>
  <c r="DH25" i="14"/>
  <c r="CB25" i="14"/>
  <c r="BL25" i="14"/>
  <c r="EM25" i="14"/>
  <c r="DG25" i="14"/>
  <c r="CA25" i="14"/>
  <c r="EF25" i="14"/>
  <c r="CZ25" i="14"/>
  <c r="BT25" i="14"/>
  <c r="BL121" i="14"/>
  <c r="FB25" i="14"/>
  <c r="ET25" i="14"/>
  <c r="EL25" i="14"/>
  <c r="ED25" i="14"/>
  <c r="DV25" i="14"/>
  <c r="DN25" i="14"/>
  <c r="DF25" i="14"/>
  <c r="CX25" i="14"/>
  <c r="CP25" i="14"/>
  <c r="CH25" i="14"/>
  <c r="BZ25" i="14"/>
  <c r="BR25" i="14"/>
  <c r="FA25" i="14"/>
  <c r="ES25" i="14"/>
  <c r="EK25" i="14"/>
  <c r="EC25" i="14"/>
  <c r="DU25" i="14"/>
  <c r="DM25" i="14"/>
  <c r="DE25" i="14"/>
  <c r="CW25" i="14"/>
  <c r="CO25" i="14"/>
  <c r="CG25" i="14"/>
  <c r="BY25"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DL73" i="14"/>
  <c r="DT73" i="14"/>
  <c r="EB73" i="14"/>
  <c r="EJ73" i="14"/>
  <c r="ER73" i="14"/>
  <c r="EZ73" i="14"/>
  <c r="BL73" i="14"/>
  <c r="BP61" i="14"/>
  <c r="BX61" i="14"/>
  <c r="CF61" i="14"/>
  <c r="CN61" i="14"/>
  <c r="CV61" i="14"/>
  <c r="DD61" i="14"/>
  <c r="DL61" i="14"/>
  <c r="DT61" i="14"/>
  <c r="EB61" i="14"/>
  <c r="EJ61" i="14"/>
  <c r="ER61"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DN73" i="14"/>
  <c r="DV73" i="14"/>
  <c r="ED73" i="14"/>
  <c r="EL73" i="14"/>
  <c r="ET73" i="14"/>
  <c r="FB73" i="14"/>
  <c r="BR61" i="14"/>
  <c r="BZ61" i="14"/>
  <c r="CH61" i="14"/>
  <c r="CP61" i="14"/>
  <c r="CX61" i="14"/>
  <c r="DF61" i="14"/>
  <c r="DN61" i="14"/>
  <c r="DV61" i="14"/>
  <c r="ED61"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BS133" i="14"/>
  <c r="CY133" i="14"/>
  <c r="EE133" i="14"/>
  <c r="CA121" i="14"/>
  <c r="DG121" i="14"/>
  <c r="EM121" i="14"/>
  <c r="CP109" i="14"/>
  <c r="DV109" i="14"/>
  <c r="FB109" i="14"/>
  <c r="BR97" i="14"/>
  <c r="CX97" i="14"/>
  <c r="ED97" i="14"/>
  <c r="CF85" i="14"/>
  <c r="DL85" i="14"/>
  <c r="ER85" i="14"/>
  <c r="CE73" i="14"/>
  <c r="DK73" i="14"/>
  <c r="EQ73" i="14"/>
  <c r="CM61" i="14"/>
  <c r="DS61" i="14"/>
  <c r="EN61" i="14"/>
  <c r="EW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BS121" i="14"/>
  <c r="DN109" i="14"/>
  <c r="DV97" i="14"/>
  <c r="DD85" i="14"/>
  <c r="BZ49" i="14"/>
  <c r="DN49" i="14"/>
  <c r="BO37" i="14"/>
  <c r="DC37" i="14"/>
  <c r="FG37" i="14"/>
  <c r="CR133" i="14"/>
  <c r="DF121" i="14"/>
  <c r="CD73" i="14"/>
  <c r="EM61" i="14"/>
  <c r="CA49" i="14"/>
  <c r="DW49" i="14"/>
  <c r="BP37" i="14"/>
  <c r="DL37" i="14"/>
  <c r="BL37" i="14"/>
  <c r="BT133" i="14"/>
  <c r="CZ133" i="14"/>
  <c r="EF133" i="14"/>
  <c r="CH121" i="14"/>
  <c r="DN121" i="14"/>
  <c r="ET121" i="14"/>
  <c r="CQ109" i="14"/>
  <c r="DW109" i="14"/>
  <c r="FC109" i="14"/>
  <c r="BY97" i="14"/>
  <c r="DE97" i="14"/>
  <c r="EK97" i="14"/>
  <c r="CG85" i="14"/>
  <c r="DM85" i="14"/>
  <c r="ES85" i="14"/>
  <c r="CL73" i="14"/>
  <c r="DR73" i="14"/>
  <c r="EX73" i="14"/>
  <c r="BN61" i="14"/>
  <c r="CT61" i="14"/>
  <c r="DZ61" i="14"/>
  <c r="EO61" i="14"/>
  <c r="EX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FC133" i="14"/>
  <c r="FB97" i="14"/>
  <c r="EU61" i="14"/>
  <c r="CP49" i="14"/>
  <c r="ED49" i="14"/>
  <c r="BW37" i="14"/>
  <c r="DS37" i="14"/>
  <c r="FD133" i="14"/>
  <c r="BZ121" i="14"/>
  <c r="EC97" i="14"/>
  <c r="EP73" i="14"/>
  <c r="CQ49" i="14"/>
  <c r="EM49" i="14"/>
  <c r="CV37" i="14"/>
  <c r="ER37" i="14"/>
  <c r="CA133" i="14"/>
  <c r="DG133" i="14"/>
  <c r="EM133" i="14"/>
  <c r="CI121" i="14"/>
  <c r="DO121" i="14"/>
  <c r="EU121" i="14"/>
  <c r="BR109" i="14"/>
  <c r="CX109" i="14"/>
  <c r="ED109" i="14"/>
  <c r="BZ97" i="14"/>
  <c r="DF97" i="14"/>
  <c r="EL97" i="14"/>
  <c r="CN85" i="14"/>
  <c r="DT85" i="14"/>
  <c r="EZ85" i="14"/>
  <c r="CM73" i="14"/>
  <c r="DS73" i="14"/>
  <c r="EY73" i="14"/>
  <c r="BO61" i="14"/>
  <c r="CU61" i="14"/>
  <c r="EA61" i="14"/>
  <c r="EP61" i="14"/>
  <c r="EY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CY121" i="14"/>
  <c r="EI73" i="14"/>
  <c r="CE61" i="14"/>
  <c r="CH49" i="14"/>
  <c r="EL49" i="14"/>
  <c r="CU37" i="14"/>
  <c r="EQ37" i="14"/>
  <c r="CI109" i="14"/>
  <c r="BQ97" i="14"/>
  <c r="DJ73" i="14"/>
  <c r="CL61" i="14"/>
  <c r="DG49" i="14"/>
  <c r="FC49" i="14"/>
  <c r="DT37" i="14"/>
  <c r="CB133" i="14"/>
  <c r="DH133" i="14"/>
  <c r="EN133" i="14"/>
  <c r="CP121" i="14"/>
  <c r="DV121" i="14"/>
  <c r="FB121" i="14"/>
  <c r="BS109" i="14"/>
  <c r="CY109" i="14"/>
  <c r="EE109" i="14"/>
  <c r="CG97" i="14"/>
  <c r="DM97" i="14"/>
  <c r="ES97" i="14"/>
  <c r="CO85" i="14"/>
  <c r="DU85" i="14"/>
  <c r="FA85" i="14"/>
  <c r="BN73" i="14"/>
  <c r="CT73" i="14"/>
  <c r="DZ73" i="14"/>
  <c r="FF73" i="14"/>
  <c r="BV61" i="14"/>
  <c r="DB61" i="14"/>
  <c r="EE61" i="14"/>
  <c r="EQ61" i="14"/>
  <c r="EZ61" i="14"/>
  <c r="BL61" i="14"/>
  <c r="BO49" i="14"/>
  <c r="BW49" i="14"/>
  <c r="CE49" i="14"/>
  <c r="CM49" i="14"/>
  <c r="CU49" i="14"/>
  <c r="DC49" i="14"/>
  <c r="DK49" i="14"/>
  <c r="DS49" i="14"/>
  <c r="EA49" i="14"/>
  <c r="EI49" i="14"/>
  <c r="EQ49" i="14"/>
  <c r="EY49" i="14"/>
  <c r="FG49" i="14"/>
  <c r="BT37" i="14"/>
  <c r="CB37" i="14"/>
  <c r="CJ37" i="14"/>
  <c r="CR37" i="14"/>
  <c r="CZ37" i="14"/>
  <c r="DH37" i="14"/>
  <c r="DP37" i="14"/>
  <c r="DX37" i="14"/>
  <c r="EF37" i="14"/>
  <c r="EN37" i="14"/>
  <c r="EV37" i="14"/>
  <c r="FD37" i="14"/>
  <c r="EE121" i="14"/>
  <c r="ET109" i="14"/>
  <c r="CP97" i="14"/>
  <c r="BX85" i="14"/>
  <c r="BW73" i="14"/>
  <c r="EL61" i="14"/>
  <c r="DF49" i="14"/>
  <c r="FB49" i="14"/>
  <c r="DK37" i="14"/>
  <c r="EY37" i="14"/>
  <c r="DX133" i="14"/>
  <c r="EU109" i="14"/>
  <c r="BY85" i="14"/>
  <c r="DR61" i="14"/>
  <c r="CI49" i="14"/>
  <c r="EE49" i="14"/>
  <c r="BX37" i="14"/>
  <c r="DD37" i="14"/>
  <c r="EZ37" i="14"/>
  <c r="CI133" i="14"/>
  <c r="DO133" i="14"/>
  <c r="EU133" i="14"/>
  <c r="CQ121" i="14"/>
  <c r="DW121" i="14"/>
  <c r="FC121" i="14"/>
  <c r="BZ109" i="14"/>
  <c r="DF109" i="14"/>
  <c r="EL109" i="14"/>
  <c r="CH97" i="14"/>
  <c r="DN97" i="14"/>
  <c r="ET97" i="14"/>
  <c r="BP85" i="14"/>
  <c r="CV85" i="14"/>
  <c r="EB85" i="14"/>
  <c r="BL85" i="14"/>
  <c r="BO73" i="14"/>
  <c r="CU73" i="14"/>
  <c r="EA73" i="14"/>
  <c r="FG73" i="14"/>
  <c r="BW61" i="14"/>
  <c r="DC61" i="14"/>
  <c r="EH61" i="14"/>
  <c r="ES61" i="14"/>
  <c r="FA61" i="14"/>
  <c r="BP49" i="14"/>
  <c r="BX49" i="14"/>
  <c r="CF49" i="14"/>
  <c r="CN49" i="14"/>
  <c r="CV49" i="14"/>
  <c r="DD49" i="14"/>
  <c r="DL49" i="14"/>
  <c r="DT49" i="14"/>
  <c r="EB49" i="14"/>
  <c r="EJ49" i="14"/>
  <c r="ER49" i="14"/>
  <c r="EZ49" i="14"/>
  <c r="BM37" i="14"/>
  <c r="BU37" i="14"/>
  <c r="CC37" i="14"/>
  <c r="CK37" i="14"/>
  <c r="CS37" i="14"/>
  <c r="DA37" i="14"/>
  <c r="DI37" i="14"/>
  <c r="DQ37" i="14"/>
  <c r="DY37" i="14"/>
  <c r="EG37" i="14"/>
  <c r="EO37" i="14"/>
  <c r="EW37" i="14"/>
  <c r="FE37" i="14"/>
  <c r="DW133" i="14"/>
  <c r="CH109" i="14"/>
  <c r="DC73" i="14"/>
  <c r="FC61" i="14"/>
  <c r="CX49" i="14"/>
  <c r="ET49" i="14"/>
  <c r="CM37" i="14"/>
  <c r="EI37" i="14"/>
  <c r="DO109" i="14"/>
  <c r="EK85" i="14"/>
  <c r="EV61" i="14"/>
  <c r="BS49" i="14"/>
  <c r="DO49" i="14"/>
  <c r="CF37" i="14"/>
  <c r="EB37" i="14"/>
  <c r="CJ133" i="14"/>
  <c r="DP133" i="14"/>
  <c r="EV133" i="14"/>
  <c r="BR121" i="14"/>
  <c r="CX121" i="14"/>
  <c r="ED121" i="14"/>
  <c r="CA109" i="14"/>
  <c r="DG109" i="14"/>
  <c r="EM109" i="14"/>
  <c r="CO97" i="14"/>
  <c r="DU97" i="14"/>
  <c r="FA97" i="14"/>
  <c r="BQ85" i="14"/>
  <c r="CW85" i="14"/>
  <c r="EC85" i="14"/>
  <c r="BV73" i="14"/>
  <c r="DB73" i="14"/>
  <c r="EH73" i="14"/>
  <c r="CD61" i="14"/>
  <c r="DJ61" i="14"/>
  <c r="EI61" i="14"/>
  <c r="ET61" i="14"/>
  <c r="FB61" i="14"/>
  <c r="BQ49" i="14"/>
  <c r="BY49" i="14"/>
  <c r="CG49" i="14"/>
  <c r="CO49" i="14"/>
  <c r="CW49" i="14"/>
  <c r="DE49" i="14"/>
  <c r="DM49" i="14"/>
  <c r="DU49" i="14"/>
  <c r="EC49" i="14"/>
  <c r="EK49" i="14"/>
  <c r="ES49" i="14"/>
  <c r="FA49" i="14"/>
  <c r="BN37" i="14"/>
  <c r="BV37" i="14"/>
  <c r="CD37" i="14"/>
  <c r="CL37" i="14"/>
  <c r="CT37" i="14"/>
  <c r="DB37" i="14"/>
  <c r="DJ37" i="14"/>
  <c r="DR37" i="14"/>
  <c r="DZ37" i="14"/>
  <c r="EH37" i="14"/>
  <c r="EP37" i="14"/>
  <c r="EX37" i="14"/>
  <c r="FF37" i="14"/>
  <c r="CQ133" i="14"/>
  <c r="EJ85" i="14"/>
  <c r="DK61" i="14"/>
  <c r="BR49" i="14"/>
  <c r="DV49" i="14"/>
  <c r="CE37" i="14"/>
  <c r="EA37" i="14"/>
  <c r="EL121" i="14"/>
  <c r="CW97" i="14"/>
  <c r="DE85" i="14"/>
  <c r="FD61" i="14"/>
  <c r="CY49" i="14"/>
  <c r="EU49" i="14"/>
  <c r="CN37" i="14"/>
  <c r="EJ37" i="14"/>
  <c r="EZ25" i="14"/>
  <c r="ER25" i="14"/>
  <c r="EJ25" i="14"/>
  <c r="EB25" i="14"/>
  <c r="DT25" i="14"/>
  <c r="DL25" i="14"/>
  <c r="DD25" i="14"/>
  <c r="CV25" i="14"/>
  <c r="CN25" i="14"/>
  <c r="CF25" i="14"/>
  <c r="BX25" i="14"/>
  <c r="BP25" i="14"/>
  <c r="BL49" i="14"/>
  <c r="FG25" i="14"/>
  <c r="EY25" i="14"/>
  <c r="EQ25" i="14"/>
  <c r="EI25" i="14"/>
  <c r="EA25" i="14"/>
  <c r="DS25" i="14"/>
  <c r="DK25" i="14"/>
  <c r="DC25" i="14"/>
  <c r="CU25" i="14"/>
  <c r="CM25" i="14"/>
  <c r="CE25" i="14"/>
  <c r="BW25" i="14"/>
  <c r="BO25" i="14"/>
  <c r="FF25" i="14"/>
  <c r="EX25" i="14"/>
  <c r="EP25" i="14"/>
  <c r="EH25" i="14"/>
  <c r="DZ25" i="14"/>
  <c r="DR25" i="14"/>
  <c r="DJ25" i="14"/>
  <c r="DB25" i="14"/>
  <c r="CT25" i="14"/>
  <c r="CL25" i="14"/>
  <c r="CD25" i="14"/>
  <c r="BV25" i="14"/>
  <c r="BN25" i="14"/>
  <c r="FE25" i="14"/>
  <c r="EW25" i="14"/>
  <c r="EO25" i="14"/>
  <c r="EG25" i="14"/>
  <c r="DY25" i="14"/>
  <c r="DQ25" i="14"/>
  <c r="DI25" i="14"/>
  <c r="DA25" i="14"/>
  <c r="CS25" i="14"/>
  <c r="CK25" i="14"/>
  <c r="CC25" i="14"/>
  <c r="BU25" i="14"/>
  <c r="BM25" i="14"/>
  <c r="FC24" i="14"/>
  <c r="EU24" i="14"/>
  <c r="EM24" i="14"/>
  <c r="EE24" i="14"/>
  <c r="DO24" i="14"/>
  <c r="DG24" i="14"/>
  <c r="CY24" i="14"/>
  <c r="CQ24" i="14"/>
  <c r="CI24" i="14"/>
  <c r="CA24" i="14"/>
  <c r="BS24" i="14"/>
  <c r="DP24" i="14"/>
  <c r="DW24" i="14"/>
  <c r="FB24" i="14"/>
  <c r="ET24" i="14"/>
  <c r="EL24" i="14"/>
  <c r="ED24" i="14"/>
  <c r="DV24" i="14"/>
  <c r="DN24" i="14"/>
  <c r="DF24" i="14"/>
  <c r="CX24" i="14"/>
  <c r="CP24" i="14"/>
  <c r="CH24" i="14"/>
  <c r="BZ24" i="14"/>
  <c r="BR24" i="14"/>
  <c r="EN24" i="14"/>
  <c r="DH24" i="14"/>
  <c r="CB24" i="14"/>
  <c r="FA24" i="14"/>
  <c r="ES24" i="14"/>
  <c r="EK24" i="14"/>
  <c r="EC24" i="14"/>
  <c r="DU24" i="14"/>
  <c r="DM24" i="14"/>
  <c r="DE24" i="14"/>
  <c r="CW24" i="14"/>
  <c r="CO24" i="14"/>
  <c r="CG24" i="14"/>
  <c r="BY24" i="14"/>
  <c r="BQ24" i="14"/>
  <c r="FD24" i="14"/>
  <c r="DX24" i="14"/>
  <c r="CR24" i="14"/>
  <c r="CJ24" i="14"/>
  <c r="BT24" i="14"/>
  <c r="BL24" i="14"/>
  <c r="EZ24" i="14"/>
  <c r="ER24" i="14"/>
  <c r="EJ24" i="14"/>
  <c r="EB24" i="14"/>
  <c r="DT24" i="14"/>
  <c r="DL24" i="14"/>
  <c r="DD24" i="14"/>
  <c r="CV24" i="14"/>
  <c r="CN24" i="14"/>
  <c r="CF24" i="14"/>
  <c r="BX24" i="14"/>
  <c r="BP24" i="14"/>
  <c r="EV24" i="14"/>
  <c r="CZ24" i="14"/>
  <c r="FG24" i="14"/>
  <c r="EY24" i="14"/>
  <c r="EQ24" i="14"/>
  <c r="EI24" i="14"/>
  <c r="EA24" i="14"/>
  <c r="DS24" i="14"/>
  <c r="DK24" i="14"/>
  <c r="DC24" i="14"/>
  <c r="CU24" i="14"/>
  <c r="CM24" i="14"/>
  <c r="CE24" i="14"/>
  <c r="BW24" i="14"/>
  <c r="BO24" i="14"/>
  <c r="EF24" i="14"/>
  <c r="FF24" i="14"/>
  <c r="EX24" i="14"/>
  <c r="EP24" i="14"/>
  <c r="EH24" i="14"/>
  <c r="DZ24" i="14"/>
  <c r="DR24" i="14"/>
  <c r="DJ24" i="14"/>
  <c r="DB24" i="14"/>
  <c r="CT24" i="14"/>
  <c r="CL24" i="14"/>
  <c r="CD24" i="14"/>
  <c r="BV24"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EK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EN60" i="14"/>
  <c r="EV60" i="14"/>
  <c r="FD60" i="14"/>
  <c r="BR132" i="14"/>
  <c r="BZ132" i="14"/>
  <c r="CH132" i="14"/>
  <c r="CP132" i="14"/>
  <c r="CX132" i="14"/>
  <c r="DF132" i="14"/>
  <c r="DN132" i="14"/>
  <c r="DV132" i="14"/>
  <c r="ED132" i="14"/>
  <c r="EL132" i="14"/>
  <c r="ET132" i="14"/>
  <c r="FB132" i="14"/>
  <c r="BM120" i="14"/>
  <c r="BU120" i="14"/>
  <c r="CC120" i="14"/>
  <c r="CK120" i="14"/>
  <c r="CS120" i="14"/>
  <c r="DA120" i="14"/>
  <c r="DI120" i="14"/>
  <c r="DQ120" i="14"/>
  <c r="DY120" i="14"/>
  <c r="EG120" i="14"/>
  <c r="EO120" i="14"/>
  <c r="EW120" i="14"/>
  <c r="FE120" i="14"/>
  <c r="BQ108" i="14"/>
  <c r="BY108" i="14"/>
  <c r="CG108" i="14"/>
  <c r="CO108" i="14"/>
  <c r="CW108" i="14"/>
  <c r="DE108" i="14"/>
  <c r="DM108" i="14"/>
  <c r="DU108" i="14"/>
  <c r="EC108" i="14"/>
  <c r="EK108" i="14"/>
  <c r="ES108" i="14"/>
  <c r="FA108" i="14"/>
  <c r="BT96" i="14"/>
  <c r="CB96" i="14"/>
  <c r="CJ96" i="14"/>
  <c r="CR96" i="14"/>
  <c r="CZ96" i="14"/>
  <c r="DH96" i="14"/>
  <c r="DP96" i="14"/>
  <c r="DX96" i="14"/>
  <c r="EF96" i="14"/>
  <c r="EN96" i="14"/>
  <c r="EV96" i="14"/>
  <c r="FD96" i="14"/>
  <c r="BL96" i="14"/>
  <c r="BO84" i="14"/>
  <c r="BW84" i="14"/>
  <c r="CE84" i="14"/>
  <c r="CM84" i="14"/>
  <c r="CU84" i="14"/>
  <c r="DC84" i="14"/>
  <c r="DK84" i="14"/>
  <c r="DS84" i="14"/>
  <c r="EA84" i="14"/>
  <c r="EI84" i="14"/>
  <c r="EQ84" i="14"/>
  <c r="EY84" i="14"/>
  <c r="FG84" i="14"/>
  <c r="BQ72" i="14"/>
  <c r="BY72" i="14"/>
  <c r="CG72" i="14"/>
  <c r="CO72" i="14"/>
  <c r="CW72" i="14"/>
  <c r="DE72" i="14"/>
  <c r="DM72" i="14"/>
  <c r="DU72" i="14"/>
  <c r="EC72" i="14"/>
  <c r="EK72" i="14"/>
  <c r="ES72" i="14"/>
  <c r="FA72" i="14"/>
  <c r="BM60" i="14"/>
  <c r="BU60" i="14"/>
  <c r="CC60" i="14"/>
  <c r="CK60" i="14"/>
  <c r="CS60" i="14"/>
  <c r="DA60" i="14"/>
  <c r="DI60" i="14"/>
  <c r="DQ60" i="14"/>
  <c r="DY60" i="14"/>
  <c r="EG60"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S132" i="14"/>
  <c r="EE132" i="14"/>
  <c r="CL120" i="14"/>
  <c r="EX120" i="14"/>
  <c r="DN108" i="14"/>
  <c r="BU96" i="14"/>
  <c r="DM96" i="14"/>
  <c r="EI96" i="14"/>
  <c r="FE96" i="14"/>
  <c r="CB84" i="14"/>
  <c r="CX84" i="14"/>
  <c r="DT84" i="14"/>
  <c r="EN84" i="14"/>
  <c r="CD72" i="14"/>
  <c r="CZ72" i="14"/>
  <c r="DV72" i="14"/>
  <c r="EP72" i="14"/>
  <c r="BN60" i="14"/>
  <c r="CH60" i="14"/>
  <c r="DD60" i="14"/>
  <c r="DZ60" i="14"/>
  <c r="EP60" i="14"/>
  <c r="EY60" i="14"/>
  <c r="BS48" i="14"/>
  <c r="CA48" i="14"/>
  <c r="CI48" i="14"/>
  <c r="CQ48" i="14"/>
  <c r="CY48" i="14"/>
  <c r="DG48" i="14"/>
  <c r="DO48" i="14"/>
  <c r="DW48" i="14"/>
  <c r="EE48" i="14"/>
  <c r="EM48" i="14"/>
  <c r="EU48" i="14"/>
  <c r="FC48" i="14"/>
  <c r="BL48" i="14"/>
  <c r="BT36" i="14"/>
  <c r="CB36" i="14"/>
  <c r="CJ36" i="14"/>
  <c r="CR36" i="14"/>
  <c r="CZ36" i="14"/>
  <c r="DH36" i="14"/>
  <c r="DP36" i="14"/>
  <c r="DX36" i="14"/>
  <c r="EF36" i="14"/>
  <c r="EN36" i="14"/>
  <c r="EV36" i="14"/>
  <c r="FD36" i="14"/>
  <c r="BL36" i="14"/>
  <c r="BV72" i="14"/>
  <c r="BZ60" i="14"/>
  <c r="DL48" i="14"/>
  <c r="EZ48" i="14"/>
  <c r="DM36" i="14"/>
  <c r="EH120" i="14"/>
  <c r="BX84" i="14"/>
  <c r="FF72" i="14"/>
  <c r="FF60" i="14"/>
  <c r="BQ48" i="14"/>
  <c r="DU48" i="14"/>
  <c r="CP36" i="14"/>
  <c r="EL36" i="14"/>
  <c r="CA132" i="14"/>
  <c r="EM132" i="14"/>
  <c r="CT120" i="14"/>
  <c r="FF120" i="14"/>
  <c r="DV108" i="14"/>
  <c r="CC96" i="14"/>
  <c r="DQ96" i="14"/>
  <c r="EK96" i="14"/>
  <c r="FG96" i="14"/>
  <c r="CF84" i="14"/>
  <c r="CZ84" i="14"/>
  <c r="DV84" i="14"/>
  <c r="ER84" i="14"/>
  <c r="CH72" i="14"/>
  <c r="DB72" i="14"/>
  <c r="DX72" i="14"/>
  <c r="ET72" i="14"/>
  <c r="BP60" i="14"/>
  <c r="CL60" i="14"/>
  <c r="DF60" i="14"/>
  <c r="EB60" i="14"/>
  <c r="EQ60" i="14"/>
  <c r="EZ60" i="14"/>
  <c r="BT48" i="14"/>
  <c r="CB48" i="14"/>
  <c r="CJ48" i="14"/>
  <c r="CR48" i="14"/>
  <c r="CZ48" i="14"/>
  <c r="DH48" i="14"/>
  <c r="DP48" i="14"/>
  <c r="DX48" i="14"/>
  <c r="EF48" i="14"/>
  <c r="EN48" i="14"/>
  <c r="EV48" i="14"/>
  <c r="FD48" i="14"/>
  <c r="BM36" i="14"/>
  <c r="BU36" i="14"/>
  <c r="CC36" i="14"/>
  <c r="CK36" i="14"/>
  <c r="CS36" i="14"/>
  <c r="DA36" i="14"/>
  <c r="DI36" i="14"/>
  <c r="DQ36" i="14"/>
  <c r="DY36" i="14"/>
  <c r="EG36" i="14"/>
  <c r="EO36" i="14"/>
  <c r="EW36" i="14"/>
  <c r="FE36" i="14"/>
  <c r="CV60" i="14"/>
  <c r="DD48" i="14"/>
  <c r="DE36" i="14"/>
  <c r="DP72" i="14"/>
  <c r="EW60" i="14"/>
  <c r="CO48" i="14"/>
  <c r="BR36" i="14"/>
  <c r="ED36" i="14"/>
  <c r="CI132" i="14"/>
  <c r="EU132" i="14"/>
  <c r="DB120" i="14"/>
  <c r="BR108" i="14"/>
  <c r="ED108" i="14"/>
  <c r="CK96" i="14"/>
  <c r="DS96" i="14"/>
  <c r="EO96" i="14"/>
  <c r="CH84" i="14"/>
  <c r="DD84" i="14"/>
  <c r="DX84" i="14"/>
  <c r="ET84" i="14"/>
  <c r="BN72" i="14"/>
  <c r="CJ72" i="14"/>
  <c r="DF72" i="14"/>
  <c r="DZ72" i="14"/>
  <c r="EV72" i="14"/>
  <c r="BR60" i="14"/>
  <c r="CN60" i="14"/>
  <c r="DJ60" i="14"/>
  <c r="ED60" i="14"/>
  <c r="ER60" i="14"/>
  <c r="FA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H72" i="14"/>
  <c r="BP48" i="14"/>
  <c r="EB48" i="14"/>
  <c r="CO36" i="14"/>
  <c r="EC36" i="14"/>
  <c r="EJ84" i="14"/>
  <c r="DT60" i="14"/>
  <c r="CG48" i="14"/>
  <c r="EK48" i="14"/>
  <c r="DF36" i="14"/>
  <c r="CQ132" i="14"/>
  <c r="FC132" i="14"/>
  <c r="DJ120" i="14"/>
  <c r="BZ108" i="14"/>
  <c r="EL108" i="14"/>
  <c r="CS96" i="14"/>
  <c r="DU96" i="14"/>
  <c r="EQ96" i="14"/>
  <c r="BP84" i="14"/>
  <c r="CJ84" i="14"/>
  <c r="DF84" i="14"/>
  <c r="EB84" i="14"/>
  <c r="EV84" i="14"/>
  <c r="BL84" i="14"/>
  <c r="BR72" i="14"/>
  <c r="CL72" i="14"/>
  <c r="DH72" i="14"/>
  <c r="ED72" i="14"/>
  <c r="EX72" i="14"/>
  <c r="BL72" i="14"/>
  <c r="BV60" i="14"/>
  <c r="CP60" i="14"/>
  <c r="DL60" i="14"/>
  <c r="EH60" i="14"/>
  <c r="ES60" i="14"/>
  <c r="FB60" i="14"/>
  <c r="BN48" i="14"/>
  <c r="BV48" i="14"/>
  <c r="CD48" i="14"/>
  <c r="CL48" i="14"/>
  <c r="CT48" i="14"/>
  <c r="DB48" i="14"/>
  <c r="DJ48" i="14"/>
  <c r="DR48" i="14"/>
  <c r="DZ48" i="14"/>
  <c r="EH48" i="14"/>
  <c r="EP48" i="14"/>
  <c r="EX48" i="14"/>
  <c r="FF48" i="14"/>
  <c r="BO36" i="14"/>
  <c r="BW36" i="14"/>
  <c r="CE36" i="14"/>
  <c r="CM36" i="14"/>
  <c r="CU36" i="14"/>
  <c r="DC36" i="14"/>
  <c r="DK36" i="14"/>
  <c r="DS36" i="14"/>
  <c r="EA36" i="14"/>
  <c r="EI36" i="14"/>
  <c r="EQ36" i="14"/>
  <c r="EY36" i="14"/>
  <c r="FG36" i="14"/>
  <c r="DR60" i="14"/>
  <c r="BX48" i="14"/>
  <c r="DT48" i="14"/>
  <c r="CG36" i="14"/>
  <c r="DU36" i="14"/>
  <c r="EY96" i="14"/>
  <c r="DN84" i="14"/>
  <c r="BZ72" i="14"/>
  <c r="BY48" i="14"/>
  <c r="EC48" i="14"/>
  <c r="CH36" i="14"/>
  <c r="ET36" i="14"/>
  <c r="CY132" i="14"/>
  <c r="DR120" i="14"/>
  <c r="CH108" i="14"/>
  <c r="ET108" i="14"/>
  <c r="DA96" i="14"/>
  <c r="DY96" i="14"/>
  <c r="ES96" i="14"/>
  <c r="BR84" i="14"/>
  <c r="CN84" i="14"/>
  <c r="DH84" i="14"/>
  <c r="ED84" i="14"/>
  <c r="EZ84" i="14"/>
  <c r="BT72" i="14"/>
  <c r="CP72" i="14"/>
  <c r="DJ72" i="14"/>
  <c r="EF72" i="14"/>
  <c r="FB72" i="14"/>
  <c r="BX60" i="14"/>
  <c r="CT60" i="14"/>
  <c r="DN60" i="14"/>
  <c r="EJ60" i="14"/>
  <c r="ET60" i="14"/>
  <c r="FC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DN72" i="14"/>
  <c r="EL60" i="14"/>
  <c r="CV48" i="14"/>
  <c r="ER48" i="14"/>
  <c r="CW36" i="14"/>
  <c r="FA36" i="14"/>
  <c r="BV120" i="14"/>
  <c r="EC96" i="14"/>
  <c r="CT72" i="14"/>
  <c r="CX60" i="14"/>
  <c r="CW48" i="14"/>
  <c r="ES48" i="14"/>
  <c r="BZ36" i="14"/>
  <c r="DV36" i="14"/>
  <c r="DG132" i="14"/>
  <c r="BN120" i="14"/>
  <c r="DZ120" i="14"/>
  <c r="CP108" i="14"/>
  <c r="FB108" i="14"/>
  <c r="DC96" i="14"/>
  <c r="EA96" i="14"/>
  <c r="EW96" i="14"/>
  <c r="BT84" i="14"/>
  <c r="CP84" i="14"/>
  <c r="DL84" i="14"/>
  <c r="EF84" i="14"/>
  <c r="FB84" i="14"/>
  <c r="FD72" i="14"/>
  <c r="EU60" i="14"/>
  <c r="CN48" i="14"/>
  <c r="BQ36" i="14"/>
  <c r="ES36" i="14"/>
  <c r="DI96" i="14"/>
  <c r="FD84" i="14"/>
  <c r="CD60" i="14"/>
  <c r="DE48" i="14"/>
  <c r="FA48" i="14"/>
  <c r="DN36" i="14"/>
  <c r="DW132" i="14"/>
  <c r="CD120" i="14"/>
  <c r="EP120" i="14"/>
  <c r="DF108" i="14"/>
  <c r="BM96" i="14"/>
  <c r="DK96" i="14"/>
  <c r="EG96" i="14"/>
  <c r="FA96" i="14"/>
  <c r="BZ84" i="14"/>
  <c r="CV84" i="14"/>
  <c r="DP84" i="14"/>
  <c r="EL84" i="14"/>
  <c r="CB72" i="14"/>
  <c r="CX72" i="14"/>
  <c r="DR72" i="14"/>
  <c r="EN72" i="14"/>
  <c r="CF60" i="14"/>
  <c r="DB60" i="14"/>
  <c r="DV60" i="14"/>
  <c r="EO60" i="14"/>
  <c r="EX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CR72" i="14"/>
  <c r="FE60" i="14"/>
  <c r="CF48" i="14"/>
  <c r="EJ48" i="14"/>
  <c r="BY36" i="14"/>
  <c r="EK36" i="14"/>
  <c r="DO132" i="14"/>
  <c r="CX108" i="14"/>
  <c r="CR84" i="14"/>
  <c r="EL72" i="14"/>
  <c r="EM60" i="14"/>
  <c r="DM48" i="14"/>
  <c r="CX36" i="14"/>
  <c r="FB36" i="14"/>
  <c r="FE24" i="14"/>
  <c r="EW24" i="14"/>
  <c r="EO24" i="14"/>
  <c r="EG24" i="14"/>
  <c r="DY24" i="14"/>
  <c r="DQ24" i="14"/>
  <c r="DI24" i="14"/>
  <c r="DA24" i="14"/>
  <c r="CS24" i="14"/>
  <c r="CK24" i="14"/>
  <c r="CC24" i="14"/>
  <c r="BU24" i="14"/>
  <c r="BM24" i="14"/>
  <c r="DW23" i="14"/>
  <c r="DG23" i="14"/>
  <c r="CY23" i="14"/>
  <c r="CQ23" i="14"/>
  <c r="CI23" i="14"/>
  <c r="CA23" i="14"/>
  <c r="FB23" i="14"/>
  <c r="ET23" i="14"/>
  <c r="EL23" i="14"/>
  <c r="ED23" i="14"/>
  <c r="DV23" i="14"/>
  <c r="DN23" i="14"/>
  <c r="DF23" i="14"/>
  <c r="CX23" i="14"/>
  <c r="CP23" i="14"/>
  <c r="CH23" i="14"/>
  <c r="BZ23"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BR131" i="14"/>
  <c r="BZ131" i="14"/>
  <c r="CH131" i="14"/>
  <c r="CP131" i="14"/>
  <c r="CX131" i="14"/>
  <c r="DF131" i="14"/>
  <c r="DN131" i="14"/>
  <c r="DV131" i="14"/>
  <c r="ED131" i="14"/>
  <c r="EL131" i="14"/>
  <c r="ET131" i="14"/>
  <c r="FB131" i="14"/>
  <c r="BQ119" i="14"/>
  <c r="BY119" i="14"/>
  <c r="CG119" i="14"/>
  <c r="CO119" i="14"/>
  <c r="CW119" i="14"/>
  <c r="DE119" i="14"/>
  <c r="DM119" i="14"/>
  <c r="DU119" i="14"/>
  <c r="EC119" i="14"/>
  <c r="EK119" i="14"/>
  <c r="ES119" i="14"/>
  <c r="FA119" i="14"/>
  <c r="BQ107" i="14"/>
  <c r="BY107" i="14"/>
  <c r="CG107" i="14"/>
  <c r="CO107" i="14"/>
  <c r="CW107" i="14"/>
  <c r="DE107" i="14"/>
  <c r="DM107" i="14"/>
  <c r="DU107" i="14"/>
  <c r="EC107" i="14"/>
  <c r="EK107" i="14"/>
  <c r="ES107" i="14"/>
  <c r="FA107" i="14"/>
  <c r="BP95" i="14"/>
  <c r="BX95" i="14"/>
  <c r="CF95" i="14"/>
  <c r="CN95" i="14"/>
  <c r="CV95" i="14"/>
  <c r="DD95" i="14"/>
  <c r="DL95" i="14"/>
  <c r="DT95" i="14"/>
  <c r="EB95" i="14"/>
  <c r="EJ95" i="14"/>
  <c r="ER95" i="14"/>
  <c r="EZ95" i="14"/>
  <c r="BL95" i="14"/>
  <c r="BO83" i="14"/>
  <c r="BW83" i="14"/>
  <c r="CE83" i="14"/>
  <c r="CM83" i="14"/>
  <c r="CU83" i="14"/>
  <c r="DC83" i="14"/>
  <c r="DK83" i="14"/>
  <c r="DS83" i="14"/>
  <c r="EA83" i="14"/>
  <c r="EI83" i="14"/>
  <c r="EQ83" i="14"/>
  <c r="EY83" i="14"/>
  <c r="FG83" i="14"/>
  <c r="BM71" i="14"/>
  <c r="BU71" i="14"/>
  <c r="CC71" i="14"/>
  <c r="CK71" i="14"/>
  <c r="CS71" i="14"/>
  <c r="DA71" i="14"/>
  <c r="DI71" i="14"/>
  <c r="DQ71" i="14"/>
  <c r="DY71" i="14"/>
  <c r="EG71" i="14"/>
  <c r="EO71" i="14"/>
  <c r="EW71" i="14"/>
  <c r="FE71" i="14"/>
  <c r="BM59" i="14"/>
  <c r="BU59" i="14"/>
  <c r="CC59" i="14"/>
  <c r="CK59" i="14"/>
  <c r="CS59" i="14"/>
  <c r="DA59" i="14"/>
  <c r="DI59" i="14"/>
  <c r="DQ59" i="14"/>
  <c r="DY59" i="14"/>
  <c r="BS131" i="14"/>
  <c r="CY131" i="14"/>
  <c r="EE131" i="14"/>
  <c r="CA119" i="14"/>
  <c r="DG119" i="14"/>
  <c r="EM119" i="14"/>
  <c r="CQ107" i="14"/>
  <c r="DW107" i="14"/>
  <c r="FC107" i="14"/>
  <c r="BY95" i="14"/>
  <c r="DE95" i="14"/>
  <c r="EK95" i="14"/>
  <c r="CG83" i="14"/>
  <c r="DM83" i="14"/>
  <c r="ES83" i="14"/>
  <c r="CL71" i="14"/>
  <c r="DR71" i="14"/>
  <c r="EX71" i="14"/>
  <c r="BN59" i="14"/>
  <c r="CT59" i="14"/>
  <c r="DW59" i="14"/>
  <c r="EF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E119" i="14"/>
  <c r="EU107" i="14"/>
  <c r="BQ95" i="14"/>
  <c r="CD71" i="14"/>
  <c r="EL59" i="14"/>
  <c r="BY47" i="14"/>
  <c r="DU47" i="14"/>
  <c r="CL35" i="14"/>
  <c r="EH35" i="14"/>
  <c r="CR131" i="14"/>
  <c r="BZ119" i="14"/>
  <c r="CP107" i="14"/>
  <c r="BR95" i="14"/>
  <c r="DK71" i="14"/>
  <c r="EE59" i="14"/>
  <c r="CP47" i="14"/>
  <c r="EL47" i="14"/>
  <c r="CM35" i="14"/>
  <c r="EI35" i="14"/>
  <c r="BT131" i="14"/>
  <c r="CZ131" i="14"/>
  <c r="EF131" i="14"/>
  <c r="CH119" i="14"/>
  <c r="DN119" i="14"/>
  <c r="ET119" i="14"/>
  <c r="BR107" i="14"/>
  <c r="CX107" i="14"/>
  <c r="ED107" i="14"/>
  <c r="BZ95" i="14"/>
  <c r="DF95" i="14"/>
  <c r="EL95" i="14"/>
  <c r="CN83" i="14"/>
  <c r="DT83" i="14"/>
  <c r="EZ83" i="14"/>
  <c r="CM71" i="14"/>
  <c r="DS71" i="14"/>
  <c r="EY71" i="14"/>
  <c r="BO59" i="14"/>
  <c r="CU59" i="14"/>
  <c r="DX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BS119" i="14"/>
  <c r="DO107" i="14"/>
  <c r="EK83" i="14"/>
  <c r="DJ71" i="14"/>
  <c r="DR59" i="14"/>
  <c r="BQ47" i="14"/>
  <c r="DM47" i="14"/>
  <c r="FA47" i="14"/>
  <c r="DB35" i="14"/>
  <c r="EP35" i="14"/>
  <c r="DF119" i="14"/>
  <c r="DV107" i="14"/>
  <c r="CM59" i="14"/>
  <c r="CH47" i="14"/>
  <c r="DN47" i="14"/>
  <c r="FB47" i="14"/>
  <c r="CU35" i="14"/>
  <c r="EQ35" i="14"/>
  <c r="CA131" i="14"/>
  <c r="DG131" i="14"/>
  <c r="EM131" i="14"/>
  <c r="CI119" i="14"/>
  <c r="DO119" i="14"/>
  <c r="EU119" i="14"/>
  <c r="BS107" i="14"/>
  <c r="CY107" i="14"/>
  <c r="EE107" i="14"/>
  <c r="CG95" i="14"/>
  <c r="DM95" i="14"/>
  <c r="ES95" i="14"/>
  <c r="CO83" i="14"/>
  <c r="DU83" i="14"/>
  <c r="FA83" i="14"/>
  <c r="BN71" i="14"/>
  <c r="CT71" i="14"/>
  <c r="DZ71" i="14"/>
  <c r="FF71" i="14"/>
  <c r="BV59" i="14"/>
  <c r="DB59" i="14"/>
  <c r="DZ59" i="14"/>
  <c r="EH59" i="14"/>
  <c r="EP59" i="14"/>
  <c r="EX59" i="14"/>
  <c r="FF59" i="14"/>
  <c r="BM47" i="14"/>
  <c r="BU47" i="14"/>
  <c r="CC47" i="14"/>
  <c r="CK47" i="14"/>
  <c r="CS47" i="14"/>
  <c r="DA47" i="14"/>
  <c r="DI47" i="14"/>
  <c r="DQ47" i="14"/>
  <c r="DY47" i="14"/>
  <c r="EG47" i="14"/>
  <c r="EO47" i="14"/>
  <c r="EW47" i="14"/>
  <c r="FE47" i="14"/>
  <c r="BR35" i="14"/>
  <c r="BZ35" i="14"/>
  <c r="CH35" i="14"/>
  <c r="CP35" i="14"/>
  <c r="CX35" i="14"/>
  <c r="DF35" i="14"/>
  <c r="DN35" i="14"/>
  <c r="DV35" i="14"/>
  <c r="ED35" i="14"/>
  <c r="EL35" i="14"/>
  <c r="ET35" i="14"/>
  <c r="FB35" i="14"/>
  <c r="CI107" i="14"/>
  <c r="CL59" i="14"/>
  <c r="DE47" i="14"/>
  <c r="BV35" i="14"/>
  <c r="DR35" i="14"/>
  <c r="CX95" i="14"/>
  <c r="ER83" i="14"/>
  <c r="FC59" i="14"/>
  <c r="CX47" i="14"/>
  <c r="ET47" i="14"/>
  <c r="DC35" i="14"/>
  <c r="EY35" i="14"/>
  <c r="CB131" i="14"/>
  <c r="DH131" i="14"/>
  <c r="EN131" i="14"/>
  <c r="CP119" i="14"/>
  <c r="DV119" i="14"/>
  <c r="FB119" i="14"/>
  <c r="BZ107" i="14"/>
  <c r="DF107" i="14"/>
  <c r="EL107" i="14"/>
  <c r="CH95" i="14"/>
  <c r="DN95" i="14"/>
  <c r="ET95" i="14"/>
  <c r="BP83" i="14"/>
  <c r="CV83" i="14"/>
  <c r="EB83" i="14"/>
  <c r="BL83" i="14"/>
  <c r="BO71" i="14"/>
  <c r="CU71" i="14"/>
  <c r="EA71" i="14"/>
  <c r="FG71" i="14"/>
  <c r="BW59" i="14"/>
  <c r="DC59" i="14"/>
  <c r="EA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DW131" i="14"/>
  <c r="EC95" i="14"/>
  <c r="EP71" i="14"/>
  <c r="ED59" i="14"/>
  <c r="CW47" i="14"/>
  <c r="EK47" i="14"/>
  <c r="CD35" i="14"/>
  <c r="DJ35" i="14"/>
  <c r="FF35" i="14"/>
  <c r="FD131" i="14"/>
  <c r="EL119" i="14"/>
  <c r="FB107" i="14"/>
  <c r="ED95" i="14"/>
  <c r="DL83" i="14"/>
  <c r="CE71" i="14"/>
  <c r="EM59" i="14"/>
  <c r="BR47" i="14"/>
  <c r="DF47" i="14"/>
  <c r="BW35" i="14"/>
  <c r="DS35" i="14"/>
  <c r="FG35" i="14"/>
  <c r="CI131" i="14"/>
  <c r="DO131" i="14"/>
  <c r="EU131" i="14"/>
  <c r="CQ119" i="14"/>
  <c r="DW119" i="14"/>
  <c r="FC119" i="14"/>
  <c r="CA107" i="14"/>
  <c r="DG107" i="14"/>
  <c r="EM107" i="14"/>
  <c r="CO95" i="14"/>
  <c r="DU95" i="14"/>
  <c r="FA95" i="14"/>
  <c r="BQ83" i="14"/>
  <c r="CW83" i="14"/>
  <c r="EC83" i="14"/>
  <c r="BV71" i="14"/>
  <c r="DB71" i="14"/>
  <c r="EH71" i="14"/>
  <c r="CD59" i="14"/>
  <c r="DJ59" i="14"/>
  <c r="EB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CQ131" i="14"/>
  <c r="CY119" i="14"/>
  <c r="CW95" i="14"/>
  <c r="DE83" i="14"/>
  <c r="ET59" i="14"/>
  <c r="CG47" i="14"/>
  <c r="EC47" i="14"/>
  <c r="BN35" i="14"/>
  <c r="DZ35" i="14"/>
  <c r="DX131" i="14"/>
  <c r="DS59" i="14"/>
  <c r="BZ47" i="14"/>
  <c r="DV47" i="14"/>
  <c r="CE35" i="14"/>
  <c r="DK35" i="14"/>
  <c r="CJ131" i="14"/>
  <c r="DP131" i="14"/>
  <c r="EV131" i="14"/>
  <c r="BR119" i="14"/>
  <c r="CX119" i="14"/>
  <c r="ED119" i="14"/>
  <c r="CH107" i="14"/>
  <c r="DN107" i="14"/>
  <c r="ET107" i="14"/>
  <c r="CP95" i="14"/>
  <c r="DV95" i="14"/>
  <c r="FB95" i="14"/>
  <c r="BX83" i="14"/>
  <c r="DD83" i="14"/>
  <c r="EJ83" i="14"/>
  <c r="BW71" i="14"/>
  <c r="DC71" i="14"/>
  <c r="EI71" i="14"/>
  <c r="CE59" i="14"/>
  <c r="DK59" i="14"/>
  <c r="EC59" i="14"/>
  <c r="EK59" i="14"/>
  <c r="ES59" i="14"/>
  <c r="FA59" i="14"/>
  <c r="BP47" i="14"/>
  <c r="BX47" i="14"/>
  <c r="CF47" i="14"/>
  <c r="CN47" i="14"/>
  <c r="CV47" i="14"/>
  <c r="DD47" i="14"/>
  <c r="DL47" i="14"/>
  <c r="DT47" i="14"/>
  <c r="EB47" i="14"/>
  <c r="EJ47" i="14"/>
  <c r="ER47" i="14"/>
  <c r="EZ47" i="14"/>
  <c r="BM35" i="14"/>
  <c r="BU35" i="14"/>
  <c r="CC35" i="14"/>
  <c r="CK35" i="14"/>
  <c r="CS35" i="14"/>
  <c r="DA35" i="14"/>
  <c r="DI35" i="14"/>
  <c r="DQ35" i="14"/>
  <c r="DY35" i="14"/>
  <c r="EG35" i="14"/>
  <c r="EO35" i="14"/>
  <c r="EW35" i="14"/>
  <c r="FE35" i="14"/>
  <c r="FC131" i="14"/>
  <c r="BY83" i="14"/>
  <c r="FB59" i="14"/>
  <c r="CO47" i="14"/>
  <c r="ES47" i="14"/>
  <c r="CT35" i="14"/>
  <c r="EX35" i="14"/>
  <c r="CF83" i="14"/>
  <c r="EQ71" i="14"/>
  <c r="EU59" i="14"/>
  <c r="ED47" i="14"/>
  <c r="BO35" i="14"/>
  <c r="EA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DO23" i="14"/>
  <c r="FG23" i="14"/>
  <c r="EY23" i="14"/>
  <c r="EQ23" i="14"/>
  <c r="EI23" i="14"/>
  <c r="EA23" i="14"/>
  <c r="DS23" i="14"/>
  <c r="DK23" i="14"/>
  <c r="DC23" i="14"/>
  <c r="CU23" i="14"/>
  <c r="CM23" i="14"/>
  <c r="CE23" i="14"/>
  <c r="BW23" i="14"/>
  <c r="BO23" i="14"/>
  <c r="BS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FD22" i="14"/>
  <c r="EV22" i="14"/>
  <c r="EN22" i="14"/>
  <c r="EF22" i="14"/>
  <c r="DX22" i="14"/>
  <c r="DP22" i="14"/>
  <c r="DH22" i="14"/>
  <c r="CZ22" i="14"/>
  <c r="CR22" i="14"/>
  <c r="CJ22" i="14"/>
  <c r="CB22" i="14"/>
  <c r="BT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EV58" i="14"/>
  <c r="BR130" i="14"/>
  <c r="BZ130" i="14"/>
  <c r="CH130" i="14"/>
  <c r="CP130" i="14"/>
  <c r="CX130" i="14"/>
  <c r="DF130" i="14"/>
  <c r="DN130" i="14"/>
  <c r="DV130" i="14"/>
  <c r="ED130" i="14"/>
  <c r="EL130" i="14"/>
  <c r="ET130" i="14"/>
  <c r="FB130" i="14"/>
  <c r="BM118" i="14"/>
  <c r="BU118" i="14"/>
  <c r="CC118" i="14"/>
  <c r="CK118" i="14"/>
  <c r="CS118" i="14"/>
  <c r="DA118" i="14"/>
  <c r="DI118" i="14"/>
  <c r="DQ118" i="14"/>
  <c r="DY118" i="14"/>
  <c r="EG118" i="14"/>
  <c r="EO118" i="14"/>
  <c r="EW118" i="14"/>
  <c r="FE118" i="14"/>
  <c r="BQ106" i="14"/>
  <c r="BY106" i="14"/>
  <c r="CG106" i="14"/>
  <c r="CO106" i="14"/>
  <c r="CW106" i="14"/>
  <c r="DE106" i="14"/>
  <c r="DM106" i="14"/>
  <c r="DU106" i="14"/>
  <c r="EC106" i="14"/>
  <c r="EK106" i="14"/>
  <c r="ES106" i="14"/>
  <c r="FA106" i="14"/>
  <c r="BT94" i="14"/>
  <c r="CB94" i="14"/>
  <c r="CJ94" i="14"/>
  <c r="CR94" i="14"/>
  <c r="CZ94" i="14"/>
  <c r="DH94" i="14"/>
  <c r="DP94" i="14"/>
  <c r="DX94" i="14"/>
  <c r="EF94" i="14"/>
  <c r="EN94" i="14"/>
  <c r="EV94" i="14"/>
  <c r="FD94" i="14"/>
  <c r="BL94" i="14"/>
  <c r="BO82" i="14"/>
  <c r="BW82" i="14"/>
  <c r="CE82" i="14"/>
  <c r="CM82" i="14"/>
  <c r="CU82" i="14"/>
  <c r="DC82" i="14"/>
  <c r="DK82" i="14"/>
  <c r="DS82" i="14"/>
  <c r="EA82" i="14"/>
  <c r="EI82" i="14"/>
  <c r="EQ82" i="14"/>
  <c r="EY82" i="14"/>
  <c r="FG82" i="14"/>
  <c r="BQ70" i="14"/>
  <c r="BY70" i="14"/>
  <c r="CG70" i="14"/>
  <c r="CO70" i="14"/>
  <c r="CW70" i="14"/>
  <c r="DE70" i="14"/>
  <c r="DM70" i="14"/>
  <c r="DU70" i="14"/>
  <c r="EC70" i="14"/>
  <c r="EK70" i="14"/>
  <c r="ES70" i="14"/>
  <c r="FA70" i="14"/>
  <c r="BM58" i="14"/>
  <c r="BU58" i="14"/>
  <c r="CC58" i="14"/>
  <c r="CK58" i="14"/>
  <c r="CS58" i="14"/>
  <c r="DA58" i="14"/>
  <c r="DI58" i="14"/>
  <c r="DQ58" i="14"/>
  <c r="DY58" i="14"/>
  <c r="EG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S130" i="14"/>
  <c r="EE130" i="14"/>
  <c r="CL118" i="14"/>
  <c r="EX118" i="14"/>
  <c r="DN106" i="14"/>
  <c r="BU94" i="14"/>
  <c r="EG94" i="14"/>
  <c r="CN82" i="14"/>
  <c r="EZ82" i="14"/>
  <c r="DF70" i="14"/>
  <c r="BV58" i="14"/>
  <c r="EH58" i="14"/>
  <c r="ES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X106" i="14"/>
  <c r="CI46" i="14"/>
  <c r="DW46" i="14"/>
  <c r="FC46" i="14"/>
  <c r="BL46" i="14"/>
  <c r="DH34" i="14"/>
  <c r="FD34" i="14"/>
  <c r="DF106" i="14"/>
  <c r="CF82" i="14"/>
  <c r="CJ46" i="14"/>
  <c r="EN46" i="14"/>
  <c r="CK34" i="14"/>
  <c r="DQ34" i="14"/>
  <c r="CA130" i="14"/>
  <c r="EM130" i="14"/>
  <c r="CT118" i="14"/>
  <c r="FF118" i="14"/>
  <c r="DV106" i="14"/>
  <c r="CC94" i="14"/>
  <c r="EO94" i="14"/>
  <c r="CV82" i="14"/>
  <c r="DN70" i="14"/>
  <c r="CD58" i="14"/>
  <c r="EJ58" i="14"/>
  <c r="ET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H118" i="14"/>
  <c r="EZ58" i="14"/>
  <c r="DG46" i="14"/>
  <c r="CZ34" i="14"/>
  <c r="EN34" i="14"/>
  <c r="DZ58" i="14"/>
  <c r="CZ46" i="14"/>
  <c r="DA34" i="14"/>
  <c r="EW34" i="14"/>
  <c r="CI130" i="14"/>
  <c r="EU130" i="14"/>
  <c r="DB118" i="14"/>
  <c r="BR106" i="14"/>
  <c r="ED106" i="14"/>
  <c r="CK94" i="14"/>
  <c r="EW94" i="14"/>
  <c r="DD82" i="14"/>
  <c r="DV70" i="14"/>
  <c r="CL58" i="14"/>
  <c r="EL58" i="14"/>
  <c r="EU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BV118" i="14"/>
  <c r="DQ94" i="14"/>
  <c r="EJ82" i="14"/>
  <c r="CY46" i="14"/>
  <c r="EM46" i="14"/>
  <c r="CJ34" i="14"/>
  <c r="DX34" i="14"/>
  <c r="DW130" i="14"/>
  <c r="CD118" i="14"/>
  <c r="BM94" i="14"/>
  <c r="CX70" i="14"/>
  <c r="ER58" i="14"/>
  <c r="BT46" i="14"/>
  <c r="DH46" i="14"/>
  <c r="EV46" i="14"/>
  <c r="BU34" i="14"/>
  <c r="DY34" i="14"/>
  <c r="CQ130" i="14"/>
  <c r="FC130" i="14"/>
  <c r="DJ118" i="14"/>
  <c r="BZ106" i="14"/>
  <c r="EL106" i="14"/>
  <c r="CS94" i="14"/>
  <c r="FE94" i="14"/>
  <c r="DL82" i="14"/>
  <c r="BR70" i="14"/>
  <c r="ED70" i="14"/>
  <c r="CT58" i="14"/>
  <c r="EM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CP70" i="14"/>
  <c r="EQ58" i="14"/>
  <c r="CA46" i="14"/>
  <c r="DO46" i="14"/>
  <c r="BT34" i="14"/>
  <c r="EF34" i="14"/>
  <c r="BL34" i="14"/>
  <c r="DY94" i="14"/>
  <c r="ER82" i="14"/>
  <c r="BN58" i="14"/>
  <c r="CR46" i="14"/>
  <c r="EF46" i="14"/>
  <c r="CC34" i="14"/>
  <c r="EG34" i="14"/>
  <c r="CY130" i="14"/>
  <c r="DR118" i="14"/>
  <c r="CH106" i="14"/>
  <c r="ET106" i="14"/>
  <c r="DA94" i="14"/>
  <c r="DT82" i="14"/>
  <c r="BZ70" i="14"/>
  <c r="EL70" i="14"/>
  <c r="DB58" i="14"/>
  <c r="EO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DO130" i="14"/>
  <c r="BX82" i="14"/>
  <c r="FB70" i="14"/>
  <c r="CQ46" i="14"/>
  <c r="EE46" i="14"/>
  <c r="CB34" i="14"/>
  <c r="DP34" i="14"/>
  <c r="EP118" i="14"/>
  <c r="CB46" i="14"/>
  <c r="DP46" i="14"/>
  <c r="FD46" i="14"/>
  <c r="BM34" i="14"/>
  <c r="DI34" i="14"/>
  <c r="FE34" i="14"/>
  <c r="DG130" i="14"/>
  <c r="BN118" i="14"/>
  <c r="DZ118" i="14"/>
  <c r="CP106" i="14"/>
  <c r="FB106" i="14"/>
  <c r="DI94" i="14"/>
  <c r="BP82" i="14"/>
  <c r="EB82" i="14"/>
  <c r="CH70" i="14"/>
  <c r="ET70" i="14"/>
  <c r="DJ58" i="14"/>
  <c r="EP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DR58" i="14"/>
  <c r="BS46" i="14"/>
  <c r="EU46" i="14"/>
  <c r="CR34" i="14"/>
  <c r="EV34" i="14"/>
  <c r="FA58" i="14"/>
  <c r="DX46" i="14"/>
  <c r="CS34" i="14"/>
  <c r="EO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<sst xmlns="http://schemas.openxmlformats.org/spreadsheetml/2006/main" count="35835" uniqueCount="746">
  <si>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</si>
  <si>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</si>
  <si>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</si>
  <si>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</si>
  <si>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</si>
  <si>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</si>
  <si>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</si>
  <si>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</si>
  <si>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</si>
  <si>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</si>
  <si>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</si>
  <si>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</si>
  <si>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</si>
  <si>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</si>
  <si>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</si>
  <si>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</si>
  <si>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</si>
  <si>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</si>
  <si>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</si>
  <si>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</si>
  <si>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</si>
  <si>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</si>
  <si>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</si>
  <si>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</si>
  <si>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</si>
  <si>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</si>
  <si>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</si>
  <si>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</si>
  <si>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</si>
  <si>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</si>
  <si>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</si>
  <si>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</si>
  <si>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</si>
  <si>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</si>
  <si>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</si>
  <si>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</si>
  <si>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</si>
  <si>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</si>
  <si>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</si>
  <si>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</si>
  <si>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</si>
  <si>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</si>
  <si>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</si>
  <si>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</si>
  <si>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</si>
  <si>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</si>
  <si>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</si>
  <si>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</si>
  <si>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</si>
  <si>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</si>
  <si>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</si>
  <si>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</si>
  <si>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</si>
  <si>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</si>
  <si>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</si>
  <si>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</si>
  <si>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</si>
  <si>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</si>
  <si>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</si>
  <si>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</si>
  <si>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</si>
  <si>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</si>
  <si>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</si>
  <si>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</si>
  <si>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</si>
  <si>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</si>
  <si>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</si>
  <si>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</si>
  <si>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</si>
  <si>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</si>
  <si>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</si>
  <si>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</si>
  <si>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</si>
  <si>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</si>
  <si>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</si>
  <si>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</si>
  <si>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</si>
  <si>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</si>
  <si>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</si>
  <si>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</si>
  <si>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</si>
  <si>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</si>
  <si>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</si>
  <si>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</si>
  <si>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</si>
  <si>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</si>
  <si>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</si>
  <si>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</si>
  <si>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</si>
  <si>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</si>
  <si>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</si>
  <si>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</si>
  <si>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</si>
  <si>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</si>
  <si>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</si>
  <si>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</si>
  <si>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</si>
  <si>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</si>
  <si>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</si>
  <si>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</si>
  <si>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</si>
  <si>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</si>
  <si>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</si>
  <si>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</si>
  <si>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</si>
  <si>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Tehama MHP</t>
  </si>
  <si>
    <t>Plan 2</t>
  </si>
  <si>
    <t>Trinity MHP</t>
  </si>
  <si>
    <t>Plan 3</t>
  </si>
  <si>
    <t>Tulare MHP</t>
  </si>
  <si>
    <t>Plan 4</t>
  </si>
  <si>
    <t>Tuolumne MHP</t>
  </si>
  <si>
    <t>Plan 5</t>
  </si>
  <si>
    <t>Ventura MHP</t>
  </si>
  <si>
    <t>Plan 6</t>
  </si>
  <si>
    <t>Yolo MHP</t>
  </si>
  <si>
    <t>Plan 7</t>
  </si>
  <si>
    <t>Plan 8</t>
  </si>
  <si>
    <t>Plan 9</t>
  </si>
  <si>
    <t>Plan 10</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</si>
  <si>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</si>
  <si>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</si>
  <si>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</si>
  <si>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</si>
  <si>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</si>
  <si>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</si>
  <si>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</si>
  <si>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</si>
  <si>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</si>
  <si>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</si>
  <si>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</si>
  <si>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</si>
  <si>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</si>
  <si>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</si>
  <si>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</si>
  <si>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</si>
  <si>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</si>
  <si>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</si>
  <si>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</si>
  <si>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</si>
  <si>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</si>
  <si>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</si>
  <si>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</si>
  <si>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</si>
  <si>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</si>
  <si>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</si>
  <si>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</si>
  <si>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</si>
  <si>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</si>
  <si>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</si>
  <si>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</si>
  <si>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</si>
  <si>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</si>
  <si>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Tehama MHP; Trinity MHP; Tulare MHP; Tuolumne MHP; Ventura MHP; Yolo MHP;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</si>
  <si>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</si>
  <si>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</si>
  <si>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</si>
  <si>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</si>
  <si>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</si>
  <si>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</si>
  <si>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</si>
  <si>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</si>
  <si>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</si>
  <si>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</si>
  <si>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</si>
  <si>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</si>
  <si>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</si>
  <si>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</si>
  <si>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</si>
  <si>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</si>
  <si>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</si>
  <si>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</si>
  <si>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</si>
  <si>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</si>
  <si>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</si>
  <si>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</si>
  <si>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</si>
  <si>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</si>
  <si>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</si>
  <si>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</si>
  <si>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</si>
  <si>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</si>
  <si>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</si>
  <si>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</si>
  <si>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</si>
  <si>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</si>
  <si>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</si>
  <si>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</si>
  <si>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</si>
  <si>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</si>
  <si>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</si>
  <si>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</si>
  <si>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</si>
  <si>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</si>
  <si>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</si>
  <si>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</si>
  <si>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</si>
  <si>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</si>
  <si>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</si>
  <si>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</si>
  <si>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</si>
  <si>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</si>
  <si>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</si>
  <si>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</si>
  <si>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</si>
  <si>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</si>
  <si>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</si>
  <si>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</si>
  <si>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</si>
  <si>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</si>
  <si>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</si>
  <si>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</si>
  <si>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</si>
  <si>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</si>
  <si>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</si>
  <si>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</si>
  <si>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</si>
  <si>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</si>
  <si>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</si>
  <si>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</si>
  <si>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</si>
  <si>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</si>
  <si>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</si>
  <si>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</si>
  <si>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</si>
  <si>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</si>
  <si>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</si>
  <si>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</si>
  <si>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</si>
  <si>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</si>
  <si>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</si>
  <si>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</si>
  <si>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</si>
  <si>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</si>
  <si>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</si>
  <si>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</si>
  <si>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</si>
  <si>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</si>
  <si>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</si>
  <si>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</si>
  <si>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</si>
  <si>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</si>
  <si>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</si>
  <si>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</si>
  <si>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</si>
  <si>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</si>
  <si>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</si>
  <si>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</si>
  <si>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</si>
  <si>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</si>
  <si>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</si>
  <si>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</si>
  <si>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</si>
  <si>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</si>
  <si>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</si>
  <si>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</si>
  <si>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</si>
  <si>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</si>
  <si>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</si>
  <si>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</si>
  <si>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</si>
  <si>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</si>
  <si>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</si>
  <si>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</si>
  <si>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</si>
  <si>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</si>
  <si>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</si>
  <si>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</si>
  <si>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</si>
  <si>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</si>
  <si>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</si>
  <si>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</si>
  <si>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</si>
  <si>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</si>
  <si>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</si>
  <si>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</si>
  <si>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</si>
  <si>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</si>
  <si>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</si>
  <si>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</si>
  <si>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</si>
  <si>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</si>
  <si>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</si>
  <si>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</si>
  <si>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</si>
  <si>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</si>
  <si>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</si>
  <si>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</si>
  <si>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</si>
  <si>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</si>
  <si>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</si>
  <si>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</si>
  <si>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</si>
  <si>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</si>
  <si>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</si>
  <si>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</si>
  <si>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</si>
  <si>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</si>
  <si>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</si>
  <si>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</si>
  <si>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</si>
  <si>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</si>
  <si>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</si>
  <si>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</si>
  <si>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</si>
  <si>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</si>
  <si>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</si>
  <si>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</si>
  <si>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</si>
  <si>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</si>
  <si>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</si>
  <si>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</si>
  <si>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</si>
  <si>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</si>
  <si>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</si>
  <si>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</si>
  <si>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</si>
  <si>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</si>
  <si>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</si>
  <si>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</si>
  <si>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</si>
  <si>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</si>
  <si>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Language Capabilities: Contract
IHCP: Contract/Good-faith effort to contract; 
274 File;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</si>
  <si>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</si>
  <si>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</si>
  <si>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</si>
  <si>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</si>
  <si>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</si>
  <si>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</si>
  <si>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</si>
  <si>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</si>
  <si>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</si>
  <si>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</si>
  <si>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</si>
  <si>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</si>
  <si>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</si>
  <si>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</si>
  <si>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</si>
  <si>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</si>
  <si>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</si>
  <si>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</si>
  <si>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</si>
  <si>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</si>
  <si>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</si>
  <si>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</si>
  <si>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</si>
  <si>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</si>
  <si>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</si>
  <si>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</si>
  <si>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</si>
  <si>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</si>
  <si>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</si>
  <si>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</si>
  <si>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</si>
  <si>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</si>
  <si>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</si>
  <si>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</si>
  <si>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</si>
  <si>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</si>
  <si>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</si>
  <si>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Tehama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</si>
  <si>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</si>
  <si>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</si>
  <si>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</si>
  <si>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</si>
  <si>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</si>
  <si>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</si>
  <si>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</si>
  <si>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</si>
  <si>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</si>
  <si>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</si>
  <si>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</si>
  <si>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</si>
  <si>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</si>
  <si>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</si>
  <si>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</si>
  <si>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</si>
  <si>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</si>
  <si>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</si>
  <si>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</si>
  <si>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</si>
  <si>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</si>
  <si>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</si>
  <si>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</si>
  <si>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</si>
  <si>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</si>
  <si>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</si>
  <si>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</si>
  <si>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</si>
  <si>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</si>
  <si>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</si>
  <si>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</si>
  <si>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</si>
  <si>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</si>
  <si>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</si>
  <si>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</si>
  <si>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</si>
  <si>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</si>
  <si>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</si>
  <si>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</si>
  <si>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</si>
  <si>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</si>
  <si>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</si>
  <si>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</si>
  <si>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</si>
  <si>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</si>
  <si>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</si>
  <si>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</si>
  <si>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</si>
  <si>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</si>
  <si>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</si>
  <si>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</si>
  <si>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</si>
  <si>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</si>
  <si>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</si>
  <si>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</si>
  <si>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</si>
  <si>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</si>
  <si>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</si>
  <si>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</si>
  <si>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</si>
  <si>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</si>
  <si>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</si>
  <si>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</si>
  <si>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</si>
  <si>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</si>
  <si>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</si>
  <si>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</si>
  <si>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</si>
  <si>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</si>
  <si>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</si>
  <si>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</si>
  <si>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</si>
  <si>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</si>
  <si>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</si>
  <si>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</si>
  <si>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</si>
  <si>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</si>
  <si>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</si>
  <si>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</si>
  <si>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</si>
  <si>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</si>
  <si>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</si>
  <si>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</si>
  <si>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</si>
  <si>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</si>
  <si>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</si>
  <si>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 xml:space="preserve">274 File; 
Language Capabilities: Contract
IHCP: Contract/Good-faith effort to contract; 
</t>
  </si>
  <si>
    <t>Trinity MHP is required to submit a plan of correction within 30 days to address each deficiency, which is subject to DHCS approval.</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</si>
  <si>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</si>
  <si>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Tulare MHP is required to submit a plan of correction within 30 days to address each deficiency, which is subject to DHCS approval.</t>
  </si>
  <si>
    <t>Tuolumne MHP is required to submit a plan of correction within 30 days to address each deficiency, which is subject to DHCS approval.</t>
  </si>
  <si>
    <t>Ventura MHP is required to submit a plan of correction within 30 days to address each deficiency, which is subject to DHCS approval.</t>
  </si>
  <si>
    <t>Plan provider directory review</t>
  </si>
  <si>
    <t>Yolo MHP is required to submit a plan of correction within 30 days to address each deficiency, which is subject to DHCS approval.</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</si>
  <si>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</si>
  <si>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</si>
  <si>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</si>
  <si>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</si>
  <si>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</si>
  <si>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</si>
  <si>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</si>
  <si>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</si>
  <si>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</si>
  <si>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</si>
  <si>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</si>
  <si>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</si>
  <si>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</si>
  <si>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</si>
  <si>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</si>
  <si>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</si>
  <si>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</si>
  <si>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</si>
  <si>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</si>
  <si>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</si>
  <si>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</si>
  <si>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</si>
  <si>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</si>
  <si>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</si>
  <si>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</si>
  <si>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</si>
  <si>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</si>
  <si>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</si>
  <si>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</si>
  <si>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</si>
  <si>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</si>
  <si>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</si>
  <si>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</si>
  <si>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</si>
  <si>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Tehama MHP does not meet the availability of services for capacity and composition. DHCS analyzed the 274 file submitted by the Plan to determine compliance.  
Tehama MHP does not meet the availability of services for timely access due to submitting inaccurate data. DHCS was unable to analyze and determine compliance.</t>
  </si>
  <si>
    <t>Trinity MHP does not meet the availability of services for timely access. DHCS analyzed the Timely Access Data Tool submitted by the Plan to determine compliance.</t>
  </si>
  <si>
    <t>Tulare MHP does not meet the availability of services for capacity and composition. DHCS analyzed the 274 file submitted by the Plan to determine compliance.  
Tulare MHP does not meet the availability of services for timely access due to submitting inaccurate data. DHCS was unable to analyze and determine compliance.</t>
  </si>
  <si>
    <t>Tuolumne MHP does not meet the availability of services for capacity and composition. DHCS analyzed the 274 file submitted by the Plan to determine compliance.  
Tuolumne MHP does not meet the availability of services for timely access due to submitting inaccurate data. DHCS was unable to analyze and determine compliance.</t>
  </si>
  <si>
    <t>Ventura MHP does not meet the availability of services for capacity and composition. DHCS analyzed the 274 file submitted by the Plan to determine compliance.  
Ventura MHP does not meet the availability of services for timely access due to submitting inaccurate data. DHCS was unable to analyze and determine compliance.</t>
  </si>
  <si>
    <t>Yolo MHP does not meet the availability of services for timely access. DHCS analyzed the Timely Access Data Tool submitted by the Plan to determine compliance.</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</si>
  <si>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</si>
  <si>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</si>
  <si>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</si>
  <si>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</si>
  <si>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</si>
  <si>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</si>
  <si>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</si>
  <si>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</si>
  <si>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</si>
  <si>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</si>
  <si>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</si>
  <si>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</si>
  <si>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</si>
  <si>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</si>
  <si>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</si>
  <si>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</si>
  <si>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</si>
  <si>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</si>
  <si>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</si>
  <si>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</si>
  <si>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</si>
  <si>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</si>
  <si>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</si>
  <si>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</si>
  <si>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</si>
  <si>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</si>
  <si>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</si>
  <si>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</si>
  <si>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</si>
  <si>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</si>
  <si>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</si>
  <si>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</si>
  <si>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</si>
  <si>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</si>
  <si>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</si>
  <si>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</si>
  <si>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</si>
  <si>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</si>
  <si>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</si>
  <si>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</si>
  <si>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</si>
  <si>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</si>
  <si>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</si>
  <si>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</si>
  <si>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</si>
  <si>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</si>
  <si>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</si>
  <si>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</si>
  <si>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</si>
  <si>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</si>
  <si>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</si>
  <si>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</si>
  <si>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</si>
  <si>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</si>
  <si>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</si>
  <si>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</si>
  <si>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</si>
  <si>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</si>
  <si>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</si>
  <si>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</si>
  <si>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</si>
  <si>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</si>
  <si>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</si>
  <si>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</si>
  <si>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</si>
  <si>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</si>
  <si>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</si>
  <si>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</si>
  <si>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</si>
  <si>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</si>
  <si>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</si>
  <si>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</si>
  <si>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</si>
  <si>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</si>
  <si>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</si>
  <si>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</si>
  <si>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</si>
  <si>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</si>
  <si>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</si>
  <si>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</si>
  <si>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</si>
  <si>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</si>
  <si>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</si>
  <si>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</si>
  <si>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</si>
  <si>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</si>
  <si>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</si>
  <si>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</si>
  <si>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</si>
  <si>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</si>
  <si>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</si>
  <si>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</si>
  <si>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</si>
  <si>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</si>
  <si>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</si>
  <si>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</si>
  <si>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</si>
  <si>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</si>
  <si>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</si>
  <si>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</si>
  <si>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</si>
  <si>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</si>
  <si>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</si>
  <si>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</si>
  <si>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</si>
  <si>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</si>
  <si>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</si>
  <si>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</si>
  <si>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</si>
  <si>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</si>
  <si>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</si>
  <si>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</si>
  <si>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</si>
  <si>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</si>
  <si>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</si>
  <si>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</si>
  <si>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</si>
  <si>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</si>
  <si>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</si>
  <si>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</si>
  <si>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</si>
  <si>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</si>
  <si>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</si>
  <si>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</si>
  <si>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</si>
  <si>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</si>
  <si>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</si>
  <si>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</si>
  <si>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</si>
  <si>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</si>
  <si>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</si>
  <si>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</si>
  <si>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</si>
  <si>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</si>
  <si>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</si>
  <si>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</si>
  <si>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</si>
  <si>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</si>
  <si>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</si>
  <si>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</si>
  <si>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</si>
  <si>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</si>
  <si>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</si>
  <si>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</si>
  <si>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</si>
  <si>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</si>
  <si>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</si>
  <si>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</si>
  <si>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Yes, the plan complies on all standards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</si>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</sst>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80" zoomScaleNormal="80" workbookViewId="0">
      <pane xSplit="4" ySplit="11" topLeftCell="E12" activePane="bottomRight" state="frozen"/>
      <selection pane="bottomRight" activeCell="H21" sqref="H21"/>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information'!E30="","[Plan 6]",'I_State and program information'!E30)</f>
        <v>Yolo MHP</v>
      </c>
    </row>
    <row r="5" spans="1:104" ht="57">
      <c r="A5" s="16" t="s">
        <v>337</v>
      </c>
      <c r="B5" s="82" t="s">
        <v>338</v>
      </c>
      <c r="C5" s="15" t="s">
        <v>339</v>
      </c>
      <c r="D5" s="56" t="s">
        <v>340</v>
      </c>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c r="H12" s="49"/>
      <c r="I12" s="49"/>
      <c r="J12" s="49"/>
      <c r="K12" s="49" t="s">
        <v>348</v>
      </c>
      <c r="L12" s="49" t="s">
        <v>348</v>
      </c>
      <c r="M12" s="49" t="s">
        <v>348</v>
      </c>
      <c r="N12" s="49" t="s">
        <v>348</v>
      </c>
      <c r="O12" s="49"/>
      <c r="P12" s="49"/>
      <c r="Q12" s="49" t="s">
        <v>348</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350</v>
      </c>
      <c r="B15" s="9" t="s">
        <v>351</v>
      </c>
      <c r="C15" s="211" t="s">
        <v>352</v>
      </c>
      <c r="D15" s="132" t="s">
        <v>84</v>
      </c>
      <c r="E15" s="238"/>
      <c r="F15" s="49"/>
      <c r="G15" s="49"/>
      <c r="H15" s="49"/>
      <c r="I15" s="49"/>
      <c r="J15" s="49"/>
      <c r="K15" s="49" t="s">
        <v>320</v>
      </c>
      <c r="L15" s="49" t="s">
        <v>320</v>
      </c>
      <c r="M15" s="49" t="s">
        <v>320</v>
      </c>
      <c r="N15" s="49" t="s">
        <v>320</v>
      </c>
      <c r="O15" s="49"/>
      <c r="P15" s="49"/>
      <c r="Q15" s="49" t="s">
        <v>447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353</v>
      </c>
      <c r="B16" s="9" t="s">
        <v>354</v>
      </c>
      <c r="C16" s="276" t="s">
        <v>355</v>
      </c>
      <c r="D16" s="132" t="s">
        <v>58</v>
      </c>
      <c r="E16" s="238"/>
      <c r="F16" s="49"/>
      <c r="G16" s="49"/>
      <c r="H16" s="49"/>
      <c r="I16" s="49"/>
      <c r="J16" s="49"/>
      <c r="K16" s="49" t="s">
        <v>356</v>
      </c>
      <c r="L16" s="49" t="s">
        <v>356</v>
      </c>
      <c r="M16" s="49" t="s">
        <v>356</v>
      </c>
      <c r="N16" s="49" t="s">
        <v>356</v>
      </c>
      <c r="O16" s="49"/>
      <c r="P16" s="49"/>
      <c r="Q16" s="49" t="s">
        <v>356</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357</v>
      </c>
      <c r="B17" s="9" t="s">
        <v>358</v>
      </c>
      <c r="C17" s="15" t="s">
        <v>359</v>
      </c>
      <c r="D17" s="132" t="s">
        <v>58</v>
      </c>
      <c r="E17" s="238"/>
      <c r="F17" s="49"/>
      <c r="G17" s="49"/>
      <c r="H17" s="49"/>
      <c r="I17" s="49"/>
      <c r="J17" s="49"/>
      <c r="K17" s="49" t="s">
        <v>454</v>
      </c>
      <c r="L17" s="49" t="s">
        <v>454</v>
      </c>
      <c r="M17" s="49" t="s">
        <v>454</v>
      </c>
      <c r="N17" s="49" t="s">
        <v>454</v>
      </c>
      <c r="O17" s="49"/>
      <c r="P17" s="49"/>
      <c r="Q17" s="49" t="s">
        <v>454</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361</v>
      </c>
      <c r="B18" s="9" t="s">
        <v>362</v>
      </c>
      <c r="C18" s="9" t="s">
        <v>363</v>
      </c>
      <c r="D18" s="132" t="s">
        <v>58</v>
      </c>
      <c r="E18" s="238"/>
      <c r="F18" s="49"/>
      <c r="G18" s="49"/>
      <c r="H18" s="49"/>
      <c r="I18" s="49"/>
      <c r="J18" s="49"/>
      <c r="K18" s="49" t="s">
        <v>365</v>
      </c>
      <c r="L18" s="49" t="s">
        <v>365</v>
      </c>
      <c r="M18" s="49" t="s">
        <v>365</v>
      </c>
      <c r="N18" s="49" t="s">
        <v>365</v>
      </c>
      <c r="O18" s="49"/>
      <c r="P18" s="49"/>
      <c r="Q18" s="49" t="s">
        <v>449</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c r="H19" s="52"/>
      <c r="I19" s="52"/>
      <c r="J19" s="52"/>
      <c r="K19" s="52">
        <v>45880</v>
      </c>
      <c r="L19" s="52">
        <v>45880</v>
      </c>
      <c r="M19" s="52">
        <v>45880</v>
      </c>
      <c r="N19" s="52">
        <v>45880</v>
      </c>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c r="H20" s="51"/>
      <c r="I20" s="51"/>
      <c r="J20" s="51"/>
      <c r="K20" s="51" t="s">
        <v>155</v>
      </c>
      <c r="L20" s="51" t="s">
        <v>155</v>
      </c>
      <c r="M20" s="51" t="s">
        <v>155</v>
      </c>
      <c r="N20" s="51" t="s">
        <v>155</v>
      </c>
      <c r="O20" s="51"/>
      <c r="P20" s="51"/>
      <c r="Q20" s="51" t="s">
        <v>155</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c r="H21" s="49"/>
      <c r="I21" s="49"/>
      <c r="J21" s="49"/>
      <c r="K21" s="49" t="s">
        <v>55</v>
      </c>
      <c r="L21" s="49" t="s">
        <v>55</v>
      </c>
      <c r="M21" s="49" t="s">
        <v>55</v>
      </c>
      <c r="N21" s="49" t="s">
        <v>55</v>
      </c>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c r="H22" s="49"/>
      <c r="I22" s="49"/>
      <c r="J22" s="49"/>
      <c r="K22" s="49" t="s">
        <v>55</v>
      </c>
      <c r="L22" s="49" t="s">
        <v>55</v>
      </c>
      <c r="M22" s="49" t="s">
        <v>55</v>
      </c>
      <c r="N22" s="49" t="s">
        <v>55</v>
      </c>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G22" activePane="bottomRight" state="frozen"/>
      <selection pane="bottomRight" activeCell="G22"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information'!E31="","[Plan 7]",'I_State and program information'!E31)</f>
        <v>[Plan 7]</v>
      </c>
    </row>
    <row r="5" spans="1:104" ht="57">
      <c r="A5" s="16" t="s">
        <v>337</v>
      </c>
      <c r="B5" s="82" t="s">
        <v>338</v>
      </c>
      <c r="C5" s="15" t="s">
        <v>339</v>
      </c>
      <c r="D5" s="56"/>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350</v>
      </c>
      <c r="B15" s="9" t="s">
        <v>351</v>
      </c>
      <c r="C15" s="211" t="s">
        <v>352</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c r="A16" s="16" t="s">
        <v>353</v>
      </c>
      <c r="B16" s="9" t="s">
        <v>354</v>
      </c>
      <c r="C16" s="276" t="s">
        <v>355</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357</v>
      </c>
      <c r="B17" s="9" t="s">
        <v>358</v>
      </c>
      <c r="C17" s="15" t="s">
        <v>359</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361</v>
      </c>
      <c r="B18" s="9" t="s">
        <v>362</v>
      </c>
      <c r="C18" s="9" t="s">
        <v>363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F18" activePane="bottomRight" state="frozen"/>
      <selection pane="bottomRight" activeCell="F18" sqref="F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information'!E32="","[Plan 8]",'I_State and program information'!E32)</f>
        <v>[Plan 8]</v>
      </c>
    </row>
    <row r="5" spans="1:104" ht="57">
      <c r="A5" s="16" t="s">
        <v>337</v>
      </c>
      <c r="B5" s="82" t="s">
        <v>338</v>
      </c>
      <c r="C5" s="15" t="s">
        <v>339</v>
      </c>
      <c r="D5" s="56"/>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350</v>
      </c>
      <c r="B15" s="9" t="s">
        <v>351</v>
      </c>
      <c r="C15" s="211" t="s">
        <v>352</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c r="A16" s="16" t="s">
        <v>353</v>
      </c>
      <c r="B16" s="9" t="s">
        <v>354</v>
      </c>
      <c r="C16" s="276" t="s">
        <v>355</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357</v>
      </c>
      <c r="B17" s="9" t="s">
        <v>358</v>
      </c>
      <c r="C17" s="15" t="s">
        <v>359</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361</v>
      </c>
      <c r="B18" s="9" t="s">
        <v>362</v>
      </c>
      <c r="C18" s="9" t="s">
        <v>363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P15" activePane="bottomRight" state="frozen"/>
      <selection pane="bottomRight" activeCell="P15" sqref="P15:Q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information'!E33="","[Plan 9]",'I_State and program information'!E33)</f>
        <v>[Plan 9]</v>
      </c>
    </row>
    <row r="5" spans="1:104" ht="57">
      <c r="A5" s="16" t="s">
        <v>337</v>
      </c>
      <c r="B5" s="82" t="s">
        <v>338</v>
      </c>
      <c r="C5" s="15" t="s">
        <v>339</v>
      </c>
      <c r="D5" s="56"/>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350</v>
      </c>
      <c r="B15" s="9" t="s">
        <v>351</v>
      </c>
      <c r="C15" s="211" t="s">
        <v>352</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c r="A16" s="16" t="s">
        <v>353</v>
      </c>
      <c r="B16" s="9" t="s">
        <v>354</v>
      </c>
      <c r="C16" s="276" t="s">
        <v>355</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357</v>
      </c>
      <c r="B17" s="9" t="s">
        <v>358</v>
      </c>
      <c r="C17" s="15" t="s">
        <v>359</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361</v>
      </c>
      <c r="B18" s="9" t="s">
        <v>362</v>
      </c>
      <c r="C18" s="9" t="s">
        <v>363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154</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P22" activePane="bottomRight" state="frozen"/>
      <selection pane="bottomRight" activeCell="P22" sqref="P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information'!E34="","[Plan 10]",'I_State and program information'!E34)</f>
        <v>[Plan 10]</v>
      </c>
    </row>
    <row r="5" spans="1:104" ht="57">
      <c r="A5" s="16" t="s">
        <v>337</v>
      </c>
      <c r="B5" s="82" t="s">
        <v>338</v>
      </c>
      <c r="C5" s="15" t="s">
        <v>339</v>
      </c>
      <c r="D5" s="56"/>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350</v>
      </c>
      <c r="B15" s="9" t="s">
        <v>351</v>
      </c>
      <c r="C15" s="211" t="s">
        <v>352</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c r="A16" s="16" t="s">
        <v>353</v>
      </c>
      <c r="B16" s="9" t="s">
        <v>354</v>
      </c>
      <c r="C16" s="276" t="s">
        <v>355</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357</v>
      </c>
      <c r="B17" s="9" t="s">
        <v>358</v>
      </c>
      <c r="C17" s="15" t="s">
        <v>359</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361</v>
      </c>
      <c r="B18" s="9" t="s">
        <v>362</v>
      </c>
      <c r="C18" s="9" t="s">
        <v>363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154</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7" activePane="bottomRight" state="frozen"/>
      <selection pane="bottomRight" activeCell="G10" sqref="G10"/>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456</v>
      </c>
      <c r="F1" s="180" t="s">
        <v>457</v>
      </c>
      <c r="G1" s="180" t="s">
        <v>458</v>
      </c>
      <c r="H1" s="180" t="s">
        <v>459</v>
      </c>
      <c r="I1" s="180" t="s">
        <v>460</v>
      </c>
      <c r="J1" s="180" t="s">
        <v>461</v>
      </c>
      <c r="K1" s="180" t="s">
        <v>462</v>
      </c>
      <c r="L1" s="180" t="s">
        <v>463</v>
      </c>
      <c r="M1" s="180" t="s">
        <v>464</v>
      </c>
      <c r="N1" s="180" t="s">
        <v>465</v>
      </c>
    </row>
    <row r="2" spans="1:14" s="76" customFormat="1" ht="64.900000000000006" customHeight="1">
      <c r="A2" s="306" t="s">
        <v>334</v>
      </c>
      <c r="B2" s="306"/>
      <c r="C2" s="74"/>
      <c r="D2" s="75"/>
      <c r="E2" s="269" t="s">
        <v>103</v>
      </c>
      <c r="F2" s="199" t="s">
        <v>106</v>
      </c>
      <c r="G2" s="199" t="s">
        <v>108</v>
      </c>
      <c r="H2" s="199" t="s">
        <v>110</v>
      </c>
      <c r="I2" s="199" t="s">
        <v>112</v>
      </c>
      <c r="J2" s="199" t="s">
        <v>114</v>
      </c>
      <c r="K2" s="199" t="s">
        <v>116</v>
      </c>
      <c r="L2" s="199" t="s">
        <v>117</v>
      </c>
      <c r="M2" s="199" t="s">
        <v>118</v>
      </c>
      <c r="N2" s="199" t="s">
        <v>119</v>
      </c>
    </row>
    <row r="3" spans="1:14" ht="28.5" customHeight="1">
      <c r="A3" s="24" t="s">
        <v>466</v>
      </c>
      <c r="B3" s="24"/>
      <c r="C3" s="24"/>
      <c r="D3" s="1"/>
      <c r="E3" s="2"/>
      <c r="F3" s="2"/>
      <c r="G3" s="2"/>
      <c r="H3" s="2"/>
      <c r="I3" s="2"/>
      <c r="J3" s="2"/>
      <c r="K3" s="2"/>
      <c r="L3" s="2"/>
    </row>
    <row r="4" spans="1:14" ht="40.15" customHeight="1">
      <c r="A4" s="307" t="s">
        <v>467</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Tehama MHP</v>
      </c>
      <c r="F5" s="59" t="str">
        <f>IF('I_State and program information'!$E$26&lt;&gt;"",'I_State and program information'!$E$26,"[Plan 2]")</f>
        <v>Trinity MHP</v>
      </c>
      <c r="G5" s="59" t="str">
        <f>IF('I_State and program information'!$E$27&lt;&gt;"",'I_State and program information'!$E$27,"[Plan 3]")</f>
        <v>Tulare MHP</v>
      </c>
      <c r="H5" s="59" t="str">
        <f>IF('I_State and program information'!$E$28&lt;&gt;"",'I_State and program information'!$E$28,"[Plan 4]")</f>
        <v>Tuolumne MHP</v>
      </c>
      <c r="I5" s="59" t="str">
        <f>IF('I_State and program information'!$E$29&lt;&gt;"",'I_State and program information'!$E$29,"[Plan 5]")</f>
        <v>Ventura MHP</v>
      </c>
      <c r="J5" s="59" t="str">
        <f>IF('I_State and program information'!$E$30&lt;&gt;"",'I_State and program information'!$E$30,"[Plan 6]")</f>
        <v>Yolo MHP</v>
      </c>
      <c r="K5" s="59" t="str">
        <f>IF('I_State and program information'!$E$31&lt;&gt;"",'I_State and program information'!$E$31,"[Plan 7]")</f>
        <v>[Plan 7]</v>
      </c>
      <c r="L5" s="59" t="str">
        <f>IF('I_State and program information'!$E$32&lt;&gt;"",'I_State and program information'!$E$32,"[Plan 8]")</f>
        <v>[Plan 8]</v>
      </c>
      <c r="M5" s="59" t="str">
        <f>IF('I_State and program information'!$E$33&lt;&gt;"",'I_State and program information'!$E$33,"[Plan 9]")</f>
        <v>[Plan 9]</v>
      </c>
      <c r="N5" s="59" t="str">
        <f>IF('I_State and program information'!$E$34&lt;&gt;"",'I_State and program information'!$E$34,"[Plan 10]")</f>
        <v>[Plan 10]</v>
      </c>
    </row>
    <row r="6" spans="1:14" ht="61.15" customHeight="1">
      <c r="A6" s="16" t="s">
        <v>468</v>
      </c>
      <c r="B6" s="9" t="s">
        <v>469</v>
      </c>
      <c r="C6" s="15" t="s">
        <v>470</v>
      </c>
      <c r="D6" s="15" t="s">
        <v>84</v>
      </c>
      <c r="E6" s="88" t="s">
        <v>471</v>
      </c>
      <c r="F6" s="60" t="s">
        <v>471</v>
      </c>
      <c r="G6" s="60" t="s">
        <v>471</v>
      </c>
      <c r="H6" s="60" t="s">
        <v>471</v>
      </c>
      <c r="I6" s="60" t="s">
        <v>471</v>
      </c>
      <c r="J6" s="60" t="s">
        <v>471</v>
      </c>
      <c r="K6" s="60"/>
      <c r="L6" s="60"/>
      <c r="M6" s="60"/>
      <c r="N6" s="60"/>
    </row>
    <row r="7" spans="1:14" ht="32.450000000000003" customHeight="1">
      <c r="A7" s="309" t="s">
        <v>472</v>
      </c>
      <c r="B7" s="309"/>
      <c r="C7" s="310"/>
      <c r="D7" s="158" t="s">
        <v>163</v>
      </c>
      <c r="E7" s="202" t="s">
        <v>164</v>
      </c>
      <c r="F7" s="203" t="s">
        <v>164</v>
      </c>
      <c r="G7" s="203" t="s">
        <v>164</v>
      </c>
      <c r="H7" s="203" t="s">
        <v>164</v>
      </c>
      <c r="I7" s="203" t="s">
        <v>164</v>
      </c>
      <c r="J7" s="203" t="s">
        <v>164</v>
      </c>
      <c r="K7" s="203" t="s">
        <v>164</v>
      </c>
      <c r="L7" s="203" t="s">
        <v>164</v>
      </c>
      <c r="M7" s="203" t="s">
        <v>164</v>
      </c>
      <c r="N7" s="203" t="s">
        <v>164</v>
      </c>
    </row>
    <row r="8" spans="1:14" ht="56.25">
      <c r="A8" s="16" t="s">
        <v>473</v>
      </c>
      <c r="B8" s="9" t="s">
        <v>474</v>
      </c>
      <c r="C8" s="15" t="s">
        <v>475</v>
      </c>
      <c r="D8" s="15" t="s">
        <v>96</v>
      </c>
      <c r="E8" s="56" t="s">
        <v>476</v>
      </c>
      <c r="F8" s="60"/>
      <c r="G8" s="60" t="s">
        <v>476</v>
      </c>
      <c r="H8" s="60" t="s">
        <v>476</v>
      </c>
      <c r="I8" s="60" t="s">
        <v>476</v>
      </c>
      <c r="J8" s="60"/>
      <c r="K8" s="60"/>
      <c r="L8" s="60"/>
      <c r="M8" s="60"/>
      <c r="N8" s="60"/>
    </row>
    <row r="9" spans="1:14" ht="85.5">
      <c r="A9" s="16" t="s">
        <v>477</v>
      </c>
      <c r="B9" s="9" t="s">
        <v>478</v>
      </c>
      <c r="C9" s="15" t="s">
        <v>475</v>
      </c>
      <c r="D9" s="15" t="s">
        <v>96</v>
      </c>
      <c r="E9" s="56" t="s">
        <v>479</v>
      </c>
      <c r="F9" s="60" t="s">
        <v>479</v>
      </c>
      <c r="G9" s="60" t="s">
        <v>479</v>
      </c>
      <c r="H9" s="60" t="s">
        <v>479</v>
      </c>
      <c r="I9" s="60" t="s">
        <v>479</v>
      </c>
      <c r="J9" s="60" t="s">
        <v>479</v>
      </c>
      <c r="K9" s="60"/>
      <c r="L9" s="60"/>
      <c r="M9" s="60"/>
      <c r="N9" s="60"/>
    </row>
    <row r="10" spans="1:14" ht="57.75">
      <c r="A10" s="16" t="s">
        <v>480</v>
      </c>
      <c r="B10" s="9" t="s">
        <v>481</v>
      </c>
      <c r="C10" s="15" t="s">
        <v>475</v>
      </c>
      <c r="D10" s="15" t="s">
        <v>96</v>
      </c>
      <c r="E10" s="56"/>
      <c r="F10" s="60"/>
      <c r="G10" s="60"/>
      <c r="H10" s="60"/>
      <c r="I10" s="60"/>
      <c r="J10" s="60"/>
      <c r="K10" s="60"/>
      <c r="L10" s="60"/>
      <c r="M10" s="60"/>
      <c r="N10" s="60"/>
    </row>
    <row r="11" spans="1:14" ht="42" customHeight="1">
      <c r="B11" s="24" t="s">
        <v>482</v>
      </c>
      <c r="C11" s="24"/>
    </row>
    <row r="12" spans="1:14" ht="99.75">
      <c r="A12" s="16" t="s">
        <v>483</v>
      </c>
      <c r="B12" s="9" t="s">
        <v>482</v>
      </c>
      <c r="C12" s="15" t="s">
        <v>484</v>
      </c>
      <c r="D12" s="15" t="s">
        <v>58</v>
      </c>
      <c r="E12" s="56" t="s">
        <v>485</v>
      </c>
      <c r="F12" s="60" t="s">
        <v>485</v>
      </c>
      <c r="G12" s="60" t="s">
        <v>485</v>
      </c>
      <c r="H12" s="60" t="s">
        <v>485</v>
      </c>
      <c r="I12" s="60" t="s">
        <v>485</v>
      </c>
      <c r="J12" s="60" t="s">
        <v>485</v>
      </c>
      <c r="K12" s="60"/>
      <c r="L12" s="60"/>
      <c r="M12" s="60"/>
      <c r="N12" s="60"/>
    </row>
    <row r="13" spans="1:14" ht="99.75">
      <c r="A13" s="16" t="s">
        <v>486</v>
      </c>
      <c r="B13" s="9" t="s">
        <v>487</v>
      </c>
      <c r="C13" s="15" t="s">
        <v>488</v>
      </c>
      <c r="D13" s="15" t="s">
        <v>58</v>
      </c>
      <c r="E13" s="56" t="s">
        <v>489</v>
      </c>
      <c r="F13" s="60" t="s">
        <v>490</v>
      </c>
      <c r="G13" s="60" t="s">
        <v>491</v>
      </c>
      <c r="H13" s="60" t="s">
        <v>492</v>
      </c>
      <c r="I13" s="60" t="s">
        <v>493</v>
      </c>
      <c r="J13" s="60" t="s">
        <v>494</v>
      </c>
      <c r="K13" s="60"/>
      <c r="L13" s="60"/>
      <c r="M13" s="60"/>
      <c r="N13" s="60"/>
    </row>
    <row r="14" spans="1:14" ht="42.75">
      <c r="A14" s="16" t="s">
        <v>495</v>
      </c>
      <c r="B14" s="9" t="s">
        <v>496</v>
      </c>
      <c r="C14" s="15" t="s">
        <v>497</v>
      </c>
      <c r="D14" s="15" t="s">
        <v>58</v>
      </c>
      <c r="E14" s="56" t="s">
        <v>360</v>
      </c>
      <c r="F14" s="60" t="s">
        <v>448</v>
      </c>
      <c r="G14" s="60" t="s">
        <v>450</v>
      </c>
      <c r="H14" s="60" t="s">
        <v>451</v>
      </c>
      <c r="I14" s="60" t="s">
        <v>452</v>
      </c>
      <c r="J14" s="60" t="s">
        <v>454</v>
      </c>
      <c r="K14" s="60"/>
      <c r="L14" s="60"/>
      <c r="M14" s="60"/>
      <c r="N14" s="60"/>
    </row>
    <row r="15" spans="1:14" ht="213.75">
      <c r="A15" s="30" t="s">
        <v>498</v>
      </c>
      <c r="B15" s="31" t="s">
        <v>499</v>
      </c>
      <c r="C15" s="31" t="s">
        <v>500</v>
      </c>
      <c r="D15" s="15" t="s">
        <v>58</v>
      </c>
      <c r="E15" s="56" t="s">
        <v>501</v>
      </c>
      <c r="F15" s="60" t="s">
        <v>502</v>
      </c>
      <c r="G15" s="60" t="s">
        <v>501</v>
      </c>
      <c r="H15" s="60" t="s">
        <v>501</v>
      </c>
      <c r="I15" s="60" t="s">
        <v>501</v>
      </c>
      <c r="J15" s="60" t="s">
        <v>502</v>
      </c>
      <c r="K15" s="60"/>
      <c r="L15" s="60"/>
      <c r="M15" s="60"/>
      <c r="N15" s="60"/>
    </row>
    <row r="16" spans="1:14" ht="30" customHeight="1">
      <c r="A16" s="30" t="s">
        <v>503</v>
      </c>
      <c r="B16" s="31" t="s">
        <v>419</v>
      </c>
      <c r="C16" s="31" t="s">
        <v>504</v>
      </c>
      <c r="D16" s="15" t="s">
        <v>64</v>
      </c>
      <c r="E16" s="204">
        <v>45880</v>
      </c>
      <c r="F16" s="205">
        <v>45880</v>
      </c>
      <c r="G16" s="205">
        <v>45880</v>
      </c>
      <c r="H16" s="205">
        <v>45880</v>
      </c>
      <c r="I16" s="205">
        <v>45880</v>
      </c>
      <c r="J16" s="205">
        <v>45880</v>
      </c>
      <c r="K16" s="205"/>
      <c r="L16" s="205"/>
      <c r="M16" s="205"/>
      <c r="N16" s="205"/>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505</v>
      </c>
      <c r="B1" s="21"/>
      <c r="H1" s="44"/>
      <c r="I1" s="44"/>
      <c r="J1" s="22" t="s">
        <v>506</v>
      </c>
      <c r="K1" s="22" t="s">
        <v>507</v>
      </c>
      <c r="L1" s="80" t="s">
        <v>508</v>
      </c>
      <c r="M1" s="81" t="s">
        <v>156</v>
      </c>
      <c r="N1" s="81" t="s">
        <v>157</v>
      </c>
      <c r="O1" s="22" t="s">
        <v>158</v>
      </c>
      <c r="P1" s="22" t="s">
        <v>159</v>
      </c>
      <c r="Q1" s="22" t="s">
        <v>160</v>
      </c>
      <c r="R1" s="22" t="s">
        <v>509</v>
      </c>
      <c r="S1" s="22" t="s">
        <v>510</v>
      </c>
      <c r="T1" s="22" t="s">
        <v>511</v>
      </c>
      <c r="V1" s="43"/>
      <c r="W1" s="45"/>
      <c r="X1" s="44"/>
      <c r="Y1" s="44"/>
      <c r="Z1" s="44"/>
      <c r="AA1" s="44"/>
      <c r="AB1" s="44"/>
      <c r="AC1" s="44"/>
      <c r="AD1" s="44"/>
      <c r="AE1" s="44" t="s">
        <v>103</v>
      </c>
      <c r="AF1" s="44" t="s">
        <v>106</v>
      </c>
      <c r="AG1" s="44" t="s">
        <v>108</v>
      </c>
      <c r="AH1" s="44" t="s">
        <v>110</v>
      </c>
      <c r="AI1" s="44" t="s">
        <v>112</v>
      </c>
      <c r="AJ1" s="44" t="s">
        <v>114</v>
      </c>
      <c r="AK1" s="44" t="s">
        <v>116</v>
      </c>
      <c r="AL1" s="44" t="s">
        <v>117</v>
      </c>
      <c r="AM1" s="44" t="s">
        <v>118</v>
      </c>
      <c r="AN1" s="44" t="s">
        <v>119</v>
      </c>
      <c r="AO1" s="44"/>
      <c r="AP1" s="44" t="s">
        <v>103</v>
      </c>
      <c r="AQ1" s="44" t="s">
        <v>106</v>
      </c>
      <c r="AR1" s="44" t="s">
        <v>108</v>
      </c>
      <c r="AS1" s="44" t="s">
        <v>110</v>
      </c>
      <c r="AT1" s="44" t="s">
        <v>112</v>
      </c>
      <c r="AU1" s="44" t="s">
        <v>114</v>
      </c>
      <c r="AV1" s="44" t="s">
        <v>116</v>
      </c>
      <c r="AW1" s="44" t="s">
        <v>117</v>
      </c>
      <c r="AX1" s="44" t="s">
        <v>118</v>
      </c>
      <c r="AY1" s="44" t="s">
        <v>119</v>
      </c>
      <c r="AZ1" s="44"/>
      <c r="BA1" s="44" t="s">
        <v>103</v>
      </c>
      <c r="BB1" s="44" t="s">
        <v>106</v>
      </c>
      <c r="BC1" s="44" t="s">
        <v>108</v>
      </c>
      <c r="BD1" s="44" t="s">
        <v>110</v>
      </c>
      <c r="BE1" s="44" t="s">
        <v>112</v>
      </c>
      <c r="BF1" s="44" t="s">
        <v>114</v>
      </c>
      <c r="BG1" s="44" t="s">
        <v>116</v>
      </c>
      <c r="BH1" s="44" t="s">
        <v>117</v>
      </c>
      <c r="BI1" s="44" t="s">
        <v>118</v>
      </c>
      <c r="BJ1" s="44" t="s">
        <v>119</v>
      </c>
      <c r="BL1" s="43" t="s">
        <v>512</v>
      </c>
      <c r="BM1" s="43" t="s">
        <v>513</v>
      </c>
      <c r="BN1" s="43" t="s">
        <v>514</v>
      </c>
      <c r="BO1" s="43" t="s">
        <v>515</v>
      </c>
      <c r="BP1" s="43" t="s">
        <v>516</v>
      </c>
      <c r="BQ1" s="43" t="s">
        <v>517</v>
      </c>
      <c r="BR1" s="43" t="s">
        <v>518</v>
      </c>
      <c r="BS1" s="43" t="s">
        <v>519</v>
      </c>
      <c r="BT1" s="43" t="s">
        <v>520</v>
      </c>
      <c r="BU1" s="43" t="s">
        <v>521</v>
      </c>
      <c r="BV1" s="43" t="s">
        <v>522</v>
      </c>
      <c r="BW1" s="43" t="s">
        <v>523</v>
      </c>
      <c r="BX1" s="43" t="s">
        <v>524</v>
      </c>
      <c r="BY1" s="43" t="s">
        <v>525</v>
      </c>
      <c r="BZ1" s="43" t="s">
        <v>526</v>
      </c>
      <c r="CA1" s="43" t="s">
        <v>527</v>
      </c>
      <c r="CB1" s="43" t="s">
        <v>528</v>
      </c>
      <c r="CC1" s="43" t="s">
        <v>529</v>
      </c>
      <c r="CD1" s="43" t="s">
        <v>530</v>
      </c>
      <c r="CE1" s="43" t="s">
        <v>531</v>
      </c>
      <c r="CF1" s="43" t="s">
        <v>532</v>
      </c>
      <c r="CG1" s="43" t="s">
        <v>533</v>
      </c>
      <c r="CH1" s="43" t="s">
        <v>534</v>
      </c>
      <c r="CI1" s="43" t="s">
        <v>535</v>
      </c>
      <c r="CJ1" s="43" t="s">
        <v>536</v>
      </c>
      <c r="CK1" s="43" t="s">
        <v>537</v>
      </c>
      <c r="CL1" s="43" t="s">
        <v>538</v>
      </c>
      <c r="CM1" s="43" t="s">
        <v>539</v>
      </c>
      <c r="CN1" s="43" t="s">
        <v>540</v>
      </c>
      <c r="CO1" s="43" t="s">
        <v>541</v>
      </c>
      <c r="CP1" s="43" t="s">
        <v>542</v>
      </c>
      <c r="CQ1" s="43" t="s">
        <v>543</v>
      </c>
      <c r="CR1" s="43" t="s">
        <v>544</v>
      </c>
      <c r="CS1" s="43" t="s">
        <v>545</v>
      </c>
      <c r="CT1" s="43" t="s">
        <v>546</v>
      </c>
      <c r="CU1" s="43" t="s">
        <v>547</v>
      </c>
      <c r="CV1" s="43" t="s">
        <v>548</v>
      </c>
      <c r="CW1" s="43" t="s">
        <v>549</v>
      </c>
      <c r="CX1" s="43" t="s">
        <v>550</v>
      </c>
      <c r="CY1" s="43" t="s">
        <v>551</v>
      </c>
      <c r="CZ1" s="43" t="s">
        <v>552</v>
      </c>
      <c r="DA1" s="43" t="s">
        <v>553</v>
      </c>
      <c r="DB1" s="43" t="s">
        <v>554</v>
      </c>
      <c r="DC1" s="43" t="s">
        <v>555</v>
      </c>
      <c r="DD1" s="43" t="s">
        <v>556</v>
      </c>
      <c r="DE1" s="43" t="s">
        <v>557</v>
      </c>
      <c r="DF1" s="43" t="s">
        <v>558</v>
      </c>
      <c r="DG1" s="43" t="s">
        <v>559</v>
      </c>
      <c r="DH1" s="43" t="s">
        <v>560</v>
      </c>
      <c r="DI1" s="43" t="s">
        <v>561</v>
      </c>
      <c r="DJ1" s="43" t="s">
        <v>562</v>
      </c>
      <c r="DK1" s="43" t="s">
        <v>563</v>
      </c>
      <c r="DL1" s="43" t="s">
        <v>564</v>
      </c>
      <c r="DM1" s="43" t="s">
        <v>565</v>
      </c>
      <c r="DN1" s="43" t="s">
        <v>566</v>
      </c>
      <c r="DO1" s="43" t="s">
        <v>567</v>
      </c>
      <c r="DP1" s="43" t="s">
        <v>568</v>
      </c>
      <c r="DQ1" s="43" t="s">
        <v>569</v>
      </c>
      <c r="DR1" s="43" t="s">
        <v>570</v>
      </c>
      <c r="DS1" s="43" t="s">
        <v>571</v>
      </c>
      <c r="DT1" s="43" t="s">
        <v>572</v>
      </c>
      <c r="DU1" s="43" t="s">
        <v>573</v>
      </c>
      <c r="DV1" s="43" t="s">
        <v>574</v>
      </c>
      <c r="DW1" s="43" t="s">
        <v>575</v>
      </c>
      <c r="DX1" s="43" t="s">
        <v>576</v>
      </c>
      <c r="DY1" s="43" t="s">
        <v>577</v>
      </c>
      <c r="DZ1" s="43" t="s">
        <v>578</v>
      </c>
      <c r="EA1" s="43" t="s">
        <v>579</v>
      </c>
      <c r="EB1" s="43" t="s">
        <v>580</v>
      </c>
      <c r="EC1" s="43" t="s">
        <v>581</v>
      </c>
      <c r="ED1" s="43" t="s">
        <v>582</v>
      </c>
      <c r="EE1" s="43" t="s">
        <v>583</v>
      </c>
      <c r="EF1" s="43" t="s">
        <v>584</v>
      </c>
      <c r="EG1" s="43" t="s">
        <v>585</v>
      </c>
      <c r="EH1" s="43" t="s">
        <v>586</v>
      </c>
      <c r="EI1" s="43" t="s">
        <v>587</v>
      </c>
      <c r="EJ1" s="43" t="s">
        <v>588</v>
      </c>
      <c r="EK1" s="43" t="s">
        <v>589</v>
      </c>
      <c r="EL1" s="43" t="s">
        <v>590</v>
      </c>
      <c r="EM1" s="43" t="s">
        <v>591</v>
      </c>
      <c r="EN1" s="43" t="s">
        <v>592</v>
      </c>
      <c r="EO1" s="43" t="s">
        <v>593</v>
      </c>
      <c r="EP1" s="43" t="s">
        <v>594</v>
      </c>
      <c r="EQ1" s="43" t="s">
        <v>595</v>
      </c>
      <c r="ER1" s="43" t="s">
        <v>596</v>
      </c>
      <c r="ES1" s="43" t="s">
        <v>597</v>
      </c>
      <c r="ET1" s="43" t="s">
        <v>598</v>
      </c>
      <c r="EU1" s="43" t="s">
        <v>599</v>
      </c>
      <c r="EV1" s="43" t="s">
        <v>600</v>
      </c>
      <c r="EW1" s="43" t="s">
        <v>601</v>
      </c>
      <c r="EX1" s="43" t="s">
        <v>602</v>
      </c>
      <c r="EY1" s="43" t="s">
        <v>603</v>
      </c>
      <c r="EZ1" s="43" t="s">
        <v>604</v>
      </c>
      <c r="FA1" s="43" t="s">
        <v>605</v>
      </c>
      <c r="FB1" s="43" t="s">
        <v>606</v>
      </c>
      <c r="FC1" s="43" t="s">
        <v>607</v>
      </c>
      <c r="FD1" s="43" t="s">
        <v>608</v>
      </c>
      <c r="FE1" s="43" t="s">
        <v>609</v>
      </c>
      <c r="FF1" s="43" t="s">
        <v>610</v>
      </c>
      <c r="FG1" s="43" t="s">
        <v>611</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612</v>
      </c>
      <c r="B2" s="7" t="s">
        <v>613</v>
      </c>
      <c r="C2" s="7" t="s">
        <v>90</v>
      </c>
      <c r="D2" s="7" t="s">
        <v>614</v>
      </c>
      <c r="E2" s="94" t="s">
        <v>614</v>
      </c>
      <c r="F2" s="25" t="s">
        <v>615</v>
      </c>
      <c r="G2" s="7" t="s">
        <v>616</v>
      </c>
      <c r="H2" s="7" t="s">
        <v>617</v>
      </c>
      <c r="I2" s="8" t="s">
        <v>148</v>
      </c>
      <c r="J2" s="25" t="s">
        <v>618</v>
      </c>
      <c r="K2" s="25" t="s">
        <v>619</v>
      </c>
      <c r="L2" s="25"/>
      <c r="M2" s="25"/>
      <c r="N2" s="25"/>
      <c r="O2" s="25"/>
      <c r="P2" s="25"/>
      <c r="Q2" s="25"/>
      <c r="R2" s="25"/>
      <c r="S2" s="25"/>
      <c r="T2" s="25"/>
      <c r="U2" s="8" t="s">
        <v>620</v>
      </c>
      <c r="V2" s="7" t="s">
        <v>290</v>
      </c>
      <c r="W2" s="8" t="s">
        <v>621</v>
      </c>
      <c r="X2" s="7" t="s">
        <v>622</v>
      </c>
      <c r="Y2" s="7" t="s">
        <v>623</v>
      </c>
      <c r="Z2" s="7" t="s">
        <v>624</v>
      </c>
      <c r="AA2" s="7" t="s">
        <v>625</v>
      </c>
      <c r="AB2" s="7" t="s">
        <v>626</v>
      </c>
      <c r="AC2" s="7" t="s">
        <v>627</v>
      </c>
      <c r="AD2" s="7" t="s">
        <v>628</v>
      </c>
      <c r="AE2" s="25" t="s">
        <v>629</v>
      </c>
      <c r="AF2" s="25"/>
      <c r="AG2" s="25"/>
      <c r="AH2" s="25"/>
      <c r="AI2" s="25"/>
      <c r="AJ2" s="25"/>
      <c r="AK2" s="25"/>
      <c r="AL2" s="25"/>
      <c r="AM2" s="25"/>
      <c r="AN2" s="25"/>
      <c r="AO2" s="7" t="s">
        <v>630</v>
      </c>
      <c r="AP2" s="25" t="s">
        <v>631</v>
      </c>
      <c r="AQ2" s="25"/>
      <c r="AR2" s="25"/>
      <c r="AS2" s="25"/>
      <c r="AT2" s="25"/>
      <c r="AU2" s="25"/>
      <c r="AV2" s="25"/>
      <c r="AW2" s="25"/>
      <c r="AX2" s="25"/>
      <c r="AY2" s="25"/>
      <c r="AZ2" s="7" t="s">
        <v>632</v>
      </c>
      <c r="BA2" s="25" t="s">
        <v>633</v>
      </c>
      <c r="BB2" s="25"/>
      <c r="BC2" s="25"/>
      <c r="BD2" s="25"/>
      <c r="BE2" s="25"/>
      <c r="BF2" s="25"/>
      <c r="BG2" s="25"/>
      <c r="BH2" s="25"/>
      <c r="BI2" s="25"/>
      <c r="BJ2" s="25"/>
      <c r="BK2" s="246" t="s">
        <v>634</v>
      </c>
      <c r="BL2" s="246" t="s">
        <v>635</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636</v>
      </c>
      <c r="B3" s="10" t="s">
        <v>637</v>
      </c>
      <c r="C3" s="17" t="s">
        <v>638</v>
      </c>
      <c r="D3" s="17" t="s">
        <v>616</v>
      </c>
      <c r="E3" s="14" t="s">
        <v>639</v>
      </c>
      <c r="F3" s="62" t="str">
        <f>IF(ISNUMBER(FIND(services,'I_State and program information'!E20)),"",'I_State and program information'!E20&amp;services)</f>
        <v xml:space="preserve">Services; </v>
      </c>
      <c r="G3" s="12" t="s">
        <v>130</v>
      </c>
      <c r="H3" s="3" t="s">
        <v>155</v>
      </c>
      <c r="I3" s="3" t="s">
        <v>640</v>
      </c>
      <c r="J3" s="32" t="str">
        <f>IF('I_State and program information'!E25="","",'I_State and program information'!E25&amp;"; ")</f>
        <v xml:space="preserve">Tehama MHP; </v>
      </c>
      <c r="K3" s="41" t="str">
        <f>IF(ISNUMBER(FIND(plan1,'I_State and program information'!$E$52)),"",'I_State and program information'!$E$52&amp;plan1)</f>
        <v/>
      </c>
      <c r="L3" s="41" t="str">
        <f>IF(ISNUMBER(FIND(plan1,'I_State and program information'!$E$56)),"",'I_State and program information'!$E$56&amp;plan1)</f>
        <v xml:space="preserve">Tehama MHP; </v>
      </c>
      <c r="M3" s="41" t="str">
        <f>IF(ISNUMBER(FIND(plan1,'I_State and program information'!$E$60)),"",'I_State and program information'!$E$60&amp;plan1)</f>
        <v xml:space="preserve">Tehama MHP; </v>
      </c>
      <c r="N3" s="41" t="str">
        <f>IF(ISNUMBER(FIND(plan1,'I_State and program information'!$E$64)),"",'I_State and program information'!$E$64&amp;plan1)</f>
        <v xml:space="preserve">Tehama MHP; </v>
      </c>
      <c r="O3" s="41" t="str">
        <f>IF(ISNUMBER(FIND(plan1,'I_State and program information'!$E$68)),"",'I_State and program information'!$E$68&amp;plan1)</f>
        <v xml:space="preserve">Tehama MHP; </v>
      </c>
      <c r="P3" s="41" t="str">
        <f>IF(ISNUMBER(FIND(plan1,'I_State and program information'!$E$72)),"",'I_State and program information'!$E$72&amp;plan1)</f>
        <v xml:space="preserve">Tehama MHP; </v>
      </c>
      <c r="Q3" s="41" t="str">
        <f>IF(ISNUMBER(FIND(plan1,'I_State and program information'!$E$76)),"",'I_State and program information'!$E$76&amp;plan1)</f>
        <v xml:space="preserve">Tehama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123</v>
      </c>
      <c r="V3" s="3" t="s">
        <v>641</v>
      </c>
      <c r="W3" s="18" t="s">
        <v>145</v>
      </c>
      <c r="X3" s="3" t="s">
        <v>327</v>
      </c>
      <c r="Y3" s="3" t="s">
        <v>332</v>
      </c>
      <c r="Z3" s="3" t="s">
        <v>642</v>
      </c>
      <c r="AA3" s="3" t="s">
        <v>348</v>
      </c>
      <c r="AB3" s="3" t="s">
        <v>147</v>
      </c>
      <c r="AC3" s="3" t="s">
        <v>643</v>
      </c>
      <c r="AD3" s="3" t="s">
        <v>476</v>
      </c>
      <c r="AE3" s="78" t="str">
        <f>IF(ISNUMBER(FIND(dsreq1,'III_Plan comp 438.206 All plans'!E$8)),"",'III_Plan comp 438.206 All plans'!E$8&amp;dsreq1)</f>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c>
      <c r="AH3" s="62" t="str">
        <f>IF(ISNUMBER(FIND(dsreq1,'III_Plan comp 438.206 All plans'!H$8)),"",'III_Plan comp 438.206 All plans'!H$8&amp;dsreq1)</f>
        <v/>
      </c>
      <c r="AI3" s="62" t="str">
        <f>IF(ISNUMBER(FIND(dsreq1,'III_Plan comp 438.206 All plans'!I$8)),"",'III_Plan comp 438.206 All plans'!I$8&amp;dsreq1)</f>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479</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644</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Language Capabilities: Contract
IHCP: Contract/Good-faith effort to contract; 
274 File;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270.75">
      <c r="A4" s="3" t="s">
        <v>70</v>
      </c>
      <c r="B4" s="11" t="s">
        <v>645</v>
      </c>
      <c r="C4" s="17" t="s">
        <v>93</v>
      </c>
      <c r="D4" s="17" t="s">
        <v>646</v>
      </c>
      <c r="E4" s="14" t="s">
        <v>647</v>
      </c>
      <c r="F4" s="62" t="str">
        <f>IF(ISNUMBER(FIND(benefits,'I_State and program information'!E20)),"",'I_State and program information'!E20&amp;benefits)</f>
        <v xml:space="preserve">Benefits; </v>
      </c>
      <c r="G4" s="12" t="s">
        <v>125</v>
      </c>
      <c r="H4" s="3" t="s">
        <v>147</v>
      </c>
      <c r="I4" s="3" t="s">
        <v>648</v>
      </c>
      <c r="J4" s="32" t="str">
        <f>IF('I_State and program information'!E26="","",'I_State and program information'!E26&amp;"; ")</f>
        <v xml:space="preserve">Trinity MHP; </v>
      </c>
      <c r="K4" s="41" t="str">
        <f>IF(ISNUMBER(FIND(plan2,'I_State and program information'!$E$52)),"",'I_State and program information'!$E$52&amp;plan2)</f>
        <v/>
      </c>
      <c r="L4" s="41" t="str">
        <f>IF(ISNUMBER(FIND(plan2,'I_State and program information'!$E$56)),"",'I_State and program information'!$E$56&amp;plan2)</f>
        <v xml:space="preserve">Trinity MHP; </v>
      </c>
      <c r="M4" s="41" t="str">
        <f>IF(ISNUMBER(FIND(plan2,'I_State and program information'!$E$60)),"",'I_State and program information'!$E$60&amp;plan2)</f>
        <v xml:space="preserve">Trinity MHP; </v>
      </c>
      <c r="N4" s="41" t="str">
        <f>IF(ISNUMBER(FIND(plan2,'I_State and program information'!$E$64)),"",'I_State and program information'!$E$64&amp;plan2)</f>
        <v xml:space="preserve">Trinity MHP; </v>
      </c>
      <c r="O4" s="41" t="str">
        <f>IF(ISNUMBER(FIND(plan2,'I_State and program information'!$E$68)),"",'I_State and program information'!$E$68&amp;plan2)</f>
        <v xml:space="preserve">Trinity MHP; </v>
      </c>
      <c r="P4" s="41" t="str">
        <f>IF(ISNUMBER(FIND(plan2,'I_State and program information'!$E$72)),"",'I_State and program information'!$E$72&amp;plan2)</f>
        <v xml:space="preserve">Trinity MHP; </v>
      </c>
      <c r="Q4" s="41" t="str">
        <f>IF(ISNUMBER(FIND(plan2,'I_State and program information'!$E$76)),"",'I_State and program information'!$E$76&amp;plan2)</f>
        <v xml:space="preserve">Trinity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126</v>
      </c>
      <c r="V4" s="3" t="s">
        <v>649</v>
      </c>
      <c r="W4" s="18" t="s">
        <v>650</v>
      </c>
      <c r="X4" s="3" t="s">
        <v>328</v>
      </c>
      <c r="Y4" s="3" t="s">
        <v>651</v>
      </c>
      <c r="Z4" s="3" t="s">
        <v>340</v>
      </c>
      <c r="AB4" s="3" t="s">
        <v>155</v>
      </c>
      <c r="AC4" s="3" t="s">
        <v>471</v>
      </c>
      <c r="AD4" s="3" t="s">
        <v>652</v>
      </c>
      <c r="AE4" s="78" t="str">
        <f>IF(ISNUMBER(FIND(dsreq2,'III_Plan comp 438.206 All plans'!E$8)),"",'III_Plan comp 438.206 All plans'!E$8&amp;dsreq2)</f>
        <v xml:space="preserve">Does not maintain and monitor a sufficient network of appropriate providers;
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maintain and monitor a sufficient network of appropriate providers;
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653</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654</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242.25">
      <c r="A5" s="3" t="s">
        <v>655</v>
      </c>
      <c r="B5" s="11" t="s">
        <v>656</v>
      </c>
      <c r="C5" s="17" t="s">
        <v>657</v>
      </c>
      <c r="D5" s="17" t="s">
        <v>658</v>
      </c>
      <c r="E5" s="14" t="s">
        <v>659</v>
      </c>
      <c r="F5" s="62" t="str">
        <f>IF(ISNUMBER(FIND(geographic,'I_State and program information'!E20)),"",'I_State and program information'!E20&amp;geographic)</f>
        <v xml:space="preserve">Geographic service area; </v>
      </c>
      <c r="G5" s="11"/>
      <c r="I5" s="3" t="s">
        <v>660</v>
      </c>
      <c r="J5" s="32" t="str">
        <f>IF('I_State and program information'!E27="","",'I_State and program information'!E27&amp;"; ")</f>
        <v xml:space="preserve">Tulare MHP; </v>
      </c>
      <c r="K5" s="41" t="str">
        <f>IF(ISNUMBER(FIND(plan3,'I_State and program information'!$E$52)),"",'I_State and program information'!$E$52&amp;plan3)</f>
        <v/>
      </c>
      <c r="L5" s="41" t="str">
        <f>IF(ISNUMBER(FIND(plan3,'I_State and program information'!$E$56)),"",'I_State and program information'!$E$56&amp;plan3)</f>
        <v xml:space="preserve">Tulare MHP; </v>
      </c>
      <c r="M5" s="41" t="str">
        <f>IF(ISNUMBER(FIND(plan3,'I_State and program information'!$E$60)),"",'I_State and program information'!$E$60&amp;plan3)</f>
        <v xml:space="preserve">Tulare MHP; </v>
      </c>
      <c r="N5" s="41" t="str">
        <f>IF(ISNUMBER(FIND(plan3,'I_State and program information'!$E$64)),"",'I_State and program information'!$E$64&amp;plan3)</f>
        <v xml:space="preserve">Tulare MHP; </v>
      </c>
      <c r="O5" s="41" t="str">
        <f>IF(ISNUMBER(FIND(plan3,'I_State and program information'!$E$68)),"",'I_State and program information'!$E$68&amp;plan3)</f>
        <v xml:space="preserve">Tulare MHP; </v>
      </c>
      <c r="P5" s="41" t="str">
        <f>IF(ISNUMBER(FIND(plan3,'I_State and program information'!$E$72)),"",'I_State and program information'!$E$72&amp;plan3)</f>
        <v xml:space="preserve">Tulare MHP; </v>
      </c>
      <c r="Q5" s="41" t="str">
        <f>IF(ISNUMBER(FIND(plan3,'I_State and program information'!$E$76)),"",'I_State and program information'!$E$76&amp;plan3)</f>
        <v xml:space="preserve">Tulare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128</v>
      </c>
      <c r="V5" s="3" t="s">
        <v>292</v>
      </c>
      <c r="W5" s="18" t="s">
        <v>661</v>
      </c>
      <c r="X5" s="3" t="s">
        <v>141</v>
      </c>
      <c r="Y5" s="3" t="s">
        <v>662</v>
      </c>
      <c r="AD5" s="3" t="s">
        <v>663</v>
      </c>
      <c r="AE5" s="78" t="str">
        <f>IF(ISNUMBER(FIND(dsreq3,'III_Plan comp 438.206 All plans'!E$8)),"",'III_Plan comp 438.206 All plans'!E$8&amp;dsreq3)</f>
        <v xml:space="preserve">Does not maintain and monitor a sufficient network of appropriate providers;
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maintain and monitor a sufficient network of appropriate providers;
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664</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665</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228">
      <c r="A6" s="3" t="s">
        <v>666</v>
      </c>
      <c r="B6" s="11" t="s">
        <v>667</v>
      </c>
      <c r="C6" s="17"/>
      <c r="D6" s="17" t="s">
        <v>668</v>
      </c>
      <c r="E6" s="14" t="s">
        <v>669</v>
      </c>
      <c r="F6" s="62" t="str">
        <f>IF(ISNUMBER(FIND(composition,'I_State and program information'!E20)),"",'I_State and program information'!E20&amp;composition)</f>
        <v xml:space="preserve">Composition of provider network; </v>
      </c>
      <c r="G6" s="11"/>
      <c r="I6" s="3" t="s">
        <v>670</v>
      </c>
      <c r="J6" s="32" t="str">
        <f>IF('I_State and program information'!E28="","",'I_State and program information'!E28&amp;"; ")</f>
        <v xml:space="preserve">Tuolumne MHP; </v>
      </c>
      <c r="K6" s="41" t="str">
        <f>IF(ISNUMBER(FIND(plan4,'I_State and program information'!$E$52)),"",'I_State and program information'!$E$52&amp;plan4)</f>
        <v/>
      </c>
      <c r="L6" s="41" t="str">
        <f>IF(ISNUMBER(FIND(plan4,'I_State and program information'!$E$56)),"",'I_State and program information'!$E$56&amp;plan4)</f>
        <v xml:space="preserve">Tuolumne MHP; </v>
      </c>
      <c r="M6" s="41" t="str">
        <f>IF(ISNUMBER(FIND(plan4,'I_State and program information'!$E$60)),"",'I_State and program information'!$E$60&amp;plan4)</f>
        <v xml:space="preserve">Tuolumne MHP; </v>
      </c>
      <c r="N6" s="41" t="str">
        <f>IF(ISNUMBER(FIND(plan4,'I_State and program information'!$E$64)),"",'I_State and program information'!$E$64&amp;plan4)</f>
        <v xml:space="preserve">Tuolumne MHP; </v>
      </c>
      <c r="O6" s="41" t="str">
        <f>IF(ISNUMBER(FIND(plan4,'I_State and program information'!$E$68)),"",'I_State and program information'!$E$68&amp;plan4)</f>
        <v xml:space="preserve">Tuolumne MHP; </v>
      </c>
      <c r="P6" s="41" t="str">
        <f>IF(ISNUMBER(FIND(plan4,'I_State and program information'!$E$72)),"",'I_State and program information'!$E$72&amp;plan4)</f>
        <v xml:space="preserve">Tuolumne MHP; </v>
      </c>
      <c r="Q6" s="41" t="str">
        <f>IF(ISNUMBER(FIND(plan4,'I_State and program information'!$E$76)),"",'I_State and program information'!$E$76&amp;plan4)</f>
        <v xml:space="preserve">Tuolumne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131</v>
      </c>
      <c r="V6" s="3" t="s">
        <v>294</v>
      </c>
      <c r="W6" s="18" t="s">
        <v>671</v>
      </c>
      <c r="X6" s="4" t="s">
        <v>672</v>
      </c>
      <c r="Y6" s="3" t="s">
        <v>673</v>
      </c>
      <c r="AD6" s="3" t="s">
        <v>674</v>
      </c>
      <c r="AE6" s="78" t="str">
        <f>IF(ISNUMBER(FIND(dsreq4,'III_Plan comp 438.206 All plans'!E$8)),"",'III_Plan comp 438.206 All plans'!E$8&amp;dsreq4)</f>
        <v xml:space="preserve">Does not maintain and monitor a sufficient network of appropriate providers;
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maintain and monitor a sufficient network of appropriate providers;
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675</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676</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213.75">
      <c r="A7" s="3" t="s">
        <v>677</v>
      </c>
      <c r="B7" s="11" t="s">
        <v>85</v>
      </c>
      <c r="C7" s="17"/>
      <c r="D7" s="17" t="s">
        <v>678</v>
      </c>
      <c r="E7" s="14" t="s">
        <v>679</v>
      </c>
      <c r="F7" s="62" t="str">
        <f>IF(ISNUMBER(FIND(payments,'I_State and program information'!E20)),"",'I_State and program information'!E20&amp;payments)</f>
        <v>Payments to provider network;</v>
      </c>
      <c r="G7" s="11"/>
      <c r="I7" s="3" t="s">
        <v>680</v>
      </c>
      <c r="J7" s="32" t="str">
        <f>IF('I_State and program information'!E29="","",'I_State and program information'!E29&amp;"; ")</f>
        <v xml:space="preserve">Ventura MHP; </v>
      </c>
      <c r="K7" s="41" t="str">
        <f>IF(ISNUMBER(FIND(plan5,'I_State and program information'!$E$52)),"",'I_State and program information'!$E$52&amp;plan5)</f>
        <v/>
      </c>
      <c r="L7" s="41" t="str">
        <f>IF(ISNUMBER(FIND(plan5,'I_State and program information'!$E$56)),"",'I_State and program information'!$E$56&amp;plan5)</f>
        <v xml:space="preserve">Ventura MHP; </v>
      </c>
      <c r="M7" s="41" t="str">
        <f>IF(ISNUMBER(FIND(plan5,'I_State and program information'!$E$60)),"",'I_State and program information'!$E$60&amp;plan5)</f>
        <v xml:space="preserve">Ventura MHP; </v>
      </c>
      <c r="N7" s="41" t="str">
        <f>IF(ISNUMBER(FIND(plan5,'I_State and program information'!$E$64)),"",'I_State and program information'!$E$64&amp;plan5)</f>
        <v xml:space="preserve">Ventura MHP; </v>
      </c>
      <c r="O7" s="41" t="str">
        <f>IF(ISNUMBER(FIND(plan5,'I_State and program information'!$E$68)),"",'I_State and program information'!$E$68&amp;plan5)</f>
        <v xml:space="preserve">Ventura MHP; </v>
      </c>
      <c r="P7" s="41" t="str">
        <f>IF(ISNUMBER(FIND(plan5,'I_State and program information'!$E$72)),"",'I_State and program information'!$E$72&amp;plan5)</f>
        <v xml:space="preserve">Ventura MHP; </v>
      </c>
      <c r="Q7" s="41" t="str">
        <f>IF(ISNUMBER(FIND(plan5,'I_State and program information'!$E$76)),"",'I_State and program information'!$E$76&amp;plan5)</f>
        <v xml:space="preserve">Ventura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133</v>
      </c>
      <c r="V7" s="3" t="s">
        <v>293</v>
      </c>
      <c r="W7" s="18" t="s">
        <v>681</v>
      </c>
      <c r="Y7" s="3" t="s">
        <v>682</v>
      </c>
      <c r="AD7" s="3" t="s">
        <v>683</v>
      </c>
      <c r="AE7" s="78" t="str">
        <f>IF(ISNUMBER(FIND(dsreq5,'III_Plan comp 438.206 All plans'!E$8)),"",'III_Plan comp 438.206 All plans'!E$8&amp;dsreq5)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684</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213.75">
      <c r="B8" s="11" t="s">
        <v>685</v>
      </c>
      <c r="C8" s="17"/>
      <c r="D8" s="17" t="s">
        <v>686</v>
      </c>
      <c r="E8" s="14" t="s">
        <v>687</v>
      </c>
      <c r="F8" s="62" t="str">
        <f>IF(ISNUMBER(FIND(enrollment,'I_State and program information'!E20)),"",'I_State and program information'!E20&amp;enrollment)</f>
        <v xml:space="preserve">Enrollment of new population; </v>
      </c>
      <c r="G8" s="11"/>
      <c r="I8" s="3" t="s">
        <v>688</v>
      </c>
      <c r="J8" s="32" t="str">
        <f>IF('I_State and program information'!E30="","",'I_State and program information'!E30&amp;"; ")</f>
        <v xml:space="preserve">Yolo MHP; </v>
      </c>
      <c r="K8" s="41" t="str">
        <f>IF(ISNUMBER(FIND(plan6,'I_State and program information'!$E$52)),"",'I_State and program information'!$E$52&amp;plan6)</f>
        <v/>
      </c>
      <c r="L8" s="41" t="str">
        <f>IF(ISNUMBER(FIND(plan6,'I_State and program information'!$E$56)),"",'I_State and program information'!$E$56&amp;plan6)</f>
        <v xml:space="preserve">Yolo MHP; </v>
      </c>
      <c r="M8" s="41" t="str">
        <f>IF(ISNUMBER(FIND(plan6,'I_State and program information'!$E$60)),"",'I_State and program information'!$E$60&amp;plan6)</f>
        <v xml:space="preserve">Yolo MHP; </v>
      </c>
      <c r="N8" s="41" t="str">
        <f>IF(ISNUMBER(FIND(plan6,'I_State and program information'!$E$64)),"",'I_State and program information'!$E$64&amp;plan6)</f>
        <v xml:space="preserve">Yolo MHP; </v>
      </c>
      <c r="O8" s="41" t="str">
        <f>IF(ISNUMBER(FIND(plan6,'I_State and program information'!$E$68)),"",'I_State and program information'!$E$68&amp;plan6)</f>
        <v xml:space="preserve">Yolo MHP; </v>
      </c>
      <c r="P8" s="41" t="str">
        <f>IF(ISNUMBER(FIND(plan6,'I_State and program information'!$E$72)),"",'I_State and program information'!$E$72&amp;plan6)</f>
        <v xml:space="preserve">Yolo MHP; </v>
      </c>
      <c r="Q8" s="41" t="str">
        <f>IF(ISNUMBER(FIND(plan6,'I_State and program information'!$E$76)),"",'I_State and program information'!$E$76&amp;plan6)</f>
        <v xml:space="preserve">Yolo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135</v>
      </c>
      <c r="V8" s="3" t="s">
        <v>689</v>
      </c>
      <c r="W8" s="18" t="s">
        <v>159</v>
      </c>
      <c r="Y8" s="3" t="s">
        <v>690</v>
      </c>
      <c r="AD8" s="3" t="s">
        <v>691</v>
      </c>
      <c r="AE8" s="78" t="str">
        <f>IF(ISNUMBER(FIND(dsreq6,'III_Plan comp 438.206 All plans'!E$8)),"",'III_Plan comp 438.206 All plans'!E$8&amp;dsreq6)</f>
        <v xml:space="preserve">Does not maintain and monitor a sufficient network of appropriate providers;
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maintain and monitor a sufficient network of appropriate providers;
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692</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156.75">
      <c r="B9" s="11" t="s">
        <v>693</v>
      </c>
      <c r="C9" s="17"/>
      <c r="D9" s="17"/>
      <c r="E9" s="17"/>
      <c r="F9" s="17"/>
      <c r="G9" s="11"/>
      <c r="I9" s="3" t="s">
        <v>150</v>
      </c>
      <c r="J9" s="32" t="str">
        <f>IF('I_State and program information'!E31="","",'I_State and program information'!E31&amp;"; ")</f>
        <v/>
      </c>
      <c r="K9" s="41" t="str">
        <f>IF(ISNUMBER(FIND(plan7,'I_State and program information'!$E$52)),"",'I_State and program information'!$E$52&amp;plan7)</f>
        <v/>
      </c>
      <c r="L9" s="41" t="str">
        <f>IF(ISNUMBER(FIND(plan7,'I_State and program information'!$E$56)),"",'I_State and program information'!$E$56&amp;plan7)</f>
        <v/>
      </c>
      <c r="M9" s="41" t="str">
        <f>IF(ISNUMBER(FIND(plan7,'I_State and program information'!$E$60)),"",'I_State and program information'!$E$60&amp;plan7)</f>
        <v/>
      </c>
      <c r="N9" s="41" t="str">
        <f>IF(ISNUMBER(FIND(plan7,'I_State and program information'!$E$64)),"",'I_State and program information'!$E$64&amp;plan7)</f>
        <v/>
      </c>
      <c r="O9" s="41" t="str">
        <f>IF(ISNUMBER(FIND(plan7,'I_State and program information'!$E$68)),"",'I_State and program information'!$E$68&amp;plan7)</f>
        <v/>
      </c>
      <c r="P9" s="41" t="str">
        <f>IF(ISNUMBER(FIND(plan7,'I_State and program information'!$E$72)),"",'I_State and program information'!$E$72&amp;plan7)</f>
        <v/>
      </c>
      <c r="Q9" s="41" t="str">
        <f>IF(ISNUMBER(FIND(plan7,'I_State and program information'!$E$76)),"",'I_State and program information'!$E$76&amp;plan7)</f>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137</v>
      </c>
      <c r="V9" s="3" t="s">
        <v>694</v>
      </c>
      <c r="W9" s="18" t="s">
        <v>160</v>
      </c>
      <c r="Y9" s="3" t="s">
        <v>695</v>
      </c>
      <c r="AD9" s="3" t="s">
        <v>696</v>
      </c>
      <c r="AE9" s="78" t="str">
        <f>IF(ISNUMBER(FIND(dsreq7,'III_Plan comp 438.206 All plans'!E$8)),"",'III_Plan comp 438.206 All plans'!E$8&amp;dsreq7)</f>
        <v xml:space="preserve">Does not maintain and monitor a sufficient network of appropriate providers;
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maintain and monitor a sufficient network of appropriate providers;
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697</v>
      </c>
      <c r="C10" s="17"/>
      <c r="D10" s="17"/>
      <c r="E10" s="17"/>
      <c r="F10" s="17"/>
      <c r="G10" s="11"/>
      <c r="I10" s="67" t="s">
        <v>672</v>
      </c>
      <c r="J10" s="32" t="str">
        <f>IF('I_State and program information'!E32="","",'I_State and program information'!E32&amp;"; ")</f>
        <v/>
      </c>
      <c r="K10" s="41" t="str">
        <f>IF(ISNUMBER(FIND(plan8,'I_State and program information'!$E$52)),"",'I_State and program information'!$E$52&amp;plan8)</f>
        <v/>
      </c>
      <c r="L10" s="41" t="str">
        <f>IF(ISNUMBER(FIND(plan8,'I_State and program information'!$E$56)),"",'I_State and program information'!$E$56&amp;plan8)</f>
        <v/>
      </c>
      <c r="M10" s="41" t="str">
        <f>IF(ISNUMBER(FIND(plan8,'I_State and program information'!$E$60)),"",'I_State and program information'!$E$60&amp;plan8)</f>
        <v/>
      </c>
      <c r="N10" s="41" t="str">
        <f>IF(ISNUMBER(FIND(plan8,'I_State and program information'!$E$64)),"",'I_State and program information'!$E$64&amp;plan8)</f>
        <v/>
      </c>
      <c r="O10" s="41" t="str">
        <f>IF(ISNUMBER(FIND(plan8,'I_State and program information'!$E$68)),"",'I_State and program information'!$E$68&amp;plan8)</f>
        <v/>
      </c>
      <c r="P10" s="41" t="str">
        <f>IF(ISNUMBER(FIND(plan8,'I_State and program information'!$E$72)),"",'I_State and program information'!$E$72&amp;plan8)</f>
        <v/>
      </c>
      <c r="Q10" s="41" t="str">
        <f>IF(ISNUMBER(FIND(plan8,'I_State and program information'!$E$76)),"",'I_State and program information'!$E$76&amp;plan8)</f>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139</v>
      </c>
      <c r="V10" s="3" t="s">
        <v>698</v>
      </c>
      <c r="W10" s="19" t="s">
        <v>672</v>
      </c>
      <c r="Y10" s="3" t="s">
        <v>699</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Language Capabilities: Contract
IHCP: Contract/Good-faith effort to contract; 
274 File;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700</v>
      </c>
      <c r="C11" s="11"/>
      <c r="D11" s="11"/>
      <c r="E11" s="11"/>
      <c r="F11" s="11"/>
      <c r="G11" s="11"/>
      <c r="I11" s="3" t="s">
        <v>701</v>
      </c>
      <c r="J11" s="32" t="str">
        <f>IF('I_State and program information'!E33="","",'I_State and program information'!E33&amp;"; ")</f>
        <v/>
      </c>
      <c r="K11" s="41" t="str">
        <f>IF(ISNUMBER(FIND(plan9,'I_State and program information'!$E$52)),"",'I_State and program information'!$E$52&amp;plan9)</f>
        <v/>
      </c>
      <c r="L11" s="41" t="str">
        <f>IF(ISNUMBER(FIND(plan9,'I_State and program information'!$E$56)),"",'I_State and program information'!$E$56&amp;plan9)</f>
        <v/>
      </c>
      <c r="M11" s="41" t="str">
        <f>IF(ISNUMBER(FIND(plan9,'I_State and program information'!$E$60)),"",'I_State and program information'!$E$60&amp;plan9)</f>
        <v/>
      </c>
      <c r="N11" s="41" t="str">
        <f>IF(ISNUMBER(FIND(plan9,'I_State and program information'!$E$64)),"",'I_State and program information'!$E$64&amp;plan9)</f>
        <v/>
      </c>
      <c r="O11" s="41" t="str">
        <f>IF(ISNUMBER(FIND(plan9,'I_State and program information'!$E$68)),"",'I_State and program information'!$E$68&amp;plan9)</f>
        <v/>
      </c>
      <c r="P11" s="41" t="str">
        <f>IF(ISNUMBER(FIND(plan9,'I_State and program information'!$E$72)),"",'I_State and program information'!$E$72&amp;plan9)</f>
        <v/>
      </c>
      <c r="Q11" s="41" t="str">
        <f>IF(ISNUMBER(FIND(plan9,'I_State and program information'!$E$76)),"",'I_State and program information'!$E$76&amp;plan9)</f>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141</v>
      </c>
      <c r="V11" s="3" t="s">
        <v>702</v>
      </c>
      <c r="Y11" s="4" t="s">
        <v>677</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xml:space="preserve">Language Capabilities: Contract
IHCP: Contract/Good-faith effort to contract; 
Language Capabilities: Contract
IHCP: Contract/Good-faith effort to contract; 
</v>
      </c>
      <c r="BX11" s="251" t="str">
        <f>IF(ISNUMBER(FIND(analysismethod9,'II_Program-level standards'!Q$13)),"",'II_Program-level standards'!Q$13&amp;analysismethod9)</f>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703</v>
      </c>
      <c r="C12" s="11"/>
      <c r="D12" s="11"/>
      <c r="E12" s="11"/>
      <c r="F12" s="11"/>
      <c r="G12" s="11"/>
      <c r="J12" s="32" t="str">
        <f>IF('I_State and program information'!E34="","",'I_State and program information'!E34&amp;"; ")</f>
        <v/>
      </c>
      <c r="K12" s="41" t="str">
        <f>IF(ISNUMBER(FIND(plan10,'I_State and program information'!$E$52)),"",'I_State and program information'!$E$52&amp;plan10)</f>
        <v/>
      </c>
      <c r="L12" s="41" t="str">
        <f>IF(ISNUMBER(FIND(plan10,'I_State and program information'!$E$56)),"",'I_State and program information'!$E$56&amp;plan10)</f>
        <v/>
      </c>
      <c r="M12" s="41" t="str">
        <f>IF(ISNUMBER(FIND(plan10,'I_State and program information'!$E$60)),"",'I_State and program information'!$E$60&amp;plan10)</f>
        <v/>
      </c>
      <c r="N12" s="41" t="str">
        <f>IF(ISNUMBER(FIND(plan10,'I_State and program information'!$E$64)),"",'I_State and program information'!$E$64&amp;plan10)</f>
        <v/>
      </c>
      <c r="O12" s="41" t="str">
        <f>IF(ISNUMBER(FIND(plan10,'I_State and program information'!$E$68)),"",'I_State and program information'!$E$68&amp;plan10)</f>
        <v/>
      </c>
      <c r="P12" s="41" t="str">
        <f>IF(ISNUMBER(FIND(plan10,'I_State and program information'!$E$72)),"",'I_State and program information'!$E$72&amp;plan10)</f>
        <v/>
      </c>
      <c r="Q12" s="41" t="str">
        <f>IF(ISNUMBER(FIND(plan10,'I_State and program information'!$E$76)),"",'I_State and program information'!$E$76&amp;plan10)</f>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677</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704</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705</v>
      </c>
      <c r="C14" s="11"/>
      <c r="D14" s="11"/>
      <c r="E14" s="11"/>
      <c r="F14" s="11"/>
      <c r="G14" s="11"/>
      <c r="J14" s="92"/>
      <c r="K14" s="91"/>
      <c r="L14" s="91"/>
      <c r="M14" s="91"/>
      <c r="N14" s="91"/>
      <c r="O14" s="91"/>
      <c r="P14" s="91"/>
      <c r="Q14" s="91"/>
      <c r="R14" s="91"/>
      <c r="S14" s="91"/>
      <c r="T14" s="91"/>
      <c r="BK14" s="13"/>
      <c r="BL14" s="13"/>
    </row>
    <row r="15" spans="1:212" ht="15" thickBot="1">
      <c r="B15" s="11" t="s">
        <v>706</v>
      </c>
      <c r="C15" s="11"/>
      <c r="D15" s="11"/>
      <c r="E15" s="11"/>
      <c r="F15" s="11"/>
      <c r="G15" s="11"/>
      <c r="J15" s="92"/>
      <c r="K15" s="91"/>
      <c r="L15" s="91"/>
      <c r="M15" s="91"/>
      <c r="N15" s="91"/>
      <c r="O15" s="91"/>
      <c r="P15" s="91"/>
      <c r="Q15" s="91"/>
      <c r="R15" s="91"/>
      <c r="S15" s="91"/>
      <c r="T15" s="91"/>
      <c r="BK15" s="13"/>
      <c r="BL15" s="13"/>
    </row>
    <row r="16" spans="1:212" ht="15.75" thickTop="1">
      <c r="B16" s="11" t="s">
        <v>707</v>
      </c>
      <c r="C16" s="11"/>
      <c r="D16" s="11"/>
      <c r="E16" s="11"/>
      <c r="F16" s="11"/>
      <c r="G16" s="11"/>
      <c r="J16" s="92"/>
      <c r="K16" s="91"/>
      <c r="L16" s="91"/>
      <c r="M16" s="91"/>
      <c r="N16" s="91"/>
      <c r="O16" s="91"/>
      <c r="P16" s="91"/>
      <c r="Q16" s="91"/>
      <c r="R16" s="91"/>
      <c r="S16" s="91"/>
      <c r="T16" s="91"/>
      <c r="BJ16" s="268" t="s">
        <v>708</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274 File; 
Geomapping; 
</v>
      </c>
      <c r="BP16" s="248" t="str">
        <f>IF(ISNUMBER(FIND(analysismethod1,'III_Plan comp 438.68 {Plan 1}'!I$15)),"",'III_Plan comp 438.68 {Plan 1}'!I$15&amp;analysismethod1)</f>
        <v xml:space="preserve">274 File; 
Geomapping; 
</v>
      </c>
      <c r="BQ16" s="248" t="str">
        <f>IF(ISNUMBER(FIND(analysismethod1,'III_Plan comp 438.68 {Plan 1}'!J$15)),"",'III_Plan comp 438.68 {Plan 1}'!J$15&amp;analysismethod1)</f>
        <v xml:space="preserve">274 File; 
Geomapping; 
</v>
      </c>
      <c r="BR16" s="248" t="str">
        <f>IF(ISNUMBER(FIND(analysismethod1,'III_Plan comp 438.68 {Plan 1}'!K$15)),"",'III_Plan comp 438.68 {Plan 1}'!K$15&amp;analysismethod1)</f>
        <v xml:space="preserve">Timely Access Data Tool (TADT); 
Geomapping; 
</v>
      </c>
      <c r="BS16" s="248" t="str">
        <f>IF(ISNUMBER(FIND(analysismethod1,'III_Plan comp 438.68 {Plan 1}'!L$15)),"",'III_Plan comp 438.68 {Plan 1}'!L$15&amp;analysismethod1)</f>
        <v xml:space="preserve">Timely Access Data Tool (TADT); 
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Timely Access Data Tool (TADT); 
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Language Capabilities: Contract
IHCP: Contract/Good-faith effort to contract; 
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709</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710</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711</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712</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713</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714</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715</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274 File; 
Timely Access Data Tool (TADT); 
</v>
      </c>
      <c r="BP23" s="251" t="str">
        <f>IF(ISNUMBER(FIND(analysismethod8,'III_Plan comp 438.68 {Plan 1}'!I$15)),"",'III_Plan comp 438.68 {Plan 1}'!I$15&amp;analysismethod8)</f>
        <v xml:space="preserve">274 File; 
Timely Access Data Tool (TADT); 
</v>
      </c>
      <c r="BQ23" s="251" t="str">
        <f>IF(ISNUMBER(FIND(analysismethod8,'III_Plan comp 438.68 {Plan 1}'!J$15)),"",'III_Plan comp 438.68 {Plan 1}'!J$15&amp;analysismethod8)</f>
        <v xml:space="preserve">274 File; 
Timely Access Data Tool (TADT); 
</v>
      </c>
      <c r="BR23" s="251" t="str">
        <f>IF(ISNUMBER(FIND(analysismethod8,'III_Plan comp 438.68 {Plan 1}'!K$15)),"",'III_Plan comp 438.68 {Plan 1}'!K$15&amp;analysismethod8)</f>
        <v/>
      </c>
      <c r="BS23" s="251" t="str">
        <f>IF(ISNUMBER(FIND(analysismethod8,'III_Plan comp 438.68 {Plan 1}'!L$15)),"",'III_Plan comp 438.68 {Plan 1}'!L$15&amp;analysismethod8)</f>
        <v/>
      </c>
      <c r="BT23" s="251" t="str">
        <f>IF(ISNUMBER(FIND(analysismethod8,'III_Plan comp 438.68 {Plan 1}'!M$15)),"",'III_Plan comp 438.68 {Plan 1}'!M$15&amp;analysismethod8)</f>
        <v/>
      </c>
      <c r="BU23" s="251" t="str">
        <f>IF(ISNUMBER(FIND(analysismethod8,'III_Plan comp 438.68 {Plan 1}'!N$15)),"",'III_Plan comp 438.68 {Plan 1}'!N$15&amp;analysismethod8)</f>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Language Capabilities: Contract
IHCP: Contract/Good-faith effort to contract; 
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716</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274 File; 
Language Capabilities: Contract
IHCP: Contract/Good-faith effort to contract; 
</v>
      </c>
      <c r="BP24" s="251" t="str">
        <f>IF(ISNUMBER(FIND(analysismethod9,'III_Plan comp 438.68 {Plan 1}'!I$15)),"",'III_Plan comp 438.68 {Plan 1}'!I$15&amp;analysismethod9)</f>
        <v xml:space="preserve">274 File; 
Language Capabilities: Contract
IHCP: Contract/Good-faith effort to contract; 
</v>
      </c>
      <c r="BQ24" s="251" t="str">
        <f>IF(ISNUMBER(FIND(analysismethod9,'III_Plan comp 438.68 {Plan 1}'!J$15)),"",'III_Plan comp 438.68 {Plan 1}'!J$15&amp;analysismethod9)</f>
        <v xml:space="preserve">274 File; 
Language Capabilities: Contract
IHCP: Contract/Good-faith effort to contract; 
</v>
      </c>
      <c r="BR24" s="251" t="str">
        <f>IF(ISNUMBER(FIND(analysismethod9,'III_Plan comp 438.68 {Plan 1}'!K$15)),"",'III_Plan comp 438.68 {Plan 1}'!K$15&amp;analysismethod9)</f>
        <v xml:space="preserve">Timely Access Data Tool (TADT); 
Language Capabilities: Contract
IHCP: Contract/Good-faith effort to contract; 
</v>
      </c>
      <c r="BS24" s="251" t="str">
        <f>IF(ISNUMBER(FIND(analysismethod9,'III_Plan comp 438.68 {Plan 1}'!L$15)),"",'III_Plan comp 438.68 {Plan 1}'!L$15&amp;analysismethod9)</f>
        <v xml:space="preserve">Timely Access Data Tool (TADT); 
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Timely Access Data Tool (TADT); 
Language Capabilities: Contract
IHCP: Contract/Good-faith effort to contract; 
</v>
      </c>
      <c r="BV24" s="251" t="str">
        <f>IF(ISNUMBER(FIND(analysismethod9,'III_Plan comp 438.68 {Plan 1}'!O$15)),"",'III_Plan comp 438.68 {Plan 1}'!O$15&amp;analysismethod9)</f>
        <v xml:space="preserve">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Language Capabilities: Contract
IHCP: Contract/Good-faith effort to contract; 
</v>
      </c>
      <c r="BX24" s="251" t="str">
        <f>IF(ISNUMBER(FIND(analysismethod9,'III_Plan comp 438.68 {Plan 1}'!Q$15)),"",'III_Plan comp 438.68 {Plan 1}'!Q$15&amp;analysismethod9)</f>
        <v xml:space="preserve">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717</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c>
      <c r="BP25" s="254" t="str">
        <f>IF(ISNUMBER(FIND(analysismethod10,'III_Plan comp 438.68 {Plan 1}'!I$15)),"",'III_Plan comp 438.68 {Plan 1}'!I$15&amp;analysismethod10)</f>
        <v/>
      </c>
      <c r="BQ25" s="254" t="str">
        <f>IF(ISNUMBER(FIND(analysismethod10,'III_Plan comp 438.68 {Plan 1}'!J$15)),"",'III_Plan comp 438.68 {Plan 1}'!J$15&amp;analysismethod10)</f>
        <v/>
      </c>
      <c r="BR25" s="254" t="str">
        <f>IF(ISNUMBER(FIND(analysismethod10,'III_Plan comp 438.68 {Plan 1}'!K$15)),"",'III_Plan comp 438.68 {Plan 1}'!K$15&amp;analysismethod10)</f>
        <v xml:space="preserve">Timely Access Data Tool (TADT); 
274 File; 
</v>
      </c>
      <c r="BS25" s="254" t="str">
        <f>IF(ISNUMBER(FIND(analysismethod10,'III_Plan comp 438.68 {Plan 1}'!L$15)),"",'III_Plan comp 438.68 {Plan 1}'!L$15&amp;analysismethod10)</f>
        <v xml:space="preserve">Timely Access Data Tool (TADT); 
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Timely Access Data Tool (TADT); 
274 File; 
</v>
      </c>
      <c r="BV25" s="254" t="str">
        <f>IF(ISNUMBER(FIND(analysismethod10,'III_Plan comp 438.68 {Plan 1}'!O$15)),"",'III_Plan comp 438.68 {Plan 1}'!O$15&amp;analysismethod10)</f>
        <v xml:space="preserve">274 File; 
</v>
      </c>
      <c r="BW25" s="254" t="str">
        <f>IF(ISNUMBER(FIND(analysismethod10,'III_Plan comp 438.68 {Plan 1}'!P$15)),"",'III_Plan comp 438.68 {Plan 1}'!P$15&amp;analysismethod10)</f>
        <v xml:space="preserve">Language Capabilities: Contract
IHCP: Contract/Good-faith effort to contract; 
274 File; 
</v>
      </c>
      <c r="BX25" s="254" t="str">
        <f>IF(ISNUMBER(FIND(analysismethod10,'III_Plan comp 438.68 {Plan 1}'!Q$15)),"",'III_Plan comp 438.68 {Plan 1}'!Q$15&amp;analysismethod10)</f>
        <v xml:space="preserve">274 File;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718</v>
      </c>
      <c r="C26" s="11"/>
      <c r="D26" s="11"/>
      <c r="E26" s="11"/>
      <c r="F26" s="11"/>
      <c r="G26" s="11"/>
      <c r="J26" s="92"/>
      <c r="K26" s="91"/>
      <c r="L26" s="91"/>
      <c r="M26" s="91"/>
      <c r="N26" s="91"/>
      <c r="O26" s="91"/>
      <c r="P26" s="91"/>
      <c r="Q26" s="91"/>
      <c r="R26" s="91"/>
      <c r="S26" s="91"/>
      <c r="T26" s="91"/>
      <c r="BK26" s="13"/>
      <c r="BL26" s="13"/>
    </row>
    <row r="27" spans="2:163" ht="15" thickBot="1">
      <c r="B27" s="11" t="s">
        <v>719</v>
      </c>
      <c r="C27" s="11"/>
      <c r="D27" s="11"/>
      <c r="E27" s="11"/>
      <c r="F27" s="11"/>
      <c r="G27" s="11"/>
      <c r="J27" s="92"/>
      <c r="K27" s="91"/>
      <c r="L27" s="91"/>
      <c r="M27" s="91"/>
      <c r="N27" s="91"/>
      <c r="O27" s="91"/>
      <c r="P27" s="91"/>
      <c r="Q27" s="91"/>
      <c r="R27" s="91"/>
      <c r="S27" s="91"/>
      <c r="T27" s="91"/>
      <c r="BK27" s="13"/>
      <c r="BL27" s="13"/>
    </row>
    <row r="28" spans="2:163" ht="15.75" thickTop="1">
      <c r="B28" s="11" t="s">
        <v>720</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Language Capabilities: Contract
IHCP: Contract/Good-faith effort to contract; 
Geomapping; 
</v>
      </c>
      <c r="BX28" s="248" t="str">
        <f>IF(ISNUMBER(FIND(analysismethod1,'III_Plan comp 438.68 {Plan 2}'!Q$15)),"",'III_Plan comp 438.68 {Plan 2}'!Q$15&amp;analysismethod1)</f>
        <v xml:space="preserve">274 File; 
Language Capabilities: Contract
IHCP: Contract/Good-faith effort to contract; 
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721</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722</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723</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724</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725</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726</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727</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xml:space="preserve">Timely Access Data Tool (TADT); 
</v>
      </c>
      <c r="BT35" s="251" t="str">
        <f>IF(ISNUMBER(FIND(analysismethod8,'III_Plan comp 438.68 {Plan 2}'!M$15)),"",'III_Plan comp 438.68 {Plan 2}'!M$15&amp;analysismethod8)</f>
        <v/>
      </c>
      <c r="BU35" s="251" t="str">
        <f>IF(ISNUMBER(FIND(analysismethod8,'III_Plan comp 438.68 {Plan 2}'!N$15)),"",'III_Plan comp 438.68 {Plan 2}'!N$15&amp;analysismethod8)</f>
        <v xml:space="preserve">Timely Access Data Tool (TADT);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Language Capabilities: Contract
IHCP: Contract/Good-faith effort to contract; 
Timely Access Data Tool (TADT); 
</v>
      </c>
      <c r="BX35" s="251" t="str">
        <f>IF(ISNUMBER(FIND(analysismethod8,'III_Plan comp 438.68 {Plan 2}'!Q$15)),"",'III_Plan comp 438.68 {Plan 2}'!Q$15&amp;analysismethod8)</f>
        <v xml:space="preserve">274 File; 
Language Capabilities: Contract
IHCP: Contract/Good-faith effort to contract; 
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728</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Language Capabilities: Contract
IHCP: Contract/Good-faith effort to contract; 
</v>
      </c>
      <c r="BO36" s="251" t="str">
        <f>IF(ISNUMBER(FIND(analysismethod9,'III_Plan comp 438.68 {Plan 2}'!H$15)),"",'III_Plan comp 438.68 {Plan 2}'!H$15&amp;analysismethod9)</f>
        <v xml:space="preserve">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Language Capabilities: Contract
IHCP: Contract/Good-faith effort to contract; 
</v>
      </c>
      <c r="BR36" s="251" t="str">
        <f>IF(ISNUMBER(FIND(analysismethod9,'III_Plan comp 438.68 {Plan 2}'!K$15)),"",'III_Plan comp 438.68 {Plan 2}'!K$15&amp;analysismethod9)</f>
        <v xml:space="preserve">Timely Access Data Tool (TADT); 
Language Capabilities: Contract
IHCP: Contract/Good-faith effort to contract; 
</v>
      </c>
      <c r="BS36" s="251" t="str">
        <f>IF(ISNUMBER(FIND(analysismethod9,'III_Plan comp 438.68 {Plan 2}'!L$15)),"",'III_Plan comp 438.68 {Plan 2}'!L$15&amp;analysismethod9)</f>
        <v xml:space="preserve">Language Capabilities: Contract
IHCP: Contract/Good-faith effort to contract; 
</v>
      </c>
      <c r="BT36" s="251" t="str">
        <f>IF(ISNUMBER(FIND(analysismethod9,'III_Plan comp 438.68 {Plan 2}'!M$15)),"",'III_Plan comp 438.68 {Plan 2}'!M$15&amp;analysismethod9)</f>
        <v xml:space="preserve">Timely Access Data Tool (TADT); 
Language Capabilities: Contract
IHCP: Contract/Good-faith effort to contract; 
</v>
      </c>
      <c r="BU36" s="251" t="str">
        <f>IF(ISNUMBER(FIND(analysismethod9,'III_Plan comp 438.68 {Plan 2}'!N$15)),"",'III_Plan comp 438.68 {Plan 2}'!N$15&amp;analysismethod9)</f>
        <v xml:space="preserve">Language Capabilities: Contract
IHCP: Contract/Good-faith effort to contract; 
</v>
      </c>
      <c r="BV36" s="251" t="str">
        <f>IF(ISNUMBER(FIND(analysismethod9,'III_Plan comp 438.68 {Plan 2}'!O$15)),"",'III_Plan comp 438.68 {Plan 2}'!O$15&amp;analysismethod9)</f>
        <v xml:space="preserve">Language Capabilities: Contract
IHCP: Contract/Good-faith effort to contract; 
</v>
      </c>
      <c r="BW36" s="251" t="str">
        <f>IF(ISNUMBER(FIND(analysismethod9,'III_Plan comp 438.68 {Plan 2}'!P$15)),"",'III_Plan comp 438.68 {Plan 2}'!P$15&amp;analysismethod9)</f>
        <v xml:space="preserve">Language Capabilities: Contract
IHCP: Contract/Good-faith effort to contract; 
Language Capabilities: Contract
IHCP: Contract/Good-faith effort to contract; 
</v>
      </c>
      <c r="BX36" s="251" t="str">
        <f>IF(ISNUMBER(FIND(analysismethod9,'III_Plan comp 438.68 {Plan 2}'!Q$15)),"",'III_Plan comp 438.68 {Plan 2}'!Q$15&amp;analysismethod9)</f>
        <v xml:space="preserve">274 File; 
Language Capabilities: Contract
IHCP: Contract/Good-faith effort to contract; 
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729</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274 File;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xml:space="preserve">274 File; 
</v>
      </c>
      <c r="BO37" s="254" t="str">
        <f>IF(ISNUMBER(FIND(analysismethod10,'III_Plan comp 438.68 {Plan 2}'!H$15)),"",'III_Plan comp 438.68 {Plan 2}'!H$15&amp;analysismethod10)</f>
        <v xml:space="preserve">274 File;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xml:space="preserve">274 File; 
</v>
      </c>
      <c r="BR37" s="254" t="str">
        <f>IF(ISNUMBER(FIND(analysismethod10,'III_Plan comp 438.68 {Plan 2}'!K$15)),"",'III_Plan comp 438.68 {Plan 2}'!K$15&amp;analysismethod10)</f>
        <v xml:space="preserve">Timely Access Data Tool (TADT); 
274 File; 
</v>
      </c>
      <c r="BS37" s="254" t="str">
        <f>IF(ISNUMBER(FIND(analysismethod10,'III_Plan comp 438.68 {Plan 2}'!L$15)),"",'III_Plan comp 438.68 {Plan 2}'!L$15&amp;analysismethod10)</f>
        <v xml:space="preserve">274 File; 
</v>
      </c>
      <c r="BT37" s="254" t="str">
        <f>IF(ISNUMBER(FIND(analysismethod10,'III_Plan comp 438.68 {Plan 2}'!M$15)),"",'III_Plan comp 438.68 {Plan 2}'!M$15&amp;analysismethod10)</f>
        <v xml:space="preserve">Timely Access Data Tool (TADT); 
274 File; 
</v>
      </c>
      <c r="BU37" s="254" t="str">
        <f>IF(ISNUMBER(FIND(analysismethod10,'III_Plan comp 438.68 {Plan 2}'!N$15)),"",'III_Plan comp 438.68 {Plan 2}'!N$15&amp;analysismethod10)</f>
        <v xml:space="preserve">274 File; 
</v>
      </c>
      <c r="BV37" s="254" t="str">
        <f>IF(ISNUMBER(FIND(analysismethod10,'III_Plan comp 438.68 {Plan 2}'!O$15)),"",'III_Plan comp 438.68 {Plan 2}'!O$15&amp;analysismethod10)</f>
        <v xml:space="preserve">274 File; 
</v>
      </c>
      <c r="BW37" s="254" t="str">
        <f>IF(ISNUMBER(FIND(analysismethod10,'III_Plan comp 438.68 {Plan 2}'!P$15)),"",'III_Plan comp 438.68 {Plan 2}'!P$15&amp;analysismethod10)</f>
        <v xml:space="preserve">Language Capabilities: Contract
IHCP: Contract/Good-faith effort to contract; 
274 File; 
</v>
      </c>
      <c r="BX37" s="254" t="str">
        <f>IF(ISNUMBER(FIND(analysismethod10,'III_Plan comp 438.68 {Plan 2}'!Q$15)),"",'III_Plan comp 438.68 {Plan 2}'!Q$15&amp;analysismethod10)</f>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730</v>
      </c>
      <c r="C38" s="12"/>
      <c r="D38" s="12"/>
      <c r="E38" s="12"/>
      <c r="F38" s="12"/>
      <c r="G38" s="12"/>
      <c r="J38" s="12"/>
      <c r="K38" s="12"/>
      <c r="L38" s="12"/>
      <c r="M38" s="12"/>
      <c r="N38" s="12"/>
      <c r="O38" s="12"/>
      <c r="P38" s="12"/>
      <c r="Q38" s="12"/>
      <c r="R38" s="12"/>
      <c r="S38" s="12"/>
      <c r="T38" s="12"/>
      <c r="BK38" s="12"/>
      <c r="BL38" s="12"/>
    </row>
    <row r="39" spans="2:163" ht="15" thickBot="1">
      <c r="B39" s="12" t="s">
        <v>731</v>
      </c>
      <c r="C39" s="12"/>
      <c r="D39" s="12"/>
      <c r="E39" s="12"/>
      <c r="F39" s="12"/>
      <c r="G39" s="12"/>
      <c r="J39" s="12"/>
      <c r="K39" s="12"/>
      <c r="L39" s="12"/>
      <c r="M39" s="12"/>
      <c r="N39" s="12"/>
      <c r="O39" s="12"/>
      <c r="P39" s="12"/>
      <c r="Q39" s="12"/>
      <c r="R39" s="12"/>
      <c r="S39" s="12"/>
      <c r="T39" s="12"/>
      <c r="BK39" s="12"/>
      <c r="BL39" s="12"/>
    </row>
    <row r="40" spans="2:163" ht="15.75" thickTop="1">
      <c r="B40" s="12" t="s">
        <v>732</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274 File; 
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Timely Access Data Tool (TADT); 
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Timely Access Data Tool (TADT); 
Geomapping; 
</v>
      </c>
      <c r="BV40" s="248" t="str">
        <f>IF(ISNUMBER(FIND(analysismethod1,'III_Plan comp 438.68 {Plan 3}'!O$15)),"",'III_Plan comp 438.68 {Plan 3}'!O$15&amp;analysismethod1)</f>
        <v xml:space="preserve">Timely Access Data Tool (TADT); 
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733</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734</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735</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736</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737</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738</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739</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274 File; 
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c>
      <c r="BV47" s="251" t="str">
        <f>IF(ISNUMBER(FIND(analysismethod8,'III_Plan comp 438.68 {Plan 3}'!O$15)),"",'III_Plan comp 438.68 {Plan 3}'!O$15&amp;analysismethod8)</f>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740</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Language Capabilities: Contract
IHCP: Contract/Good-faith effort to contract; 
</v>
      </c>
      <c r="BO48" s="251" t="str">
        <f>IF(ISNUMBER(FIND(analysismethod9,'III_Plan comp 438.68 {Plan 3}'!H$15)),"",'III_Plan comp 438.68 {Plan 3}'!H$15&amp;analysismethod9)</f>
        <v xml:space="preserve">Language Capabilities: Contract
IHCP: Contract/Good-faith effort to contract; 
</v>
      </c>
      <c r="BP48" s="251" t="str">
        <f>IF(ISNUMBER(FIND(analysismethod9,'III_Plan comp 438.68 {Plan 3}'!I$15)),"",'III_Plan comp 438.68 {Plan 3}'!I$15&amp;analysismethod9)</f>
        <v xml:space="preserve">274 File; 
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Language Capabilities: Contract
IHCP: Contract/Good-faith effort to contract; 
</v>
      </c>
      <c r="BS48" s="251" t="str">
        <f>IF(ISNUMBER(FIND(analysismethod9,'III_Plan comp 438.68 {Plan 3}'!L$15)),"",'III_Plan comp 438.68 {Plan 3}'!L$15&amp;analysismethod9)</f>
        <v xml:space="preserve">Timely Access Data Tool (TADT); 
Language Capabilities: Contract
IHCP: Contract/Good-faith effort to contract; 
</v>
      </c>
      <c r="BT48" s="251" t="str">
        <f>IF(ISNUMBER(FIND(analysismethod9,'III_Plan comp 438.68 {Plan 3}'!M$15)),"",'III_Plan comp 438.68 {Plan 3}'!M$15&amp;analysismethod9)</f>
        <v xml:space="preserve">Language Capabilities: Contract
IHCP: Contract/Good-faith effort to contract; 
</v>
      </c>
      <c r="BU48" s="251" t="str">
        <f>IF(ISNUMBER(FIND(analysismethod9,'III_Plan comp 438.68 {Plan 3}'!N$15)),"",'III_Plan comp 438.68 {Plan 3}'!N$15&amp;analysismethod9)</f>
        <v xml:space="preserve">Timely Access Data Tool (TADT); 
Language Capabilities: Contract
IHCP: Contract/Good-faith effort to contract; 
</v>
      </c>
      <c r="BV48" s="251" t="str">
        <f>IF(ISNUMBER(FIND(analysismethod9,'III_Plan comp 438.68 {Plan 3}'!O$15)),"",'III_Plan comp 438.68 {Plan 3}'!O$15&amp;analysismethod9)</f>
        <v xml:space="preserve">Timely Access Data Tool (TADT); 
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v>
      </c>
      <c r="BX48" s="251" t="str">
        <f>IF(ISNUMBER(FIND(analysismethod9,'III_Plan comp 438.68 {Plan 3}'!Q$15)),"",'III_Plan comp 438.68 {Plan 3}'!Q$15&amp;analysismethod9)</f>
        <v xml:space="preserve">Language Capabilities: Contract
IHCP: Contract/Good-faith effort to contract;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741</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c>
      <c r="BP49" s="254" t="str">
        <f>IF(ISNUMBER(FIND(analysismethod10,'III_Plan comp 438.68 {Plan 1}'!I$15)),"",'III_Plan comp 438.68 {Plan 1}'!I$15&amp;analysismethod10)</f>
        <v/>
      </c>
      <c r="BQ49" s="254" t="str">
        <f>IF(ISNUMBER(FIND(analysismethod10,'III_Plan comp 438.68 {Plan 1}'!J$15)),"",'III_Plan comp 438.68 {Plan 1}'!J$15&amp;analysismethod10)</f>
        <v/>
      </c>
      <c r="BR49" s="254" t="str">
        <f>IF(ISNUMBER(FIND(analysismethod10,'III_Plan comp 438.68 {Plan 1}'!K$15)),"",'III_Plan comp 438.68 {Plan 1}'!K$15&amp;analysismethod10)</f>
        <v xml:space="preserve">Timely Access Data Tool (TADT); 
274 File; 
</v>
      </c>
      <c r="BS49" s="254" t="str">
        <f>IF(ISNUMBER(FIND(analysismethod10,'III_Plan comp 438.68 {Plan 1}'!L$15)),"",'III_Plan comp 438.68 {Plan 1}'!L$15&amp;analysismethod10)</f>
        <v xml:space="preserve">Timely Access Data Tool (TADT); 
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Timely Access Data Tool (TADT); 
274 File; 
</v>
      </c>
      <c r="BV49" s="254" t="str">
        <f>IF(ISNUMBER(FIND(analysismethod10,'III_Plan comp 438.68 {Plan 1}'!O$15)),"",'III_Plan comp 438.68 {Plan 1}'!O$15&amp;analysismethod10)</f>
        <v xml:space="preserve">274 File; 
</v>
      </c>
      <c r="BW49" s="254" t="str">
        <f>IF(ISNUMBER(FIND(analysismethod10,'III_Plan comp 438.68 {Plan 1}'!P$15)),"",'III_Plan comp 438.68 {Plan 1}'!P$15&amp;analysismethod10)</f>
        <v xml:space="preserve">Language Capabilities: Contract
IHCP: Contract/Good-faith effort to contract; 
274 File; 
</v>
      </c>
      <c r="BX49" s="254" t="str">
        <f>IF(ISNUMBER(FIND(analysismethod10,'III_Plan comp 438.68 {Plan 1}'!Q$15)),"",'III_Plan comp 438.68 {Plan 1}'!Q$15&amp;analysismethod10)</f>
        <v xml:space="preserve">274 File;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742</v>
      </c>
      <c r="C50" s="11"/>
      <c r="D50" s="11"/>
      <c r="E50" s="11"/>
      <c r="F50" s="11"/>
      <c r="G50" s="11"/>
      <c r="J50" s="11"/>
      <c r="K50" s="11"/>
      <c r="L50" s="11"/>
      <c r="M50" s="11"/>
      <c r="N50" s="11"/>
      <c r="O50" s="11"/>
      <c r="P50" s="11"/>
      <c r="Q50" s="11"/>
      <c r="R50" s="11"/>
      <c r="S50" s="11"/>
      <c r="T50" s="11"/>
      <c r="BK50" s="11"/>
      <c r="BL50" s="11"/>
    </row>
    <row r="51" spans="2:163" ht="15" thickBot="1">
      <c r="B51" s="11" t="s">
        <v>743</v>
      </c>
      <c r="C51" s="11"/>
      <c r="D51" s="11"/>
      <c r="E51" s="11"/>
      <c r="F51" s="11"/>
      <c r="G51" s="11"/>
      <c r="J51" s="11"/>
      <c r="K51" s="11"/>
      <c r="L51" s="11"/>
      <c r="M51" s="11"/>
      <c r="N51" s="11"/>
      <c r="O51" s="11"/>
      <c r="P51" s="11"/>
      <c r="Q51" s="11"/>
      <c r="R51" s="11"/>
      <c r="S51" s="11"/>
      <c r="T51" s="11"/>
      <c r="BK51" s="11"/>
      <c r="BL51" s="11"/>
    </row>
    <row r="52" spans="2:163" ht="15.75" thickTop="1">
      <c r="B52" s="11" t="s">
        <v>744</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274 File; 
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Timely Access Data Tool (TADT); 
Geomapping; 
</v>
      </c>
      <c r="BU52" s="248" t="str">
        <f>IF(ISNUMBER(FIND(analysismethod1,'III_Plan comp 438.68 {Plan 4}'!N$15)),"",'III_Plan comp 438.68 {Plan 4}'!N$15&amp;analysismethod1)</f>
        <v xml:space="preserve">Timely Access Data Tool (TADT); 
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745</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274 File; 
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c>
      <c r="BU59" s="251" t="str">
        <f>IF(ISNUMBER(FIND(analysismethod8,'III_Plan comp 438.68 {Plan 4}'!N$15)),"",'III_Plan comp 438.68 {Plan 4}'!N$15&amp;analysismethod8)</f>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Language Capabilities: Contract
IHCP: Contract/Good-faith effort to contract; 
</v>
      </c>
      <c r="BM60" s="251" t="str">
        <f>IF(ISNUMBER(FIND(analysismethod9,'III_Plan comp 438.68 {Plan 4}'!F$15)),"",'III_Plan comp 438.68 {Plan 4}'!F$15&amp;analysismethod9)</f>
        <v xml:space="preserve">Language Capabilities: Contract
IHCP: Contract/Good-faith effort to contract; 
</v>
      </c>
      <c r="BN60" s="251" t="str">
        <f>IF(ISNUMBER(FIND(analysismethod9,'III_Plan comp 438.68 {Plan 4}'!G$15)),"",'III_Plan comp 438.68 {Plan 4}'!G$15&amp;analysismethod9)</f>
        <v xml:space="preserve">274 File; 
Language Capabilities: Contract
IHCP: Contract/Good-faith effort to contract; 
</v>
      </c>
      <c r="BO60" s="251" t="str">
        <f>IF(ISNUMBER(FIND(analysismethod9,'III_Plan comp 438.68 {Plan 4}'!H$15)),"",'III_Plan comp 438.68 {Plan 4}'!H$15&amp;analysismethod9)</f>
        <v xml:space="preserve">Language Capabilities: Contract
IHCP: Contract/Good-faith effort to contract; 
</v>
      </c>
      <c r="BP60" s="251" t="str">
        <f>IF(ISNUMBER(FIND(analysismethod9,'III_Plan comp 438.68 {Plan 4}'!I$15)),"",'III_Plan comp 438.68 {Plan 4}'!I$15&amp;analysismethod9)</f>
        <v xml:space="preserve">Language Capabilities: Contract
IHCP: Contract/Good-faith effort to contract; 
</v>
      </c>
      <c r="BQ60" s="251" t="str">
        <f>IF(ISNUMBER(FIND(analysismethod9,'III_Plan comp 438.68 {Plan 4}'!J$15)),"",'III_Plan comp 438.68 {Plan 4}'!J$15&amp;analysismethod9)</f>
        <v xml:space="preserve">Language Capabilities: Contract
IHCP: Contract/Good-faith effort to contract; 
</v>
      </c>
      <c r="BR60" s="251" t="str">
        <f>IF(ISNUMBER(FIND(analysismethod9,'III_Plan comp 438.68 {Plan 4}'!K$15)),"",'III_Plan comp 438.68 {Plan 4}'!K$15&amp;analysismethod9)</f>
        <v xml:space="preserve">Language Capabilities: Contract
IHCP: Contract/Good-faith effort to contract; 
</v>
      </c>
      <c r="BS60" s="251" t="str">
        <f>IF(ISNUMBER(FIND(analysismethod9,'III_Plan comp 438.68 {Plan 4}'!L$15)),"",'III_Plan comp 438.68 {Plan 4}'!L$15&amp;analysismethod9)</f>
        <v xml:space="preserve">Language Capabilities: Contract
IHCP: Contract/Good-faith effort to contract; 
</v>
      </c>
      <c r="BT60" s="251" t="str">
        <f>IF(ISNUMBER(FIND(analysismethod9,'III_Plan comp 438.68 {Plan 4}'!M$15)),"",'III_Plan comp 438.68 {Plan 4}'!M$15&amp;analysismethod9)</f>
        <v xml:space="preserve">Timely Access Data Tool (TADT); 
Language Capabilities: Contract
IHCP: Contract/Good-faith effort to contract; 
</v>
      </c>
      <c r="BU60" s="251" t="str">
        <f>IF(ISNUMBER(FIND(analysismethod9,'III_Plan comp 438.68 {Plan 4}'!N$15)),"",'III_Plan comp 438.68 {Plan 4}'!N$15&amp;analysismethod9)</f>
        <v xml:space="preserve">Timely Access Data Tool (TADT); 
Language Capabilities: Contract
IHCP: Contract/Good-faith effort to contract; 
</v>
      </c>
      <c r="BV60" s="251" t="str">
        <f>IF(ISNUMBER(FIND(analysismethod9,'III_Plan comp 438.68 {Plan 4}'!O$15)),"",'III_Plan comp 438.68 {Plan 4}'!O$15&amp;analysismethod9)</f>
        <v xml:space="preserve">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v>
      </c>
      <c r="BX60" s="251" t="str">
        <f>IF(ISNUMBER(FIND(analysismethod9,'III_Plan comp 438.68 {Plan 4}'!Q$15)),"",'III_Plan comp 438.68 {Plan 4}'!Q$15&amp;analysismethod9)</f>
        <v xml:space="preserve">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274 File; 
</v>
      </c>
      <c r="BM61" s="254" t="str">
        <f>IF(ISNUMBER(FIND(analysismethod10,'III_Plan comp 438.68 {Plan 4}'!F$15)),"",'III_Plan comp 438.68 {Plan 4}'!F$15&amp;analysismethod10)</f>
        <v xml:space="preserve">274 File; 
</v>
      </c>
      <c r="BN61" s="254" t="str">
        <f>IF(ISNUMBER(FIND(analysismethod10,'III_Plan comp 438.68 {Plan 4}'!G$15)),"",'III_Plan comp 438.68 {Plan 4}'!G$15&amp;analysismethod10)</f>
        <v/>
      </c>
      <c r="BO61" s="254" t="str">
        <f>IF(ISNUMBER(FIND(analysismethod10,'III_Plan comp 438.68 {Plan 4}'!H$15)),"",'III_Plan comp 438.68 {Plan 4}'!H$15&amp;analysismethod10)</f>
        <v xml:space="preserve">274 File; 
</v>
      </c>
      <c r="BP61" s="254" t="str">
        <f>IF(ISNUMBER(FIND(analysismethod10,'III_Plan comp 438.68 {Plan 4}'!I$15)),"",'III_Plan comp 438.68 {Plan 4}'!I$15&amp;analysismethod10)</f>
        <v xml:space="preserve">274 File; 
</v>
      </c>
      <c r="BQ61" s="254" t="str">
        <f>IF(ISNUMBER(FIND(analysismethod10,'III_Plan comp 438.68 {Plan 4}'!J$15)),"",'III_Plan comp 438.68 {Plan 4}'!J$15&amp;analysismethod10)</f>
        <v xml:space="preserve">274 File; 
</v>
      </c>
      <c r="BR61" s="254" t="str">
        <f>IF(ISNUMBER(FIND(analysismethod10,'III_Plan comp 438.68 {Plan 4}'!K$15)),"",'III_Plan comp 438.68 {Plan 4}'!K$15&amp;analysismethod10)</f>
        <v xml:space="preserve">274 File; 
</v>
      </c>
      <c r="BS61" s="254" t="str">
        <f>IF(ISNUMBER(FIND(analysismethod10,'III_Plan comp 438.68 {Plan 4}'!L$15)),"",'III_Plan comp 438.68 {Plan 4}'!L$15&amp;analysismethod10)</f>
        <v xml:space="preserve">274 File; 
</v>
      </c>
      <c r="BT61" s="254" t="str">
        <f>IF(ISNUMBER(FIND(analysismethod10,'III_Plan comp 438.68 {Plan 4}'!M$15)),"",'III_Plan comp 438.68 {Plan 4}'!M$15&amp;analysismethod10)</f>
        <v xml:space="preserve">Timely Access Data Tool (TADT); 
274 File; 
</v>
      </c>
      <c r="BU61" s="254" t="str">
        <f>IF(ISNUMBER(FIND(analysismethod10,'III_Plan comp 438.68 {Plan 4}'!N$15)),"",'III_Plan comp 438.68 {Plan 4}'!N$15&amp;analysismethod10)</f>
        <v xml:space="preserve">Timely Access Data Tool (TADT); 
274 File; 
</v>
      </c>
      <c r="BV61" s="254" t="str">
        <f>IF(ISNUMBER(FIND(analysismethod10,'III_Plan comp 438.68 {Plan 4}'!O$15)),"",'III_Plan comp 438.68 {Plan 4}'!O$15&amp;analysismethod10)</f>
        <v xml:space="preserve">274 File; 
</v>
      </c>
      <c r="BW61" s="254" t="str">
        <f>IF(ISNUMBER(FIND(analysismethod10,'III_Plan comp 438.68 {Plan 4}'!P$15)),"",'III_Plan comp 438.68 {Plan 4}'!P$15&amp;analysismethod10)</f>
        <v xml:space="preserve">274 File; 
</v>
      </c>
      <c r="BX61" s="254" t="str">
        <f>IF(ISNUMBER(FIND(analysismethod10,'III_Plan comp 438.68 {Plan 4}'!Q$15)),"",'III_Plan comp 438.68 {Plan 4}'!Q$15&amp;analysismethod10)</f>
        <v xml:space="preserve">274 File;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274 File; 
Geomapping; 
</v>
      </c>
      <c r="BQ64" s="248" t="str">
        <f>IF(ISNUMBER(FIND(analysismethod1,'III_Plan comp 438.68 {Plan 5}'!J$15)),"",'III_Plan comp 438.68 {Plan 5}'!J$15&amp;analysismethod1)</f>
        <v xml:space="preserve">274 File; 
Geomapping; 
</v>
      </c>
      <c r="BR64" s="248" t="str">
        <f>IF(ISNUMBER(FIND(analysismethod1,'III_Plan comp 438.68 {Plan 5}'!K$15)),"",'III_Plan comp 438.68 {Plan 5}'!K$15&amp;analysismethod1)</f>
        <v xml:space="preserve">Timely Access Data Tool (TADT); 
Geomapping; 
</v>
      </c>
      <c r="BS64" s="248" t="str">
        <f>IF(ISNUMBER(FIND(analysismethod1,'III_Plan comp 438.68 {Plan 5}'!L$15)),"",'III_Plan comp 438.68 {Plan 5}'!L$15&amp;analysismethod1)</f>
        <v xml:space="preserve">Timely Access Data Tool (TADT); 
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274 File; 
Timely Access Data Tool (TADT); 
</v>
      </c>
      <c r="BQ71" s="251" t="str">
        <f>IF(ISNUMBER(FIND(analysismethod8,'III_Plan comp 438.68 {Plan 5}'!J$15)),"",'III_Plan comp 438.68 {Plan 5}'!J$15&amp;analysismethod8)</f>
        <v xml:space="preserve">274 File; 
Timely Access Data Tool (TADT); 
</v>
      </c>
      <c r="BR71" s="251" t="str">
        <f>IF(ISNUMBER(FIND(analysismethod8,'III_Plan comp 438.68 {Plan 5}'!K$15)),"",'III_Plan comp 438.68 {Plan 5}'!K$15&amp;analysismethod8)</f>
        <v/>
      </c>
      <c r="BS71" s="251" t="str">
        <f>IF(ISNUMBER(FIND(analysismethod8,'III_Plan comp 438.68 {Plan 5}'!L$15)),"",'III_Plan comp 438.68 {Plan 5}'!L$15&amp;analysismethod8)</f>
        <v/>
      </c>
      <c r="BT71" s="251" t="str">
        <f>IF(ISNUMBER(FIND(analysismethod8,'III_Plan comp 438.68 {Plan 5}'!M$15)),"",'III_Plan comp 438.68 {Plan 5}'!M$15&amp;analysismethod8)</f>
        <v/>
      </c>
      <c r="BU71" s="251" t="str">
        <f>IF(ISNUMBER(FIND(analysismethod8,'III_Plan comp 438.68 {Plan 5}'!N$15)),"",'III_Plan comp 438.68 {Plan 5}'!N$15&amp;analysismethod8)</f>
        <v xml:space="preserve">Timely Access Data Tool (TADT);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Language Capabilities: Contract
IHCP: Contract/Good-faith effort to contract; 
</v>
      </c>
      <c r="BO72" s="251" t="str">
        <f>IF(ISNUMBER(FIND(analysismethod9,'III_Plan comp 438.68 {Plan 5}'!H$15)),"",'III_Plan comp 438.68 {Plan 5}'!H$15&amp;analysismethod9)</f>
        <v xml:space="preserve">Language Capabilities: Contract
IHCP: Contract/Good-faith effort to contract; 
</v>
      </c>
      <c r="BP72" s="251" t="str">
        <f>IF(ISNUMBER(FIND(analysismethod9,'III_Plan comp 438.68 {Plan 5}'!I$15)),"",'III_Plan comp 438.68 {Plan 5}'!I$15&amp;analysismethod9)</f>
        <v xml:space="preserve">274 File; 
Language Capabilities: Contract
IHCP: Contract/Good-faith effort to contract; 
</v>
      </c>
      <c r="BQ72" s="251" t="str">
        <f>IF(ISNUMBER(FIND(analysismethod9,'III_Plan comp 438.68 {Plan 5}'!J$15)),"",'III_Plan comp 438.68 {Plan 5}'!J$15&amp;analysismethod9)</f>
        <v xml:space="preserve">274 File; 
Language Capabilities: Contract
IHCP: Contract/Good-faith effort to contract; 
</v>
      </c>
      <c r="BR72" s="251" t="str">
        <f>IF(ISNUMBER(FIND(analysismethod9,'III_Plan comp 438.68 {Plan 5}'!K$15)),"",'III_Plan comp 438.68 {Plan 5}'!K$15&amp;analysismethod9)</f>
        <v xml:space="preserve">Timely Access Data Tool (TADT); 
Language Capabilities: Contract
IHCP: Contract/Good-faith effort to contract; 
</v>
      </c>
      <c r="BS72" s="251" t="str">
        <f>IF(ISNUMBER(FIND(analysismethod9,'III_Plan comp 438.68 {Plan 5}'!L$15)),"",'III_Plan comp 438.68 {Plan 5}'!L$15&amp;analysismethod9)</f>
        <v xml:space="preserve">Timely Access Data Tool (TADT); 
Language Capabilities: Contract
IHCP: Contract/Good-faith effort to contract; 
</v>
      </c>
      <c r="BT72" s="251" t="str">
        <f>IF(ISNUMBER(FIND(analysismethod9,'III_Plan comp 438.68 {Plan 5}'!M$15)),"",'III_Plan comp 438.68 {Plan 5}'!M$15&amp;analysismethod9)</f>
        <v xml:space="preserve">Timely Access Data Tool (TADT); 
Language Capabilities: Contract
IHCP: Contract/Good-faith effort to contract; 
</v>
      </c>
      <c r="BU72" s="251" t="str">
        <f>IF(ISNUMBER(FIND(analysismethod9,'III_Plan comp 438.68 {Plan 5}'!N$15)),"",'III_Plan comp 438.68 {Plan 5}'!N$15&amp;analysismethod9)</f>
        <v xml:space="preserve">Language Capabilities: Contract
IHCP: Contract/Good-faith effort to contract; 
</v>
      </c>
      <c r="BV72" s="251" t="str">
        <f>IF(ISNUMBER(FIND(analysismethod9,'III_Plan comp 438.68 {Plan 5}'!O$15)),"",'III_Plan comp 438.68 {Plan 5}'!O$15&amp;analysismethod9)</f>
        <v xml:space="preserve">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v>
      </c>
      <c r="BX72" s="251" t="str">
        <f>IF(ISNUMBER(FIND(analysismethod9,'III_Plan comp 438.68 {Plan 5}'!Q$15)),"",'III_Plan comp 438.68 {Plan 5}'!Q$15&amp;analysismethod9)</f>
        <v xml:space="preserve">Language Capabilities: Contract
IHCP: Contract/Good-faith effort to contract;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xml:space="preserve">274 File; 
</v>
      </c>
      <c r="BO73" s="254" t="str">
        <f>IF(ISNUMBER(FIND(analysismethod10,'III_Plan comp 438.68 {Plan 5}'!H$15)),"",'III_Plan comp 438.68 {Plan 5}'!H$15&amp;analysismethod10)</f>
        <v xml:space="preserve">274 File; 
</v>
      </c>
      <c r="BP73" s="254" t="str">
        <f>IF(ISNUMBER(FIND(analysismethod10,'III_Plan comp 438.68 {Plan 5}'!I$15)),"",'III_Plan comp 438.68 {Plan 5}'!I$15&amp;analysismethod10)</f>
        <v/>
      </c>
      <c r="BQ73" s="254" t="str">
        <f>IF(ISNUMBER(FIND(analysismethod10,'III_Plan comp 438.68 {Plan 5}'!J$15)),"",'III_Plan comp 438.68 {Plan 5}'!J$15&amp;analysismethod10)</f>
        <v/>
      </c>
      <c r="BR73" s="254" t="str">
        <f>IF(ISNUMBER(FIND(analysismethod10,'III_Plan comp 438.68 {Plan 5}'!K$15)),"",'III_Plan comp 438.68 {Plan 5}'!K$15&amp;analysismethod10)</f>
        <v xml:space="preserve">Timely Access Data Tool (TADT); 
274 File; 
</v>
      </c>
      <c r="BS73" s="254" t="str">
        <f>IF(ISNUMBER(FIND(analysismethod10,'III_Plan comp 438.68 {Plan 5}'!L$15)),"",'III_Plan comp 438.68 {Plan 5}'!L$15&amp;analysismethod10)</f>
        <v xml:space="preserve">Timely Access Data Tool (TADT); 
274 File; 
</v>
      </c>
      <c r="BT73" s="254" t="str">
        <f>IF(ISNUMBER(FIND(analysismethod10,'III_Plan comp 438.68 {Plan 5}'!M$15)),"",'III_Plan comp 438.68 {Plan 5}'!M$15&amp;analysismethod10)</f>
        <v xml:space="preserve">Timely Access Data Tool (TADT); 
274 File; 
</v>
      </c>
      <c r="BU73" s="254" t="str">
        <f>IF(ISNUMBER(FIND(analysismethod10,'III_Plan comp 438.68 {Plan 5}'!N$15)),"",'III_Plan comp 438.68 {Plan 5}'!N$15&amp;analysismethod10)</f>
        <v xml:space="preserve">274 File; 
</v>
      </c>
      <c r="BV73" s="254" t="str">
        <f>IF(ISNUMBER(FIND(analysismethod10,'III_Plan comp 438.68 {Plan 5}'!O$15)),"",'III_Plan comp 438.68 {Plan 5}'!O$15&amp;analysismethod10)</f>
        <v xml:space="preserve">274 File; 
</v>
      </c>
      <c r="BW73" s="254" t="str">
        <f>IF(ISNUMBER(FIND(analysismethod10,'III_Plan comp 438.68 {Plan 5}'!P$15)),"",'III_Plan comp 438.68 {Plan 5}'!P$15&amp;analysismethod10)</f>
        <v xml:space="preserve">274 File; 
</v>
      </c>
      <c r="BX73" s="254" t="str">
        <f>IF(ISNUMBER(FIND(analysismethod10,'III_Plan comp 438.68 {Plan 5}'!Q$15)),"",'III_Plan comp 438.68 {Plan 5}'!Q$15&amp;analysismethod10)</f>
        <v xml:space="preserve">274 File;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Timely Access Data Tool (TADT); 
Geomapping; 
</v>
      </c>
      <c r="BS76" s="248" t="str">
        <f>IF(ISNUMBER(FIND(analysismethod1,'III_Plan comp 438.68 {Plan 6}'!L$15)),"",'III_Plan comp 438.68 {Plan 6}'!L$15&amp;analysismethod1)</f>
        <v xml:space="preserve">Timely Access Data Tool (TADT); 
Geomapping; 
</v>
      </c>
      <c r="BT76" s="248" t="str">
        <f>IF(ISNUMBER(FIND(analysismethod1,'III_Plan comp 438.68 {Plan 6}'!M$15)),"",'III_Plan comp 438.68 {Plan 6}'!M$15&amp;analysismethod1)</f>
        <v xml:space="preserve">Timely Access Data Tool (TADT); 
Geomapping; 
</v>
      </c>
      <c r="BU76" s="248" t="str">
        <f>IF(ISNUMBER(FIND(analysismethod1,'III_Plan comp 438.68 {Plan 6}'!N$15)),"",'III_Plan comp 438.68 {Plan 6}'!N$15&amp;analysismethod1)</f>
        <v xml:space="preserve">Timely Access Data Tool (TADT); 
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274 File; 
Language Capabilities: Contract
IHCP: Contract/Good-faith effort to contract; 
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Timely Access Data Tool (TADT); 
</v>
      </c>
      <c r="BO83" s="251" t="str">
        <f>IF(ISNUMBER(FIND(analysismethod8,'III_Plan comp 438.68 {Plan 6}'!H$15)),"",'III_Plan comp 438.68 {Plan 6}'!H$15&amp;analysismethod8)</f>
        <v xml:space="preserve">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c>
      <c r="BS83" s="251" t="str">
        <f>IF(ISNUMBER(FIND(analysismethod8,'III_Plan comp 438.68 {Plan 6}'!L$15)),"",'III_Plan comp 438.68 {Plan 6}'!L$15&amp;analysismethod8)</f>
        <v/>
      </c>
      <c r="BT83" s="251" t="str">
        <f>IF(ISNUMBER(FIND(analysismethod8,'III_Plan comp 438.68 {Plan 6}'!M$15)),"",'III_Plan comp 438.68 {Plan 6}'!M$15&amp;analysismethod8)</f>
        <v/>
      </c>
      <c r="BU83" s="251" t="str">
        <f>IF(ISNUMBER(FIND(analysismethod8,'III_Plan comp 438.68 {Plan 6}'!N$15)),"",'III_Plan comp 438.68 {Plan 6}'!N$15&amp;analysismethod8)</f>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Timely Access Data Tool (TADT); 
</v>
      </c>
      <c r="BX83" s="251" t="str">
        <f>IF(ISNUMBER(FIND(analysismethod8,'III_Plan comp 438.68 {Plan 6}'!Q$15)),"",'III_Plan comp 438.68 {Plan 6}'!Q$15&amp;analysismethod8)</f>
        <v xml:space="preserve">274 File; 
Language Capabilities: Contract
IHCP: Contract/Good-faith effort to contract; 
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Language Capabilities: Contract
IHCP: Contract/Good-faith effort to contract; 
</v>
      </c>
      <c r="BO84" s="251" t="str">
        <f>IF(ISNUMBER(FIND(analysismethod9,'III_Plan comp 438.68 {Plan 6}'!H$15)),"",'III_Plan comp 438.68 {Plan 6}'!H$15&amp;analysismethod9)</f>
        <v xml:space="preserve">Language Capabilities: Contract
IHCP: Contract/Good-faith effort to contract; 
</v>
      </c>
      <c r="BP84" s="251" t="str">
        <f>IF(ISNUMBER(FIND(analysismethod9,'III_Plan comp 438.68 {Plan 6}'!I$15)),"",'III_Plan comp 438.68 {Plan 6}'!I$15&amp;analysismethod9)</f>
        <v xml:space="preserve">Language Capabilities: Contract
IHCP: Contract/Good-faith effort to contract; 
</v>
      </c>
      <c r="BQ84" s="251" t="str">
        <f>IF(ISNUMBER(FIND(analysismethod9,'III_Plan comp 438.68 {Plan 6}'!J$15)),"",'III_Plan comp 438.68 {Plan 6}'!J$15&amp;analysismethod9)</f>
        <v xml:space="preserve">Language Capabilities: Contract
IHCP: Contract/Good-faith effort to contract; 
</v>
      </c>
      <c r="BR84" s="251" t="str">
        <f>IF(ISNUMBER(FIND(analysismethod9,'III_Plan comp 438.68 {Plan 6}'!K$15)),"",'III_Plan comp 438.68 {Plan 6}'!K$15&amp;analysismethod9)</f>
        <v xml:space="preserve">Timely Access Data Tool (TADT); 
Language Capabilities: Contract
IHCP: Contract/Good-faith effort to contract; 
</v>
      </c>
      <c r="BS84" s="251" t="str">
        <f>IF(ISNUMBER(FIND(analysismethod9,'III_Plan comp 438.68 {Plan 6}'!L$15)),"",'III_Plan comp 438.68 {Plan 6}'!L$15&amp;analysismethod9)</f>
        <v xml:space="preserve">Timely Access Data Tool (TADT); 
Language Capabilities: Contract
IHCP: Contract/Good-faith effort to contract; 
</v>
      </c>
      <c r="BT84" s="251" t="str">
        <f>IF(ISNUMBER(FIND(analysismethod9,'III_Plan comp 438.68 {Plan 6}'!M$15)),"",'III_Plan comp 438.68 {Plan 6}'!M$15&amp;analysismethod9)</f>
        <v xml:space="preserve">Timely Access Data Tool (TADT); 
Language Capabilities: Contract
IHCP: Contract/Good-faith effort to contract; 
</v>
      </c>
      <c r="BU84" s="251" t="str">
        <f>IF(ISNUMBER(FIND(analysismethod9,'III_Plan comp 438.68 {Plan 6}'!N$15)),"",'III_Plan comp 438.68 {Plan 6}'!N$15&amp;analysismethod9)</f>
        <v xml:space="preserve">Timely Access Data Tool (TADT); 
Language Capabilities: Contract
IHCP: Contract/Good-faith effort to contract; 
</v>
      </c>
      <c r="BV84" s="251" t="str">
        <f>IF(ISNUMBER(FIND(analysismethod9,'III_Plan comp 438.68 {Plan 6}'!O$15)),"",'III_Plan comp 438.68 {Plan 6}'!O$15&amp;analysismethod9)</f>
        <v xml:space="preserve">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v>
      </c>
      <c r="BX84" s="251" t="str">
        <f>IF(ISNUMBER(FIND(analysismethod9,'III_Plan comp 438.68 {Plan 6}'!Q$15)),"",'III_Plan comp 438.68 {Plan 6}'!Q$15&amp;analysismethod9)</f>
        <v xml:space="preserve">274 File; 
Language Capabilities: Contract
IHCP: Contract/Good-faith effort to contract; 
Language Capabilities: Contract
IHCP: Contract/Good-faith effort to contract;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xml:space="preserve">274 File; 
</v>
      </c>
      <c r="BO85" s="254" t="str">
        <f>IF(ISNUMBER(FIND(analysismethod10,'III_Plan comp 438.68 {Plan 6}'!H$15)),"",'III_Plan comp 438.68 {Plan 6}'!H$15&amp;analysismethod10)</f>
        <v xml:space="preserve">274 File; 
</v>
      </c>
      <c r="BP85" s="254" t="str">
        <f>IF(ISNUMBER(FIND(analysismethod10,'III_Plan comp 438.68 {Plan 6}'!I$15)),"",'III_Plan comp 438.68 {Plan 6}'!I$15&amp;analysismethod10)</f>
        <v xml:space="preserve">274 File; 
</v>
      </c>
      <c r="BQ85" s="254" t="str">
        <f>IF(ISNUMBER(FIND(analysismethod10,'III_Plan comp 438.68 {Plan 6}'!J$15)),"",'III_Plan comp 438.68 {Plan 6}'!J$15&amp;analysismethod10)</f>
        <v xml:space="preserve">274 File; 
</v>
      </c>
      <c r="BR85" s="254" t="str">
        <f>IF(ISNUMBER(FIND(analysismethod10,'III_Plan comp 438.68 {Plan 6}'!K$15)),"",'III_Plan comp 438.68 {Plan 6}'!K$15&amp;analysismethod10)</f>
        <v xml:space="preserve">Timely Access Data Tool (TADT); 
274 File; 
</v>
      </c>
      <c r="BS85" s="254" t="str">
        <f>IF(ISNUMBER(FIND(analysismethod10,'III_Plan comp 438.68 {Plan 6}'!L$15)),"",'III_Plan comp 438.68 {Plan 6}'!L$15&amp;analysismethod10)</f>
        <v xml:space="preserve">Timely Access Data Tool (TADT); 
274 File; 
</v>
      </c>
      <c r="BT85" s="254" t="str">
        <f>IF(ISNUMBER(FIND(analysismethod10,'III_Plan comp 438.68 {Plan 6}'!M$15)),"",'III_Plan comp 438.68 {Plan 6}'!M$15&amp;analysismethod10)</f>
        <v xml:space="preserve">Timely Access Data Tool (TADT); 
274 File; 
</v>
      </c>
      <c r="BU85" s="254" t="str">
        <f>IF(ISNUMBER(FIND(analysismethod10,'III_Plan comp 438.68 {Plan 6}'!N$15)),"",'III_Plan comp 438.68 {Plan 6}'!N$15&amp;analysismethod10)</f>
        <v xml:space="preserve">Timely Access Data Tool (TADT); 
274 File; 
</v>
      </c>
      <c r="BV85" s="254" t="str">
        <f>IF(ISNUMBER(FIND(analysismethod10,'III_Plan comp 438.68 {Plan 6}'!O$15)),"",'III_Plan comp 438.68 {Plan 6}'!O$15&amp;analysismethod10)</f>
        <v xml:space="preserve">274 File; 
</v>
      </c>
      <c r="BW85" s="254" t="str">
        <f>IF(ISNUMBER(FIND(analysismethod10,'III_Plan comp 438.68 {Plan 6}'!P$15)),"",'III_Plan comp 438.68 {Plan 6}'!P$15&amp;analysismethod10)</f>
        <v xml:space="preserve">274 File; 
</v>
      </c>
      <c r="BX85" s="254" t="str">
        <f>IF(ISNUMBER(FIND(analysismethod10,'III_Plan comp 438.68 {Plan 6}'!Q$15)),"",'III_Plan comp 438.68 {Plan 6}'!Q$15&amp;analysismethod10)</f>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Language Capabilities: Contract
IHCP: Contract/Good-faith effort to contract; 
</v>
      </c>
      <c r="BO96" s="251" t="str">
        <f>IF(ISNUMBER(FIND(analysismethod9,'III_Plan comp 438.68 {Plan 7}'!H$15)),"",'III_Plan comp 438.68 {Plan 7}'!H$15&amp;analysismethod9)</f>
        <v xml:space="preserve">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Language Capabilities: Contract
IHCP: Contract/Good-faith effort to contract; 
</v>
      </c>
      <c r="BR96" s="251" t="str">
        <f>IF(ISNUMBER(FIND(analysismethod9,'III_Plan comp 438.68 {Plan 7}'!K$15)),"",'III_Plan comp 438.68 {Plan 7}'!K$15&amp;analysismethod9)</f>
        <v xml:space="preserve">Language Capabilities: Contract
IHCP: Contract/Good-faith effort to contract; 
</v>
      </c>
      <c r="BS96" s="251" t="str">
        <f>IF(ISNUMBER(FIND(analysismethod9,'III_Plan comp 438.68 {Plan 7}'!L$15)),"",'III_Plan comp 438.68 {Plan 7}'!L$15&amp;analysismethod9)</f>
        <v xml:space="preserve">Language Capabilities: Contract
IHCP: Contract/Good-faith effort to contract; 
</v>
      </c>
      <c r="BT96" s="251" t="str">
        <f>IF(ISNUMBER(FIND(analysismethod9,'III_Plan comp 438.68 {Plan 7}'!M$15)),"",'III_Plan comp 438.68 {Plan 7}'!M$15&amp;analysismethod9)</f>
        <v xml:space="preserve">Language Capabilities: Contract
IHCP: Contract/Good-faith effort to contract; 
</v>
      </c>
      <c r="BU96" s="251" t="str">
        <f>IF(ISNUMBER(FIND(analysismethod9,'III_Plan comp 438.68 {Plan 7}'!N$15)),"",'III_Plan comp 438.68 {Plan 7}'!N$15&amp;analysismethod9)</f>
        <v xml:space="preserve">Language Capabilities: Contract
IHCP: Contract/Good-faith effort to contract; 
</v>
      </c>
      <c r="BV96" s="251" t="str">
        <f>IF(ISNUMBER(FIND(analysismethod9,'III_Plan comp 438.68 {Plan 7}'!O$15)),"",'III_Plan comp 438.68 {Plan 7}'!O$15&amp;analysismethod9)</f>
        <v xml:space="preserve">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xml:space="preserve">274 File; 
</v>
      </c>
      <c r="BO97" s="254" t="str">
        <f>IF(ISNUMBER(FIND(analysismethod10,'III_Plan comp 438.68 {Plan 7}'!H$15)),"",'III_Plan comp 438.68 {Plan 7}'!H$15&amp;analysismethod10)</f>
        <v xml:space="preserve">274 File;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xml:space="preserve">274 File; 
</v>
      </c>
      <c r="BR97" s="254" t="str">
        <f>IF(ISNUMBER(FIND(analysismethod10,'III_Plan comp 438.68 {Plan 7}'!K$15)),"",'III_Plan comp 438.68 {Plan 7}'!K$15&amp;analysismethod10)</f>
        <v xml:space="preserve">274 File; 
</v>
      </c>
      <c r="BS97" s="254" t="str">
        <f>IF(ISNUMBER(FIND(analysismethod10,'III_Plan comp 438.68 {Plan 7}'!L$15)),"",'III_Plan comp 438.68 {Plan 7}'!L$15&amp;analysismethod10)</f>
        <v xml:space="preserve">274 File; 
</v>
      </c>
      <c r="BT97" s="254" t="str">
        <f>IF(ISNUMBER(FIND(analysismethod10,'III_Plan comp 438.68 {Plan 7}'!M$15)),"",'III_Plan comp 438.68 {Plan 7}'!M$15&amp;analysismethod10)</f>
        <v xml:space="preserve">274 File; 
</v>
      </c>
      <c r="BU97" s="254" t="str">
        <f>IF(ISNUMBER(FIND(analysismethod10,'III_Plan comp 438.68 {Plan 7}'!N$15)),"",'III_Plan comp 438.68 {Plan 7}'!N$15&amp;analysismethod10)</f>
        <v xml:space="preserve">274 File; 
</v>
      </c>
      <c r="BV97" s="254" t="str">
        <f>IF(ISNUMBER(FIND(analysismethod10,'III_Plan comp 438.68 {Plan 7}'!O$15)),"",'III_Plan comp 438.68 {Plan 7}'!O$15&amp;analysismethod10)</f>
        <v xml:space="preserve">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xml:space="preserve">274 File;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117</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xml:space="preserve">Timely Access Data Tool (TADT);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Language Capabilities: Contract
IHCP: Contract/Good-faith effort to contract; 
</v>
      </c>
      <c r="BO108" s="251" t="str">
        <f>IF(ISNUMBER(FIND(analysismethod9,'III_Plan comp 438.68 {Plan 8}'!H$15)),"",'III_Plan comp 438.68 {Plan 8}'!H$15&amp;analysismethod9)</f>
        <v xml:space="preserve">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Language Capabilities: Contract
IHCP: Contract/Good-faith effort to contract; 
</v>
      </c>
      <c r="BR108" s="251" t="str">
        <f>IF(ISNUMBER(FIND(analysismethod9,'III_Plan comp 438.68 {Plan 8}'!K$15)),"",'III_Plan comp 438.68 {Plan 8}'!K$15&amp;analysismethod9)</f>
        <v xml:space="preserve">Language Capabilities: Contract
IHCP: Contract/Good-faith effort to contract; 
</v>
      </c>
      <c r="BS108" s="251" t="str">
        <f>IF(ISNUMBER(FIND(analysismethod9,'III_Plan comp 438.68 {Plan 8}'!L$15)),"",'III_Plan comp 438.68 {Plan 8}'!L$15&amp;analysismethod9)</f>
        <v xml:space="preserve">Language Capabilities: Contract
IHCP: Contract/Good-faith effort to contract; 
</v>
      </c>
      <c r="BT108" s="251" t="str">
        <f>IF(ISNUMBER(FIND(analysismethod9,'III_Plan comp 438.68 {Plan 8}'!M$15)),"",'III_Plan comp 438.68 {Plan 8}'!M$15&amp;analysismethod9)</f>
        <v xml:space="preserve">Language Capabilities: Contract
IHCP: Contract/Good-faith effort to contract; 
</v>
      </c>
      <c r="BU108" s="251" t="str">
        <f>IF(ISNUMBER(FIND(analysismethod9,'III_Plan comp 438.68 {Plan 8}'!N$15)),"",'III_Plan comp 438.68 {Plan 8}'!N$15&amp;analysismethod9)</f>
        <v xml:space="preserve">Language Capabilities: Contract
IHCP: Contract/Good-faith effort to contract; 
</v>
      </c>
      <c r="BV108" s="251" t="str">
        <f>IF(ISNUMBER(FIND(analysismethod9,'III_Plan comp 438.68 {Plan 8}'!O$15)),"",'III_Plan comp 438.68 {Plan 8}'!O$15&amp;analysismethod9)</f>
        <v xml:space="preserve">Language Capabilities: Contract
IHCP: Contract/Good-faith effort to contract; 
</v>
      </c>
      <c r="BW108" s="251" t="str">
        <f>IF(ISNUMBER(FIND(analysismethod9,'III_Plan comp 438.68 {Plan 8}'!P$15)),"",'III_Plan comp 438.68 {Plan 8}'!P$15&amp;analysismethod9)</f>
        <v xml:space="preserve">Language Capabilities: Contract
IHCP: Contract/Good-faith effort to contract; 
</v>
      </c>
      <c r="BX108" s="251" t="str">
        <f>IF(ISNUMBER(FIND(analysismethod9,'III_Plan comp 438.68 {Plan 8}'!Q$15)),"",'III_Plan comp 438.68 {Plan 8}'!Q$15&amp;analysismethod9)</f>
        <v xml:space="preserve">Language Capabilities: Contract
IHCP: Contract/Good-faith effort to contract;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xml:space="preserve">274 File; 
</v>
      </c>
      <c r="BO109" s="254" t="str">
        <f>IF(ISNUMBER(FIND(analysismethod10,'III_Plan comp 438.68 {Plan 8}'!H$15)),"",'III_Plan comp 438.68 {Plan 8}'!H$15&amp;analysismethod10)</f>
        <v xml:space="preserve">274 File;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xml:space="preserve">274 File; 
</v>
      </c>
      <c r="BR109" s="254" t="str">
        <f>IF(ISNUMBER(FIND(analysismethod10,'III_Plan comp 438.68 {Plan 8}'!K$15)),"",'III_Plan comp 438.68 {Plan 8}'!K$15&amp;analysismethod10)</f>
        <v xml:space="preserve">274 File; 
</v>
      </c>
      <c r="BS109" s="254" t="str">
        <f>IF(ISNUMBER(FIND(analysismethod10,'III_Plan comp 438.68 {Plan 8}'!L$15)),"",'III_Plan comp 438.68 {Plan 8}'!L$15&amp;analysismethod10)</f>
        <v xml:space="preserve">274 File; 
</v>
      </c>
      <c r="BT109" s="254" t="str">
        <f>IF(ISNUMBER(FIND(analysismethod10,'III_Plan comp 438.68 {Plan 8}'!M$15)),"",'III_Plan comp 438.68 {Plan 8}'!M$15&amp;analysismethod10)</f>
        <v xml:space="preserve">274 File; 
</v>
      </c>
      <c r="BU109" s="254" t="str">
        <f>IF(ISNUMBER(FIND(analysismethod10,'III_Plan comp 438.68 {Plan 8}'!N$15)),"",'III_Plan comp 438.68 {Plan 8}'!N$15&amp;analysismethod10)</f>
        <v xml:space="preserve">274 File; 
</v>
      </c>
      <c r="BV109" s="254" t="str">
        <f>IF(ISNUMBER(FIND(analysismethod10,'III_Plan comp 438.68 {Plan 8}'!O$15)),"",'III_Plan comp 438.68 {Plan 8}'!O$15&amp;analysismethod10)</f>
        <v xml:space="preserve">274 File; 
</v>
      </c>
      <c r="BW109" s="254" t="str">
        <f>IF(ISNUMBER(FIND(analysismethod10,'III_Plan comp 438.68 {Plan 8}'!P$15)),"",'III_Plan comp 438.68 {Plan 8}'!P$15&amp;analysismethod10)</f>
        <v xml:space="preserve">274 File; 
</v>
      </c>
      <c r="BX109" s="254" t="str">
        <f>IF(ISNUMBER(FIND(analysismethod10,'III_Plan comp 438.68 {Plan 8}'!Q$15)),"",'III_Plan comp 438.68 {Plan 8}'!Q$15&amp;analysismethod10)</f>
        <v xml:space="preserve">274 File;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118</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xml:space="preserve">Timely Access Data Tool (TADT);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Language Capabilities: Contract
IHCP: Contract/Good-faith effort to contract; 
</v>
      </c>
      <c r="BO120" s="251" t="str">
        <f>IF(ISNUMBER(FIND(analysismethod9,'III_Plan comp 438.68 {Plan 9}'!H$15)),"",'III_Plan comp 438.68 {Plan 9}'!H$15&amp;analysismethod9)</f>
        <v xml:space="preserve">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Language Capabilities: Contract
IHCP: Contract/Good-faith effort to contract; 
</v>
      </c>
      <c r="BS120" s="251" t="str">
        <f>IF(ISNUMBER(FIND(analysismethod9,'III_Plan comp 438.68 {Plan 9}'!L$15)),"",'III_Plan comp 438.68 {Plan 9}'!L$15&amp;analysismethod9)</f>
        <v xml:space="preserve">Language Capabilities: Contract
IHCP: Contract/Good-faith effort to contract; 
</v>
      </c>
      <c r="BT120" s="251" t="str">
        <f>IF(ISNUMBER(FIND(analysismethod9,'III_Plan comp 438.68 {Plan 9}'!M$15)),"",'III_Plan comp 438.68 {Plan 9}'!M$15&amp;analysismethod9)</f>
        <v xml:space="preserve">Language Capabilities: Contract
IHCP: Contract/Good-faith effort to contract; 
</v>
      </c>
      <c r="BU120" s="251" t="str">
        <f>IF(ISNUMBER(FIND(analysismethod9,'III_Plan comp 438.68 {Plan 9}'!N$15)),"",'III_Plan comp 438.68 {Plan 9}'!N$15&amp;analysismethod9)</f>
        <v xml:space="preserve">Language Capabilities: Contract
IHCP: Contract/Good-faith effort to contract; 
</v>
      </c>
      <c r="BV120" s="251" t="str">
        <f>IF(ISNUMBER(FIND(analysismethod9,'III_Plan comp 438.68 {Plan 9}'!O$15)),"",'III_Plan comp 438.68 {Plan 9}'!O$15&amp;analysismethod9)</f>
        <v xml:space="preserve">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v>
      </c>
      <c r="BX120" s="251" t="str">
        <f>IF(ISNUMBER(FIND(analysismethod9,'III_Plan comp 438.68 {Plan 9}'!Q$15)),"",'III_Plan comp 438.68 {Plan 9}'!Q$15&amp;analysismethod9)</f>
        <v xml:space="preserve">Language Capabilities: Contract
IHCP: Contract/Good-faith effort to contract;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c>
      <c r="BP121" s="254" t="str">
        <f>IF(ISNUMBER(FIND(analysismethod10,'III_Plan comp 438.68 {Plan 1}'!I$15)),"",'III_Plan comp 438.68 {Plan 1}'!I$15&amp;analysismethod10)</f>
        <v/>
      </c>
      <c r="BQ121" s="254" t="str">
        <f>IF(ISNUMBER(FIND(analysismethod10,'III_Plan comp 438.68 {Plan 1}'!J$15)),"",'III_Plan comp 438.68 {Plan 1}'!J$15&amp;analysismethod10)</f>
        <v/>
      </c>
      <c r="BR121" s="254" t="str">
        <f>IF(ISNUMBER(FIND(analysismethod10,'III_Plan comp 438.68 {Plan 1}'!K$15)),"",'III_Plan comp 438.68 {Plan 1}'!K$15&amp;analysismethod10)</f>
        <v xml:space="preserve">Timely Access Data Tool (TADT); 
274 File; 
</v>
      </c>
      <c r="BS121" s="254" t="str">
        <f>IF(ISNUMBER(FIND(analysismethod10,'III_Plan comp 438.68 {Plan 1}'!L$15)),"",'III_Plan comp 438.68 {Plan 1}'!L$15&amp;analysismethod10)</f>
        <v xml:space="preserve">Timely Access Data Tool (TADT); 
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Timely Access Data Tool (TADT); 
274 File; 
</v>
      </c>
      <c r="BV121" s="254" t="str">
        <f>IF(ISNUMBER(FIND(analysismethod10,'III_Plan comp 438.68 {Plan 1}'!O$15)),"",'III_Plan comp 438.68 {Plan 1}'!O$15&amp;analysismethod10)</f>
        <v xml:space="preserve">274 File; 
</v>
      </c>
      <c r="BW121" s="254" t="str">
        <f>IF(ISNUMBER(FIND(analysismethod10,'III_Plan comp 438.68 {Plan 1}'!P$15)),"",'III_Plan comp 438.68 {Plan 1}'!P$15&amp;analysismethod10)</f>
        <v xml:space="preserve">Language Capabilities: Contract
IHCP: Contract/Good-faith effort to contract; 
274 File; 
</v>
      </c>
      <c r="BX121" s="254" t="str">
        <f>IF(ISNUMBER(FIND(analysismethod10,'III_Plan comp 438.68 {Plan 1}'!Q$15)),"",'III_Plan comp 438.68 {Plan 1}'!Q$15&amp;analysismethod10)</f>
        <v xml:space="preserve">274 File;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119</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Language Capabilities: Contract
IHCP: Contract/Good-faith effort to contract; 
</v>
      </c>
      <c r="BM132" s="251" t="str">
        <f>IF(ISNUMBER(FIND(analysismethod9,'III_Plan comp 438.68 {Plan 10}'!F$15)),"",'III_Plan comp 438.68 {Plan 10}'!F$15&amp;analysismethod9)</f>
        <v xml:space="preserve">Language Capabilities: Contract
IHCP: Contract/Good-faith effort to contract; 
</v>
      </c>
      <c r="BN132" s="251" t="str">
        <f>IF(ISNUMBER(FIND(analysismethod9,'III_Plan comp 438.68 {Plan 10}'!G$15)),"",'III_Plan comp 438.68 {Plan 10}'!G$15&amp;analysismethod9)</f>
        <v xml:space="preserve">Language Capabilities: Contract
IHCP: Contract/Good-faith effort to contract; 
</v>
      </c>
      <c r="BO132" s="251" t="str">
        <f>IF(ISNUMBER(FIND(analysismethod9,'III_Plan comp 438.68 {Plan 10}'!H$15)),"",'III_Plan comp 438.68 {Plan 10}'!H$15&amp;analysismethod9)</f>
        <v xml:space="preserve">Language Capabilities: Contract
IHCP: Contract/Good-faith effort to contract; 
</v>
      </c>
      <c r="BP132" s="251" t="str">
        <f>IF(ISNUMBER(FIND(analysismethod9,'III_Plan comp 438.68 {Plan 10}'!I$15)),"",'III_Plan comp 438.68 {Plan 10}'!I$15&amp;analysismethod9)</f>
        <v xml:space="preserve">Language Capabilities: Contract
IHCP: Contract/Good-faith effort to contract; 
</v>
      </c>
      <c r="BQ132" s="251" t="str">
        <f>IF(ISNUMBER(FIND(analysismethod9,'III_Plan comp 438.68 {Plan 10}'!J$15)),"",'III_Plan comp 438.68 {Plan 10}'!J$15&amp;analysismethod9)</f>
        <v xml:space="preserve">Language Capabilities: Contract
IHCP: Contract/Good-faith effort to contract; 
</v>
      </c>
      <c r="BR132" s="251" t="str">
        <f>IF(ISNUMBER(FIND(analysismethod9,'III_Plan comp 438.68 {Plan 10}'!K$15)),"",'III_Plan comp 438.68 {Plan 10}'!K$15&amp;analysismethod9)</f>
        <v xml:space="preserve">Language Capabilities: Contract
IHCP: Contract/Good-faith effort to contract; 
</v>
      </c>
      <c r="BS132" s="251" t="str">
        <f>IF(ISNUMBER(FIND(analysismethod9,'III_Plan comp 438.68 {Plan 10}'!L$15)),"",'III_Plan comp 438.68 {Plan 10}'!L$15&amp;analysismethod9)</f>
        <v xml:space="preserve">Language Capabilities: Contract
IHCP: Contract/Good-faith effort to contract; 
</v>
      </c>
      <c r="BT132" s="251" t="str">
        <f>IF(ISNUMBER(FIND(analysismethod9,'III_Plan comp 438.68 {Plan 10}'!M$15)),"",'III_Plan comp 438.68 {Plan 10}'!M$15&amp;analysismethod9)</f>
        <v xml:space="preserve">Language Capabilities: Contract
IHCP: Contract/Good-faith effort to contract; 
</v>
      </c>
      <c r="BU132" s="251" t="str">
        <f>IF(ISNUMBER(FIND(analysismethod9,'III_Plan comp 438.68 {Plan 10}'!N$15)),"",'III_Plan comp 438.68 {Plan 10}'!N$15&amp;analysismethod9)</f>
        <v xml:space="preserve">Language Capabilities: Contract
IHCP: Contract/Good-faith effort to contract; 
</v>
      </c>
      <c r="BV132" s="251" t="str">
        <f>IF(ISNUMBER(FIND(analysismethod9,'III_Plan comp 438.68 {Plan 10}'!O$15)),"",'III_Plan comp 438.68 {Plan 10}'!O$15&amp;analysismethod9)</f>
        <v xml:space="preserve">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v>
      </c>
      <c r="BX132" s="251" t="str">
        <f>IF(ISNUMBER(FIND(analysismethod9,'III_Plan comp 438.68 {Plan 10}'!Q$15)),"",'III_Plan comp 438.68 {Plan 10}'!Q$15&amp;analysismethod9)</f>
        <v xml:space="preserve">Language Capabilities: Contract
IHCP: Contract/Good-faith effort to contract;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274 File; 
</v>
      </c>
      <c r="BM133" s="254" t="str">
        <f>IF(ISNUMBER(FIND(analysismethod10,'III_Plan comp 438.68 {Plan 10}'!F$15)),"",'III_Plan comp 438.68 {Plan 10}'!F$15&amp;analysismethod10)</f>
        <v xml:space="preserve">274 File; 
</v>
      </c>
      <c r="BN133" s="254" t="str">
        <f>IF(ISNUMBER(FIND(analysismethod10,'III_Plan comp 438.68 {Plan 10}'!G$15)),"",'III_Plan comp 438.68 {Plan 10}'!G$15&amp;analysismethod10)</f>
        <v xml:space="preserve">274 File; 
</v>
      </c>
      <c r="BO133" s="254" t="str">
        <f>IF(ISNUMBER(FIND(analysismethod10,'III_Plan comp 438.68 {Plan 10}'!H$15)),"",'III_Plan comp 438.68 {Plan 10}'!H$15&amp;analysismethod10)</f>
        <v xml:space="preserve">274 File; 
</v>
      </c>
      <c r="BP133" s="254" t="str">
        <f>IF(ISNUMBER(FIND(analysismethod10,'III_Plan comp 438.68 {Plan 10}'!I$15)),"",'III_Plan comp 438.68 {Plan 10}'!I$15&amp;analysismethod10)</f>
        <v xml:space="preserve">274 File; 
</v>
      </c>
      <c r="BQ133" s="254" t="str">
        <f>IF(ISNUMBER(FIND(analysismethod10,'III_Plan comp 438.68 {Plan 10}'!J$15)),"",'III_Plan comp 438.68 {Plan 10}'!J$15&amp;analysismethod10)</f>
        <v xml:space="preserve">274 File; 
</v>
      </c>
      <c r="BR133" s="254" t="str">
        <f>IF(ISNUMBER(FIND(analysismethod10,'III_Plan comp 438.68 {Plan 10}'!K$15)),"",'III_Plan comp 438.68 {Plan 10}'!K$15&amp;analysismethod10)</f>
        <v xml:space="preserve">274 File; 
</v>
      </c>
      <c r="BS133" s="254" t="str">
        <f>IF(ISNUMBER(FIND(analysismethod10,'III_Plan comp 438.68 {Plan 10}'!L$15)),"",'III_Plan comp 438.68 {Plan 10}'!L$15&amp;analysismethod10)</f>
        <v xml:space="preserve">274 File; 
</v>
      </c>
      <c r="BT133" s="254" t="str">
        <f>IF(ISNUMBER(FIND(analysismethod10,'III_Plan comp 438.68 {Plan 10}'!M$15)),"",'III_Plan comp 438.68 {Plan 10}'!M$15&amp;analysismethod10)</f>
        <v xml:space="preserve">274 File; 
</v>
      </c>
      <c r="BU133" s="254" t="str">
        <f>IF(ISNUMBER(FIND(analysismethod10,'III_Plan comp 438.68 {Plan 10}'!N$15)),"",'III_Plan comp 438.68 {Plan 10}'!N$15&amp;analysismethod10)</f>
        <v xml:space="preserve">274 File; 
</v>
      </c>
      <c r="BV133" s="254" t="str">
        <f>IF(ISNUMBER(FIND(analysismethod10,'III_Plan comp 438.68 {Plan 10}'!O$15)),"",'III_Plan comp 438.68 {Plan 10}'!O$15&amp;analysismethod10)</f>
        <v xml:space="preserve">274 File; 
</v>
      </c>
      <c r="BW133" s="254" t="str">
        <f>IF(ISNUMBER(FIND(analysismethod10,'III_Plan comp 438.68 {Plan 10}'!P$15)),"",'III_Plan comp 438.68 {Plan 10}'!P$15&amp;analysismethod10)</f>
        <v xml:space="preserve">274 File; 
</v>
      </c>
      <c r="BX133" s="254" t="str">
        <f>IF(ISNUMBER(FIND(analysismethod10,'III_Plan comp 438.68 {Plan 10}'!Q$15)),"",'III_Plan comp 438.68 {Plan 10}'!Q$15&amp;analysismethod10)</f>
        <v xml:space="preserve">274 File;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80" zoomScaleNormal="80" workbookViewId="0">
      <pane ySplit="1" topLeftCell="A2" activePane="bottomLeft" state="frozen"/>
      <selection pane="bottomLeft" activeCell="G93" sqref="G93"/>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c r="F31" s="2"/>
      <c r="G31" s="2"/>
      <c r="H31" s="2"/>
      <c r="I31" s="2"/>
      <c r="J31" s="2"/>
      <c r="K31" s="2"/>
      <c r="L31" s="2"/>
      <c r="M31" s="2"/>
      <c r="N31" s="2"/>
      <c r="O31" s="2"/>
      <c r="P31" s="2"/>
      <c r="Q31" s="2"/>
      <c r="R31" s="2"/>
    </row>
    <row r="32" spans="1:18">
      <c r="A32" s="16" t="s">
        <v>55</v>
      </c>
      <c r="B32" s="9" t="s">
        <v>117</v>
      </c>
      <c r="C32" s="15" t="s">
        <v>104</v>
      </c>
      <c r="D32" s="128" t="s">
        <v>58</v>
      </c>
      <c r="E32" s="53"/>
      <c r="F32" s="2"/>
      <c r="G32" s="2"/>
      <c r="H32" s="2"/>
      <c r="I32" s="2"/>
      <c r="J32" s="2"/>
      <c r="K32" s="2"/>
      <c r="L32" s="2"/>
      <c r="M32" s="2"/>
      <c r="N32" s="2"/>
      <c r="O32" s="2"/>
      <c r="P32" s="2"/>
      <c r="Q32" s="2"/>
      <c r="R32" s="2"/>
    </row>
    <row r="33" spans="1:18">
      <c r="A33" s="16" t="s">
        <v>55</v>
      </c>
      <c r="B33" s="9" t="s">
        <v>118</v>
      </c>
      <c r="C33" s="15" t="s">
        <v>104</v>
      </c>
      <c r="D33" s="128" t="s">
        <v>58</v>
      </c>
      <c r="E33" s="53"/>
      <c r="F33" s="2"/>
      <c r="G33" s="2"/>
      <c r="H33" s="2"/>
      <c r="I33" s="2"/>
      <c r="J33" s="2"/>
      <c r="K33" s="2"/>
      <c r="L33" s="2"/>
      <c r="M33" s="2"/>
      <c r="N33" s="2"/>
      <c r="O33" s="2"/>
      <c r="P33" s="2"/>
      <c r="Q33" s="2"/>
      <c r="R33" s="2"/>
    </row>
    <row r="34" spans="1:18">
      <c r="A34" s="16" t="s">
        <v>55</v>
      </c>
      <c r="B34" s="9" t="s">
        <v>119</v>
      </c>
      <c r="C34" s="15" t="s">
        <v>104</v>
      </c>
      <c r="D34" s="128" t="s">
        <v>58</v>
      </c>
      <c r="E34" s="53"/>
      <c r="F34" s="2"/>
      <c r="G34" s="2"/>
      <c r="H34" s="2"/>
      <c r="I34" s="2"/>
      <c r="J34" s="2"/>
      <c r="K34" s="2"/>
      <c r="L34" s="2"/>
      <c r="M34" s="2"/>
      <c r="N34" s="2"/>
      <c r="O34" s="2"/>
      <c r="P34" s="2"/>
      <c r="Q34" s="2"/>
      <c r="R34" s="2"/>
    </row>
    <row r="35" spans="1:18" ht="40.15" customHeight="1">
      <c r="A35" s="24" t="s">
        <v>120</v>
      </c>
      <c r="C35" s="5"/>
      <c r="D35" s="5"/>
      <c r="E35" s="2"/>
      <c r="F35" s="2"/>
      <c r="G35" s="2"/>
      <c r="H35" s="2"/>
      <c r="I35" s="2"/>
      <c r="J35" s="2"/>
      <c r="K35" s="2"/>
      <c r="L35" s="2"/>
      <c r="M35" s="2"/>
      <c r="N35" s="2"/>
      <c r="O35" s="2"/>
      <c r="P35" s="2"/>
      <c r="Q35" s="2"/>
      <c r="R35" s="2"/>
    </row>
    <row r="36" spans="1:18" s="145" customFormat="1" ht="34.9" customHeight="1">
      <c r="A36" s="282" t="s">
        <v>121</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122</v>
      </c>
      <c r="F37" s="146"/>
      <c r="G37" s="146"/>
      <c r="H37" s="146"/>
      <c r="I37" s="146"/>
      <c r="J37" s="146"/>
      <c r="K37" s="146"/>
      <c r="L37" s="146"/>
      <c r="M37" s="146"/>
      <c r="N37" s="146"/>
      <c r="O37" s="146"/>
      <c r="P37" s="146"/>
      <c r="Q37" s="146"/>
      <c r="R37" s="146"/>
    </row>
    <row r="38" spans="1:18" ht="15" customHeight="1">
      <c r="A38" s="16" t="s">
        <v>55</v>
      </c>
      <c r="B38" s="147" t="s">
        <v>123</v>
      </c>
      <c r="C38" s="15" t="s">
        <v>124</v>
      </c>
      <c r="D38" s="15" t="s">
        <v>84</v>
      </c>
      <c r="E38" s="49" t="s">
        <v>125</v>
      </c>
      <c r="F38" s="5"/>
      <c r="G38" s="5"/>
      <c r="H38" s="5"/>
      <c r="I38" s="5"/>
      <c r="J38" s="5"/>
      <c r="K38" s="5"/>
      <c r="L38" s="5"/>
      <c r="M38" s="5"/>
      <c r="N38" s="5"/>
      <c r="O38" s="5"/>
      <c r="P38" s="5"/>
      <c r="Q38" s="5"/>
      <c r="R38" s="5"/>
    </row>
    <row r="39" spans="1:18" ht="15" customHeight="1">
      <c r="A39" s="16" t="s">
        <v>55</v>
      </c>
      <c r="B39" s="147" t="s">
        <v>126</v>
      </c>
      <c r="C39" s="15" t="s">
        <v>127</v>
      </c>
      <c r="D39" s="15" t="s">
        <v>84</v>
      </c>
      <c r="E39" s="49" t="s">
        <v>125</v>
      </c>
      <c r="F39" s="5"/>
      <c r="G39" s="5"/>
      <c r="H39" s="5"/>
      <c r="I39" s="5"/>
      <c r="J39" s="5"/>
      <c r="K39" s="5"/>
      <c r="L39" s="5"/>
      <c r="M39" s="5"/>
      <c r="N39" s="5"/>
      <c r="O39" s="5"/>
      <c r="P39" s="5"/>
      <c r="Q39" s="5"/>
      <c r="R39" s="5"/>
    </row>
    <row r="40" spans="1:18" ht="15" customHeight="1">
      <c r="A40" s="16" t="s">
        <v>55</v>
      </c>
      <c r="B40" s="147" t="s">
        <v>128</v>
      </c>
      <c r="C40" s="15" t="s">
        <v>129</v>
      </c>
      <c r="D40" s="15" t="s">
        <v>84</v>
      </c>
      <c r="E40" s="49" t="s">
        <v>130</v>
      </c>
      <c r="F40" s="5"/>
      <c r="G40" s="5"/>
      <c r="H40" s="5"/>
      <c r="I40" s="5"/>
      <c r="J40" s="5"/>
      <c r="K40" s="5"/>
      <c r="L40" s="5"/>
      <c r="M40" s="5"/>
      <c r="N40" s="5"/>
      <c r="O40" s="5"/>
      <c r="P40" s="5"/>
      <c r="Q40" s="5"/>
      <c r="R40" s="5"/>
    </row>
    <row r="41" spans="1:18" ht="15" customHeight="1">
      <c r="A41" s="16" t="s">
        <v>55</v>
      </c>
      <c r="B41" s="147" t="s">
        <v>131</v>
      </c>
      <c r="C41" s="15" t="s">
        <v>132</v>
      </c>
      <c r="D41" s="15" t="s">
        <v>84</v>
      </c>
      <c r="E41" s="49" t="s">
        <v>125</v>
      </c>
      <c r="F41" s="5"/>
      <c r="G41" s="5"/>
      <c r="H41" s="5"/>
      <c r="I41" s="5"/>
      <c r="J41" s="5"/>
      <c r="K41" s="5"/>
      <c r="L41" s="5"/>
      <c r="M41" s="5"/>
      <c r="N41" s="5"/>
      <c r="O41" s="5"/>
      <c r="P41" s="5"/>
      <c r="Q41" s="5"/>
      <c r="R41" s="5"/>
    </row>
    <row r="42" spans="1:18" ht="15" customHeight="1">
      <c r="A42" s="16" t="s">
        <v>55</v>
      </c>
      <c r="B42" s="147" t="s">
        <v>133</v>
      </c>
      <c r="C42" s="15" t="s">
        <v>134</v>
      </c>
      <c r="D42" s="15" t="s">
        <v>84</v>
      </c>
      <c r="E42" s="49" t="s">
        <v>125</v>
      </c>
      <c r="F42" s="5"/>
      <c r="G42" s="5"/>
      <c r="H42" s="5"/>
      <c r="I42" s="5"/>
      <c r="J42" s="5"/>
      <c r="K42" s="5"/>
      <c r="L42" s="5"/>
      <c r="M42" s="5"/>
      <c r="N42" s="5"/>
      <c r="O42" s="5"/>
      <c r="P42" s="5"/>
      <c r="Q42" s="5"/>
      <c r="R42" s="5"/>
    </row>
    <row r="43" spans="1:18" ht="15" customHeight="1">
      <c r="A43" s="16" t="s">
        <v>55</v>
      </c>
      <c r="B43" s="147" t="s">
        <v>135</v>
      </c>
      <c r="C43" s="15" t="s">
        <v>136</v>
      </c>
      <c r="D43" s="15" t="s">
        <v>84</v>
      </c>
      <c r="E43" s="49" t="s">
        <v>125</v>
      </c>
      <c r="F43" s="5"/>
      <c r="G43" s="5"/>
      <c r="H43" s="5"/>
      <c r="I43" s="5"/>
      <c r="J43" s="5"/>
      <c r="K43" s="5"/>
      <c r="L43" s="5"/>
      <c r="M43" s="5"/>
      <c r="N43" s="5"/>
      <c r="O43" s="5"/>
      <c r="P43" s="5"/>
      <c r="Q43" s="5"/>
      <c r="R43" s="5"/>
    </row>
    <row r="44" spans="1:18" ht="15" customHeight="1">
      <c r="A44" s="16" t="s">
        <v>55</v>
      </c>
      <c r="B44" s="147" t="s">
        <v>137</v>
      </c>
      <c r="C44" s="15" t="s">
        <v>138</v>
      </c>
      <c r="D44" s="15" t="s">
        <v>84</v>
      </c>
      <c r="E44" s="49" t="s">
        <v>125</v>
      </c>
      <c r="F44" s="5"/>
      <c r="G44" s="5"/>
      <c r="H44" s="5"/>
      <c r="I44" s="5"/>
      <c r="J44" s="5"/>
      <c r="K44" s="5"/>
      <c r="L44" s="5"/>
      <c r="M44" s="5"/>
      <c r="N44" s="5"/>
      <c r="O44" s="5"/>
      <c r="P44" s="5"/>
      <c r="Q44" s="5"/>
      <c r="R44" s="5"/>
    </row>
    <row r="45" spans="1:18" ht="15" customHeight="1">
      <c r="A45" s="16" t="s">
        <v>55</v>
      </c>
      <c r="B45" s="147" t="s">
        <v>139</v>
      </c>
      <c r="C45" s="15" t="s">
        <v>140</v>
      </c>
      <c r="D45" s="15" t="s">
        <v>84</v>
      </c>
      <c r="E45" s="49" t="s">
        <v>125</v>
      </c>
      <c r="F45" s="5"/>
      <c r="G45" s="5"/>
      <c r="H45" s="5"/>
      <c r="I45" s="5"/>
      <c r="J45" s="5"/>
      <c r="K45" s="5"/>
      <c r="L45" s="5"/>
      <c r="M45" s="5"/>
      <c r="N45" s="5"/>
      <c r="O45" s="5"/>
      <c r="P45" s="5"/>
      <c r="Q45" s="5"/>
      <c r="R45" s="5"/>
    </row>
    <row r="46" spans="1:18" ht="28.5">
      <c r="A46" s="16" t="s">
        <v>55</v>
      </c>
      <c r="B46" s="147" t="s">
        <v>141</v>
      </c>
      <c r="C46" s="15" t="s">
        <v>142</v>
      </c>
      <c r="D46" s="15" t="s">
        <v>84</v>
      </c>
      <c r="E46" s="49" t="s">
        <v>125</v>
      </c>
      <c r="F46" s="5"/>
      <c r="G46" s="5"/>
      <c r="H46" s="5"/>
      <c r="I46" s="5"/>
      <c r="J46" s="5"/>
      <c r="K46" s="5"/>
      <c r="L46" s="5"/>
      <c r="M46" s="5"/>
      <c r="N46" s="5"/>
      <c r="O46" s="5"/>
      <c r="P46" s="5"/>
      <c r="Q46" s="5"/>
      <c r="R46" s="5"/>
    </row>
    <row r="47" spans="1:18" ht="40.15" customHeight="1">
      <c r="A47" s="24" t="s">
        <v>143</v>
      </c>
      <c r="C47" s="5"/>
      <c r="D47" s="5"/>
      <c r="E47" s="2"/>
      <c r="F47" s="2"/>
      <c r="G47" s="2"/>
      <c r="H47" s="2"/>
      <c r="I47" s="2"/>
      <c r="J47" s="2"/>
      <c r="K47" s="2"/>
      <c r="L47" s="2"/>
      <c r="M47" s="2"/>
      <c r="N47" s="2"/>
      <c r="O47" s="2"/>
      <c r="P47" s="2"/>
      <c r="Q47" s="2"/>
      <c r="R47" s="2"/>
    </row>
    <row r="48" spans="1:18" ht="54" customHeight="1">
      <c r="A48" s="282" t="s">
        <v>144</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145</v>
      </c>
      <c r="C50" s="276" t="s">
        <v>146</v>
      </c>
      <c r="D50" s="151" t="s">
        <v>84</v>
      </c>
      <c r="E50" s="177" t="s">
        <v>147</v>
      </c>
      <c r="F50" s="2"/>
      <c r="G50" s="2"/>
      <c r="H50" s="2"/>
      <c r="I50" s="2"/>
      <c r="J50" s="2"/>
      <c r="K50" s="2"/>
      <c r="L50" s="2"/>
      <c r="M50" s="2"/>
      <c r="N50" s="2"/>
      <c r="O50" s="2"/>
      <c r="P50" s="2"/>
      <c r="Q50" s="2"/>
      <c r="R50" s="2"/>
    </row>
    <row r="51" spans="1:18" ht="28.5">
      <c r="A51" s="16" t="s">
        <v>55</v>
      </c>
      <c r="B51" s="147" t="s">
        <v>148</v>
      </c>
      <c r="C51" s="15" t="s">
        <v>149</v>
      </c>
      <c r="D51" s="277" t="s">
        <v>69</v>
      </c>
      <c r="E51" s="49" t="s">
        <v>150</v>
      </c>
      <c r="F51" s="2"/>
      <c r="G51" s="2"/>
      <c r="H51" s="2"/>
      <c r="I51" s="2"/>
      <c r="J51" s="2"/>
      <c r="K51" s="2"/>
      <c r="L51" s="2"/>
      <c r="M51" s="2"/>
      <c r="N51" s="2"/>
      <c r="O51" s="2"/>
      <c r="P51" s="2"/>
      <c r="Q51" s="2"/>
      <c r="R51" s="2"/>
    </row>
    <row r="52" spans="1:18" ht="29.25">
      <c r="A52" s="16" t="s">
        <v>55</v>
      </c>
      <c r="B52" s="147" t="s">
        <v>151</v>
      </c>
      <c r="C52" s="15" t="s">
        <v>152</v>
      </c>
      <c r="D52" s="151" t="s">
        <v>96</v>
      </c>
      <c r="E52" s="178" t="s">
        <v>153</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154</v>
      </c>
      <c r="C54" s="276" t="s">
        <v>146</v>
      </c>
      <c r="D54" s="151" t="s">
        <v>84</v>
      </c>
      <c r="E54" s="177" t="s">
        <v>155</v>
      </c>
      <c r="F54" s="2"/>
      <c r="G54" s="2"/>
      <c r="H54" s="2"/>
      <c r="I54" s="2"/>
      <c r="J54" s="2"/>
      <c r="K54" s="2"/>
      <c r="L54" s="2"/>
      <c r="M54" s="2"/>
      <c r="N54" s="2"/>
      <c r="O54" s="2"/>
      <c r="P54" s="2"/>
      <c r="Q54" s="2"/>
      <c r="R54" s="2"/>
    </row>
    <row r="55" spans="1:18" ht="28.5">
      <c r="A55" s="16" t="s">
        <v>55</v>
      </c>
      <c r="B55" s="147" t="s">
        <v>148</v>
      </c>
      <c r="C55" s="15" t="s">
        <v>149</v>
      </c>
      <c r="D55" s="277" t="s">
        <v>69</v>
      </c>
      <c r="E55" s="49"/>
      <c r="F55" s="2"/>
      <c r="G55" s="2"/>
      <c r="H55" s="2"/>
      <c r="I55" s="2"/>
      <c r="J55" s="2"/>
      <c r="K55" s="2"/>
      <c r="L55" s="2"/>
      <c r="M55" s="2"/>
      <c r="N55" s="2"/>
      <c r="O55" s="2"/>
      <c r="P55" s="2"/>
      <c r="Q55" s="2"/>
      <c r="R55" s="2"/>
    </row>
    <row r="56" spans="1:18">
      <c r="A56" s="16" t="s">
        <v>55</v>
      </c>
      <c r="B56" s="157" t="s">
        <v>151</v>
      </c>
      <c r="C56" s="158" t="s">
        <v>152</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156</v>
      </c>
      <c r="C58" s="276" t="s">
        <v>146</v>
      </c>
      <c r="D58" s="162" t="s">
        <v>84</v>
      </c>
      <c r="E58" s="177" t="s">
        <v>155</v>
      </c>
      <c r="F58" s="2"/>
      <c r="G58" s="2"/>
      <c r="H58" s="2"/>
      <c r="I58" s="2"/>
      <c r="J58" s="2"/>
      <c r="K58" s="2"/>
      <c r="L58" s="2"/>
      <c r="M58" s="2"/>
      <c r="N58" s="2"/>
      <c r="O58" s="2"/>
      <c r="P58" s="2"/>
      <c r="Q58" s="2"/>
      <c r="R58" s="2"/>
    </row>
    <row r="59" spans="1:18" ht="28.5">
      <c r="A59" s="16" t="s">
        <v>55</v>
      </c>
      <c r="B59" s="147" t="s">
        <v>148</v>
      </c>
      <c r="C59" s="15" t="s">
        <v>149</v>
      </c>
      <c r="D59" s="277" t="s">
        <v>69</v>
      </c>
      <c r="E59" s="49"/>
      <c r="F59" s="2"/>
      <c r="G59" s="2"/>
      <c r="H59" s="2"/>
      <c r="I59" s="2"/>
      <c r="J59" s="2"/>
      <c r="K59" s="2"/>
      <c r="L59" s="2"/>
      <c r="M59" s="2"/>
      <c r="N59" s="2"/>
      <c r="O59" s="2"/>
      <c r="P59" s="2"/>
      <c r="Q59" s="2"/>
      <c r="R59" s="2"/>
    </row>
    <row r="60" spans="1:18">
      <c r="A60" s="16" t="s">
        <v>55</v>
      </c>
      <c r="B60" s="147" t="s">
        <v>151</v>
      </c>
      <c r="C60" s="63" t="s">
        <v>152</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157</v>
      </c>
      <c r="C62" s="276" t="s">
        <v>146</v>
      </c>
      <c r="D62" s="162" t="s">
        <v>84</v>
      </c>
      <c r="E62" s="177" t="s">
        <v>155</v>
      </c>
    </row>
    <row r="63" spans="1:18" ht="28.5">
      <c r="A63" s="16" t="s">
        <v>55</v>
      </c>
      <c r="B63" s="147" t="s">
        <v>148</v>
      </c>
      <c r="C63" s="15" t="s">
        <v>149</v>
      </c>
      <c r="D63" s="277" t="s">
        <v>69</v>
      </c>
      <c r="E63" s="49"/>
    </row>
    <row r="64" spans="1:18">
      <c r="A64" s="16" t="s">
        <v>55</v>
      </c>
      <c r="B64" s="157" t="s">
        <v>151</v>
      </c>
      <c r="C64" s="63" t="s">
        <v>152</v>
      </c>
      <c r="D64" s="159" t="s">
        <v>96</v>
      </c>
      <c r="E64" s="49"/>
    </row>
    <row r="65" spans="1:5" ht="27" customHeight="1">
      <c r="A65" s="163"/>
      <c r="B65" s="160"/>
      <c r="C65" s="165"/>
      <c r="D65" s="155"/>
      <c r="E65" s="156"/>
    </row>
    <row r="66" spans="1:5" ht="28.5">
      <c r="A66" s="16" t="s">
        <v>55</v>
      </c>
      <c r="B66" s="161" t="s">
        <v>158</v>
      </c>
      <c r="C66" s="276" t="s">
        <v>146</v>
      </c>
      <c r="D66" s="162" t="s">
        <v>84</v>
      </c>
      <c r="E66" s="177" t="s">
        <v>155</v>
      </c>
    </row>
    <row r="67" spans="1:5" ht="28.5">
      <c r="A67" s="16" t="s">
        <v>55</v>
      </c>
      <c r="B67" s="147" t="s">
        <v>148</v>
      </c>
      <c r="C67" s="15" t="s">
        <v>149</v>
      </c>
      <c r="D67" s="277" t="s">
        <v>69</v>
      </c>
      <c r="E67" s="49"/>
    </row>
    <row r="68" spans="1:5">
      <c r="A68" s="16" t="s">
        <v>55</v>
      </c>
      <c r="B68" s="157" t="s">
        <v>151</v>
      </c>
      <c r="C68" s="63" t="s">
        <v>152</v>
      </c>
      <c r="D68" s="159" t="s">
        <v>96</v>
      </c>
      <c r="E68" s="49"/>
    </row>
    <row r="69" spans="1:5" ht="27" customHeight="1">
      <c r="A69" s="163"/>
      <c r="B69" s="160"/>
      <c r="C69" s="165"/>
      <c r="D69" s="155"/>
      <c r="E69" s="156"/>
    </row>
    <row r="70" spans="1:5" ht="28.5">
      <c r="A70" s="16" t="s">
        <v>55</v>
      </c>
      <c r="B70" s="161" t="s">
        <v>159</v>
      </c>
      <c r="C70" s="276" t="s">
        <v>146</v>
      </c>
      <c r="D70" s="162" t="s">
        <v>84</v>
      </c>
      <c r="E70" s="177" t="s">
        <v>155</v>
      </c>
    </row>
    <row r="71" spans="1:5" ht="28.5">
      <c r="A71" s="16" t="s">
        <v>55</v>
      </c>
      <c r="B71" s="147" t="s">
        <v>148</v>
      </c>
      <c r="C71" s="15" t="s">
        <v>149</v>
      </c>
      <c r="D71" s="277" t="s">
        <v>69</v>
      </c>
      <c r="E71" s="49"/>
    </row>
    <row r="72" spans="1:5">
      <c r="A72" s="16" t="s">
        <v>55</v>
      </c>
      <c r="B72" s="157" t="s">
        <v>151</v>
      </c>
      <c r="C72" s="63" t="s">
        <v>152</v>
      </c>
      <c r="D72" s="159" t="s">
        <v>96</v>
      </c>
      <c r="E72" s="49"/>
    </row>
    <row r="73" spans="1:5" ht="27" customHeight="1">
      <c r="A73" s="163"/>
      <c r="B73" s="160"/>
      <c r="C73" s="165"/>
      <c r="D73" s="155"/>
      <c r="E73" s="156"/>
    </row>
    <row r="74" spans="1:5" ht="28.5">
      <c r="A74" s="16" t="s">
        <v>55</v>
      </c>
      <c r="B74" s="161" t="s">
        <v>160</v>
      </c>
      <c r="C74" s="276" t="s">
        <v>146</v>
      </c>
      <c r="D74" s="162" t="s">
        <v>84</v>
      </c>
      <c r="E74" s="177" t="s">
        <v>155</v>
      </c>
    </row>
    <row r="75" spans="1:5" ht="28.5">
      <c r="A75" s="16" t="s">
        <v>55</v>
      </c>
      <c r="B75" s="166" t="s">
        <v>148</v>
      </c>
      <c r="C75" s="15" t="s">
        <v>149</v>
      </c>
      <c r="D75" s="277" t="s">
        <v>69</v>
      </c>
      <c r="E75" s="49"/>
    </row>
    <row r="76" spans="1:5">
      <c r="A76" s="16" t="s">
        <v>55</v>
      </c>
      <c r="B76" s="167" t="s">
        <v>151</v>
      </c>
      <c r="C76" s="63" t="s">
        <v>152</v>
      </c>
      <c r="D76" s="159" t="s">
        <v>96</v>
      </c>
      <c r="E76" s="49"/>
    </row>
    <row r="77" spans="1:5" ht="27" customHeight="1">
      <c r="A77" s="163"/>
      <c r="B77" s="168"/>
      <c r="C77" s="165"/>
      <c r="D77" s="155"/>
      <c r="E77" s="156"/>
    </row>
    <row r="78" spans="1:5" ht="29.25">
      <c r="A78" s="223"/>
      <c r="B78" s="215" t="s">
        <v>161</v>
      </c>
      <c r="C78" s="169" t="s">
        <v>162</v>
      </c>
      <c r="D78" s="5" t="s">
        <v>163</v>
      </c>
      <c r="E78" s="130" t="s">
        <v>164</v>
      </c>
    </row>
    <row r="79" spans="1:5">
      <c r="A79" s="16" t="s">
        <v>55</v>
      </c>
      <c r="B79" s="166" t="s">
        <v>165</v>
      </c>
      <c r="C79" s="170" t="s">
        <v>166</v>
      </c>
      <c r="D79" s="151" t="s">
        <v>58</v>
      </c>
      <c r="E79" s="49" t="s">
        <v>167</v>
      </c>
    </row>
    <row r="80" spans="1:5" ht="99.75">
      <c r="A80" s="16" t="s">
        <v>55</v>
      </c>
      <c r="B80" s="166" t="s">
        <v>168</v>
      </c>
      <c r="C80" s="171" t="s">
        <v>169</v>
      </c>
      <c r="D80" s="151" t="s">
        <v>58</v>
      </c>
      <c r="E80" s="177" t="s">
        <v>170</v>
      </c>
    </row>
    <row r="81" spans="1:5" ht="28.5">
      <c r="A81" s="16" t="s">
        <v>55</v>
      </c>
      <c r="B81" s="166" t="s">
        <v>148</v>
      </c>
      <c r="C81" s="15" t="s">
        <v>149</v>
      </c>
      <c r="D81" s="277" t="s">
        <v>69</v>
      </c>
      <c r="E81" s="49" t="s">
        <v>150</v>
      </c>
    </row>
    <row r="82" spans="1:5" ht="29.25">
      <c r="A82" s="16" t="s">
        <v>55</v>
      </c>
      <c r="B82" s="167" t="s">
        <v>151</v>
      </c>
      <c r="C82" s="63" t="s">
        <v>152</v>
      </c>
      <c r="D82" s="159" t="s">
        <v>96</v>
      </c>
      <c r="E82" s="49" t="s">
        <v>153</v>
      </c>
    </row>
    <row r="83" spans="1:5" ht="27" customHeight="1">
      <c r="A83" s="163"/>
      <c r="B83" s="168"/>
      <c r="C83" s="165"/>
      <c r="D83" s="155"/>
      <c r="E83" s="156"/>
    </row>
    <row r="84" spans="1:5" ht="29.25">
      <c r="B84" s="215" t="s">
        <v>161</v>
      </c>
      <c r="C84" s="169" t="s">
        <v>162</v>
      </c>
      <c r="D84" s="5" t="s">
        <v>163</v>
      </c>
      <c r="E84" s="130" t="s">
        <v>164</v>
      </c>
    </row>
    <row r="85" spans="1:5" ht="29.25">
      <c r="A85" s="16" t="s">
        <v>55</v>
      </c>
      <c r="B85" s="166" t="s">
        <v>165</v>
      </c>
      <c r="C85" s="170" t="s">
        <v>166</v>
      </c>
      <c r="D85" s="151" t="s">
        <v>58</v>
      </c>
      <c r="E85" s="49" t="s">
        <v>171</v>
      </c>
    </row>
    <row r="86" spans="1:5" ht="99.75">
      <c r="A86" s="16" t="s">
        <v>55</v>
      </c>
      <c r="B86" s="166" t="s">
        <v>168</v>
      </c>
      <c r="C86" s="171" t="s">
        <v>169</v>
      </c>
      <c r="D86" s="151" t="s">
        <v>58</v>
      </c>
      <c r="E86" s="177" t="s">
        <v>170</v>
      </c>
    </row>
    <row r="87" spans="1:5" ht="28.5">
      <c r="A87" s="16" t="s">
        <v>55</v>
      </c>
      <c r="B87" s="166" t="s">
        <v>148</v>
      </c>
      <c r="C87" s="15" t="s">
        <v>149</v>
      </c>
      <c r="D87" s="277" t="s">
        <v>69</v>
      </c>
      <c r="E87" s="49" t="s">
        <v>150</v>
      </c>
    </row>
    <row r="88" spans="1:5" ht="29.25">
      <c r="A88" s="16" t="s">
        <v>55</v>
      </c>
      <c r="B88" s="167" t="s">
        <v>151</v>
      </c>
      <c r="C88" s="63" t="s">
        <v>152</v>
      </c>
      <c r="D88" s="159" t="s">
        <v>96</v>
      </c>
      <c r="E88" s="49" t="s">
        <v>153</v>
      </c>
    </row>
    <row r="89" spans="1:5" ht="27" customHeight="1">
      <c r="A89" s="163"/>
      <c r="B89" s="168"/>
      <c r="C89" s="165"/>
      <c r="D89" s="155"/>
      <c r="E89" s="156"/>
    </row>
    <row r="90" spans="1:5" ht="29.25">
      <c r="B90" s="215" t="s">
        <v>161</v>
      </c>
      <c r="C90" s="169" t="s">
        <v>162</v>
      </c>
      <c r="D90" s="5" t="s">
        <v>163</v>
      </c>
      <c r="E90" s="130" t="s">
        <v>164</v>
      </c>
    </row>
    <row r="91" spans="1:5">
      <c r="A91" s="16" t="s">
        <v>55</v>
      </c>
      <c r="B91" s="166" t="s">
        <v>165</v>
      </c>
      <c r="C91" s="170" t="s">
        <v>166</v>
      </c>
      <c r="D91" s="151" t="s">
        <v>58</v>
      </c>
      <c r="E91" s="49" t="s">
        <v>172</v>
      </c>
    </row>
    <row r="92" spans="1:5" ht="99.75">
      <c r="A92" s="16" t="s">
        <v>55</v>
      </c>
      <c r="B92" s="166" t="s">
        <v>168</v>
      </c>
      <c r="C92" s="171" t="s">
        <v>169</v>
      </c>
      <c r="D92" s="151" t="s">
        <v>58</v>
      </c>
      <c r="E92" s="177" t="s">
        <v>170</v>
      </c>
    </row>
    <row r="93" spans="1:5" ht="28.5">
      <c r="A93" s="16" t="s">
        <v>55</v>
      </c>
      <c r="B93" s="166" t="s">
        <v>148</v>
      </c>
      <c r="C93" s="15" t="s">
        <v>149</v>
      </c>
      <c r="D93" s="277" t="s">
        <v>69</v>
      </c>
      <c r="E93" s="49" t="s">
        <v>150</v>
      </c>
    </row>
    <row r="94" spans="1:5" ht="29.25">
      <c r="A94" s="16" t="s">
        <v>55</v>
      </c>
      <c r="B94" s="167" t="s">
        <v>151</v>
      </c>
      <c r="C94" s="63" t="s">
        <v>152</v>
      </c>
      <c r="D94" s="159" t="s">
        <v>96</v>
      </c>
      <c r="E94" s="49" t="s">
        <v>153</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tabSelected="1" zoomScale="80" zoomScaleNormal="80" workbookViewId="0">
      <pane xSplit="2" ySplit="3" topLeftCell="C4"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173</v>
      </c>
      <c r="B1" s="226"/>
      <c r="C1" s="77"/>
      <c r="D1" s="179"/>
      <c r="E1" s="271" t="s">
        <v>174</v>
      </c>
      <c r="F1" s="272" t="s">
        <v>175</v>
      </c>
      <c r="G1" s="272" t="s">
        <v>176</v>
      </c>
      <c r="H1" s="272" t="s">
        <v>177</v>
      </c>
      <c r="I1" s="272" t="s">
        <v>178</v>
      </c>
      <c r="J1" s="272" t="s">
        <v>179</v>
      </c>
      <c r="K1" s="272" t="s">
        <v>180</v>
      </c>
      <c r="L1" s="272" t="s">
        <v>181</v>
      </c>
      <c r="M1" s="272" t="s">
        <v>182</v>
      </c>
      <c r="N1" s="272" t="s">
        <v>183</v>
      </c>
      <c r="O1" s="272" t="s">
        <v>184</v>
      </c>
      <c r="P1" s="272" t="s">
        <v>185</v>
      </c>
      <c r="Q1" s="272" t="s">
        <v>186</v>
      </c>
      <c r="R1" s="272" t="s">
        <v>187</v>
      </c>
      <c r="S1" s="272" t="s">
        <v>188</v>
      </c>
      <c r="T1" s="272" t="s">
        <v>189</v>
      </c>
      <c r="U1" s="272" t="s">
        <v>190</v>
      </c>
      <c r="V1" s="272" t="s">
        <v>191</v>
      </c>
      <c r="W1" s="272" t="s">
        <v>192</v>
      </c>
      <c r="X1" s="272" t="s">
        <v>193</v>
      </c>
      <c r="Y1" s="272" t="s">
        <v>194</v>
      </c>
      <c r="Z1" s="272" t="s">
        <v>195</v>
      </c>
      <c r="AA1" s="272" t="s">
        <v>196</v>
      </c>
      <c r="AB1" s="272" t="s">
        <v>197</v>
      </c>
      <c r="AC1" s="272" t="s">
        <v>198</v>
      </c>
      <c r="AD1" s="272" t="s">
        <v>199</v>
      </c>
      <c r="AE1" s="272" t="s">
        <v>200</v>
      </c>
      <c r="AF1" s="272" t="s">
        <v>201</v>
      </c>
      <c r="AG1" s="272" t="s">
        <v>202</v>
      </c>
      <c r="AH1" s="272" t="s">
        <v>203</v>
      </c>
      <c r="AI1" s="272" t="s">
        <v>204</v>
      </c>
      <c r="AJ1" s="272" t="s">
        <v>205</v>
      </c>
      <c r="AK1" s="272" t="s">
        <v>206</v>
      </c>
      <c r="AL1" s="272" t="s">
        <v>207</v>
      </c>
      <c r="AM1" s="272" t="s">
        <v>208</v>
      </c>
      <c r="AN1" s="272" t="s">
        <v>209</v>
      </c>
      <c r="AO1" s="272" t="s">
        <v>210</v>
      </c>
      <c r="AP1" s="272" t="s">
        <v>211</v>
      </c>
      <c r="AQ1" s="272" t="s">
        <v>212</v>
      </c>
      <c r="AR1" s="272" t="s">
        <v>213</v>
      </c>
      <c r="AS1" s="272" t="s">
        <v>214</v>
      </c>
      <c r="AT1" s="272" t="s">
        <v>215</v>
      </c>
      <c r="AU1" s="272" t="s">
        <v>216</v>
      </c>
      <c r="AV1" s="272" t="s">
        <v>217</v>
      </c>
      <c r="AW1" s="272" t="s">
        <v>218</v>
      </c>
      <c r="AX1" s="272" t="s">
        <v>219</v>
      </c>
      <c r="AY1" s="272" t="s">
        <v>220</v>
      </c>
      <c r="AZ1" s="272" t="s">
        <v>221</v>
      </c>
      <c r="BA1" s="272" t="s">
        <v>222</v>
      </c>
      <c r="BB1" s="272" t="s">
        <v>223</v>
      </c>
      <c r="BC1" s="272" t="s">
        <v>224</v>
      </c>
      <c r="BD1" s="272" t="s">
        <v>225</v>
      </c>
      <c r="BE1" s="272" t="s">
        <v>226</v>
      </c>
      <c r="BF1" s="272" t="s">
        <v>227</v>
      </c>
      <c r="BG1" s="272" t="s">
        <v>228</v>
      </c>
      <c r="BH1" s="272" t="s">
        <v>229</v>
      </c>
      <c r="BI1" s="272" t="s">
        <v>230</v>
      </c>
      <c r="BJ1" s="272" t="s">
        <v>231</v>
      </c>
      <c r="BK1" s="272" t="s">
        <v>232</v>
      </c>
      <c r="BL1" s="272" t="s">
        <v>233</v>
      </c>
      <c r="BM1" s="272" t="s">
        <v>234</v>
      </c>
      <c r="BN1" s="272" t="s">
        <v>235</v>
      </c>
      <c r="BO1" s="272" t="s">
        <v>236</v>
      </c>
      <c r="BP1" s="272" t="s">
        <v>237</v>
      </c>
      <c r="BQ1" s="272" t="s">
        <v>238</v>
      </c>
      <c r="BR1" s="272" t="s">
        <v>239</v>
      </c>
      <c r="BS1" s="272" t="s">
        <v>240</v>
      </c>
      <c r="BT1" s="272" t="s">
        <v>241</v>
      </c>
      <c r="BU1" s="272" t="s">
        <v>242</v>
      </c>
      <c r="BV1" s="272" t="s">
        <v>243</v>
      </c>
      <c r="BW1" s="272" t="s">
        <v>244</v>
      </c>
      <c r="BX1" s="272" t="s">
        <v>245</v>
      </c>
      <c r="BY1" s="272" t="s">
        <v>246</v>
      </c>
      <c r="BZ1" s="272" t="s">
        <v>247</v>
      </c>
      <c r="CA1" s="272" t="s">
        <v>248</v>
      </c>
      <c r="CB1" s="272" t="s">
        <v>249</v>
      </c>
      <c r="CC1" s="272" t="s">
        <v>250</v>
      </c>
      <c r="CD1" s="272" t="s">
        <v>251</v>
      </c>
      <c r="CE1" s="272" t="s">
        <v>252</v>
      </c>
      <c r="CF1" s="272" t="s">
        <v>253</v>
      </c>
      <c r="CG1" s="272" t="s">
        <v>254</v>
      </c>
      <c r="CH1" s="272" t="s">
        <v>255</v>
      </c>
      <c r="CI1" s="272" t="s">
        <v>256</v>
      </c>
      <c r="CJ1" s="272" t="s">
        <v>257</v>
      </c>
      <c r="CK1" s="272" t="s">
        <v>258</v>
      </c>
      <c r="CL1" s="272" t="s">
        <v>259</v>
      </c>
      <c r="CM1" s="272" t="s">
        <v>260</v>
      </c>
      <c r="CN1" s="272" t="s">
        <v>261</v>
      </c>
      <c r="CO1" s="272" t="s">
        <v>262</v>
      </c>
      <c r="CP1" s="272" t="s">
        <v>263</v>
      </c>
      <c r="CQ1" s="272" t="s">
        <v>264</v>
      </c>
      <c r="CR1" s="272" t="s">
        <v>265</v>
      </c>
      <c r="CS1" s="272" t="s">
        <v>266</v>
      </c>
      <c r="CT1" s="272" t="s">
        <v>267</v>
      </c>
      <c r="CU1" s="272" t="s">
        <v>268</v>
      </c>
      <c r="CV1" s="272" t="s">
        <v>269</v>
      </c>
      <c r="CW1" s="272" t="s">
        <v>270</v>
      </c>
      <c r="CX1" s="272" t="s">
        <v>271</v>
      </c>
      <c r="CY1" s="272" t="s">
        <v>272</v>
      </c>
      <c r="CZ1" s="273" t="s">
        <v>273</v>
      </c>
    </row>
    <row r="2" spans="1:104" ht="23.25" hidden="1" customHeight="1">
      <c r="A2" s="297" t="s">
        <v>274</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275</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276</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277</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174</v>
      </c>
      <c r="F6" s="274" t="s">
        <v>175</v>
      </c>
      <c r="G6" s="274" t="s">
        <v>176</v>
      </c>
      <c r="H6" s="274" t="s">
        <v>177</v>
      </c>
      <c r="I6" s="274" t="s">
        <v>178</v>
      </c>
      <c r="J6" s="274" t="s">
        <v>179</v>
      </c>
      <c r="K6" s="274" t="s">
        <v>180</v>
      </c>
      <c r="L6" s="274" t="s">
        <v>181</v>
      </c>
      <c r="M6" s="274" t="s">
        <v>182</v>
      </c>
      <c r="N6" s="274" t="s">
        <v>183</v>
      </c>
      <c r="O6" s="274" t="s">
        <v>184</v>
      </c>
      <c r="P6" s="274" t="s">
        <v>185</v>
      </c>
      <c r="Q6" s="274" t="s">
        <v>186</v>
      </c>
      <c r="R6" s="274" t="s">
        <v>187</v>
      </c>
      <c r="S6" s="274" t="s">
        <v>188</v>
      </c>
      <c r="T6" s="274" t="s">
        <v>189</v>
      </c>
      <c r="U6" s="274" t="s">
        <v>190</v>
      </c>
      <c r="V6" s="274" t="s">
        <v>191</v>
      </c>
      <c r="W6" s="274" t="s">
        <v>192</v>
      </c>
      <c r="X6" s="274" t="s">
        <v>193</v>
      </c>
      <c r="Y6" s="274" t="s">
        <v>194</v>
      </c>
      <c r="Z6" s="274" t="s">
        <v>195</v>
      </c>
      <c r="AA6" s="274" t="s">
        <v>196</v>
      </c>
      <c r="AB6" s="274" t="s">
        <v>197</v>
      </c>
      <c r="AC6" s="274" t="s">
        <v>198</v>
      </c>
      <c r="AD6" s="274" t="s">
        <v>199</v>
      </c>
      <c r="AE6" s="274" t="s">
        <v>200</v>
      </c>
      <c r="AF6" s="274" t="s">
        <v>201</v>
      </c>
      <c r="AG6" s="274" t="s">
        <v>202</v>
      </c>
      <c r="AH6" s="274" t="s">
        <v>203</v>
      </c>
      <c r="AI6" s="274" t="s">
        <v>204</v>
      </c>
      <c r="AJ6" s="274" t="s">
        <v>205</v>
      </c>
      <c r="AK6" s="274" t="s">
        <v>206</v>
      </c>
      <c r="AL6" s="274" t="s">
        <v>207</v>
      </c>
      <c r="AM6" s="274" t="s">
        <v>208</v>
      </c>
      <c r="AN6" s="274" t="s">
        <v>209</v>
      </c>
      <c r="AO6" s="274" t="s">
        <v>210</v>
      </c>
      <c r="AP6" s="274" t="s">
        <v>211</v>
      </c>
      <c r="AQ6" s="274" t="s">
        <v>212</v>
      </c>
      <c r="AR6" s="274" t="s">
        <v>213</v>
      </c>
      <c r="AS6" s="274" t="s">
        <v>214</v>
      </c>
      <c r="AT6" s="274" t="s">
        <v>215</v>
      </c>
      <c r="AU6" s="274" t="s">
        <v>216</v>
      </c>
      <c r="AV6" s="274" t="s">
        <v>217</v>
      </c>
      <c r="AW6" s="274" t="s">
        <v>218</v>
      </c>
      <c r="AX6" s="274" t="s">
        <v>219</v>
      </c>
      <c r="AY6" s="274" t="s">
        <v>220</v>
      </c>
      <c r="AZ6" s="274" t="s">
        <v>221</v>
      </c>
      <c r="BA6" s="274" t="s">
        <v>222</v>
      </c>
      <c r="BB6" s="274" t="s">
        <v>223</v>
      </c>
      <c r="BC6" s="274" t="s">
        <v>224</v>
      </c>
      <c r="BD6" s="274" t="s">
        <v>225</v>
      </c>
      <c r="BE6" s="274" t="s">
        <v>226</v>
      </c>
      <c r="BF6" s="274" t="s">
        <v>227</v>
      </c>
      <c r="BG6" s="274" t="s">
        <v>228</v>
      </c>
      <c r="BH6" s="274" t="s">
        <v>229</v>
      </c>
      <c r="BI6" s="274" t="s">
        <v>230</v>
      </c>
      <c r="BJ6" s="274" t="s">
        <v>231</v>
      </c>
      <c r="BK6" s="274" t="s">
        <v>232</v>
      </c>
      <c r="BL6" s="274" t="s">
        <v>233</v>
      </c>
      <c r="BM6" s="274" t="s">
        <v>234</v>
      </c>
      <c r="BN6" s="274" t="s">
        <v>235</v>
      </c>
      <c r="BO6" s="274" t="s">
        <v>236</v>
      </c>
      <c r="BP6" s="274" t="s">
        <v>237</v>
      </c>
      <c r="BQ6" s="274" t="s">
        <v>238</v>
      </c>
      <c r="BR6" s="274" t="s">
        <v>239</v>
      </c>
      <c r="BS6" s="274" t="s">
        <v>240</v>
      </c>
      <c r="BT6" s="274" t="s">
        <v>241</v>
      </c>
      <c r="BU6" s="274" t="s">
        <v>242</v>
      </c>
      <c r="BV6" s="274" t="s">
        <v>243</v>
      </c>
      <c r="BW6" s="274" t="s">
        <v>244</v>
      </c>
      <c r="BX6" s="274" t="s">
        <v>245</v>
      </c>
      <c r="BY6" s="274" t="s">
        <v>246</v>
      </c>
      <c r="BZ6" s="274" t="s">
        <v>247</v>
      </c>
      <c r="CA6" s="274" t="s">
        <v>248</v>
      </c>
      <c r="CB6" s="274" t="s">
        <v>249</v>
      </c>
      <c r="CC6" s="274" t="s">
        <v>250</v>
      </c>
      <c r="CD6" s="274" t="s">
        <v>251</v>
      </c>
      <c r="CE6" s="274" t="s">
        <v>252</v>
      </c>
      <c r="CF6" s="274" t="s">
        <v>253</v>
      </c>
      <c r="CG6" s="274" t="s">
        <v>254</v>
      </c>
      <c r="CH6" s="274" t="s">
        <v>255</v>
      </c>
      <c r="CI6" s="274" t="s">
        <v>256</v>
      </c>
      <c r="CJ6" s="274" t="s">
        <v>257</v>
      </c>
      <c r="CK6" s="274" t="s">
        <v>258</v>
      </c>
      <c r="CL6" s="274" t="s">
        <v>259</v>
      </c>
      <c r="CM6" s="274" t="s">
        <v>260</v>
      </c>
      <c r="CN6" s="274" t="s">
        <v>261</v>
      </c>
      <c r="CO6" s="274" t="s">
        <v>262</v>
      </c>
      <c r="CP6" s="274" t="s">
        <v>263</v>
      </c>
      <c r="CQ6" s="274" t="s">
        <v>264</v>
      </c>
      <c r="CR6" s="274" t="s">
        <v>265</v>
      </c>
      <c r="CS6" s="274" t="s">
        <v>266</v>
      </c>
      <c r="CT6" s="274" t="s">
        <v>267</v>
      </c>
      <c r="CU6" s="274" t="s">
        <v>268</v>
      </c>
      <c r="CV6" s="274" t="s">
        <v>269</v>
      </c>
      <c r="CW6" s="274" t="s">
        <v>270</v>
      </c>
      <c r="CX6" s="274" t="s">
        <v>271</v>
      </c>
      <c r="CY6" s="274" t="s">
        <v>272</v>
      </c>
      <c r="CZ6" s="275" t="s">
        <v>273</v>
      </c>
    </row>
    <row r="7" spans="1:104" ht="85.5">
      <c r="A7" s="16" t="s">
        <v>278</v>
      </c>
      <c r="B7" s="15" t="s">
        <v>279</v>
      </c>
      <c r="C7" s="15" t="s">
        <v>280</v>
      </c>
      <c r="D7" s="15" t="s">
        <v>84</v>
      </c>
      <c r="E7" s="56" t="s">
        <v>128</v>
      </c>
      <c r="F7" s="60" t="s">
        <v>128</v>
      </c>
      <c r="G7" s="60" t="s">
        <v>128</v>
      </c>
      <c r="H7" s="60" t="s">
        <v>128</v>
      </c>
      <c r="I7" s="60" t="s">
        <v>128</v>
      </c>
      <c r="J7" s="60" t="s">
        <v>128</v>
      </c>
      <c r="K7" s="60" t="s">
        <v>128</v>
      </c>
      <c r="L7" s="60" t="s">
        <v>128</v>
      </c>
      <c r="M7" s="60" t="s">
        <v>128</v>
      </c>
      <c r="N7" s="60" t="s">
        <v>128</v>
      </c>
      <c r="O7" s="60" t="s">
        <v>128</v>
      </c>
      <c r="P7" s="60" t="s">
        <v>128</v>
      </c>
      <c r="Q7" s="60" t="s">
        <v>128</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281</v>
      </c>
      <c r="B8" s="15" t="s">
        <v>282</v>
      </c>
      <c r="C8" s="15" t="s">
        <v>283</v>
      </c>
      <c r="D8" s="15" t="s">
        <v>58</v>
      </c>
      <c r="E8" s="56" t="s">
        <v>284</v>
      </c>
      <c r="F8" s="60" t="s">
        <v>285</v>
      </c>
      <c r="G8" s="60" t="s">
        <v>284</v>
      </c>
      <c r="H8" s="60" t="s">
        <v>284</v>
      </c>
      <c r="I8" s="60" t="s">
        <v>286</v>
      </c>
      <c r="J8" s="60" t="s">
        <v>286</v>
      </c>
      <c r="K8" s="60" t="s">
        <v>287</v>
      </c>
      <c r="L8" s="60" t="s">
        <v>287</v>
      </c>
      <c r="M8" s="60" t="s">
        <v>287</v>
      </c>
      <c r="N8" s="60" t="s">
        <v>284</v>
      </c>
      <c r="O8" s="60" t="s">
        <v>284</v>
      </c>
      <c r="P8" s="60" t="s">
        <v>288</v>
      </c>
      <c r="Q8" s="60" t="s">
        <v>288</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289</v>
      </c>
      <c r="B9" s="15" t="s">
        <v>290</v>
      </c>
      <c r="C9" s="9" t="s">
        <v>291</v>
      </c>
      <c r="D9" s="15" t="s">
        <v>69</v>
      </c>
      <c r="E9" s="56" t="s">
        <v>292</v>
      </c>
      <c r="F9" s="60" t="s">
        <v>292</v>
      </c>
      <c r="G9" s="60" t="s">
        <v>293</v>
      </c>
      <c r="H9" s="60" t="s">
        <v>293</v>
      </c>
      <c r="I9" s="60" t="s">
        <v>293</v>
      </c>
      <c r="J9" s="60" t="s">
        <v>293</v>
      </c>
      <c r="K9" s="60" t="s">
        <v>294</v>
      </c>
      <c r="L9" s="60" t="s">
        <v>294</v>
      </c>
      <c r="M9" s="60" t="s">
        <v>294</v>
      </c>
      <c r="N9" s="60" t="s">
        <v>294</v>
      </c>
      <c r="O9" s="60" t="s">
        <v>294</v>
      </c>
      <c r="P9" s="60" t="s">
        <v>295</v>
      </c>
      <c r="Q9" s="60" t="s">
        <v>296</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297</v>
      </c>
      <c r="B10" s="15" t="s">
        <v>298</v>
      </c>
      <c r="C10" s="9" t="s">
        <v>299</v>
      </c>
      <c r="D10" s="15" t="s">
        <v>58</v>
      </c>
      <c r="E10" s="56" t="s">
        <v>300</v>
      </c>
      <c r="F10" s="60" t="s">
        <v>300</v>
      </c>
      <c r="G10" s="60" t="s">
        <v>301</v>
      </c>
      <c r="H10" s="60" t="s">
        <v>302</v>
      </c>
      <c r="I10" s="60" t="s">
        <v>303</v>
      </c>
      <c r="J10" s="60" t="s">
        <v>304</v>
      </c>
      <c r="K10" s="60" t="s">
        <v>305</v>
      </c>
      <c r="L10" s="60" t="s">
        <v>306</v>
      </c>
      <c r="M10" s="60" t="s">
        <v>307</v>
      </c>
      <c r="N10" s="60" t="s">
        <v>308</v>
      </c>
      <c r="O10" s="60" t="s">
        <v>309</v>
      </c>
      <c r="P10" s="60" t="s">
        <v>310</v>
      </c>
      <c r="Q10" s="60" t="s">
        <v>311</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312</v>
      </c>
      <c r="C11" s="300"/>
      <c r="D11" s="187" t="s">
        <v>164</v>
      </c>
      <c r="E11" s="188" t="s">
        <v>164</v>
      </c>
      <c r="F11" s="189" t="s">
        <v>164</v>
      </c>
      <c r="G11" s="189" t="s">
        <v>164</v>
      </c>
      <c r="H11" s="189" t="s">
        <v>164</v>
      </c>
      <c r="I11" s="189" t="s">
        <v>164</v>
      </c>
      <c r="J11" s="189" t="s">
        <v>164</v>
      </c>
      <c r="K11" s="189" t="s">
        <v>164</v>
      </c>
      <c r="L11" s="189" t="s">
        <v>164</v>
      </c>
      <c r="M11" s="189" t="s">
        <v>164</v>
      </c>
      <c r="N11" s="189" t="s">
        <v>164</v>
      </c>
      <c r="O11" s="189" t="s">
        <v>164</v>
      </c>
      <c r="P11" s="189" t="s">
        <v>164</v>
      </c>
      <c r="Q11" s="189" t="s">
        <v>164</v>
      </c>
      <c r="R11" s="189" t="s">
        <v>164</v>
      </c>
      <c r="S11" s="189" t="s">
        <v>164</v>
      </c>
      <c r="T11" s="189" t="s">
        <v>164</v>
      </c>
      <c r="U11" s="189" t="s">
        <v>164</v>
      </c>
      <c r="V11" s="189" t="s">
        <v>164</v>
      </c>
      <c r="W11" s="189" t="s">
        <v>164</v>
      </c>
      <c r="X11" s="189" t="s">
        <v>164</v>
      </c>
      <c r="Y11" s="189" t="s">
        <v>164</v>
      </c>
      <c r="Z11" s="189" t="s">
        <v>164</v>
      </c>
      <c r="AA11" s="189" t="s">
        <v>164</v>
      </c>
      <c r="AB11" s="189" t="s">
        <v>164</v>
      </c>
      <c r="AC11" s="189" t="s">
        <v>164</v>
      </c>
      <c r="AD11" s="189" t="s">
        <v>164</v>
      </c>
      <c r="AE11" s="189" t="s">
        <v>164</v>
      </c>
      <c r="AF11" s="189" t="s">
        <v>164</v>
      </c>
      <c r="AG11" s="189" t="s">
        <v>164</v>
      </c>
      <c r="AH11" s="189" t="s">
        <v>164</v>
      </c>
      <c r="AI11" s="189" t="s">
        <v>164</v>
      </c>
      <c r="AJ11" s="189" t="s">
        <v>164</v>
      </c>
      <c r="AK11" s="189" t="s">
        <v>164</v>
      </c>
      <c r="AL11" s="189" t="s">
        <v>164</v>
      </c>
      <c r="AM11" s="189" t="s">
        <v>164</v>
      </c>
      <c r="AN11" s="189" t="s">
        <v>164</v>
      </c>
      <c r="AO11" s="189" t="s">
        <v>164</v>
      </c>
      <c r="AP11" s="189" t="s">
        <v>164</v>
      </c>
      <c r="AQ11" s="189" t="s">
        <v>164</v>
      </c>
      <c r="AR11" s="189" t="s">
        <v>164</v>
      </c>
      <c r="AS11" s="189" t="s">
        <v>164</v>
      </c>
      <c r="AT11" s="189" t="s">
        <v>164</v>
      </c>
      <c r="AU11" s="189" t="s">
        <v>164</v>
      </c>
      <c r="AV11" s="189" t="s">
        <v>164</v>
      </c>
      <c r="AW11" s="189" t="s">
        <v>164</v>
      </c>
      <c r="AX11" s="189" t="s">
        <v>164</v>
      </c>
      <c r="AY11" s="189" t="s">
        <v>164</v>
      </c>
      <c r="AZ11" s="189" t="s">
        <v>164</v>
      </c>
      <c r="BA11" s="189" t="s">
        <v>164</v>
      </c>
      <c r="BB11" s="189" t="s">
        <v>164</v>
      </c>
      <c r="BC11" s="189" t="s">
        <v>164</v>
      </c>
      <c r="BD11" s="189" t="s">
        <v>164</v>
      </c>
      <c r="BE11" s="189" t="s">
        <v>164</v>
      </c>
      <c r="BF11" s="189" t="s">
        <v>164</v>
      </c>
      <c r="BG11" s="189" t="s">
        <v>164</v>
      </c>
      <c r="BH11" s="189" t="s">
        <v>164</v>
      </c>
      <c r="BI11" s="189" t="s">
        <v>164</v>
      </c>
      <c r="BJ11" s="189" t="s">
        <v>164</v>
      </c>
      <c r="BK11" s="189" t="s">
        <v>164</v>
      </c>
      <c r="BL11" s="189" t="s">
        <v>164</v>
      </c>
      <c r="BM11" s="189" t="s">
        <v>164</v>
      </c>
      <c r="BN11" s="189" t="s">
        <v>164</v>
      </c>
      <c r="BO11" s="189" t="s">
        <v>164</v>
      </c>
      <c r="BP11" s="189" t="s">
        <v>164</v>
      </c>
      <c r="BQ11" s="189" t="s">
        <v>164</v>
      </c>
      <c r="BR11" s="189" t="s">
        <v>164</v>
      </c>
      <c r="BS11" s="189" t="s">
        <v>164</v>
      </c>
      <c r="BT11" s="189" t="s">
        <v>164</v>
      </c>
      <c r="BU11" s="189" t="s">
        <v>164</v>
      </c>
      <c r="BV11" s="189" t="s">
        <v>164</v>
      </c>
      <c r="BW11" s="189" t="s">
        <v>164</v>
      </c>
      <c r="BX11" s="189" t="s">
        <v>164</v>
      </c>
      <c r="BY11" s="189" t="s">
        <v>164</v>
      </c>
      <c r="BZ11" s="189" t="s">
        <v>164</v>
      </c>
      <c r="CA11" s="189" t="s">
        <v>164</v>
      </c>
      <c r="CB11" s="189" t="s">
        <v>164</v>
      </c>
      <c r="CC11" s="189" t="s">
        <v>164</v>
      </c>
      <c r="CD11" s="189" t="s">
        <v>164</v>
      </c>
      <c r="CE11" s="189" t="s">
        <v>164</v>
      </c>
      <c r="CF11" s="189" t="s">
        <v>164</v>
      </c>
      <c r="CG11" s="189" t="s">
        <v>164</v>
      </c>
      <c r="CH11" s="189" t="s">
        <v>164</v>
      </c>
      <c r="CI11" s="189" t="s">
        <v>164</v>
      </c>
      <c r="CJ11" s="189" t="s">
        <v>164</v>
      </c>
      <c r="CK11" s="189" t="s">
        <v>164</v>
      </c>
      <c r="CL11" s="189" t="s">
        <v>164</v>
      </c>
      <c r="CM11" s="189" t="s">
        <v>164</v>
      </c>
      <c r="CN11" s="189" t="s">
        <v>164</v>
      </c>
      <c r="CO11" s="189" t="s">
        <v>164</v>
      </c>
      <c r="CP11" s="189" t="s">
        <v>164</v>
      </c>
      <c r="CQ11" s="189" t="s">
        <v>164</v>
      </c>
      <c r="CR11" s="189" t="s">
        <v>164</v>
      </c>
      <c r="CS11" s="189" t="s">
        <v>164</v>
      </c>
      <c r="CT11" s="189" t="s">
        <v>164</v>
      </c>
      <c r="CU11" s="189" t="s">
        <v>164</v>
      </c>
      <c r="CV11" s="189" t="s">
        <v>164</v>
      </c>
      <c r="CW11" s="189" t="s">
        <v>164</v>
      </c>
      <c r="CX11" s="189" t="s">
        <v>164</v>
      </c>
      <c r="CY11" s="189" t="s">
        <v>164</v>
      </c>
      <c r="CZ11" s="189" t="s">
        <v>164</v>
      </c>
    </row>
    <row r="12" spans="1:104" ht="30.6" customHeight="1">
      <c r="B12" s="295" t="s">
        <v>313</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41">
      <c r="A13" s="16" t="s">
        <v>314</v>
      </c>
      <c r="B13" s="158" t="s">
        <v>315</v>
      </c>
      <c r="C13" s="158" t="s">
        <v>316</v>
      </c>
      <c r="D13" s="15" t="s">
        <v>317</v>
      </c>
      <c r="E13" s="93" t="s">
        <v>318</v>
      </c>
      <c r="F13" s="68" t="s">
        <v>318</v>
      </c>
      <c r="G13" s="68" t="s">
        <v>319</v>
      </c>
      <c r="H13" s="68" t="s">
        <v>319</v>
      </c>
      <c r="I13" s="68" t="s">
        <v>319</v>
      </c>
      <c r="J13" s="68" t="s">
        <v>319</v>
      </c>
      <c r="K13" s="68" t="s">
        <v>320</v>
      </c>
      <c r="L13" s="68" t="s">
        <v>320</v>
      </c>
      <c r="M13" s="68" t="s">
        <v>320</v>
      </c>
      <c r="N13" s="68" t="s">
        <v>320</v>
      </c>
      <c r="O13" s="68" t="s">
        <v>320</v>
      </c>
      <c r="P13" s="68" t="s">
        <v>321</v>
      </c>
      <c r="Q13" s="68" t="s">
        <v>322</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323</v>
      </c>
      <c r="B14" s="158" t="s">
        <v>324</v>
      </c>
      <c r="C14" s="194" t="s">
        <v>325</v>
      </c>
      <c r="D14" s="15" t="s">
        <v>69</v>
      </c>
      <c r="E14" s="56" t="s">
        <v>326</v>
      </c>
      <c r="F14" s="60" t="s">
        <v>326</v>
      </c>
      <c r="G14" s="60" t="s">
        <v>327</v>
      </c>
      <c r="H14" s="60" t="s">
        <v>328</v>
      </c>
      <c r="I14" s="60" t="s">
        <v>327</v>
      </c>
      <c r="J14" s="60" t="s">
        <v>328</v>
      </c>
      <c r="K14" s="60" t="s">
        <v>326</v>
      </c>
      <c r="L14" s="60" t="s">
        <v>326</v>
      </c>
      <c r="M14" s="60" t="s">
        <v>326</v>
      </c>
      <c r="N14" s="60" t="s">
        <v>326</v>
      </c>
      <c r="O14" s="60" t="s">
        <v>326</v>
      </c>
      <c r="P14" s="60" t="s">
        <v>326</v>
      </c>
      <c r="Q14" s="60" t="s">
        <v>326</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329</v>
      </c>
      <c r="B15" s="15" t="s">
        <v>330</v>
      </c>
      <c r="C15" s="9" t="s">
        <v>331</v>
      </c>
      <c r="D15" s="15" t="s">
        <v>69</v>
      </c>
      <c r="E15" s="56" t="s">
        <v>332</v>
      </c>
      <c r="F15" s="60" t="s">
        <v>332</v>
      </c>
      <c r="G15" s="60" t="s">
        <v>332</v>
      </c>
      <c r="H15" s="60" t="s">
        <v>332</v>
      </c>
      <c r="I15" s="60" t="s">
        <v>332</v>
      </c>
      <c r="J15" s="60" t="s">
        <v>332</v>
      </c>
      <c r="K15" s="60" t="s">
        <v>332</v>
      </c>
      <c r="L15" s="60" t="s">
        <v>332</v>
      </c>
      <c r="M15" s="60" t="s">
        <v>332</v>
      </c>
      <c r="N15" s="60" t="s">
        <v>332</v>
      </c>
      <c r="O15" s="60" t="s">
        <v>332</v>
      </c>
      <c r="P15" s="60" t="s">
        <v>332</v>
      </c>
      <c r="Q15" s="60" t="s">
        <v>332</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333</v>
      </c>
      <c r="B16" s="196"/>
      <c r="C16" s="196"/>
      <c r="D16" s="196"/>
    </row>
    <row r="17" spans="1:12">
      <c r="A17" s="198" t="s">
        <v>333</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80" zoomScaleNormal="80" workbookViewId="0">
      <pane xSplit="4" ySplit="11" topLeftCell="E12" activePane="bottomRight" state="frozen"/>
      <selection pane="bottomRight" activeCell="C16" sqref="C16:C21"/>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information'!E25="","[Plan 1]",'I_State and program information'!E25)</f>
        <v>Tehama MHP</v>
      </c>
    </row>
    <row r="5" spans="1:104" ht="57">
      <c r="A5" s="16" t="s">
        <v>337</v>
      </c>
      <c r="B5" s="82" t="s">
        <v>338</v>
      </c>
      <c r="C5" s="15" t="s">
        <v>339</v>
      </c>
      <c r="D5" s="56" t="s">
        <v>340</v>
      </c>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c r="H12" s="49" t="s">
        <v>348</v>
      </c>
      <c r="I12" s="49" t="s">
        <v>348</v>
      </c>
      <c r="J12" s="49" t="s">
        <v>348</v>
      </c>
      <c r="K12" s="49" t="s">
        <v>348</v>
      </c>
      <c r="L12" s="49" t="s">
        <v>348</v>
      </c>
      <c r="M12" s="49" t="s">
        <v>348</v>
      </c>
      <c r="N12" s="49" t="s">
        <v>348</v>
      </c>
      <c r="O12" s="49"/>
      <c r="P12" s="49" t="s">
        <v>348</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350</v>
      </c>
      <c r="B15" s="9" t="s">
        <v>351</v>
      </c>
      <c r="C15" s="211" t="s">
        <v>352</v>
      </c>
      <c r="D15" s="132" t="s">
        <v>84</v>
      </c>
      <c r="E15" s="238"/>
      <c r="F15" s="49"/>
      <c r="G15" s="49"/>
      <c r="H15" s="49" t="s">
        <v>319</v>
      </c>
      <c r="I15" s="49" t="s">
        <v>319</v>
      </c>
      <c r="J15" s="49" t="s">
        <v>319</v>
      </c>
      <c r="K15" s="49" t="s">
        <v>320</v>
      </c>
      <c r="L15" s="49" t="s">
        <v>320</v>
      </c>
      <c r="M15" s="49" t="s">
        <v>320</v>
      </c>
      <c r="N15" s="49" t="s">
        <v>320</v>
      </c>
      <c r="O15" s="49"/>
      <c r="P15" s="49" t="s">
        <v>321</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353</v>
      </c>
      <c r="B16" s="9" t="s">
        <v>354</v>
      </c>
      <c r="C16" s="276" t="s">
        <v>355</v>
      </c>
      <c r="D16" s="132" t="s">
        <v>58</v>
      </c>
      <c r="E16" s="238"/>
      <c r="F16" s="49"/>
      <c r="G16" s="49"/>
      <c r="H16" s="49" t="s">
        <v>356</v>
      </c>
      <c r="I16" s="49" t="s">
        <v>356</v>
      </c>
      <c r="J16" s="49" t="s">
        <v>356</v>
      </c>
      <c r="K16" s="49" t="s">
        <v>356</v>
      </c>
      <c r="L16" s="49" t="s">
        <v>356</v>
      </c>
      <c r="M16" s="49" t="s">
        <v>356</v>
      </c>
      <c r="N16" s="49" t="s">
        <v>356</v>
      </c>
      <c r="O16" s="49"/>
      <c r="P16" s="49" t="s">
        <v>356</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357</v>
      </c>
      <c r="B17" s="9" t="s">
        <v>358</v>
      </c>
      <c r="C17" s="15" t="s">
        <v>359</v>
      </c>
      <c r="D17" s="132" t="s">
        <v>58</v>
      </c>
      <c r="E17" s="238"/>
      <c r="F17" s="49"/>
      <c r="G17" s="49"/>
      <c r="H17" s="49" t="s">
        <v>360</v>
      </c>
      <c r="I17" s="49" t="s">
        <v>360</v>
      </c>
      <c r="J17" s="49" t="s">
        <v>360</v>
      </c>
      <c r="K17" s="49" t="s">
        <v>360</v>
      </c>
      <c r="L17" s="49" t="s">
        <v>360</v>
      </c>
      <c r="M17" s="49" t="s">
        <v>360</v>
      </c>
      <c r="N17" s="49" t="s">
        <v>360</v>
      </c>
      <c r="O17" s="49"/>
      <c r="P17" s="49" t="s">
        <v>360</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361</v>
      </c>
      <c r="B18" s="9" t="s">
        <v>362</v>
      </c>
      <c r="C18" s="9" t="s">
        <v>363</v>
      </c>
      <c r="D18" s="132" t="s">
        <v>58</v>
      </c>
      <c r="E18" s="238"/>
      <c r="F18" s="49"/>
      <c r="G18" s="49"/>
      <c r="H18" s="49" t="s">
        <v>364</v>
      </c>
      <c r="I18" s="49" t="s">
        <v>364</v>
      </c>
      <c r="J18" s="49" t="s">
        <v>364</v>
      </c>
      <c r="K18" s="49" t="s">
        <v>365</v>
      </c>
      <c r="L18" s="49" t="s">
        <v>365</v>
      </c>
      <c r="M18" s="49" t="s">
        <v>365</v>
      </c>
      <c r="N18" s="49" t="s">
        <v>365</v>
      </c>
      <c r="O18" s="49"/>
      <c r="P18" s="49" t="s">
        <v>366</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c r="H19" s="52">
        <v>45880</v>
      </c>
      <c r="I19" s="52">
        <v>45880</v>
      </c>
      <c r="J19" s="52">
        <v>45880</v>
      </c>
      <c r="K19" s="52">
        <v>45880</v>
      </c>
      <c r="L19" s="52">
        <v>45880</v>
      </c>
      <c r="M19" s="52">
        <v>45880</v>
      </c>
      <c r="N19" s="52">
        <v>45880</v>
      </c>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c r="H20" s="51" t="s">
        <v>155</v>
      </c>
      <c r="I20" s="51" t="s">
        <v>155</v>
      </c>
      <c r="J20" s="51" t="s">
        <v>155</v>
      </c>
      <c r="K20" s="51" t="s">
        <v>155</v>
      </c>
      <c r="L20" s="51" t="s">
        <v>155</v>
      </c>
      <c r="M20" s="51" t="s">
        <v>155</v>
      </c>
      <c r="N20" s="51" t="s">
        <v>155</v>
      </c>
      <c r="O20" s="51"/>
      <c r="P20" s="51" t="s">
        <v>155</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c r="H21" s="49" t="s">
        <v>55</v>
      </c>
      <c r="I21" s="49" t="s">
        <v>55</v>
      </c>
      <c r="J21" s="49" t="s">
        <v>55</v>
      </c>
      <c r="K21" s="49" t="s">
        <v>55</v>
      </c>
      <c r="L21" s="49" t="s">
        <v>55</v>
      </c>
      <c r="M21" s="49" t="s">
        <v>55</v>
      </c>
      <c r="N21" s="49" t="s">
        <v>55</v>
      </c>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c r="H22" s="49" t="s">
        <v>55</v>
      </c>
      <c r="I22" s="49" t="s">
        <v>55</v>
      </c>
      <c r="J22" s="49" t="s">
        <v>55</v>
      </c>
      <c r="K22" s="49" t="s">
        <v>55</v>
      </c>
      <c r="L22" s="49" t="s">
        <v>55</v>
      </c>
      <c r="M22" s="49" t="s">
        <v>55</v>
      </c>
      <c r="N22" s="49" t="s">
        <v>55</v>
      </c>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154</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E12" activePane="bottomRight" state="frozen"/>
      <selection pane="bottomRight" activeCell="G15"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information'!E26="","[Plan 2]",'I_State and program information'!E26)</f>
        <v>Trinity MHP</v>
      </c>
    </row>
    <row r="5" spans="1:104" ht="57">
      <c r="A5" s="16" t="s">
        <v>337</v>
      </c>
      <c r="B5" s="82" t="s">
        <v>338</v>
      </c>
      <c r="C5" s="15" t="s">
        <v>339</v>
      </c>
      <c r="D5" s="56" t="s">
        <v>340</v>
      </c>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c r="H12" s="49"/>
      <c r="I12" s="49"/>
      <c r="J12" s="49"/>
      <c r="K12" s="49" t="s">
        <v>348</v>
      </c>
      <c r="L12" s="49"/>
      <c r="M12" s="49" t="s">
        <v>348</v>
      </c>
      <c r="N12" s="49"/>
      <c r="O12" s="49"/>
      <c r="P12" s="49" t="s">
        <v>348</v>
      </c>
      <c r="Q12" s="49" t="s">
        <v>348</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350</v>
      </c>
      <c r="B15" s="9" t="s">
        <v>351</v>
      </c>
      <c r="C15" s="211" t="s">
        <v>352</v>
      </c>
      <c r="D15" s="132" t="s">
        <v>84</v>
      </c>
      <c r="E15" s="238"/>
      <c r="F15" s="49"/>
      <c r="G15" s="49"/>
      <c r="H15" s="49"/>
      <c r="I15" s="49"/>
      <c r="J15" s="49"/>
      <c r="K15" s="49" t="s">
        <v>320</v>
      </c>
      <c r="L15" s="49"/>
      <c r="M15" s="49" t="s">
        <v>320</v>
      </c>
      <c r="N15" s="49"/>
      <c r="O15" s="49"/>
      <c r="P15" s="49" t="s">
        <v>321</v>
      </c>
      <c r="Q15" s="49" t="s">
        <v>447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353</v>
      </c>
      <c r="B16" s="9" t="s">
        <v>354</v>
      </c>
      <c r="C16" s="276" t="s">
        <v>355</v>
      </c>
      <c r="D16" s="132" t="s">
        <v>58</v>
      </c>
      <c r="E16" s="238"/>
      <c r="F16" s="49"/>
      <c r="G16" s="49"/>
      <c r="H16" s="49"/>
      <c r="I16" s="49"/>
      <c r="J16" s="49"/>
      <c r="K16" s="49" t="s">
        <v>356</v>
      </c>
      <c r="L16" s="49"/>
      <c r="M16" s="49" t="s">
        <v>356</v>
      </c>
      <c r="N16" s="49"/>
      <c r="O16" s="49"/>
      <c r="P16" s="49" t="s">
        <v>356</v>
      </c>
      <c r="Q16" s="49" t="s">
        <v>356</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357</v>
      </c>
      <c r="B17" s="9" t="s">
        <v>358</v>
      </c>
      <c r="C17" s="15" t="s">
        <v>359</v>
      </c>
      <c r="D17" s="132" t="s">
        <v>58</v>
      </c>
      <c r="E17" s="238"/>
      <c r="F17" s="49"/>
      <c r="G17" s="49"/>
      <c r="H17" s="49"/>
      <c r="I17" s="49"/>
      <c r="J17" s="49"/>
      <c r="K17" s="49" t="s">
        <v>448</v>
      </c>
      <c r="L17" s="49"/>
      <c r="M17" s="49" t="s">
        <v>448</v>
      </c>
      <c r="N17" s="49"/>
      <c r="O17" s="49"/>
      <c r="P17" s="49" t="s">
        <v>448</v>
      </c>
      <c r="Q17" s="49" t="s">
        <v>448</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361</v>
      </c>
      <c r="B18" s="9" t="s">
        <v>362</v>
      </c>
      <c r="C18" s="9" t="s">
        <v>363</v>
      </c>
      <c r="D18" s="132" t="s">
        <v>58</v>
      </c>
      <c r="E18" s="238"/>
      <c r="F18" s="49"/>
      <c r="G18" s="49"/>
      <c r="H18" s="49"/>
      <c r="I18" s="49"/>
      <c r="J18" s="49"/>
      <c r="K18" s="49" t="s">
        <v>365</v>
      </c>
      <c r="L18" s="49"/>
      <c r="M18" s="49" t="s">
        <v>365</v>
      </c>
      <c r="N18" s="49"/>
      <c r="O18" s="49"/>
      <c r="P18" s="49" t="s">
        <v>366</v>
      </c>
      <c r="Q18" s="49" t="s">
        <v>449</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c r="H19" s="52"/>
      <c r="I19" s="52"/>
      <c r="J19" s="52"/>
      <c r="K19" s="52">
        <v>45880</v>
      </c>
      <c r="L19" s="52"/>
      <c r="M19" s="52">
        <v>45880</v>
      </c>
      <c r="N19" s="52"/>
      <c r="O19" s="52"/>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c r="H20" s="51"/>
      <c r="I20" s="51"/>
      <c r="J20" s="51"/>
      <c r="K20" s="51" t="s">
        <v>155</v>
      </c>
      <c r="L20" s="51"/>
      <c r="M20" s="51" t="s">
        <v>155</v>
      </c>
      <c r="N20" s="51"/>
      <c r="O20" s="51"/>
      <c r="P20" s="51" t="s">
        <v>155</v>
      </c>
      <c r="Q20" s="51" t="s">
        <v>155</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c r="H21" s="49"/>
      <c r="I21" s="49"/>
      <c r="J21" s="49"/>
      <c r="K21" s="49" t="s">
        <v>55</v>
      </c>
      <c r="L21" s="49"/>
      <c r="M21" s="49" t="s">
        <v>55</v>
      </c>
      <c r="N21" s="49"/>
      <c r="O21" s="49"/>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c r="H22" s="49"/>
      <c r="I22" s="49"/>
      <c r="J22" s="49"/>
      <c r="K22" s="49" t="s">
        <v>55</v>
      </c>
      <c r="L22" s="49"/>
      <c r="M22" s="49" t="s">
        <v>55</v>
      </c>
      <c r="N22" s="49"/>
      <c r="O22" s="49"/>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154</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E12" activePane="bottomRight" state="frozen"/>
      <selection pane="bottomRight" activeCell="O14" sqref="O14"/>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information'!E27="","[Plan 3]",'I_State and program information'!E27)</f>
        <v>Tulare MHP</v>
      </c>
    </row>
    <row r="5" spans="1:104" ht="57">
      <c r="A5" s="16" t="s">
        <v>337</v>
      </c>
      <c r="B5" s="82" t="s">
        <v>338</v>
      </c>
      <c r="C5" s="15" t="s">
        <v>339</v>
      </c>
      <c r="D5" s="56" t="s">
        <v>340</v>
      </c>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c r="H12" s="49"/>
      <c r="I12" s="49" t="s">
        <v>348</v>
      </c>
      <c r="J12" s="49"/>
      <c r="K12" s="49"/>
      <c r="L12" s="49" t="s">
        <v>348</v>
      </c>
      <c r="M12" s="49"/>
      <c r="N12" s="49" t="s">
        <v>348</v>
      </c>
      <c r="O12" s="49" t="s">
        <v>348</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350</v>
      </c>
      <c r="B15" s="9" t="s">
        <v>351</v>
      </c>
      <c r="C15" s="211" t="s">
        <v>352</v>
      </c>
      <c r="D15" s="132" t="s">
        <v>84</v>
      </c>
      <c r="E15" s="238"/>
      <c r="F15" s="49"/>
      <c r="G15" s="49"/>
      <c r="H15" s="49"/>
      <c r="I15" s="49" t="s">
        <v>319</v>
      </c>
      <c r="J15" s="49"/>
      <c r="K15" s="49"/>
      <c r="L15" s="49" t="s">
        <v>320</v>
      </c>
      <c r="M15" s="49"/>
      <c r="N15" s="49" t="s">
        <v>320</v>
      </c>
      <c r="O15" s="49" t="s">
        <v>320</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353</v>
      </c>
      <c r="B16" s="9" t="s">
        <v>354</v>
      </c>
      <c r="C16" s="276" t="s">
        <v>355</v>
      </c>
      <c r="D16" s="132" t="s">
        <v>58</v>
      </c>
      <c r="E16" s="238"/>
      <c r="F16" s="49"/>
      <c r="G16" s="49"/>
      <c r="H16" s="49"/>
      <c r="I16" s="49" t="s">
        <v>356</v>
      </c>
      <c r="J16" s="49"/>
      <c r="K16" s="49"/>
      <c r="L16" s="49" t="s">
        <v>356</v>
      </c>
      <c r="M16" s="49"/>
      <c r="N16" s="49" t="s">
        <v>356</v>
      </c>
      <c r="O16" s="49" t="s">
        <v>356</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357</v>
      </c>
      <c r="B17" s="9" t="s">
        <v>358</v>
      </c>
      <c r="C17" s="15" t="s">
        <v>359</v>
      </c>
      <c r="D17" s="132" t="s">
        <v>58</v>
      </c>
      <c r="E17" s="238"/>
      <c r="F17" s="49"/>
      <c r="G17" s="49"/>
      <c r="H17" s="49"/>
      <c r="I17" s="49" t="s">
        <v>450</v>
      </c>
      <c r="J17" s="49"/>
      <c r="K17" s="49"/>
      <c r="L17" s="49" t="s">
        <v>450</v>
      </c>
      <c r="M17" s="49"/>
      <c r="N17" s="49" t="s">
        <v>450</v>
      </c>
      <c r="O17" s="49" t="s">
        <v>450</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361</v>
      </c>
      <c r="B18" s="9" t="s">
        <v>362</v>
      </c>
      <c r="C18" s="9" t="s">
        <v>363</v>
      </c>
      <c r="D18" s="132" t="s">
        <v>58</v>
      </c>
      <c r="E18" s="238"/>
      <c r="F18" s="49"/>
      <c r="G18" s="49"/>
      <c r="H18" s="49"/>
      <c r="I18" s="49" t="s">
        <v>364</v>
      </c>
      <c r="J18" s="49"/>
      <c r="K18" s="49"/>
      <c r="L18" s="49" t="s">
        <v>365</v>
      </c>
      <c r="M18" s="49"/>
      <c r="N18" s="49" t="s">
        <v>365</v>
      </c>
      <c r="O18" s="49" t="s">
        <v>365</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c r="H19" s="52"/>
      <c r="I19" s="52">
        <v>45880</v>
      </c>
      <c r="J19" s="52"/>
      <c r="K19" s="52"/>
      <c r="L19" s="52">
        <v>45880</v>
      </c>
      <c r="M19" s="52"/>
      <c r="N19" s="52">
        <v>45880</v>
      </c>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c r="H20" s="51"/>
      <c r="I20" s="51" t="s">
        <v>155</v>
      </c>
      <c r="J20" s="51"/>
      <c r="K20" s="51"/>
      <c r="L20" s="51" t="s">
        <v>155</v>
      </c>
      <c r="M20" s="51"/>
      <c r="N20" s="51" t="s">
        <v>155</v>
      </c>
      <c r="O20" s="51" t="s">
        <v>155</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c r="H21" s="49"/>
      <c r="I21" s="49" t="s">
        <v>55</v>
      </c>
      <c r="J21" s="49"/>
      <c r="K21" s="49"/>
      <c r="L21" s="49" t="s">
        <v>55</v>
      </c>
      <c r="M21" s="49"/>
      <c r="N21" s="49" t="s">
        <v>55</v>
      </c>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c r="H22" s="49"/>
      <c r="I22" s="49" t="s">
        <v>55</v>
      </c>
      <c r="J22" s="49"/>
      <c r="K22" s="49"/>
      <c r="L22" s="49" t="s">
        <v>55</v>
      </c>
      <c r="M22" s="49"/>
      <c r="N22" s="49" t="s">
        <v>55</v>
      </c>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154</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80" zoomScaleNormal="80" workbookViewId="0">
      <pane xSplit="4" ySplit="11" topLeftCell="E12" activePane="bottomRight" state="frozen"/>
      <selection pane="bottomRight" activeCell="H17" sqref="H1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information'!E28="","[Plan 4]",'I_State and program information'!E28)</f>
        <v>Tuolumne MHP</v>
      </c>
    </row>
    <row r="5" spans="1:104" ht="57">
      <c r="A5" s="16" t="s">
        <v>337</v>
      </c>
      <c r="B5" s="82" t="s">
        <v>338</v>
      </c>
      <c r="C5" s="15" t="s">
        <v>339</v>
      </c>
      <c r="D5" s="56" t="s">
        <v>340</v>
      </c>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t="s">
        <v>348</v>
      </c>
      <c r="H12" s="49"/>
      <c r="I12" s="49"/>
      <c r="J12" s="49"/>
      <c r="K12" s="49"/>
      <c r="L12" s="49"/>
      <c r="M12" s="49" t="s">
        <v>348</v>
      </c>
      <c r="N12" s="49" t="s">
        <v>348</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350</v>
      </c>
      <c r="B15" s="9" t="s">
        <v>351</v>
      </c>
      <c r="C15" s="211" t="s">
        <v>352</v>
      </c>
      <c r="D15" s="132" t="s">
        <v>84</v>
      </c>
      <c r="E15" s="238"/>
      <c r="F15" s="49"/>
      <c r="G15" s="49" t="s">
        <v>319</v>
      </c>
      <c r="H15" s="49"/>
      <c r="I15" s="49"/>
      <c r="J15" s="49"/>
      <c r="K15" s="49"/>
      <c r="L15" s="49"/>
      <c r="M15" s="49" t="s">
        <v>320</v>
      </c>
      <c r="N15" s="49" t="s">
        <v>320</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353</v>
      </c>
      <c r="B16" s="9" t="s">
        <v>354</v>
      </c>
      <c r="C16" s="276" t="s">
        <v>355</v>
      </c>
      <c r="D16" s="132" t="s">
        <v>58</v>
      </c>
      <c r="E16" s="238"/>
      <c r="F16" s="49"/>
      <c r="G16" s="49" t="s">
        <v>356</v>
      </c>
      <c r="H16" s="49"/>
      <c r="I16" s="49"/>
      <c r="J16" s="49"/>
      <c r="K16" s="49"/>
      <c r="L16" s="49"/>
      <c r="M16" s="49" t="s">
        <v>356</v>
      </c>
      <c r="N16" s="49" t="s">
        <v>356</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357</v>
      </c>
      <c r="B17" s="9" t="s">
        <v>358</v>
      </c>
      <c r="C17" s="15" t="s">
        <v>359</v>
      </c>
      <c r="D17" s="132" t="s">
        <v>58</v>
      </c>
      <c r="E17" s="238"/>
      <c r="F17" s="49"/>
      <c r="G17" s="49" t="s">
        <v>451</v>
      </c>
      <c r="H17" s="49"/>
      <c r="I17" s="49"/>
      <c r="J17" s="49"/>
      <c r="K17" s="49"/>
      <c r="L17" s="49"/>
      <c r="M17" s="49" t="s">
        <v>451</v>
      </c>
      <c r="N17" s="49" t="s">
        <v>451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361</v>
      </c>
      <c r="B18" s="9" t="s">
        <v>362</v>
      </c>
      <c r="C18" s="9" t="s">
        <v>363</v>
      </c>
      <c r="D18" s="132" t="s">
        <v>58</v>
      </c>
      <c r="E18" s="238"/>
      <c r="F18" s="49"/>
      <c r="G18" s="49" t="s">
        <v>364</v>
      </c>
      <c r="H18" s="49"/>
      <c r="I18" s="49"/>
      <c r="J18" s="49"/>
      <c r="K18" s="49"/>
      <c r="L18" s="49"/>
      <c r="M18" s="49" t="s">
        <v>365</v>
      </c>
      <c r="N18" s="49" t="s">
        <v>365</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v>45880</v>
      </c>
      <c r="H19" s="52"/>
      <c r="I19" s="52"/>
      <c r="J19" s="52"/>
      <c r="K19" s="52"/>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t="s">
        <v>155</v>
      </c>
      <c r="H20" s="51"/>
      <c r="I20" s="51"/>
      <c r="J20" s="51"/>
      <c r="K20" s="51"/>
      <c r="L20" s="51"/>
      <c r="M20" s="51" t="s">
        <v>155</v>
      </c>
      <c r="N20" s="51" t="s">
        <v>155</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t="s">
        <v>55</v>
      </c>
      <c r="H21" s="49"/>
      <c r="I21" s="49"/>
      <c r="J21" s="49"/>
      <c r="K21" s="49"/>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t="s">
        <v>55</v>
      </c>
      <c r="H22" s="49"/>
      <c r="I22" s="49"/>
      <c r="J22" s="49"/>
      <c r="K22" s="49"/>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154</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80" zoomScaleNormal="80" workbookViewId="0">
      <pane xSplit="4" ySplit="11" topLeftCell="E12" activePane="bottomRight" state="frozen"/>
      <selection pane="bottomRight" activeCell="P15" sqref="P15:Q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334</v>
      </c>
      <c r="B1" s="73"/>
      <c r="C1" s="74"/>
      <c r="D1" s="75"/>
      <c r="E1" s="73" t="s">
        <v>174</v>
      </c>
      <c r="F1" s="73" t="s">
        <v>175</v>
      </c>
      <c r="G1" s="73" t="s">
        <v>176</v>
      </c>
      <c r="H1" s="73" t="s">
        <v>177</v>
      </c>
      <c r="I1" s="73" t="s">
        <v>178</v>
      </c>
      <c r="J1" s="73" t="s">
        <v>179</v>
      </c>
      <c r="K1" s="73" t="s">
        <v>180</v>
      </c>
      <c r="L1" s="73" t="s">
        <v>181</v>
      </c>
      <c r="M1" s="73" t="s">
        <v>182</v>
      </c>
      <c r="N1" s="73" t="s">
        <v>183</v>
      </c>
      <c r="O1" s="73" t="s">
        <v>184</v>
      </c>
      <c r="P1" s="73" t="s">
        <v>185</v>
      </c>
      <c r="Q1" s="73" t="s">
        <v>186</v>
      </c>
      <c r="R1" s="73" t="s">
        <v>187</v>
      </c>
      <c r="S1" s="73" t="s">
        <v>188</v>
      </c>
      <c r="T1" s="73" t="s">
        <v>189</v>
      </c>
      <c r="U1" s="73" t="s">
        <v>190</v>
      </c>
      <c r="V1" s="73" t="s">
        <v>191</v>
      </c>
      <c r="W1" s="73" t="s">
        <v>192</v>
      </c>
      <c r="X1" s="73" t="s">
        <v>193</v>
      </c>
      <c r="Y1" s="73" t="s">
        <v>194</v>
      </c>
      <c r="Z1" s="73" t="s">
        <v>195</v>
      </c>
      <c r="AA1" s="73" t="s">
        <v>196</v>
      </c>
      <c r="AB1" s="73" t="s">
        <v>197</v>
      </c>
      <c r="AC1" s="73" t="s">
        <v>198</v>
      </c>
      <c r="AD1" s="73" t="s">
        <v>199</v>
      </c>
      <c r="AE1" s="73" t="s">
        <v>200</v>
      </c>
      <c r="AF1" s="73" t="s">
        <v>201</v>
      </c>
      <c r="AG1" s="73" t="s">
        <v>202</v>
      </c>
      <c r="AH1" s="73" t="s">
        <v>203</v>
      </c>
      <c r="AI1" s="73" t="s">
        <v>204</v>
      </c>
      <c r="AJ1" s="73" t="s">
        <v>205</v>
      </c>
      <c r="AK1" s="73" t="s">
        <v>206</v>
      </c>
      <c r="AL1" s="73" t="s">
        <v>207</v>
      </c>
      <c r="AM1" s="73" t="s">
        <v>208</v>
      </c>
      <c r="AN1" s="73" t="s">
        <v>209</v>
      </c>
      <c r="AO1" s="73" t="s">
        <v>210</v>
      </c>
      <c r="AP1" s="73" t="s">
        <v>211</v>
      </c>
      <c r="AQ1" s="73" t="s">
        <v>212</v>
      </c>
      <c r="AR1" s="73" t="s">
        <v>213</v>
      </c>
      <c r="AS1" s="73" t="s">
        <v>214</v>
      </c>
      <c r="AT1" s="73" t="s">
        <v>215</v>
      </c>
      <c r="AU1" s="73" t="s">
        <v>216</v>
      </c>
      <c r="AV1" s="73" t="s">
        <v>217</v>
      </c>
      <c r="AW1" s="73" t="s">
        <v>218</v>
      </c>
      <c r="AX1" s="73" t="s">
        <v>219</v>
      </c>
      <c r="AY1" s="73" t="s">
        <v>220</v>
      </c>
      <c r="AZ1" s="73" t="s">
        <v>221</v>
      </c>
      <c r="BA1" s="73" t="s">
        <v>222</v>
      </c>
      <c r="BB1" s="73" t="s">
        <v>223</v>
      </c>
      <c r="BC1" s="73" t="s">
        <v>224</v>
      </c>
      <c r="BD1" s="73" t="s">
        <v>225</v>
      </c>
      <c r="BE1" s="73" t="s">
        <v>226</v>
      </c>
      <c r="BF1" s="73" t="s">
        <v>227</v>
      </c>
      <c r="BG1" s="73" t="s">
        <v>228</v>
      </c>
      <c r="BH1" s="73" t="s">
        <v>229</v>
      </c>
      <c r="BI1" s="73" t="s">
        <v>230</v>
      </c>
      <c r="BJ1" s="73" t="s">
        <v>231</v>
      </c>
      <c r="BK1" s="73" t="s">
        <v>232</v>
      </c>
      <c r="BL1" s="73" t="s">
        <v>233</v>
      </c>
      <c r="BM1" s="73" t="s">
        <v>234</v>
      </c>
      <c r="BN1" s="73" t="s">
        <v>235</v>
      </c>
      <c r="BO1" s="73" t="s">
        <v>236</v>
      </c>
      <c r="BP1" s="73" t="s">
        <v>237</v>
      </c>
      <c r="BQ1" s="73" t="s">
        <v>238</v>
      </c>
      <c r="BR1" s="73" t="s">
        <v>239</v>
      </c>
      <c r="BS1" s="73" t="s">
        <v>240</v>
      </c>
      <c r="BT1" s="73" t="s">
        <v>241</v>
      </c>
      <c r="BU1" s="73" t="s">
        <v>242</v>
      </c>
      <c r="BV1" s="73" t="s">
        <v>243</v>
      </c>
      <c r="BW1" s="73" t="s">
        <v>244</v>
      </c>
      <c r="BX1" s="73" t="s">
        <v>245</v>
      </c>
      <c r="BY1" s="73" t="s">
        <v>246</v>
      </c>
      <c r="BZ1" s="73" t="s">
        <v>247</v>
      </c>
      <c r="CA1" s="73" t="s">
        <v>248</v>
      </c>
      <c r="CB1" s="73" t="s">
        <v>249</v>
      </c>
      <c r="CC1" s="73" t="s">
        <v>250</v>
      </c>
      <c r="CD1" s="73" t="s">
        <v>251</v>
      </c>
      <c r="CE1" s="73" t="s">
        <v>252</v>
      </c>
      <c r="CF1" s="73" t="s">
        <v>253</v>
      </c>
      <c r="CG1" s="73" t="s">
        <v>254</v>
      </c>
      <c r="CH1" s="73" t="s">
        <v>255</v>
      </c>
      <c r="CI1" s="73" t="s">
        <v>256</v>
      </c>
      <c r="CJ1" s="73" t="s">
        <v>257</v>
      </c>
      <c r="CK1" s="73" t="s">
        <v>258</v>
      </c>
      <c r="CL1" s="73" t="s">
        <v>259</v>
      </c>
      <c r="CM1" s="73" t="s">
        <v>260</v>
      </c>
      <c r="CN1" s="73" t="s">
        <v>261</v>
      </c>
      <c r="CO1" s="73" t="s">
        <v>262</v>
      </c>
      <c r="CP1" s="73" t="s">
        <v>263</v>
      </c>
      <c r="CQ1" s="73" t="s">
        <v>264</v>
      </c>
      <c r="CR1" s="73" t="s">
        <v>265</v>
      </c>
      <c r="CS1" s="73" t="s">
        <v>266</v>
      </c>
      <c r="CT1" s="73" t="s">
        <v>267</v>
      </c>
      <c r="CU1" s="73" t="s">
        <v>268</v>
      </c>
      <c r="CV1" s="73" t="s">
        <v>269</v>
      </c>
      <c r="CW1" s="73" t="s">
        <v>270</v>
      </c>
      <c r="CX1" s="73" t="s">
        <v>271</v>
      </c>
      <c r="CY1" s="73" t="s">
        <v>272</v>
      </c>
      <c r="CZ1" s="73" t="s">
        <v>273</v>
      </c>
    </row>
    <row r="2" spans="1:104" ht="28.5" customHeight="1">
      <c r="A2" s="24" t="s">
        <v>335</v>
      </c>
      <c r="C2" s="24"/>
      <c r="D2" s="1"/>
    </row>
    <row r="3" spans="1:104" ht="31.15" customHeight="1">
      <c r="A3" s="301" t="s">
        <v>336</v>
      </c>
      <c r="B3" s="302"/>
      <c r="C3" s="302"/>
      <c r="D3" s="57"/>
    </row>
    <row r="4" spans="1:104" ht="15">
      <c r="A4" s="54" t="s">
        <v>51</v>
      </c>
      <c r="B4" s="55" t="s">
        <v>52</v>
      </c>
      <c r="C4" s="55" t="s">
        <v>53</v>
      </c>
      <c r="D4" s="87" t="str">
        <f>IF('I_State and program information'!E29="","[Plan 5]",'I_State and program information'!E29)</f>
        <v>Ventura MHP</v>
      </c>
    </row>
    <row r="5" spans="1:104" ht="57">
      <c r="A5" s="16" t="s">
        <v>337</v>
      </c>
      <c r="B5" s="82" t="s">
        <v>338</v>
      </c>
      <c r="C5" s="15" t="s">
        <v>339</v>
      </c>
      <c r="D5" s="56" t="s">
        <v>340</v>
      </c>
    </row>
    <row r="6" spans="1:104" ht="15" customHeight="1">
      <c r="A6" s="278"/>
      <c r="B6" s="278"/>
      <c r="C6" s="278"/>
      <c r="D6" s="278"/>
    </row>
    <row r="7" spans="1:104" ht="15" customHeight="1">
      <c r="A7" s="260" t="s">
        <v>341</v>
      </c>
      <c r="B7" s="278"/>
      <c r="C7" s="278"/>
      <c r="D7" s="278"/>
    </row>
    <row r="8" spans="1:104" ht="15" customHeight="1">
      <c r="A8" s="256" t="s">
        <v>342</v>
      </c>
      <c r="B8" s="278"/>
      <c r="C8" s="278"/>
      <c r="D8" s="278"/>
    </row>
    <row r="9" spans="1:104" ht="35.450000000000003" customHeight="1">
      <c r="A9" s="24" t="s">
        <v>343</v>
      </c>
      <c r="B9" s="24"/>
      <c r="D9" s="2"/>
    </row>
    <row r="10" spans="1:104" ht="39.6" customHeight="1">
      <c r="A10" s="282" t="s">
        <v>344</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345</v>
      </c>
      <c r="B12" s="9" t="s">
        <v>346</v>
      </c>
      <c r="C12" s="15" t="s">
        <v>347</v>
      </c>
      <c r="D12" s="132" t="s">
        <v>84</v>
      </c>
      <c r="E12" s="238"/>
      <c r="F12" s="49"/>
      <c r="G12" s="49"/>
      <c r="H12" s="49"/>
      <c r="I12" s="49" t="s">
        <v>348</v>
      </c>
      <c r="J12" s="49" t="s">
        <v>348</v>
      </c>
      <c r="K12" s="49" t="s">
        <v>348</v>
      </c>
      <c r="L12" s="49" t="s">
        <v>348</v>
      </c>
      <c r="M12" s="49" t="s">
        <v>348</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349</v>
      </c>
      <c r="C13" s="305"/>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5" t="s">
        <v>313</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350</v>
      </c>
      <c r="B15" s="9" t="s">
        <v>351</v>
      </c>
      <c r="C15" s="211" t="s">
        <v>352</v>
      </c>
      <c r="D15" s="132" t="s">
        <v>84</v>
      </c>
      <c r="E15" s="238"/>
      <c r="F15" s="49"/>
      <c r="G15" s="49"/>
      <c r="H15" s="49"/>
      <c r="I15" s="49" t="s">
        <v>319</v>
      </c>
      <c r="J15" s="49" t="s">
        <v>319</v>
      </c>
      <c r="K15" s="49" t="s">
        <v>320</v>
      </c>
      <c r="L15" s="49" t="s">
        <v>320</v>
      </c>
      <c r="M15" s="49" t="s">
        <v>320</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353</v>
      </c>
      <c r="B16" s="9" t="s">
        <v>354</v>
      </c>
      <c r="C16" s="276" t="s">
        <v>355</v>
      </c>
      <c r="D16" s="132" t="s">
        <v>58</v>
      </c>
      <c r="E16" s="238"/>
      <c r="F16" s="49"/>
      <c r="G16" s="49"/>
      <c r="H16" s="49"/>
      <c r="I16" s="49" t="s">
        <v>356</v>
      </c>
      <c r="J16" s="49" t="s">
        <v>356</v>
      </c>
      <c r="K16" s="49" t="s">
        <v>356</v>
      </c>
      <c r="L16" s="49" t="s">
        <v>356</v>
      </c>
      <c r="M16" s="49" t="s">
        <v>356</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357</v>
      </c>
      <c r="B17" s="9" t="s">
        <v>358</v>
      </c>
      <c r="C17" s="15" t="s">
        <v>359</v>
      </c>
      <c r="D17" s="132" t="s">
        <v>58</v>
      </c>
      <c r="E17" s="238"/>
      <c r="F17" s="49"/>
      <c r="G17" s="49"/>
      <c r="H17" s="49"/>
      <c r="I17" s="49" t="s">
        <v>452</v>
      </c>
      <c r="J17" s="49" t="s">
        <v>452</v>
      </c>
      <c r="K17" s="49" t="s">
        <v>452</v>
      </c>
      <c r="L17" s="49" t="s">
        <v>452</v>
      </c>
      <c r="M17" s="49" t="s">
        <v>452</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361</v>
      </c>
      <c r="B18" s="9" t="s">
        <v>362</v>
      </c>
      <c r="C18" s="9" t="s">
        <v>363</v>
      </c>
      <c r="D18" s="132" t="s">
        <v>58</v>
      </c>
      <c r="E18" s="238"/>
      <c r="F18" s="49"/>
      <c r="G18" s="49"/>
      <c r="H18" s="49"/>
      <c r="I18" s="49" t="s">
        <v>364</v>
      </c>
      <c r="J18" s="49" t="s">
        <v>364</v>
      </c>
      <c r="K18" s="49" t="s">
        <v>365</v>
      </c>
      <c r="L18" s="49" t="s">
        <v>365</v>
      </c>
      <c r="M18" s="49" t="s">
        <v>365</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367</v>
      </c>
      <c r="B19" s="9" t="s">
        <v>368</v>
      </c>
      <c r="C19" s="9" t="s">
        <v>369</v>
      </c>
      <c r="D19" s="132" t="s">
        <v>64</v>
      </c>
      <c r="E19" s="239"/>
      <c r="F19" s="52"/>
      <c r="G19" s="52"/>
      <c r="H19" s="52"/>
      <c r="I19" s="52">
        <v>45880</v>
      </c>
      <c r="J19" s="52">
        <v>45880</v>
      </c>
      <c r="K19" s="52">
        <v>45880</v>
      </c>
      <c r="L19" s="52">
        <v>45880</v>
      </c>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370</v>
      </c>
      <c r="B20" s="9" t="s">
        <v>371</v>
      </c>
      <c r="C20" s="9" t="s">
        <v>372</v>
      </c>
      <c r="D20" s="132" t="s">
        <v>84</v>
      </c>
      <c r="E20" s="240"/>
      <c r="F20" s="51"/>
      <c r="G20" s="51"/>
      <c r="H20" s="51"/>
      <c r="I20" s="51" t="s">
        <v>155</v>
      </c>
      <c r="J20" s="51" t="s">
        <v>155</v>
      </c>
      <c r="K20" s="51" t="s">
        <v>155</v>
      </c>
      <c r="L20" s="51" t="s">
        <v>155</v>
      </c>
      <c r="M20" s="51" t="s">
        <v>155</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373</v>
      </c>
      <c r="B21" s="9" t="s">
        <v>374</v>
      </c>
      <c r="C21" s="9" t="s">
        <v>375</v>
      </c>
      <c r="D21" s="132" t="s">
        <v>58</v>
      </c>
      <c r="E21" s="238"/>
      <c r="F21" s="49"/>
      <c r="G21" s="49"/>
      <c r="H21" s="49"/>
      <c r="I21" s="49" t="s">
        <v>55</v>
      </c>
      <c r="J21" s="49" t="s">
        <v>55</v>
      </c>
      <c r="K21" s="49" t="s">
        <v>55</v>
      </c>
      <c r="L21" s="49" t="s">
        <v>55</v>
      </c>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376</v>
      </c>
      <c r="B22" s="9" t="s">
        <v>377</v>
      </c>
      <c r="C22" s="9" t="s">
        <v>378</v>
      </c>
      <c r="D22" s="132" t="s">
        <v>58</v>
      </c>
      <c r="E22" s="238"/>
      <c r="F22" s="49"/>
      <c r="G22" s="49"/>
      <c r="H22" s="49"/>
      <c r="I22" s="49" t="s">
        <v>55</v>
      </c>
      <c r="J22" s="49" t="s">
        <v>55</v>
      </c>
      <c r="K22" s="49" t="s">
        <v>55</v>
      </c>
      <c r="L22" s="49" t="s">
        <v>55</v>
      </c>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379</v>
      </c>
      <c r="B23" s="24"/>
      <c r="D23" s="63"/>
    </row>
    <row r="24" spans="1:104" s="66" customFormat="1" ht="61.9" customHeight="1">
      <c r="A24" s="303" t="s">
        <v>380</v>
      </c>
      <c r="B24" s="303"/>
      <c r="C24" s="303"/>
      <c r="D24" s="303"/>
    </row>
    <row r="25" spans="1:104" s="66" customFormat="1" ht="26.45" customHeight="1">
      <c r="A25" s="86" t="s">
        <v>381</v>
      </c>
      <c r="B25" s="86"/>
      <c r="C25" s="278"/>
      <c r="D25" s="206"/>
    </row>
    <row r="26" spans="1:104" s="66" customFormat="1" ht="15" customHeight="1">
      <c r="A26" s="264" t="s">
        <v>382</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383</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384</v>
      </c>
      <c r="C29" s="15" t="s">
        <v>385</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386</v>
      </c>
      <c r="B30" s="9" t="s">
        <v>387</v>
      </c>
      <c r="C30" s="15" t="s">
        <v>388</v>
      </c>
      <c r="D30" s="15" t="s">
        <v>58</v>
      </c>
      <c r="E30" s="84" t="s">
        <v>389</v>
      </c>
      <c r="F30" s="61" t="s">
        <v>389</v>
      </c>
      <c r="G30" s="61" t="s">
        <v>389</v>
      </c>
      <c r="H30" s="61" t="s">
        <v>389</v>
      </c>
      <c r="I30" s="61" t="s">
        <v>389</v>
      </c>
      <c r="J30" s="61" t="s">
        <v>389</v>
      </c>
      <c r="K30" s="61" t="s">
        <v>389</v>
      </c>
      <c r="L30" s="61" t="s">
        <v>389</v>
      </c>
      <c r="M30" s="61" t="s">
        <v>389</v>
      </c>
      <c r="N30" s="61" t="s">
        <v>389</v>
      </c>
      <c r="O30" s="61" t="s">
        <v>389</v>
      </c>
      <c r="P30" s="61" t="s">
        <v>389</v>
      </c>
      <c r="Q30" s="61" t="s">
        <v>389</v>
      </c>
      <c r="R30" s="61" t="s">
        <v>389</v>
      </c>
      <c r="S30" s="61" t="s">
        <v>389</v>
      </c>
      <c r="T30" s="61" t="s">
        <v>389</v>
      </c>
      <c r="U30" s="61" t="s">
        <v>389</v>
      </c>
      <c r="V30" s="61" t="s">
        <v>389</v>
      </c>
      <c r="W30" s="61" t="s">
        <v>389</v>
      </c>
      <c r="X30" s="61" t="s">
        <v>389</v>
      </c>
      <c r="Y30" s="61" t="s">
        <v>389</v>
      </c>
      <c r="Z30" s="61" t="s">
        <v>389</v>
      </c>
      <c r="AA30" s="61" t="s">
        <v>389</v>
      </c>
      <c r="AB30" s="61" t="s">
        <v>389</v>
      </c>
      <c r="AC30" s="61" t="s">
        <v>389</v>
      </c>
      <c r="AD30" s="61" t="s">
        <v>389</v>
      </c>
      <c r="AE30" s="61" t="s">
        <v>389</v>
      </c>
      <c r="AF30" s="61" t="s">
        <v>389</v>
      </c>
      <c r="AG30" s="61" t="s">
        <v>389</v>
      </c>
      <c r="AH30" s="61" t="s">
        <v>389</v>
      </c>
      <c r="AI30" s="61" t="s">
        <v>389</v>
      </c>
      <c r="AJ30" s="61" t="s">
        <v>389</v>
      </c>
      <c r="AK30" s="61" t="s">
        <v>389</v>
      </c>
      <c r="AL30" s="61" t="s">
        <v>389</v>
      </c>
      <c r="AM30" s="61" t="s">
        <v>389</v>
      </c>
      <c r="AN30" s="61" t="s">
        <v>389</v>
      </c>
      <c r="AO30" s="61" t="s">
        <v>389</v>
      </c>
      <c r="AP30" s="61" t="s">
        <v>389</v>
      </c>
      <c r="AQ30" s="61" t="s">
        <v>389</v>
      </c>
      <c r="AR30" s="61" t="s">
        <v>389</v>
      </c>
      <c r="AS30" s="61" t="s">
        <v>389</v>
      </c>
      <c r="AT30" s="61" t="s">
        <v>389</v>
      </c>
      <c r="AU30" s="61" t="s">
        <v>389</v>
      </c>
      <c r="AV30" s="61" t="s">
        <v>389</v>
      </c>
      <c r="AW30" s="61" t="s">
        <v>389</v>
      </c>
      <c r="AX30" s="61" t="s">
        <v>389</v>
      </c>
      <c r="AY30" s="61" t="s">
        <v>389</v>
      </c>
      <c r="AZ30" s="61" t="s">
        <v>389</v>
      </c>
      <c r="BA30" s="61" t="s">
        <v>389</v>
      </c>
      <c r="BB30" s="61" t="s">
        <v>389</v>
      </c>
      <c r="BC30" s="61" t="s">
        <v>389</v>
      </c>
      <c r="BD30" s="61" t="s">
        <v>389</v>
      </c>
      <c r="BE30" s="61" t="s">
        <v>389</v>
      </c>
      <c r="BF30" s="61" t="s">
        <v>389</v>
      </c>
      <c r="BG30" s="61" t="s">
        <v>389</v>
      </c>
      <c r="BH30" s="61" t="s">
        <v>389</v>
      </c>
      <c r="BI30" s="61" t="s">
        <v>389</v>
      </c>
      <c r="BJ30" s="61" t="s">
        <v>389</v>
      </c>
      <c r="BK30" s="61" t="s">
        <v>389</v>
      </c>
      <c r="BL30" s="61" t="s">
        <v>389</v>
      </c>
      <c r="BM30" s="61" t="s">
        <v>389</v>
      </c>
      <c r="BN30" s="61" t="s">
        <v>389</v>
      </c>
      <c r="BO30" s="61" t="s">
        <v>389</v>
      </c>
      <c r="BP30" s="61" t="s">
        <v>389</v>
      </c>
      <c r="BQ30" s="61" t="s">
        <v>389</v>
      </c>
      <c r="BR30" s="61" t="s">
        <v>389</v>
      </c>
      <c r="BS30" s="61" t="s">
        <v>389</v>
      </c>
      <c r="BT30" s="61" t="s">
        <v>389</v>
      </c>
      <c r="BU30" s="61" t="s">
        <v>389</v>
      </c>
      <c r="BV30" s="61" t="s">
        <v>389</v>
      </c>
      <c r="BW30" s="61" t="s">
        <v>389</v>
      </c>
      <c r="BX30" s="61" t="s">
        <v>389</v>
      </c>
      <c r="BY30" s="61" t="s">
        <v>389</v>
      </c>
      <c r="BZ30" s="61" t="s">
        <v>389</v>
      </c>
      <c r="CA30" s="61" t="s">
        <v>389</v>
      </c>
      <c r="CB30" s="61" t="s">
        <v>389</v>
      </c>
      <c r="CC30" s="61" t="s">
        <v>389</v>
      </c>
      <c r="CD30" s="61" t="s">
        <v>389</v>
      </c>
      <c r="CE30" s="61" t="s">
        <v>389</v>
      </c>
      <c r="CF30" s="61" t="s">
        <v>389</v>
      </c>
      <c r="CG30" s="61" t="s">
        <v>389</v>
      </c>
      <c r="CH30" s="61" t="s">
        <v>389</v>
      </c>
      <c r="CI30" s="61" t="s">
        <v>389</v>
      </c>
      <c r="CJ30" s="61" t="s">
        <v>389</v>
      </c>
      <c r="CK30" s="61" t="s">
        <v>389</v>
      </c>
      <c r="CL30" s="61" t="s">
        <v>389</v>
      </c>
      <c r="CM30" s="61" t="s">
        <v>389</v>
      </c>
      <c r="CN30" s="61" t="s">
        <v>389</v>
      </c>
      <c r="CO30" s="61" t="s">
        <v>389</v>
      </c>
      <c r="CP30" s="61" t="s">
        <v>389</v>
      </c>
      <c r="CQ30" s="61" t="s">
        <v>389</v>
      </c>
      <c r="CR30" s="61" t="s">
        <v>389</v>
      </c>
      <c r="CS30" s="61" t="s">
        <v>389</v>
      </c>
      <c r="CT30" s="61" t="s">
        <v>389</v>
      </c>
      <c r="CU30" s="61" t="s">
        <v>389</v>
      </c>
      <c r="CV30" s="61" t="s">
        <v>389</v>
      </c>
      <c r="CW30" s="61" t="s">
        <v>389</v>
      </c>
      <c r="CX30" s="61" t="s">
        <v>389</v>
      </c>
      <c r="CY30" s="61" t="s">
        <v>389</v>
      </c>
      <c r="CZ30" s="61" t="s">
        <v>389</v>
      </c>
    </row>
    <row r="31" spans="1:104">
      <c r="A31" s="16" t="s">
        <v>390</v>
      </c>
      <c r="B31" s="9" t="s">
        <v>391</v>
      </c>
      <c r="C31" s="15" t="s">
        <v>388</v>
      </c>
      <c r="D31" s="15" t="s">
        <v>58</v>
      </c>
      <c r="E31" s="84" t="s">
        <v>389</v>
      </c>
      <c r="F31" s="61" t="s">
        <v>389</v>
      </c>
      <c r="G31" s="61" t="s">
        <v>389</v>
      </c>
      <c r="H31" s="61" t="s">
        <v>389</v>
      </c>
      <c r="I31" s="61" t="s">
        <v>389</v>
      </c>
      <c r="J31" s="61" t="s">
        <v>389</v>
      </c>
      <c r="K31" s="61" t="s">
        <v>389</v>
      </c>
      <c r="L31" s="61" t="s">
        <v>389</v>
      </c>
      <c r="M31" s="61" t="s">
        <v>389</v>
      </c>
      <c r="N31" s="61" t="s">
        <v>389</v>
      </c>
      <c r="O31" s="61" t="s">
        <v>389</v>
      </c>
      <c r="P31" s="61" t="s">
        <v>389</v>
      </c>
      <c r="Q31" s="61" t="s">
        <v>389</v>
      </c>
      <c r="R31" s="61" t="s">
        <v>389</v>
      </c>
      <c r="S31" s="61" t="s">
        <v>389</v>
      </c>
      <c r="T31" s="61" t="s">
        <v>389</v>
      </c>
      <c r="U31" s="61" t="s">
        <v>389</v>
      </c>
      <c r="V31" s="61" t="s">
        <v>389</v>
      </c>
      <c r="W31" s="61" t="s">
        <v>389</v>
      </c>
      <c r="X31" s="61" t="s">
        <v>389</v>
      </c>
      <c r="Y31" s="61" t="s">
        <v>389</v>
      </c>
      <c r="Z31" s="61" t="s">
        <v>389</v>
      </c>
      <c r="AA31" s="61" t="s">
        <v>389</v>
      </c>
      <c r="AB31" s="61" t="s">
        <v>389</v>
      </c>
      <c r="AC31" s="61" t="s">
        <v>389</v>
      </c>
      <c r="AD31" s="61" t="s">
        <v>389</v>
      </c>
      <c r="AE31" s="61" t="s">
        <v>389</v>
      </c>
      <c r="AF31" s="61" t="s">
        <v>389</v>
      </c>
      <c r="AG31" s="61" t="s">
        <v>389</v>
      </c>
      <c r="AH31" s="61" t="s">
        <v>389</v>
      </c>
      <c r="AI31" s="61" t="s">
        <v>389</v>
      </c>
      <c r="AJ31" s="61" t="s">
        <v>389</v>
      </c>
      <c r="AK31" s="61" t="s">
        <v>389</v>
      </c>
      <c r="AL31" s="61" t="s">
        <v>389</v>
      </c>
      <c r="AM31" s="61" t="s">
        <v>389</v>
      </c>
      <c r="AN31" s="61" t="s">
        <v>389</v>
      </c>
      <c r="AO31" s="61" t="s">
        <v>389</v>
      </c>
      <c r="AP31" s="61" t="s">
        <v>389</v>
      </c>
      <c r="AQ31" s="61" t="s">
        <v>389</v>
      </c>
      <c r="AR31" s="61" t="s">
        <v>389</v>
      </c>
      <c r="AS31" s="61" t="s">
        <v>389</v>
      </c>
      <c r="AT31" s="61" t="s">
        <v>389</v>
      </c>
      <c r="AU31" s="61" t="s">
        <v>389</v>
      </c>
      <c r="AV31" s="61" t="s">
        <v>389</v>
      </c>
      <c r="AW31" s="61" t="s">
        <v>389</v>
      </c>
      <c r="AX31" s="61" t="s">
        <v>389</v>
      </c>
      <c r="AY31" s="61" t="s">
        <v>389</v>
      </c>
      <c r="AZ31" s="61" t="s">
        <v>389</v>
      </c>
      <c r="BA31" s="61" t="s">
        <v>389</v>
      </c>
      <c r="BB31" s="61" t="s">
        <v>389</v>
      </c>
      <c r="BC31" s="61" t="s">
        <v>389</v>
      </c>
      <c r="BD31" s="61" t="s">
        <v>389</v>
      </c>
      <c r="BE31" s="61" t="s">
        <v>389</v>
      </c>
      <c r="BF31" s="61" t="s">
        <v>389</v>
      </c>
      <c r="BG31" s="61" t="s">
        <v>389</v>
      </c>
      <c r="BH31" s="61" t="s">
        <v>389</v>
      </c>
      <c r="BI31" s="61" t="s">
        <v>389</v>
      </c>
      <c r="BJ31" s="61" t="s">
        <v>389</v>
      </c>
      <c r="BK31" s="61" t="s">
        <v>389</v>
      </c>
      <c r="BL31" s="61" t="s">
        <v>389</v>
      </c>
      <c r="BM31" s="61" t="s">
        <v>389</v>
      </c>
      <c r="BN31" s="61" t="s">
        <v>389</v>
      </c>
      <c r="BO31" s="61" t="s">
        <v>389</v>
      </c>
      <c r="BP31" s="61" t="s">
        <v>389</v>
      </c>
      <c r="BQ31" s="61" t="s">
        <v>389</v>
      </c>
      <c r="BR31" s="61" t="s">
        <v>389</v>
      </c>
      <c r="BS31" s="61" t="s">
        <v>389</v>
      </c>
      <c r="BT31" s="61" t="s">
        <v>389</v>
      </c>
      <c r="BU31" s="61" t="s">
        <v>389</v>
      </c>
      <c r="BV31" s="61" t="s">
        <v>389</v>
      </c>
      <c r="BW31" s="61" t="s">
        <v>389</v>
      </c>
      <c r="BX31" s="61" t="s">
        <v>389</v>
      </c>
      <c r="BY31" s="61" t="s">
        <v>389</v>
      </c>
      <c r="BZ31" s="61" t="s">
        <v>389</v>
      </c>
      <c r="CA31" s="61" t="s">
        <v>389</v>
      </c>
      <c r="CB31" s="61" t="s">
        <v>389</v>
      </c>
      <c r="CC31" s="61" t="s">
        <v>389</v>
      </c>
      <c r="CD31" s="61" t="s">
        <v>389</v>
      </c>
      <c r="CE31" s="61" t="s">
        <v>389</v>
      </c>
      <c r="CF31" s="61" t="s">
        <v>389</v>
      </c>
      <c r="CG31" s="61" t="s">
        <v>389</v>
      </c>
      <c r="CH31" s="61" t="s">
        <v>389</v>
      </c>
      <c r="CI31" s="61" t="s">
        <v>389</v>
      </c>
      <c r="CJ31" s="61" t="s">
        <v>389</v>
      </c>
      <c r="CK31" s="61" t="s">
        <v>389</v>
      </c>
      <c r="CL31" s="61" t="s">
        <v>389</v>
      </c>
      <c r="CM31" s="61" t="s">
        <v>389</v>
      </c>
      <c r="CN31" s="61" t="s">
        <v>389</v>
      </c>
      <c r="CO31" s="61" t="s">
        <v>389</v>
      </c>
      <c r="CP31" s="61" t="s">
        <v>389</v>
      </c>
      <c r="CQ31" s="61" t="s">
        <v>389</v>
      </c>
      <c r="CR31" s="61" t="s">
        <v>389</v>
      </c>
      <c r="CS31" s="61" t="s">
        <v>389</v>
      </c>
      <c r="CT31" s="61" t="s">
        <v>389</v>
      </c>
      <c r="CU31" s="61" t="s">
        <v>389</v>
      </c>
      <c r="CV31" s="61" t="s">
        <v>389</v>
      </c>
      <c r="CW31" s="61" t="s">
        <v>389</v>
      </c>
      <c r="CX31" s="61" t="s">
        <v>389</v>
      </c>
      <c r="CY31" s="61" t="s">
        <v>389</v>
      </c>
      <c r="CZ31" s="61" t="s">
        <v>389</v>
      </c>
    </row>
    <row r="32" spans="1:104">
      <c r="A32" s="16" t="s">
        <v>392</v>
      </c>
      <c r="B32" s="9" t="s">
        <v>393</v>
      </c>
      <c r="C32" s="15" t="s">
        <v>388</v>
      </c>
      <c r="D32" s="15" t="s">
        <v>58</v>
      </c>
      <c r="E32" s="84" t="s">
        <v>389</v>
      </c>
      <c r="F32" s="61" t="s">
        <v>389</v>
      </c>
      <c r="G32" s="61" t="s">
        <v>389</v>
      </c>
      <c r="H32" s="61" t="s">
        <v>389</v>
      </c>
      <c r="I32" s="61" t="s">
        <v>389</v>
      </c>
      <c r="J32" s="61" t="s">
        <v>389</v>
      </c>
      <c r="K32" s="61" t="s">
        <v>389</v>
      </c>
      <c r="L32" s="61" t="s">
        <v>389</v>
      </c>
      <c r="M32" s="61" t="s">
        <v>389</v>
      </c>
      <c r="N32" s="61" t="s">
        <v>389</v>
      </c>
      <c r="O32" s="61" t="s">
        <v>389</v>
      </c>
      <c r="P32" s="61" t="s">
        <v>389</v>
      </c>
      <c r="Q32" s="61" t="s">
        <v>389</v>
      </c>
      <c r="R32" s="61" t="s">
        <v>389</v>
      </c>
      <c r="S32" s="61" t="s">
        <v>389</v>
      </c>
      <c r="T32" s="61" t="s">
        <v>389</v>
      </c>
      <c r="U32" s="61" t="s">
        <v>389</v>
      </c>
      <c r="V32" s="61" t="s">
        <v>389</v>
      </c>
      <c r="W32" s="61" t="s">
        <v>389</v>
      </c>
      <c r="X32" s="61" t="s">
        <v>389</v>
      </c>
      <c r="Y32" s="61" t="s">
        <v>389</v>
      </c>
      <c r="Z32" s="61" t="s">
        <v>389</v>
      </c>
      <c r="AA32" s="61" t="s">
        <v>389</v>
      </c>
      <c r="AB32" s="61" t="s">
        <v>389</v>
      </c>
      <c r="AC32" s="61" t="s">
        <v>389</v>
      </c>
      <c r="AD32" s="61" t="s">
        <v>389</v>
      </c>
      <c r="AE32" s="61" t="s">
        <v>389</v>
      </c>
      <c r="AF32" s="61" t="s">
        <v>389</v>
      </c>
      <c r="AG32" s="61" t="s">
        <v>389</v>
      </c>
      <c r="AH32" s="61" t="s">
        <v>389</v>
      </c>
      <c r="AI32" s="61" t="s">
        <v>389</v>
      </c>
      <c r="AJ32" s="61" t="s">
        <v>389</v>
      </c>
      <c r="AK32" s="61" t="s">
        <v>389</v>
      </c>
      <c r="AL32" s="61" t="s">
        <v>389</v>
      </c>
      <c r="AM32" s="61" t="s">
        <v>389</v>
      </c>
      <c r="AN32" s="61" t="s">
        <v>389</v>
      </c>
      <c r="AO32" s="61" t="s">
        <v>389</v>
      </c>
      <c r="AP32" s="61" t="s">
        <v>389</v>
      </c>
      <c r="AQ32" s="61" t="s">
        <v>389</v>
      </c>
      <c r="AR32" s="61" t="s">
        <v>389</v>
      </c>
      <c r="AS32" s="61" t="s">
        <v>389</v>
      </c>
      <c r="AT32" s="61" t="s">
        <v>389</v>
      </c>
      <c r="AU32" s="61" t="s">
        <v>389</v>
      </c>
      <c r="AV32" s="61" t="s">
        <v>389</v>
      </c>
      <c r="AW32" s="61" t="s">
        <v>389</v>
      </c>
      <c r="AX32" s="61" t="s">
        <v>389</v>
      </c>
      <c r="AY32" s="61" t="s">
        <v>389</v>
      </c>
      <c r="AZ32" s="61" t="s">
        <v>389</v>
      </c>
      <c r="BA32" s="61" t="s">
        <v>389</v>
      </c>
      <c r="BB32" s="61" t="s">
        <v>389</v>
      </c>
      <c r="BC32" s="61" t="s">
        <v>389</v>
      </c>
      <c r="BD32" s="61" t="s">
        <v>389</v>
      </c>
      <c r="BE32" s="61" t="s">
        <v>389</v>
      </c>
      <c r="BF32" s="61" t="s">
        <v>389</v>
      </c>
      <c r="BG32" s="61" t="s">
        <v>389</v>
      </c>
      <c r="BH32" s="61" t="s">
        <v>389</v>
      </c>
      <c r="BI32" s="61" t="s">
        <v>389</v>
      </c>
      <c r="BJ32" s="61" t="s">
        <v>389</v>
      </c>
      <c r="BK32" s="61" t="s">
        <v>389</v>
      </c>
      <c r="BL32" s="61" t="s">
        <v>389</v>
      </c>
      <c r="BM32" s="61" t="s">
        <v>389</v>
      </c>
      <c r="BN32" s="61" t="s">
        <v>389</v>
      </c>
      <c r="BO32" s="61" t="s">
        <v>389</v>
      </c>
      <c r="BP32" s="61" t="s">
        <v>389</v>
      </c>
      <c r="BQ32" s="61" t="s">
        <v>389</v>
      </c>
      <c r="BR32" s="61" t="s">
        <v>389</v>
      </c>
      <c r="BS32" s="61" t="s">
        <v>389</v>
      </c>
      <c r="BT32" s="61" t="s">
        <v>389</v>
      </c>
      <c r="BU32" s="61" t="s">
        <v>389</v>
      </c>
      <c r="BV32" s="61" t="s">
        <v>389</v>
      </c>
      <c r="BW32" s="61" t="s">
        <v>389</v>
      </c>
      <c r="BX32" s="61" t="s">
        <v>389</v>
      </c>
      <c r="BY32" s="61" t="s">
        <v>389</v>
      </c>
      <c r="BZ32" s="61" t="s">
        <v>389</v>
      </c>
      <c r="CA32" s="61" t="s">
        <v>389</v>
      </c>
      <c r="CB32" s="61" t="s">
        <v>389</v>
      </c>
      <c r="CC32" s="61" t="s">
        <v>389</v>
      </c>
      <c r="CD32" s="61" t="s">
        <v>389</v>
      </c>
      <c r="CE32" s="61" t="s">
        <v>389</v>
      </c>
      <c r="CF32" s="61" t="s">
        <v>389</v>
      </c>
      <c r="CG32" s="61" t="s">
        <v>389</v>
      </c>
      <c r="CH32" s="61" t="s">
        <v>389</v>
      </c>
      <c r="CI32" s="61" t="s">
        <v>389</v>
      </c>
      <c r="CJ32" s="61" t="s">
        <v>389</v>
      </c>
      <c r="CK32" s="61" t="s">
        <v>389</v>
      </c>
      <c r="CL32" s="61" t="s">
        <v>389</v>
      </c>
      <c r="CM32" s="61" t="s">
        <v>389</v>
      </c>
      <c r="CN32" s="61" t="s">
        <v>389</v>
      </c>
      <c r="CO32" s="61" t="s">
        <v>389</v>
      </c>
      <c r="CP32" s="61" t="s">
        <v>389</v>
      </c>
      <c r="CQ32" s="61" t="s">
        <v>389</v>
      </c>
      <c r="CR32" s="61" t="s">
        <v>389</v>
      </c>
      <c r="CS32" s="61" t="s">
        <v>389</v>
      </c>
      <c r="CT32" s="61" t="s">
        <v>389</v>
      </c>
      <c r="CU32" s="61" t="s">
        <v>389</v>
      </c>
      <c r="CV32" s="61" t="s">
        <v>389</v>
      </c>
      <c r="CW32" s="61" t="s">
        <v>389</v>
      </c>
      <c r="CX32" s="61" t="s">
        <v>389</v>
      </c>
      <c r="CY32" s="61" t="s">
        <v>389</v>
      </c>
      <c r="CZ32" s="61" t="s">
        <v>389</v>
      </c>
    </row>
    <row r="33" spans="1:104">
      <c r="A33" s="16" t="s">
        <v>394</v>
      </c>
      <c r="B33" s="9" t="s">
        <v>395</v>
      </c>
      <c r="C33" s="15" t="s">
        <v>388</v>
      </c>
      <c r="D33" s="15" t="s">
        <v>58</v>
      </c>
      <c r="E33" s="84" t="s">
        <v>389</v>
      </c>
      <c r="F33" s="61" t="s">
        <v>389</v>
      </c>
      <c r="G33" s="61" t="s">
        <v>389</v>
      </c>
      <c r="H33" s="61" t="s">
        <v>389</v>
      </c>
      <c r="I33" s="61" t="s">
        <v>389</v>
      </c>
      <c r="J33" s="61" t="s">
        <v>389</v>
      </c>
      <c r="K33" s="61" t="s">
        <v>389</v>
      </c>
      <c r="L33" s="61" t="s">
        <v>389</v>
      </c>
      <c r="M33" s="61" t="s">
        <v>389</v>
      </c>
      <c r="N33" s="61" t="s">
        <v>389</v>
      </c>
      <c r="O33" s="61" t="s">
        <v>389</v>
      </c>
      <c r="P33" s="61" t="s">
        <v>389</v>
      </c>
      <c r="Q33" s="61" t="s">
        <v>389</v>
      </c>
      <c r="R33" s="61" t="s">
        <v>389</v>
      </c>
      <c r="S33" s="61" t="s">
        <v>389</v>
      </c>
      <c r="T33" s="61" t="s">
        <v>389</v>
      </c>
      <c r="U33" s="61" t="s">
        <v>389</v>
      </c>
      <c r="V33" s="61" t="s">
        <v>389</v>
      </c>
      <c r="W33" s="61" t="s">
        <v>389</v>
      </c>
      <c r="X33" s="61" t="s">
        <v>389</v>
      </c>
      <c r="Y33" s="61" t="s">
        <v>389</v>
      </c>
      <c r="Z33" s="61" t="s">
        <v>389</v>
      </c>
      <c r="AA33" s="61" t="s">
        <v>389</v>
      </c>
      <c r="AB33" s="61" t="s">
        <v>389</v>
      </c>
      <c r="AC33" s="61" t="s">
        <v>389</v>
      </c>
      <c r="AD33" s="61" t="s">
        <v>389</v>
      </c>
      <c r="AE33" s="61" t="s">
        <v>389</v>
      </c>
      <c r="AF33" s="61" t="s">
        <v>389</v>
      </c>
      <c r="AG33" s="61" t="s">
        <v>389</v>
      </c>
      <c r="AH33" s="61" t="s">
        <v>389</v>
      </c>
      <c r="AI33" s="61" t="s">
        <v>389</v>
      </c>
      <c r="AJ33" s="61" t="s">
        <v>389</v>
      </c>
      <c r="AK33" s="61" t="s">
        <v>389</v>
      </c>
      <c r="AL33" s="61" t="s">
        <v>389</v>
      </c>
      <c r="AM33" s="61" t="s">
        <v>389</v>
      </c>
      <c r="AN33" s="61" t="s">
        <v>389</v>
      </c>
      <c r="AO33" s="61" t="s">
        <v>389</v>
      </c>
      <c r="AP33" s="61" t="s">
        <v>389</v>
      </c>
      <c r="AQ33" s="61" t="s">
        <v>389</v>
      </c>
      <c r="AR33" s="61" t="s">
        <v>389</v>
      </c>
      <c r="AS33" s="61" t="s">
        <v>389</v>
      </c>
      <c r="AT33" s="61" t="s">
        <v>389</v>
      </c>
      <c r="AU33" s="61" t="s">
        <v>389</v>
      </c>
      <c r="AV33" s="61" t="s">
        <v>389</v>
      </c>
      <c r="AW33" s="61" t="s">
        <v>389</v>
      </c>
      <c r="AX33" s="61" t="s">
        <v>389</v>
      </c>
      <c r="AY33" s="61" t="s">
        <v>389</v>
      </c>
      <c r="AZ33" s="61" t="s">
        <v>389</v>
      </c>
      <c r="BA33" s="61" t="s">
        <v>389</v>
      </c>
      <c r="BB33" s="61" t="s">
        <v>389</v>
      </c>
      <c r="BC33" s="61" t="s">
        <v>389</v>
      </c>
      <c r="BD33" s="61" t="s">
        <v>389</v>
      </c>
      <c r="BE33" s="61" t="s">
        <v>389</v>
      </c>
      <c r="BF33" s="61" t="s">
        <v>389</v>
      </c>
      <c r="BG33" s="61" t="s">
        <v>389</v>
      </c>
      <c r="BH33" s="61" t="s">
        <v>389</v>
      </c>
      <c r="BI33" s="61" t="s">
        <v>389</v>
      </c>
      <c r="BJ33" s="61" t="s">
        <v>389</v>
      </c>
      <c r="BK33" s="61" t="s">
        <v>389</v>
      </c>
      <c r="BL33" s="61" t="s">
        <v>389</v>
      </c>
      <c r="BM33" s="61" t="s">
        <v>389</v>
      </c>
      <c r="BN33" s="61" t="s">
        <v>389</v>
      </c>
      <c r="BO33" s="61" t="s">
        <v>389</v>
      </c>
      <c r="BP33" s="61" t="s">
        <v>389</v>
      </c>
      <c r="BQ33" s="61" t="s">
        <v>389</v>
      </c>
      <c r="BR33" s="61" t="s">
        <v>389</v>
      </c>
      <c r="BS33" s="61" t="s">
        <v>389</v>
      </c>
      <c r="BT33" s="61" t="s">
        <v>389</v>
      </c>
      <c r="BU33" s="61" t="s">
        <v>389</v>
      </c>
      <c r="BV33" s="61" t="s">
        <v>389</v>
      </c>
      <c r="BW33" s="61" t="s">
        <v>389</v>
      </c>
      <c r="BX33" s="61" t="s">
        <v>389</v>
      </c>
      <c r="BY33" s="61" t="s">
        <v>389</v>
      </c>
      <c r="BZ33" s="61" t="s">
        <v>389</v>
      </c>
      <c r="CA33" s="61" t="s">
        <v>389</v>
      </c>
      <c r="CB33" s="61" t="s">
        <v>389</v>
      </c>
      <c r="CC33" s="61" t="s">
        <v>389</v>
      </c>
      <c r="CD33" s="61" t="s">
        <v>389</v>
      </c>
      <c r="CE33" s="61" t="s">
        <v>389</v>
      </c>
      <c r="CF33" s="61" t="s">
        <v>389</v>
      </c>
      <c r="CG33" s="61" t="s">
        <v>389</v>
      </c>
      <c r="CH33" s="61" t="s">
        <v>389</v>
      </c>
      <c r="CI33" s="61" t="s">
        <v>389</v>
      </c>
      <c r="CJ33" s="61" t="s">
        <v>389</v>
      </c>
      <c r="CK33" s="61" t="s">
        <v>389</v>
      </c>
      <c r="CL33" s="61" t="s">
        <v>389</v>
      </c>
      <c r="CM33" s="61" t="s">
        <v>389</v>
      </c>
      <c r="CN33" s="61" t="s">
        <v>389</v>
      </c>
      <c r="CO33" s="61" t="s">
        <v>389</v>
      </c>
      <c r="CP33" s="61" t="s">
        <v>389</v>
      </c>
      <c r="CQ33" s="61" t="s">
        <v>389</v>
      </c>
      <c r="CR33" s="61" t="s">
        <v>389</v>
      </c>
      <c r="CS33" s="61" t="s">
        <v>389</v>
      </c>
      <c r="CT33" s="61" t="s">
        <v>389</v>
      </c>
      <c r="CU33" s="61" t="s">
        <v>389</v>
      </c>
      <c r="CV33" s="61" t="s">
        <v>389</v>
      </c>
      <c r="CW33" s="61" t="s">
        <v>389</v>
      </c>
      <c r="CX33" s="61" t="s">
        <v>389</v>
      </c>
      <c r="CY33" s="61" t="s">
        <v>389</v>
      </c>
      <c r="CZ33" s="61" t="s">
        <v>389</v>
      </c>
    </row>
    <row r="34" spans="1:104" ht="28.5">
      <c r="A34" s="16" t="s">
        <v>396</v>
      </c>
      <c r="B34" s="9" t="s">
        <v>397</v>
      </c>
      <c r="C34" s="15" t="s">
        <v>398</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399</v>
      </c>
      <c r="B35" s="9" t="s">
        <v>400</v>
      </c>
      <c r="C35" s="15" t="s">
        <v>401</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402</v>
      </c>
      <c r="C36" s="15" t="s">
        <v>403</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404</v>
      </c>
      <c r="B37" s="9" t="s">
        <v>387</v>
      </c>
      <c r="C37" s="15" t="s">
        <v>388</v>
      </c>
      <c r="D37" s="15" t="s">
        <v>58</v>
      </c>
      <c r="E37" s="84" t="s">
        <v>389</v>
      </c>
      <c r="F37" s="61" t="s">
        <v>389</v>
      </c>
      <c r="G37" s="61" t="s">
        <v>389</v>
      </c>
      <c r="H37" s="61" t="s">
        <v>389</v>
      </c>
      <c r="I37" s="61" t="s">
        <v>389</v>
      </c>
      <c r="J37" s="61" t="s">
        <v>389</v>
      </c>
      <c r="K37" s="61" t="s">
        <v>389</v>
      </c>
      <c r="L37" s="61" t="s">
        <v>389</v>
      </c>
      <c r="M37" s="61" t="s">
        <v>389</v>
      </c>
      <c r="N37" s="61" t="s">
        <v>389</v>
      </c>
      <c r="O37" s="61" t="s">
        <v>389</v>
      </c>
      <c r="P37" s="61" t="s">
        <v>389</v>
      </c>
      <c r="Q37" s="61" t="s">
        <v>389</v>
      </c>
      <c r="R37" s="61" t="s">
        <v>389</v>
      </c>
      <c r="S37" s="61" t="s">
        <v>389</v>
      </c>
      <c r="T37" s="61" t="s">
        <v>389</v>
      </c>
      <c r="U37" s="61" t="s">
        <v>389</v>
      </c>
      <c r="V37" s="61" t="s">
        <v>389</v>
      </c>
      <c r="W37" s="61" t="s">
        <v>389</v>
      </c>
      <c r="X37" s="61" t="s">
        <v>389</v>
      </c>
      <c r="Y37" s="61" t="s">
        <v>389</v>
      </c>
      <c r="Z37" s="61" t="s">
        <v>389</v>
      </c>
      <c r="AA37" s="61" t="s">
        <v>389</v>
      </c>
      <c r="AB37" s="61" t="s">
        <v>389</v>
      </c>
      <c r="AC37" s="61" t="s">
        <v>389</v>
      </c>
      <c r="AD37" s="61" t="s">
        <v>389</v>
      </c>
      <c r="AE37" s="61" t="s">
        <v>389</v>
      </c>
      <c r="AF37" s="61" t="s">
        <v>389</v>
      </c>
      <c r="AG37" s="61" t="s">
        <v>389</v>
      </c>
      <c r="AH37" s="61" t="s">
        <v>389</v>
      </c>
      <c r="AI37" s="61" t="s">
        <v>389</v>
      </c>
      <c r="AJ37" s="61" t="s">
        <v>389</v>
      </c>
      <c r="AK37" s="61" t="s">
        <v>389</v>
      </c>
      <c r="AL37" s="61" t="s">
        <v>389</v>
      </c>
      <c r="AM37" s="61" t="s">
        <v>389</v>
      </c>
      <c r="AN37" s="61" t="s">
        <v>389</v>
      </c>
      <c r="AO37" s="61" t="s">
        <v>389</v>
      </c>
      <c r="AP37" s="61" t="s">
        <v>389</v>
      </c>
      <c r="AQ37" s="61" t="s">
        <v>389</v>
      </c>
      <c r="AR37" s="61" t="s">
        <v>389</v>
      </c>
      <c r="AS37" s="61" t="s">
        <v>389</v>
      </c>
      <c r="AT37" s="61" t="s">
        <v>389</v>
      </c>
      <c r="AU37" s="61" t="s">
        <v>389</v>
      </c>
      <c r="AV37" s="61" t="s">
        <v>389</v>
      </c>
      <c r="AW37" s="61" t="s">
        <v>389</v>
      </c>
      <c r="AX37" s="61" t="s">
        <v>389</v>
      </c>
      <c r="AY37" s="61" t="s">
        <v>389</v>
      </c>
      <c r="AZ37" s="61" t="s">
        <v>389</v>
      </c>
      <c r="BA37" s="61" t="s">
        <v>389</v>
      </c>
      <c r="BB37" s="61" t="s">
        <v>389</v>
      </c>
      <c r="BC37" s="61" t="s">
        <v>389</v>
      </c>
      <c r="BD37" s="61" t="s">
        <v>389</v>
      </c>
      <c r="BE37" s="61" t="s">
        <v>389</v>
      </c>
      <c r="BF37" s="61" t="s">
        <v>389</v>
      </c>
      <c r="BG37" s="61" t="s">
        <v>389</v>
      </c>
      <c r="BH37" s="61" t="s">
        <v>389</v>
      </c>
      <c r="BI37" s="61" t="s">
        <v>389</v>
      </c>
      <c r="BJ37" s="61" t="s">
        <v>389</v>
      </c>
      <c r="BK37" s="61" t="s">
        <v>389</v>
      </c>
      <c r="BL37" s="61" t="s">
        <v>389</v>
      </c>
      <c r="BM37" s="61" t="s">
        <v>389</v>
      </c>
      <c r="BN37" s="61" t="s">
        <v>389</v>
      </c>
      <c r="BO37" s="61" t="s">
        <v>389</v>
      </c>
      <c r="BP37" s="61" t="s">
        <v>389</v>
      </c>
      <c r="BQ37" s="61" t="s">
        <v>389</v>
      </c>
      <c r="BR37" s="61" t="s">
        <v>389</v>
      </c>
      <c r="BS37" s="61" t="s">
        <v>389</v>
      </c>
      <c r="BT37" s="61" t="s">
        <v>389</v>
      </c>
      <c r="BU37" s="61" t="s">
        <v>389</v>
      </c>
      <c r="BV37" s="61" t="s">
        <v>389</v>
      </c>
      <c r="BW37" s="61" t="s">
        <v>389</v>
      </c>
      <c r="BX37" s="61" t="s">
        <v>389</v>
      </c>
      <c r="BY37" s="61" t="s">
        <v>389</v>
      </c>
      <c r="BZ37" s="61" t="s">
        <v>389</v>
      </c>
      <c r="CA37" s="61" t="s">
        <v>389</v>
      </c>
      <c r="CB37" s="61" t="s">
        <v>389</v>
      </c>
      <c r="CC37" s="61" t="s">
        <v>389</v>
      </c>
      <c r="CD37" s="61" t="s">
        <v>389</v>
      </c>
      <c r="CE37" s="61" t="s">
        <v>389</v>
      </c>
      <c r="CF37" s="61" t="s">
        <v>389</v>
      </c>
      <c r="CG37" s="61" t="s">
        <v>389</v>
      </c>
      <c r="CH37" s="61" t="s">
        <v>389</v>
      </c>
      <c r="CI37" s="61" t="s">
        <v>389</v>
      </c>
      <c r="CJ37" s="61" t="s">
        <v>389</v>
      </c>
      <c r="CK37" s="61" t="s">
        <v>389</v>
      </c>
      <c r="CL37" s="61" t="s">
        <v>389</v>
      </c>
      <c r="CM37" s="61" t="s">
        <v>389</v>
      </c>
      <c r="CN37" s="61" t="s">
        <v>389</v>
      </c>
      <c r="CO37" s="61" t="s">
        <v>389</v>
      </c>
      <c r="CP37" s="61" t="s">
        <v>389</v>
      </c>
      <c r="CQ37" s="61" t="s">
        <v>389</v>
      </c>
      <c r="CR37" s="61" t="s">
        <v>389</v>
      </c>
      <c r="CS37" s="61" t="s">
        <v>389</v>
      </c>
      <c r="CT37" s="61" t="s">
        <v>389</v>
      </c>
      <c r="CU37" s="61" t="s">
        <v>389</v>
      </c>
      <c r="CV37" s="61" t="s">
        <v>389</v>
      </c>
      <c r="CW37" s="61" t="s">
        <v>389</v>
      </c>
      <c r="CX37" s="61" t="s">
        <v>389</v>
      </c>
      <c r="CY37" s="61" t="s">
        <v>389</v>
      </c>
      <c r="CZ37" s="61" t="s">
        <v>389</v>
      </c>
    </row>
    <row r="38" spans="1:104">
      <c r="A38" s="16" t="s">
        <v>405</v>
      </c>
      <c r="B38" s="9" t="s">
        <v>391</v>
      </c>
      <c r="C38" s="15" t="s">
        <v>388</v>
      </c>
      <c r="D38" s="15" t="s">
        <v>58</v>
      </c>
      <c r="E38" s="84" t="s">
        <v>389</v>
      </c>
      <c r="F38" s="61" t="s">
        <v>389</v>
      </c>
      <c r="G38" s="61" t="s">
        <v>389</v>
      </c>
      <c r="H38" s="61" t="s">
        <v>389</v>
      </c>
      <c r="I38" s="61" t="s">
        <v>389</v>
      </c>
      <c r="J38" s="61" t="s">
        <v>389</v>
      </c>
      <c r="K38" s="61" t="s">
        <v>389</v>
      </c>
      <c r="L38" s="61" t="s">
        <v>389</v>
      </c>
      <c r="M38" s="61" t="s">
        <v>389</v>
      </c>
      <c r="N38" s="61" t="s">
        <v>389</v>
      </c>
      <c r="O38" s="61" t="s">
        <v>389</v>
      </c>
      <c r="P38" s="61" t="s">
        <v>389</v>
      </c>
      <c r="Q38" s="61" t="s">
        <v>389</v>
      </c>
      <c r="R38" s="61" t="s">
        <v>389</v>
      </c>
      <c r="S38" s="61" t="s">
        <v>389</v>
      </c>
      <c r="T38" s="61" t="s">
        <v>389</v>
      </c>
      <c r="U38" s="61" t="s">
        <v>389</v>
      </c>
      <c r="V38" s="61" t="s">
        <v>389</v>
      </c>
      <c r="W38" s="61" t="s">
        <v>389</v>
      </c>
      <c r="X38" s="61" t="s">
        <v>389</v>
      </c>
      <c r="Y38" s="61" t="s">
        <v>389</v>
      </c>
      <c r="Z38" s="61" t="s">
        <v>389</v>
      </c>
      <c r="AA38" s="61" t="s">
        <v>389</v>
      </c>
      <c r="AB38" s="61" t="s">
        <v>389</v>
      </c>
      <c r="AC38" s="61" t="s">
        <v>389</v>
      </c>
      <c r="AD38" s="61" t="s">
        <v>389</v>
      </c>
      <c r="AE38" s="61" t="s">
        <v>389</v>
      </c>
      <c r="AF38" s="61" t="s">
        <v>389</v>
      </c>
      <c r="AG38" s="61" t="s">
        <v>389</v>
      </c>
      <c r="AH38" s="61" t="s">
        <v>389</v>
      </c>
      <c r="AI38" s="61" t="s">
        <v>389</v>
      </c>
      <c r="AJ38" s="61" t="s">
        <v>389</v>
      </c>
      <c r="AK38" s="61" t="s">
        <v>389</v>
      </c>
      <c r="AL38" s="61" t="s">
        <v>389</v>
      </c>
      <c r="AM38" s="61" t="s">
        <v>389</v>
      </c>
      <c r="AN38" s="61" t="s">
        <v>389</v>
      </c>
      <c r="AO38" s="61" t="s">
        <v>389</v>
      </c>
      <c r="AP38" s="61" t="s">
        <v>389</v>
      </c>
      <c r="AQ38" s="61" t="s">
        <v>389</v>
      </c>
      <c r="AR38" s="61" t="s">
        <v>389</v>
      </c>
      <c r="AS38" s="61" t="s">
        <v>389</v>
      </c>
      <c r="AT38" s="61" t="s">
        <v>389</v>
      </c>
      <c r="AU38" s="61" t="s">
        <v>389</v>
      </c>
      <c r="AV38" s="61" t="s">
        <v>389</v>
      </c>
      <c r="AW38" s="61" t="s">
        <v>389</v>
      </c>
      <c r="AX38" s="61" t="s">
        <v>389</v>
      </c>
      <c r="AY38" s="61" t="s">
        <v>389</v>
      </c>
      <c r="AZ38" s="61" t="s">
        <v>389</v>
      </c>
      <c r="BA38" s="61" t="s">
        <v>389</v>
      </c>
      <c r="BB38" s="61" t="s">
        <v>389</v>
      </c>
      <c r="BC38" s="61" t="s">
        <v>389</v>
      </c>
      <c r="BD38" s="61" t="s">
        <v>389</v>
      </c>
      <c r="BE38" s="61" t="s">
        <v>389</v>
      </c>
      <c r="BF38" s="61" t="s">
        <v>389</v>
      </c>
      <c r="BG38" s="61" t="s">
        <v>389</v>
      </c>
      <c r="BH38" s="61" t="s">
        <v>389</v>
      </c>
      <c r="BI38" s="61" t="s">
        <v>389</v>
      </c>
      <c r="BJ38" s="61" t="s">
        <v>389</v>
      </c>
      <c r="BK38" s="61" t="s">
        <v>389</v>
      </c>
      <c r="BL38" s="61" t="s">
        <v>389</v>
      </c>
      <c r="BM38" s="61" t="s">
        <v>389</v>
      </c>
      <c r="BN38" s="61" t="s">
        <v>389</v>
      </c>
      <c r="BO38" s="61" t="s">
        <v>389</v>
      </c>
      <c r="BP38" s="61" t="s">
        <v>389</v>
      </c>
      <c r="BQ38" s="61" t="s">
        <v>389</v>
      </c>
      <c r="BR38" s="61" t="s">
        <v>389</v>
      </c>
      <c r="BS38" s="61" t="s">
        <v>389</v>
      </c>
      <c r="BT38" s="61" t="s">
        <v>389</v>
      </c>
      <c r="BU38" s="61" t="s">
        <v>389</v>
      </c>
      <c r="BV38" s="61" t="s">
        <v>389</v>
      </c>
      <c r="BW38" s="61" t="s">
        <v>389</v>
      </c>
      <c r="BX38" s="61" t="s">
        <v>389</v>
      </c>
      <c r="BY38" s="61" t="s">
        <v>389</v>
      </c>
      <c r="BZ38" s="61" t="s">
        <v>389</v>
      </c>
      <c r="CA38" s="61" t="s">
        <v>389</v>
      </c>
      <c r="CB38" s="61" t="s">
        <v>389</v>
      </c>
      <c r="CC38" s="61" t="s">
        <v>389</v>
      </c>
      <c r="CD38" s="61" t="s">
        <v>389</v>
      </c>
      <c r="CE38" s="61" t="s">
        <v>389</v>
      </c>
      <c r="CF38" s="61" t="s">
        <v>389</v>
      </c>
      <c r="CG38" s="61" t="s">
        <v>389</v>
      </c>
      <c r="CH38" s="61" t="s">
        <v>389</v>
      </c>
      <c r="CI38" s="61" t="s">
        <v>389</v>
      </c>
      <c r="CJ38" s="61" t="s">
        <v>389</v>
      </c>
      <c r="CK38" s="61" t="s">
        <v>389</v>
      </c>
      <c r="CL38" s="61" t="s">
        <v>389</v>
      </c>
      <c r="CM38" s="61" t="s">
        <v>389</v>
      </c>
      <c r="CN38" s="61" t="s">
        <v>389</v>
      </c>
      <c r="CO38" s="61" t="s">
        <v>389</v>
      </c>
      <c r="CP38" s="61" t="s">
        <v>389</v>
      </c>
      <c r="CQ38" s="61" t="s">
        <v>389</v>
      </c>
      <c r="CR38" s="61" t="s">
        <v>389</v>
      </c>
      <c r="CS38" s="61" t="s">
        <v>389</v>
      </c>
      <c r="CT38" s="61" t="s">
        <v>389</v>
      </c>
      <c r="CU38" s="61" t="s">
        <v>389</v>
      </c>
      <c r="CV38" s="61" t="s">
        <v>389</v>
      </c>
      <c r="CW38" s="61" t="s">
        <v>389</v>
      </c>
      <c r="CX38" s="61" t="s">
        <v>389</v>
      </c>
      <c r="CY38" s="61" t="s">
        <v>389</v>
      </c>
      <c r="CZ38" s="61" t="s">
        <v>389</v>
      </c>
    </row>
    <row r="39" spans="1:104">
      <c r="A39" s="16" t="s">
        <v>406</v>
      </c>
      <c r="B39" s="9" t="s">
        <v>393</v>
      </c>
      <c r="C39" s="15" t="s">
        <v>388</v>
      </c>
      <c r="D39" s="15" t="s">
        <v>58</v>
      </c>
      <c r="E39" s="84" t="s">
        <v>389</v>
      </c>
      <c r="F39" s="61" t="s">
        <v>389</v>
      </c>
      <c r="G39" s="61" t="s">
        <v>389</v>
      </c>
      <c r="H39" s="61" t="s">
        <v>389</v>
      </c>
      <c r="I39" s="61" t="s">
        <v>389</v>
      </c>
      <c r="J39" s="61" t="s">
        <v>389</v>
      </c>
      <c r="K39" s="61" t="s">
        <v>389</v>
      </c>
      <c r="L39" s="61" t="s">
        <v>389</v>
      </c>
      <c r="M39" s="61" t="s">
        <v>389</v>
      </c>
      <c r="N39" s="61" t="s">
        <v>389</v>
      </c>
      <c r="O39" s="61" t="s">
        <v>389</v>
      </c>
      <c r="P39" s="61" t="s">
        <v>389</v>
      </c>
      <c r="Q39" s="61" t="s">
        <v>389</v>
      </c>
      <c r="R39" s="61" t="s">
        <v>389</v>
      </c>
      <c r="S39" s="61" t="s">
        <v>389</v>
      </c>
      <c r="T39" s="61" t="s">
        <v>389</v>
      </c>
      <c r="U39" s="61" t="s">
        <v>389</v>
      </c>
      <c r="V39" s="61" t="s">
        <v>389</v>
      </c>
      <c r="W39" s="61" t="s">
        <v>389</v>
      </c>
      <c r="X39" s="61" t="s">
        <v>389</v>
      </c>
      <c r="Y39" s="61" t="s">
        <v>389</v>
      </c>
      <c r="Z39" s="61" t="s">
        <v>389</v>
      </c>
      <c r="AA39" s="61" t="s">
        <v>389</v>
      </c>
      <c r="AB39" s="61" t="s">
        <v>389</v>
      </c>
      <c r="AC39" s="61" t="s">
        <v>389</v>
      </c>
      <c r="AD39" s="61" t="s">
        <v>389</v>
      </c>
      <c r="AE39" s="61" t="s">
        <v>389</v>
      </c>
      <c r="AF39" s="61" t="s">
        <v>389</v>
      </c>
      <c r="AG39" s="61" t="s">
        <v>389</v>
      </c>
      <c r="AH39" s="61" t="s">
        <v>389</v>
      </c>
      <c r="AI39" s="61" t="s">
        <v>389</v>
      </c>
      <c r="AJ39" s="61" t="s">
        <v>389</v>
      </c>
      <c r="AK39" s="61" t="s">
        <v>389</v>
      </c>
      <c r="AL39" s="61" t="s">
        <v>389</v>
      </c>
      <c r="AM39" s="61" t="s">
        <v>389</v>
      </c>
      <c r="AN39" s="61" t="s">
        <v>389</v>
      </c>
      <c r="AO39" s="61" t="s">
        <v>389</v>
      </c>
      <c r="AP39" s="61" t="s">
        <v>389</v>
      </c>
      <c r="AQ39" s="61" t="s">
        <v>389</v>
      </c>
      <c r="AR39" s="61" t="s">
        <v>389</v>
      </c>
      <c r="AS39" s="61" t="s">
        <v>389</v>
      </c>
      <c r="AT39" s="61" t="s">
        <v>389</v>
      </c>
      <c r="AU39" s="61" t="s">
        <v>389</v>
      </c>
      <c r="AV39" s="61" t="s">
        <v>389</v>
      </c>
      <c r="AW39" s="61" t="s">
        <v>389</v>
      </c>
      <c r="AX39" s="61" t="s">
        <v>389</v>
      </c>
      <c r="AY39" s="61" t="s">
        <v>389</v>
      </c>
      <c r="AZ39" s="61" t="s">
        <v>389</v>
      </c>
      <c r="BA39" s="61" t="s">
        <v>389</v>
      </c>
      <c r="BB39" s="61" t="s">
        <v>389</v>
      </c>
      <c r="BC39" s="61" t="s">
        <v>389</v>
      </c>
      <c r="BD39" s="61" t="s">
        <v>389</v>
      </c>
      <c r="BE39" s="61" t="s">
        <v>389</v>
      </c>
      <c r="BF39" s="61" t="s">
        <v>389</v>
      </c>
      <c r="BG39" s="61" t="s">
        <v>389</v>
      </c>
      <c r="BH39" s="61" t="s">
        <v>389</v>
      </c>
      <c r="BI39" s="61" t="s">
        <v>389</v>
      </c>
      <c r="BJ39" s="61" t="s">
        <v>389</v>
      </c>
      <c r="BK39" s="61" t="s">
        <v>389</v>
      </c>
      <c r="BL39" s="61" t="s">
        <v>389</v>
      </c>
      <c r="BM39" s="61" t="s">
        <v>389</v>
      </c>
      <c r="BN39" s="61" t="s">
        <v>389</v>
      </c>
      <c r="BO39" s="61" t="s">
        <v>389</v>
      </c>
      <c r="BP39" s="61" t="s">
        <v>389</v>
      </c>
      <c r="BQ39" s="61" t="s">
        <v>389</v>
      </c>
      <c r="BR39" s="61" t="s">
        <v>389</v>
      </c>
      <c r="BS39" s="61" t="s">
        <v>389</v>
      </c>
      <c r="BT39" s="61" t="s">
        <v>389</v>
      </c>
      <c r="BU39" s="61" t="s">
        <v>389</v>
      </c>
      <c r="BV39" s="61" t="s">
        <v>389</v>
      </c>
      <c r="BW39" s="61" t="s">
        <v>389</v>
      </c>
      <c r="BX39" s="61" t="s">
        <v>389</v>
      </c>
      <c r="BY39" s="61" t="s">
        <v>389</v>
      </c>
      <c r="BZ39" s="61" t="s">
        <v>389</v>
      </c>
      <c r="CA39" s="61" t="s">
        <v>389</v>
      </c>
      <c r="CB39" s="61" t="s">
        <v>389</v>
      </c>
      <c r="CC39" s="61" t="s">
        <v>389</v>
      </c>
      <c r="CD39" s="61" t="s">
        <v>389</v>
      </c>
      <c r="CE39" s="61" t="s">
        <v>389</v>
      </c>
      <c r="CF39" s="61" t="s">
        <v>389</v>
      </c>
      <c r="CG39" s="61" t="s">
        <v>389</v>
      </c>
      <c r="CH39" s="61" t="s">
        <v>389</v>
      </c>
      <c r="CI39" s="61" t="s">
        <v>389</v>
      </c>
      <c r="CJ39" s="61" t="s">
        <v>389</v>
      </c>
      <c r="CK39" s="61" t="s">
        <v>389</v>
      </c>
      <c r="CL39" s="61" t="s">
        <v>389</v>
      </c>
      <c r="CM39" s="61" t="s">
        <v>389</v>
      </c>
      <c r="CN39" s="61" t="s">
        <v>389</v>
      </c>
      <c r="CO39" s="61" t="s">
        <v>389</v>
      </c>
      <c r="CP39" s="61" t="s">
        <v>389</v>
      </c>
      <c r="CQ39" s="61" t="s">
        <v>389</v>
      </c>
      <c r="CR39" s="61" t="s">
        <v>389</v>
      </c>
      <c r="CS39" s="61" t="s">
        <v>389</v>
      </c>
      <c r="CT39" s="61" t="s">
        <v>389</v>
      </c>
      <c r="CU39" s="61" t="s">
        <v>389</v>
      </c>
      <c r="CV39" s="61" t="s">
        <v>389</v>
      </c>
      <c r="CW39" s="61" t="s">
        <v>389</v>
      </c>
      <c r="CX39" s="61" t="s">
        <v>389</v>
      </c>
      <c r="CY39" s="61" t="s">
        <v>389</v>
      </c>
      <c r="CZ39" s="61" t="s">
        <v>389</v>
      </c>
    </row>
    <row r="40" spans="1:104">
      <c r="A40" s="16" t="s">
        <v>407</v>
      </c>
      <c r="B40" s="9" t="s">
        <v>395</v>
      </c>
      <c r="C40" s="15" t="s">
        <v>388</v>
      </c>
      <c r="D40" s="15" t="s">
        <v>58</v>
      </c>
      <c r="E40" s="84" t="s">
        <v>389</v>
      </c>
      <c r="F40" s="61" t="s">
        <v>389</v>
      </c>
      <c r="G40" s="61" t="s">
        <v>389</v>
      </c>
      <c r="H40" s="61" t="s">
        <v>389</v>
      </c>
      <c r="I40" s="61" t="s">
        <v>389</v>
      </c>
      <c r="J40" s="61" t="s">
        <v>389</v>
      </c>
      <c r="K40" s="61" t="s">
        <v>389</v>
      </c>
      <c r="L40" s="61" t="s">
        <v>389</v>
      </c>
      <c r="M40" s="61" t="s">
        <v>389</v>
      </c>
      <c r="N40" s="61" t="s">
        <v>389</v>
      </c>
      <c r="O40" s="61" t="s">
        <v>389</v>
      </c>
      <c r="P40" s="61" t="s">
        <v>389</v>
      </c>
      <c r="Q40" s="61" t="s">
        <v>389</v>
      </c>
      <c r="R40" s="61" t="s">
        <v>389</v>
      </c>
      <c r="S40" s="61" t="s">
        <v>389</v>
      </c>
      <c r="T40" s="61" t="s">
        <v>389</v>
      </c>
      <c r="U40" s="61" t="s">
        <v>389</v>
      </c>
      <c r="V40" s="61" t="s">
        <v>389</v>
      </c>
      <c r="W40" s="61" t="s">
        <v>389</v>
      </c>
      <c r="X40" s="61" t="s">
        <v>389</v>
      </c>
      <c r="Y40" s="61" t="s">
        <v>389</v>
      </c>
      <c r="Z40" s="61" t="s">
        <v>389</v>
      </c>
      <c r="AA40" s="61" t="s">
        <v>389</v>
      </c>
      <c r="AB40" s="61" t="s">
        <v>389</v>
      </c>
      <c r="AC40" s="61" t="s">
        <v>389</v>
      </c>
      <c r="AD40" s="61" t="s">
        <v>389</v>
      </c>
      <c r="AE40" s="61" t="s">
        <v>389</v>
      </c>
      <c r="AF40" s="61" t="s">
        <v>389</v>
      </c>
      <c r="AG40" s="61" t="s">
        <v>389</v>
      </c>
      <c r="AH40" s="61" t="s">
        <v>389</v>
      </c>
      <c r="AI40" s="61" t="s">
        <v>389</v>
      </c>
      <c r="AJ40" s="61" t="s">
        <v>389</v>
      </c>
      <c r="AK40" s="61" t="s">
        <v>389</v>
      </c>
      <c r="AL40" s="61" t="s">
        <v>389</v>
      </c>
      <c r="AM40" s="61" t="s">
        <v>389</v>
      </c>
      <c r="AN40" s="61" t="s">
        <v>389</v>
      </c>
      <c r="AO40" s="61" t="s">
        <v>389</v>
      </c>
      <c r="AP40" s="61" t="s">
        <v>389</v>
      </c>
      <c r="AQ40" s="61" t="s">
        <v>389</v>
      </c>
      <c r="AR40" s="61" t="s">
        <v>389</v>
      </c>
      <c r="AS40" s="61" t="s">
        <v>389</v>
      </c>
      <c r="AT40" s="61" t="s">
        <v>389</v>
      </c>
      <c r="AU40" s="61" t="s">
        <v>389</v>
      </c>
      <c r="AV40" s="61" t="s">
        <v>389</v>
      </c>
      <c r="AW40" s="61" t="s">
        <v>389</v>
      </c>
      <c r="AX40" s="61" t="s">
        <v>389</v>
      </c>
      <c r="AY40" s="61" t="s">
        <v>389</v>
      </c>
      <c r="AZ40" s="61" t="s">
        <v>389</v>
      </c>
      <c r="BA40" s="61" t="s">
        <v>389</v>
      </c>
      <c r="BB40" s="61" t="s">
        <v>389</v>
      </c>
      <c r="BC40" s="61" t="s">
        <v>389</v>
      </c>
      <c r="BD40" s="61" t="s">
        <v>389</v>
      </c>
      <c r="BE40" s="61" t="s">
        <v>389</v>
      </c>
      <c r="BF40" s="61" t="s">
        <v>389</v>
      </c>
      <c r="BG40" s="61" t="s">
        <v>389</v>
      </c>
      <c r="BH40" s="61" t="s">
        <v>389</v>
      </c>
      <c r="BI40" s="61" t="s">
        <v>389</v>
      </c>
      <c r="BJ40" s="61" t="s">
        <v>389</v>
      </c>
      <c r="BK40" s="61" t="s">
        <v>389</v>
      </c>
      <c r="BL40" s="61" t="s">
        <v>389</v>
      </c>
      <c r="BM40" s="61" t="s">
        <v>389</v>
      </c>
      <c r="BN40" s="61" t="s">
        <v>389</v>
      </c>
      <c r="BO40" s="61" t="s">
        <v>389</v>
      </c>
      <c r="BP40" s="61" t="s">
        <v>389</v>
      </c>
      <c r="BQ40" s="61" t="s">
        <v>389</v>
      </c>
      <c r="BR40" s="61" t="s">
        <v>389</v>
      </c>
      <c r="BS40" s="61" t="s">
        <v>389</v>
      </c>
      <c r="BT40" s="61" t="s">
        <v>389</v>
      </c>
      <c r="BU40" s="61" t="s">
        <v>389</v>
      </c>
      <c r="BV40" s="61" t="s">
        <v>389</v>
      </c>
      <c r="BW40" s="61" t="s">
        <v>389</v>
      </c>
      <c r="BX40" s="61" t="s">
        <v>389</v>
      </c>
      <c r="BY40" s="61" t="s">
        <v>389</v>
      </c>
      <c r="BZ40" s="61" t="s">
        <v>389</v>
      </c>
      <c r="CA40" s="61" t="s">
        <v>389</v>
      </c>
      <c r="CB40" s="61" t="s">
        <v>389</v>
      </c>
      <c r="CC40" s="61" t="s">
        <v>389</v>
      </c>
      <c r="CD40" s="61" t="s">
        <v>389</v>
      </c>
      <c r="CE40" s="61" t="s">
        <v>389</v>
      </c>
      <c r="CF40" s="61" t="s">
        <v>389</v>
      </c>
      <c r="CG40" s="61" t="s">
        <v>389</v>
      </c>
      <c r="CH40" s="61" t="s">
        <v>389</v>
      </c>
      <c r="CI40" s="61" t="s">
        <v>389</v>
      </c>
      <c r="CJ40" s="61" t="s">
        <v>389</v>
      </c>
      <c r="CK40" s="61" t="s">
        <v>389</v>
      </c>
      <c r="CL40" s="61" t="s">
        <v>389</v>
      </c>
      <c r="CM40" s="61" t="s">
        <v>389</v>
      </c>
      <c r="CN40" s="61" t="s">
        <v>389</v>
      </c>
      <c r="CO40" s="61" t="s">
        <v>389</v>
      </c>
      <c r="CP40" s="61" t="s">
        <v>389</v>
      </c>
      <c r="CQ40" s="61" t="s">
        <v>389</v>
      </c>
      <c r="CR40" s="61" t="s">
        <v>389</v>
      </c>
      <c r="CS40" s="61" t="s">
        <v>389</v>
      </c>
      <c r="CT40" s="61" t="s">
        <v>389</v>
      </c>
      <c r="CU40" s="61" t="s">
        <v>389</v>
      </c>
      <c r="CV40" s="61" t="s">
        <v>389</v>
      </c>
      <c r="CW40" s="61" t="s">
        <v>389</v>
      </c>
      <c r="CX40" s="61" t="s">
        <v>389</v>
      </c>
      <c r="CY40" s="61" t="s">
        <v>389</v>
      </c>
      <c r="CZ40" s="61" t="s">
        <v>389</v>
      </c>
    </row>
    <row r="41" spans="1:104" ht="28.5">
      <c r="A41" s="16" t="s">
        <v>408</v>
      </c>
      <c r="B41" s="9" t="s">
        <v>397</v>
      </c>
      <c r="C41" s="15" t="s">
        <v>398</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409</v>
      </c>
      <c r="B42" s="9" t="s">
        <v>400</v>
      </c>
      <c r="C42" s="15" t="s">
        <v>401</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410</v>
      </c>
      <c r="C43" s="15" t="s">
        <v>411</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412</v>
      </c>
      <c r="B44" s="9" t="s">
        <v>387</v>
      </c>
      <c r="C44" s="15" t="s">
        <v>388</v>
      </c>
      <c r="D44" s="15" t="s">
        <v>58</v>
      </c>
      <c r="E44" s="84" t="s">
        <v>389</v>
      </c>
      <c r="F44" s="61" t="s">
        <v>389</v>
      </c>
      <c r="G44" s="61" t="s">
        <v>389</v>
      </c>
      <c r="H44" s="61" t="s">
        <v>389</v>
      </c>
      <c r="I44" s="61" t="s">
        <v>389</v>
      </c>
      <c r="J44" s="61" t="s">
        <v>389</v>
      </c>
      <c r="K44" s="61" t="s">
        <v>389</v>
      </c>
      <c r="L44" s="61" t="s">
        <v>389</v>
      </c>
      <c r="M44" s="61" t="s">
        <v>389</v>
      </c>
      <c r="N44" s="61" t="s">
        <v>389</v>
      </c>
      <c r="O44" s="61" t="s">
        <v>389</v>
      </c>
      <c r="P44" s="61" t="s">
        <v>389</v>
      </c>
      <c r="Q44" s="61" t="s">
        <v>389</v>
      </c>
      <c r="R44" s="61" t="s">
        <v>389</v>
      </c>
      <c r="S44" s="61" t="s">
        <v>389</v>
      </c>
      <c r="T44" s="61" t="s">
        <v>389</v>
      </c>
      <c r="U44" s="61" t="s">
        <v>389</v>
      </c>
      <c r="V44" s="61" t="s">
        <v>389</v>
      </c>
      <c r="W44" s="61" t="s">
        <v>389</v>
      </c>
      <c r="X44" s="61" t="s">
        <v>389</v>
      </c>
      <c r="Y44" s="61" t="s">
        <v>389</v>
      </c>
      <c r="Z44" s="61" t="s">
        <v>389</v>
      </c>
      <c r="AA44" s="61" t="s">
        <v>389</v>
      </c>
      <c r="AB44" s="61" t="s">
        <v>389</v>
      </c>
      <c r="AC44" s="61" t="s">
        <v>389</v>
      </c>
      <c r="AD44" s="61" t="s">
        <v>389</v>
      </c>
      <c r="AE44" s="61" t="s">
        <v>389</v>
      </c>
      <c r="AF44" s="61" t="s">
        <v>389</v>
      </c>
      <c r="AG44" s="61" t="s">
        <v>389</v>
      </c>
      <c r="AH44" s="61" t="s">
        <v>389</v>
      </c>
      <c r="AI44" s="61" t="s">
        <v>389</v>
      </c>
      <c r="AJ44" s="61" t="s">
        <v>389</v>
      </c>
      <c r="AK44" s="61" t="s">
        <v>389</v>
      </c>
      <c r="AL44" s="61" t="s">
        <v>389</v>
      </c>
      <c r="AM44" s="61" t="s">
        <v>389</v>
      </c>
      <c r="AN44" s="61" t="s">
        <v>389</v>
      </c>
      <c r="AO44" s="61" t="s">
        <v>389</v>
      </c>
      <c r="AP44" s="61" t="s">
        <v>389</v>
      </c>
      <c r="AQ44" s="61" t="s">
        <v>389</v>
      </c>
      <c r="AR44" s="61" t="s">
        <v>389</v>
      </c>
      <c r="AS44" s="61" t="s">
        <v>389</v>
      </c>
      <c r="AT44" s="61" t="s">
        <v>389</v>
      </c>
      <c r="AU44" s="61" t="s">
        <v>389</v>
      </c>
      <c r="AV44" s="61" t="s">
        <v>389</v>
      </c>
      <c r="AW44" s="61" t="s">
        <v>389</v>
      </c>
      <c r="AX44" s="61" t="s">
        <v>389</v>
      </c>
      <c r="AY44" s="61" t="s">
        <v>389</v>
      </c>
      <c r="AZ44" s="61" t="s">
        <v>389</v>
      </c>
      <c r="BA44" s="61" t="s">
        <v>389</v>
      </c>
      <c r="BB44" s="61" t="s">
        <v>389</v>
      </c>
      <c r="BC44" s="61" t="s">
        <v>389</v>
      </c>
      <c r="BD44" s="61" t="s">
        <v>389</v>
      </c>
      <c r="BE44" s="61" t="s">
        <v>389</v>
      </c>
      <c r="BF44" s="61" t="s">
        <v>389</v>
      </c>
      <c r="BG44" s="61" t="s">
        <v>389</v>
      </c>
      <c r="BH44" s="61" t="s">
        <v>389</v>
      </c>
      <c r="BI44" s="61" t="s">
        <v>389</v>
      </c>
      <c r="BJ44" s="61" t="s">
        <v>389</v>
      </c>
      <c r="BK44" s="61" t="s">
        <v>389</v>
      </c>
      <c r="BL44" s="61" t="s">
        <v>389</v>
      </c>
      <c r="BM44" s="61" t="s">
        <v>389</v>
      </c>
      <c r="BN44" s="61" t="s">
        <v>389</v>
      </c>
      <c r="BO44" s="61" t="s">
        <v>389</v>
      </c>
      <c r="BP44" s="61" t="s">
        <v>389</v>
      </c>
      <c r="BQ44" s="61" t="s">
        <v>389</v>
      </c>
      <c r="BR44" s="61" t="s">
        <v>389</v>
      </c>
      <c r="BS44" s="61" t="s">
        <v>389</v>
      </c>
      <c r="BT44" s="61" t="s">
        <v>389</v>
      </c>
      <c r="BU44" s="61" t="s">
        <v>389</v>
      </c>
      <c r="BV44" s="61" t="s">
        <v>389</v>
      </c>
      <c r="BW44" s="61" t="s">
        <v>389</v>
      </c>
      <c r="BX44" s="61" t="s">
        <v>389</v>
      </c>
      <c r="BY44" s="61" t="s">
        <v>389</v>
      </c>
      <c r="BZ44" s="61" t="s">
        <v>389</v>
      </c>
      <c r="CA44" s="61" t="s">
        <v>389</v>
      </c>
      <c r="CB44" s="61" t="s">
        <v>389</v>
      </c>
      <c r="CC44" s="61" t="s">
        <v>389</v>
      </c>
      <c r="CD44" s="61" t="s">
        <v>389</v>
      </c>
      <c r="CE44" s="61" t="s">
        <v>389</v>
      </c>
      <c r="CF44" s="61" t="s">
        <v>389</v>
      </c>
      <c r="CG44" s="61" t="s">
        <v>389</v>
      </c>
      <c r="CH44" s="61" t="s">
        <v>389</v>
      </c>
      <c r="CI44" s="61" t="s">
        <v>389</v>
      </c>
      <c r="CJ44" s="61" t="s">
        <v>389</v>
      </c>
      <c r="CK44" s="61" t="s">
        <v>389</v>
      </c>
      <c r="CL44" s="61" t="s">
        <v>389</v>
      </c>
      <c r="CM44" s="61" t="s">
        <v>389</v>
      </c>
      <c r="CN44" s="61" t="s">
        <v>389</v>
      </c>
      <c r="CO44" s="61" t="s">
        <v>389</v>
      </c>
      <c r="CP44" s="61" t="s">
        <v>389</v>
      </c>
      <c r="CQ44" s="61" t="s">
        <v>389</v>
      </c>
      <c r="CR44" s="61" t="s">
        <v>389</v>
      </c>
      <c r="CS44" s="61" t="s">
        <v>389</v>
      </c>
      <c r="CT44" s="61" t="s">
        <v>389</v>
      </c>
      <c r="CU44" s="61" t="s">
        <v>389</v>
      </c>
      <c r="CV44" s="61" t="s">
        <v>389</v>
      </c>
      <c r="CW44" s="61" t="s">
        <v>389</v>
      </c>
      <c r="CX44" s="61" t="s">
        <v>389</v>
      </c>
      <c r="CY44" s="61" t="s">
        <v>389</v>
      </c>
      <c r="CZ44" s="61" t="s">
        <v>389</v>
      </c>
    </row>
    <row r="45" spans="1:104">
      <c r="A45" s="16" t="s">
        <v>413</v>
      </c>
      <c r="B45" s="9" t="s">
        <v>391</v>
      </c>
      <c r="C45" s="15" t="s">
        <v>388</v>
      </c>
      <c r="D45" s="15" t="s">
        <v>58</v>
      </c>
      <c r="E45" s="84" t="s">
        <v>389</v>
      </c>
      <c r="F45" s="61" t="s">
        <v>389</v>
      </c>
      <c r="G45" s="61" t="s">
        <v>389</v>
      </c>
      <c r="H45" s="61" t="s">
        <v>389</v>
      </c>
      <c r="I45" s="61" t="s">
        <v>389</v>
      </c>
      <c r="J45" s="61" t="s">
        <v>389</v>
      </c>
      <c r="K45" s="61" t="s">
        <v>389</v>
      </c>
      <c r="L45" s="61" t="s">
        <v>389</v>
      </c>
      <c r="M45" s="61" t="s">
        <v>389</v>
      </c>
      <c r="N45" s="61" t="s">
        <v>389</v>
      </c>
      <c r="O45" s="61" t="s">
        <v>389</v>
      </c>
      <c r="P45" s="61" t="s">
        <v>389</v>
      </c>
      <c r="Q45" s="61" t="s">
        <v>389</v>
      </c>
      <c r="R45" s="61" t="s">
        <v>389</v>
      </c>
      <c r="S45" s="61" t="s">
        <v>389</v>
      </c>
      <c r="T45" s="61" t="s">
        <v>389</v>
      </c>
      <c r="U45" s="61" t="s">
        <v>389</v>
      </c>
      <c r="V45" s="61" t="s">
        <v>389</v>
      </c>
      <c r="W45" s="61" t="s">
        <v>389</v>
      </c>
      <c r="X45" s="61" t="s">
        <v>389</v>
      </c>
      <c r="Y45" s="61" t="s">
        <v>389</v>
      </c>
      <c r="Z45" s="61" t="s">
        <v>389</v>
      </c>
      <c r="AA45" s="61" t="s">
        <v>389</v>
      </c>
      <c r="AB45" s="61" t="s">
        <v>389</v>
      </c>
      <c r="AC45" s="61" t="s">
        <v>389</v>
      </c>
      <c r="AD45" s="61" t="s">
        <v>389</v>
      </c>
      <c r="AE45" s="61" t="s">
        <v>389</v>
      </c>
      <c r="AF45" s="61" t="s">
        <v>389</v>
      </c>
      <c r="AG45" s="61" t="s">
        <v>389</v>
      </c>
      <c r="AH45" s="61" t="s">
        <v>389</v>
      </c>
      <c r="AI45" s="61" t="s">
        <v>389</v>
      </c>
      <c r="AJ45" s="61" t="s">
        <v>389</v>
      </c>
      <c r="AK45" s="61" t="s">
        <v>389</v>
      </c>
      <c r="AL45" s="61" t="s">
        <v>389</v>
      </c>
      <c r="AM45" s="61" t="s">
        <v>389</v>
      </c>
      <c r="AN45" s="61" t="s">
        <v>389</v>
      </c>
      <c r="AO45" s="61" t="s">
        <v>389</v>
      </c>
      <c r="AP45" s="61" t="s">
        <v>389</v>
      </c>
      <c r="AQ45" s="61" t="s">
        <v>389</v>
      </c>
      <c r="AR45" s="61" t="s">
        <v>389</v>
      </c>
      <c r="AS45" s="61" t="s">
        <v>389</v>
      </c>
      <c r="AT45" s="61" t="s">
        <v>389</v>
      </c>
      <c r="AU45" s="61" t="s">
        <v>389</v>
      </c>
      <c r="AV45" s="61" t="s">
        <v>389</v>
      </c>
      <c r="AW45" s="61" t="s">
        <v>389</v>
      </c>
      <c r="AX45" s="61" t="s">
        <v>389</v>
      </c>
      <c r="AY45" s="61" t="s">
        <v>389</v>
      </c>
      <c r="AZ45" s="61" t="s">
        <v>389</v>
      </c>
      <c r="BA45" s="61" t="s">
        <v>389</v>
      </c>
      <c r="BB45" s="61" t="s">
        <v>389</v>
      </c>
      <c r="BC45" s="61" t="s">
        <v>389</v>
      </c>
      <c r="BD45" s="61" t="s">
        <v>389</v>
      </c>
      <c r="BE45" s="61" t="s">
        <v>389</v>
      </c>
      <c r="BF45" s="61" t="s">
        <v>389</v>
      </c>
      <c r="BG45" s="61" t="s">
        <v>389</v>
      </c>
      <c r="BH45" s="61" t="s">
        <v>389</v>
      </c>
      <c r="BI45" s="61" t="s">
        <v>389</v>
      </c>
      <c r="BJ45" s="61" t="s">
        <v>389</v>
      </c>
      <c r="BK45" s="61" t="s">
        <v>389</v>
      </c>
      <c r="BL45" s="61" t="s">
        <v>389</v>
      </c>
      <c r="BM45" s="61" t="s">
        <v>389</v>
      </c>
      <c r="BN45" s="61" t="s">
        <v>389</v>
      </c>
      <c r="BO45" s="61" t="s">
        <v>389</v>
      </c>
      <c r="BP45" s="61" t="s">
        <v>389</v>
      </c>
      <c r="BQ45" s="61" t="s">
        <v>389</v>
      </c>
      <c r="BR45" s="61" t="s">
        <v>389</v>
      </c>
      <c r="BS45" s="61" t="s">
        <v>389</v>
      </c>
      <c r="BT45" s="61" t="s">
        <v>389</v>
      </c>
      <c r="BU45" s="61" t="s">
        <v>389</v>
      </c>
      <c r="BV45" s="61" t="s">
        <v>389</v>
      </c>
      <c r="BW45" s="61" t="s">
        <v>389</v>
      </c>
      <c r="BX45" s="61" t="s">
        <v>389</v>
      </c>
      <c r="BY45" s="61" t="s">
        <v>389</v>
      </c>
      <c r="BZ45" s="61" t="s">
        <v>389</v>
      </c>
      <c r="CA45" s="61" t="s">
        <v>389</v>
      </c>
      <c r="CB45" s="61" t="s">
        <v>389</v>
      </c>
      <c r="CC45" s="61" t="s">
        <v>389</v>
      </c>
      <c r="CD45" s="61" t="s">
        <v>389</v>
      </c>
      <c r="CE45" s="61" t="s">
        <v>389</v>
      </c>
      <c r="CF45" s="61" t="s">
        <v>389</v>
      </c>
      <c r="CG45" s="61" t="s">
        <v>389</v>
      </c>
      <c r="CH45" s="61" t="s">
        <v>389</v>
      </c>
      <c r="CI45" s="61" t="s">
        <v>389</v>
      </c>
      <c r="CJ45" s="61" t="s">
        <v>389</v>
      </c>
      <c r="CK45" s="61" t="s">
        <v>389</v>
      </c>
      <c r="CL45" s="61" t="s">
        <v>389</v>
      </c>
      <c r="CM45" s="61" t="s">
        <v>389</v>
      </c>
      <c r="CN45" s="61" t="s">
        <v>389</v>
      </c>
      <c r="CO45" s="61" t="s">
        <v>389</v>
      </c>
      <c r="CP45" s="61" t="s">
        <v>389</v>
      </c>
      <c r="CQ45" s="61" t="s">
        <v>389</v>
      </c>
      <c r="CR45" s="61" t="s">
        <v>389</v>
      </c>
      <c r="CS45" s="61" t="s">
        <v>389</v>
      </c>
      <c r="CT45" s="61" t="s">
        <v>389</v>
      </c>
      <c r="CU45" s="61" t="s">
        <v>389</v>
      </c>
      <c r="CV45" s="61" t="s">
        <v>389</v>
      </c>
      <c r="CW45" s="61" t="s">
        <v>389</v>
      </c>
      <c r="CX45" s="61" t="s">
        <v>389</v>
      </c>
      <c r="CY45" s="61" t="s">
        <v>389</v>
      </c>
      <c r="CZ45" s="61" t="s">
        <v>389</v>
      </c>
    </row>
    <row r="46" spans="1:104">
      <c r="A46" s="16" t="s">
        <v>414</v>
      </c>
      <c r="B46" s="9" t="s">
        <v>393</v>
      </c>
      <c r="C46" s="15" t="s">
        <v>388</v>
      </c>
      <c r="D46" s="15" t="s">
        <v>58</v>
      </c>
      <c r="E46" s="84" t="s">
        <v>389</v>
      </c>
      <c r="F46" s="61" t="s">
        <v>389</v>
      </c>
      <c r="G46" s="61" t="s">
        <v>389</v>
      </c>
      <c r="H46" s="61" t="s">
        <v>389</v>
      </c>
      <c r="I46" s="61" t="s">
        <v>389</v>
      </c>
      <c r="J46" s="61" t="s">
        <v>389</v>
      </c>
      <c r="K46" s="61" t="s">
        <v>389</v>
      </c>
      <c r="L46" s="61" t="s">
        <v>389</v>
      </c>
      <c r="M46" s="61" t="s">
        <v>389</v>
      </c>
      <c r="N46" s="61" t="s">
        <v>389</v>
      </c>
      <c r="O46" s="61" t="s">
        <v>389</v>
      </c>
      <c r="P46" s="61" t="s">
        <v>389</v>
      </c>
      <c r="Q46" s="61" t="s">
        <v>389</v>
      </c>
      <c r="R46" s="61" t="s">
        <v>389</v>
      </c>
      <c r="S46" s="61" t="s">
        <v>389</v>
      </c>
      <c r="T46" s="61" t="s">
        <v>389</v>
      </c>
      <c r="U46" s="61" t="s">
        <v>389</v>
      </c>
      <c r="V46" s="61" t="s">
        <v>389</v>
      </c>
      <c r="W46" s="61" t="s">
        <v>389</v>
      </c>
      <c r="X46" s="61" t="s">
        <v>389</v>
      </c>
      <c r="Y46" s="61" t="s">
        <v>389</v>
      </c>
      <c r="Z46" s="61" t="s">
        <v>389</v>
      </c>
      <c r="AA46" s="61" t="s">
        <v>389</v>
      </c>
      <c r="AB46" s="61" t="s">
        <v>389</v>
      </c>
      <c r="AC46" s="61" t="s">
        <v>389</v>
      </c>
      <c r="AD46" s="61" t="s">
        <v>389</v>
      </c>
      <c r="AE46" s="61" t="s">
        <v>389</v>
      </c>
      <c r="AF46" s="61" t="s">
        <v>389</v>
      </c>
      <c r="AG46" s="61" t="s">
        <v>389</v>
      </c>
      <c r="AH46" s="61" t="s">
        <v>389</v>
      </c>
      <c r="AI46" s="61" t="s">
        <v>389</v>
      </c>
      <c r="AJ46" s="61" t="s">
        <v>389</v>
      </c>
      <c r="AK46" s="61" t="s">
        <v>389</v>
      </c>
      <c r="AL46" s="61" t="s">
        <v>389</v>
      </c>
      <c r="AM46" s="61" t="s">
        <v>389</v>
      </c>
      <c r="AN46" s="61" t="s">
        <v>389</v>
      </c>
      <c r="AO46" s="61" t="s">
        <v>389</v>
      </c>
      <c r="AP46" s="61" t="s">
        <v>389</v>
      </c>
      <c r="AQ46" s="61" t="s">
        <v>389</v>
      </c>
      <c r="AR46" s="61" t="s">
        <v>389</v>
      </c>
      <c r="AS46" s="61" t="s">
        <v>389</v>
      </c>
      <c r="AT46" s="61" t="s">
        <v>389</v>
      </c>
      <c r="AU46" s="61" t="s">
        <v>389</v>
      </c>
      <c r="AV46" s="61" t="s">
        <v>389</v>
      </c>
      <c r="AW46" s="61" t="s">
        <v>389</v>
      </c>
      <c r="AX46" s="61" t="s">
        <v>389</v>
      </c>
      <c r="AY46" s="61" t="s">
        <v>389</v>
      </c>
      <c r="AZ46" s="61" t="s">
        <v>389</v>
      </c>
      <c r="BA46" s="61" t="s">
        <v>389</v>
      </c>
      <c r="BB46" s="61" t="s">
        <v>389</v>
      </c>
      <c r="BC46" s="61" t="s">
        <v>389</v>
      </c>
      <c r="BD46" s="61" t="s">
        <v>389</v>
      </c>
      <c r="BE46" s="61" t="s">
        <v>389</v>
      </c>
      <c r="BF46" s="61" t="s">
        <v>389</v>
      </c>
      <c r="BG46" s="61" t="s">
        <v>389</v>
      </c>
      <c r="BH46" s="61" t="s">
        <v>389</v>
      </c>
      <c r="BI46" s="61" t="s">
        <v>389</v>
      </c>
      <c r="BJ46" s="61" t="s">
        <v>389</v>
      </c>
      <c r="BK46" s="61" t="s">
        <v>389</v>
      </c>
      <c r="BL46" s="61" t="s">
        <v>389</v>
      </c>
      <c r="BM46" s="61" t="s">
        <v>389</v>
      </c>
      <c r="BN46" s="61" t="s">
        <v>389</v>
      </c>
      <c r="BO46" s="61" t="s">
        <v>389</v>
      </c>
      <c r="BP46" s="61" t="s">
        <v>389</v>
      </c>
      <c r="BQ46" s="61" t="s">
        <v>389</v>
      </c>
      <c r="BR46" s="61" t="s">
        <v>389</v>
      </c>
      <c r="BS46" s="61" t="s">
        <v>389</v>
      </c>
      <c r="BT46" s="61" t="s">
        <v>389</v>
      </c>
      <c r="BU46" s="61" t="s">
        <v>389</v>
      </c>
      <c r="BV46" s="61" t="s">
        <v>389</v>
      </c>
      <c r="BW46" s="61" t="s">
        <v>389</v>
      </c>
      <c r="BX46" s="61" t="s">
        <v>389</v>
      </c>
      <c r="BY46" s="61" t="s">
        <v>389</v>
      </c>
      <c r="BZ46" s="61" t="s">
        <v>389</v>
      </c>
      <c r="CA46" s="61" t="s">
        <v>389</v>
      </c>
      <c r="CB46" s="61" t="s">
        <v>389</v>
      </c>
      <c r="CC46" s="61" t="s">
        <v>389</v>
      </c>
      <c r="CD46" s="61" t="s">
        <v>389</v>
      </c>
      <c r="CE46" s="61" t="s">
        <v>389</v>
      </c>
      <c r="CF46" s="61" t="s">
        <v>389</v>
      </c>
      <c r="CG46" s="61" t="s">
        <v>389</v>
      </c>
      <c r="CH46" s="61" t="s">
        <v>389</v>
      </c>
      <c r="CI46" s="61" t="s">
        <v>389</v>
      </c>
      <c r="CJ46" s="61" t="s">
        <v>389</v>
      </c>
      <c r="CK46" s="61" t="s">
        <v>389</v>
      </c>
      <c r="CL46" s="61" t="s">
        <v>389</v>
      </c>
      <c r="CM46" s="61" t="s">
        <v>389</v>
      </c>
      <c r="CN46" s="61" t="s">
        <v>389</v>
      </c>
      <c r="CO46" s="61" t="s">
        <v>389</v>
      </c>
      <c r="CP46" s="61" t="s">
        <v>389</v>
      </c>
      <c r="CQ46" s="61" t="s">
        <v>389</v>
      </c>
      <c r="CR46" s="61" t="s">
        <v>389</v>
      </c>
      <c r="CS46" s="61" t="s">
        <v>389</v>
      </c>
      <c r="CT46" s="61" t="s">
        <v>389</v>
      </c>
      <c r="CU46" s="61" t="s">
        <v>389</v>
      </c>
      <c r="CV46" s="61" t="s">
        <v>389</v>
      </c>
      <c r="CW46" s="61" t="s">
        <v>389</v>
      </c>
      <c r="CX46" s="61" t="s">
        <v>389</v>
      </c>
      <c r="CY46" s="61" t="s">
        <v>389</v>
      </c>
      <c r="CZ46" s="61" t="s">
        <v>389</v>
      </c>
    </row>
    <row r="47" spans="1:104">
      <c r="A47" s="16" t="s">
        <v>415</v>
      </c>
      <c r="B47" s="9" t="s">
        <v>395</v>
      </c>
      <c r="C47" s="15" t="s">
        <v>388</v>
      </c>
      <c r="D47" s="15" t="s">
        <v>58</v>
      </c>
      <c r="E47" s="84" t="s">
        <v>389</v>
      </c>
      <c r="F47" s="61" t="s">
        <v>389</v>
      </c>
      <c r="G47" s="61" t="s">
        <v>389</v>
      </c>
      <c r="H47" s="61" t="s">
        <v>389</v>
      </c>
      <c r="I47" s="61" t="s">
        <v>389</v>
      </c>
      <c r="J47" s="61" t="s">
        <v>389</v>
      </c>
      <c r="K47" s="61" t="s">
        <v>389</v>
      </c>
      <c r="L47" s="61" t="s">
        <v>389</v>
      </c>
      <c r="M47" s="61" t="s">
        <v>389</v>
      </c>
      <c r="N47" s="61" t="s">
        <v>389</v>
      </c>
      <c r="O47" s="61" t="s">
        <v>389</v>
      </c>
      <c r="P47" s="61" t="s">
        <v>389</v>
      </c>
      <c r="Q47" s="61" t="s">
        <v>389</v>
      </c>
      <c r="R47" s="61" t="s">
        <v>389</v>
      </c>
      <c r="S47" s="61" t="s">
        <v>389</v>
      </c>
      <c r="T47" s="61" t="s">
        <v>389</v>
      </c>
      <c r="U47" s="61" t="s">
        <v>389</v>
      </c>
      <c r="V47" s="61" t="s">
        <v>389</v>
      </c>
      <c r="W47" s="61" t="s">
        <v>389</v>
      </c>
      <c r="X47" s="61" t="s">
        <v>389</v>
      </c>
      <c r="Y47" s="61" t="s">
        <v>389</v>
      </c>
      <c r="Z47" s="61" t="s">
        <v>389</v>
      </c>
      <c r="AA47" s="61" t="s">
        <v>389</v>
      </c>
      <c r="AB47" s="61" t="s">
        <v>389</v>
      </c>
      <c r="AC47" s="61" t="s">
        <v>389</v>
      </c>
      <c r="AD47" s="61" t="s">
        <v>389</v>
      </c>
      <c r="AE47" s="61" t="s">
        <v>389</v>
      </c>
      <c r="AF47" s="61" t="s">
        <v>389</v>
      </c>
      <c r="AG47" s="61" t="s">
        <v>389</v>
      </c>
      <c r="AH47" s="61" t="s">
        <v>389</v>
      </c>
      <c r="AI47" s="61" t="s">
        <v>389</v>
      </c>
      <c r="AJ47" s="61" t="s">
        <v>389</v>
      </c>
      <c r="AK47" s="61" t="s">
        <v>389</v>
      </c>
      <c r="AL47" s="61" t="s">
        <v>389</v>
      </c>
      <c r="AM47" s="61" t="s">
        <v>389</v>
      </c>
      <c r="AN47" s="61" t="s">
        <v>389</v>
      </c>
      <c r="AO47" s="61" t="s">
        <v>389</v>
      </c>
      <c r="AP47" s="61" t="s">
        <v>389</v>
      </c>
      <c r="AQ47" s="61" t="s">
        <v>389</v>
      </c>
      <c r="AR47" s="61" t="s">
        <v>389</v>
      </c>
      <c r="AS47" s="61" t="s">
        <v>389</v>
      </c>
      <c r="AT47" s="61" t="s">
        <v>389</v>
      </c>
      <c r="AU47" s="61" t="s">
        <v>389</v>
      </c>
      <c r="AV47" s="61" t="s">
        <v>389</v>
      </c>
      <c r="AW47" s="61" t="s">
        <v>389</v>
      </c>
      <c r="AX47" s="61" t="s">
        <v>389</v>
      </c>
      <c r="AY47" s="61" t="s">
        <v>389</v>
      </c>
      <c r="AZ47" s="61" t="s">
        <v>389</v>
      </c>
      <c r="BA47" s="61" t="s">
        <v>389</v>
      </c>
      <c r="BB47" s="61" t="s">
        <v>389</v>
      </c>
      <c r="BC47" s="61" t="s">
        <v>389</v>
      </c>
      <c r="BD47" s="61" t="s">
        <v>389</v>
      </c>
      <c r="BE47" s="61" t="s">
        <v>389</v>
      </c>
      <c r="BF47" s="61" t="s">
        <v>389</v>
      </c>
      <c r="BG47" s="61" t="s">
        <v>389</v>
      </c>
      <c r="BH47" s="61" t="s">
        <v>389</v>
      </c>
      <c r="BI47" s="61" t="s">
        <v>389</v>
      </c>
      <c r="BJ47" s="61" t="s">
        <v>389</v>
      </c>
      <c r="BK47" s="61" t="s">
        <v>389</v>
      </c>
      <c r="BL47" s="61" t="s">
        <v>389</v>
      </c>
      <c r="BM47" s="61" t="s">
        <v>389</v>
      </c>
      <c r="BN47" s="61" t="s">
        <v>389</v>
      </c>
      <c r="BO47" s="61" t="s">
        <v>389</v>
      </c>
      <c r="BP47" s="61" t="s">
        <v>389</v>
      </c>
      <c r="BQ47" s="61" t="s">
        <v>389</v>
      </c>
      <c r="BR47" s="61" t="s">
        <v>389</v>
      </c>
      <c r="BS47" s="61" t="s">
        <v>389</v>
      </c>
      <c r="BT47" s="61" t="s">
        <v>389</v>
      </c>
      <c r="BU47" s="61" t="s">
        <v>389</v>
      </c>
      <c r="BV47" s="61" t="s">
        <v>389</v>
      </c>
      <c r="BW47" s="61" t="s">
        <v>389</v>
      </c>
      <c r="BX47" s="61" t="s">
        <v>389</v>
      </c>
      <c r="BY47" s="61" t="s">
        <v>389</v>
      </c>
      <c r="BZ47" s="61" t="s">
        <v>389</v>
      </c>
      <c r="CA47" s="61" t="s">
        <v>389</v>
      </c>
      <c r="CB47" s="61" t="s">
        <v>389</v>
      </c>
      <c r="CC47" s="61" t="s">
        <v>389</v>
      </c>
      <c r="CD47" s="61" t="s">
        <v>389</v>
      </c>
      <c r="CE47" s="61" t="s">
        <v>389</v>
      </c>
      <c r="CF47" s="61" t="s">
        <v>389</v>
      </c>
      <c r="CG47" s="61" t="s">
        <v>389</v>
      </c>
      <c r="CH47" s="61" t="s">
        <v>389</v>
      </c>
      <c r="CI47" s="61" t="s">
        <v>389</v>
      </c>
      <c r="CJ47" s="61" t="s">
        <v>389</v>
      </c>
      <c r="CK47" s="61" t="s">
        <v>389</v>
      </c>
      <c r="CL47" s="61" t="s">
        <v>389</v>
      </c>
      <c r="CM47" s="61" t="s">
        <v>389</v>
      </c>
      <c r="CN47" s="61" t="s">
        <v>389</v>
      </c>
      <c r="CO47" s="61" t="s">
        <v>389</v>
      </c>
      <c r="CP47" s="61" t="s">
        <v>389</v>
      </c>
      <c r="CQ47" s="61" t="s">
        <v>389</v>
      </c>
      <c r="CR47" s="61" t="s">
        <v>389</v>
      </c>
      <c r="CS47" s="61" t="s">
        <v>389</v>
      </c>
      <c r="CT47" s="61" t="s">
        <v>389</v>
      </c>
      <c r="CU47" s="61" t="s">
        <v>389</v>
      </c>
      <c r="CV47" s="61" t="s">
        <v>389</v>
      </c>
      <c r="CW47" s="61" t="s">
        <v>389</v>
      </c>
      <c r="CX47" s="61" t="s">
        <v>389</v>
      </c>
      <c r="CY47" s="61" t="s">
        <v>389</v>
      </c>
      <c r="CZ47" s="61" t="s">
        <v>389</v>
      </c>
    </row>
    <row r="48" spans="1:104" ht="28.5">
      <c r="A48" s="16" t="s">
        <v>416</v>
      </c>
      <c r="B48" s="9" t="s">
        <v>397</v>
      </c>
      <c r="C48" s="15" t="s">
        <v>398</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417</v>
      </c>
      <c r="B49" s="9" t="s">
        <v>400</v>
      </c>
      <c r="C49" s="15" t="s">
        <v>401</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418</v>
      </c>
      <c r="B50" s="27" t="s">
        <v>419</v>
      </c>
      <c r="C50" s="27" t="s">
        <v>420</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421</v>
      </c>
      <c r="C52" s="15" t="s">
        <v>422</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423</v>
      </c>
      <c r="B53" s="9" t="s">
        <v>387</v>
      </c>
      <c r="C53" s="15" t="s">
        <v>388</v>
      </c>
      <c r="D53" s="15" t="s">
        <v>58</v>
      </c>
      <c r="E53" s="84" t="s">
        <v>389</v>
      </c>
      <c r="F53" s="61" t="s">
        <v>389</v>
      </c>
      <c r="G53" s="61" t="s">
        <v>389</v>
      </c>
      <c r="H53" s="61" t="s">
        <v>389</v>
      </c>
      <c r="I53" s="61" t="s">
        <v>389</v>
      </c>
      <c r="J53" s="61" t="s">
        <v>389</v>
      </c>
      <c r="K53" s="61" t="s">
        <v>389</v>
      </c>
      <c r="L53" s="61" t="s">
        <v>389</v>
      </c>
      <c r="M53" s="61" t="s">
        <v>389</v>
      </c>
      <c r="N53" s="61" t="s">
        <v>389</v>
      </c>
      <c r="O53" s="61" t="s">
        <v>389</v>
      </c>
      <c r="P53" s="61" t="s">
        <v>389</v>
      </c>
      <c r="Q53" s="61" t="s">
        <v>389</v>
      </c>
      <c r="R53" s="61" t="s">
        <v>389</v>
      </c>
      <c r="S53" s="61" t="s">
        <v>389</v>
      </c>
      <c r="T53" s="61" t="s">
        <v>389</v>
      </c>
      <c r="U53" s="61" t="s">
        <v>389</v>
      </c>
      <c r="V53" s="61" t="s">
        <v>389</v>
      </c>
      <c r="W53" s="61" t="s">
        <v>389</v>
      </c>
      <c r="X53" s="61" t="s">
        <v>389</v>
      </c>
      <c r="Y53" s="61" t="s">
        <v>389</v>
      </c>
      <c r="Z53" s="61" t="s">
        <v>389</v>
      </c>
      <c r="AA53" s="61" t="s">
        <v>389</v>
      </c>
      <c r="AB53" s="61" t="s">
        <v>389</v>
      </c>
      <c r="AC53" s="61" t="s">
        <v>389</v>
      </c>
      <c r="AD53" s="61" t="s">
        <v>389</v>
      </c>
      <c r="AE53" s="61" t="s">
        <v>389</v>
      </c>
      <c r="AF53" s="61" t="s">
        <v>389</v>
      </c>
      <c r="AG53" s="61" t="s">
        <v>389</v>
      </c>
      <c r="AH53" s="61" t="s">
        <v>389</v>
      </c>
      <c r="AI53" s="61" t="s">
        <v>389</v>
      </c>
      <c r="AJ53" s="61" t="s">
        <v>389</v>
      </c>
      <c r="AK53" s="61" t="s">
        <v>389</v>
      </c>
      <c r="AL53" s="61" t="s">
        <v>389</v>
      </c>
      <c r="AM53" s="61" t="s">
        <v>389</v>
      </c>
      <c r="AN53" s="61" t="s">
        <v>389</v>
      </c>
      <c r="AO53" s="61" t="s">
        <v>389</v>
      </c>
      <c r="AP53" s="61" t="s">
        <v>389</v>
      </c>
      <c r="AQ53" s="61" t="s">
        <v>389</v>
      </c>
      <c r="AR53" s="61" t="s">
        <v>389</v>
      </c>
      <c r="AS53" s="61" t="s">
        <v>389</v>
      </c>
      <c r="AT53" s="61" t="s">
        <v>389</v>
      </c>
      <c r="AU53" s="61" t="s">
        <v>389</v>
      </c>
      <c r="AV53" s="61" t="s">
        <v>389</v>
      </c>
      <c r="AW53" s="61" t="s">
        <v>389</v>
      </c>
      <c r="AX53" s="61" t="s">
        <v>389</v>
      </c>
      <c r="AY53" s="61" t="s">
        <v>389</v>
      </c>
      <c r="AZ53" s="61" t="s">
        <v>389</v>
      </c>
      <c r="BA53" s="61" t="s">
        <v>389</v>
      </c>
      <c r="BB53" s="61" t="s">
        <v>389</v>
      </c>
      <c r="BC53" s="61" t="s">
        <v>389</v>
      </c>
      <c r="BD53" s="61" t="s">
        <v>389</v>
      </c>
      <c r="BE53" s="61" t="s">
        <v>389</v>
      </c>
      <c r="BF53" s="61" t="s">
        <v>389</v>
      </c>
      <c r="BG53" s="61" t="s">
        <v>389</v>
      </c>
      <c r="BH53" s="61" t="s">
        <v>389</v>
      </c>
      <c r="BI53" s="61" t="s">
        <v>389</v>
      </c>
      <c r="BJ53" s="61" t="s">
        <v>389</v>
      </c>
      <c r="BK53" s="61" t="s">
        <v>389</v>
      </c>
      <c r="BL53" s="61" t="s">
        <v>389</v>
      </c>
      <c r="BM53" s="61" t="s">
        <v>389</v>
      </c>
      <c r="BN53" s="61" t="s">
        <v>389</v>
      </c>
      <c r="BO53" s="61" t="s">
        <v>389</v>
      </c>
      <c r="BP53" s="61" t="s">
        <v>389</v>
      </c>
      <c r="BQ53" s="61" t="s">
        <v>389</v>
      </c>
      <c r="BR53" s="61" t="s">
        <v>389</v>
      </c>
      <c r="BS53" s="61" t="s">
        <v>389</v>
      </c>
      <c r="BT53" s="61" t="s">
        <v>389</v>
      </c>
      <c r="BU53" s="61" t="s">
        <v>389</v>
      </c>
      <c r="BV53" s="61" t="s">
        <v>389</v>
      </c>
      <c r="BW53" s="61" t="s">
        <v>389</v>
      </c>
      <c r="BX53" s="61" t="s">
        <v>389</v>
      </c>
      <c r="BY53" s="61" t="s">
        <v>389</v>
      </c>
      <c r="BZ53" s="61" t="s">
        <v>389</v>
      </c>
      <c r="CA53" s="61" t="s">
        <v>389</v>
      </c>
      <c r="CB53" s="61" t="s">
        <v>389</v>
      </c>
      <c r="CC53" s="61" t="s">
        <v>389</v>
      </c>
      <c r="CD53" s="61" t="s">
        <v>389</v>
      </c>
      <c r="CE53" s="61" t="s">
        <v>389</v>
      </c>
      <c r="CF53" s="61" t="s">
        <v>389</v>
      </c>
      <c r="CG53" s="61" t="s">
        <v>389</v>
      </c>
      <c r="CH53" s="61" t="s">
        <v>389</v>
      </c>
      <c r="CI53" s="61" t="s">
        <v>389</v>
      </c>
      <c r="CJ53" s="61" t="s">
        <v>389</v>
      </c>
      <c r="CK53" s="61" t="s">
        <v>389</v>
      </c>
      <c r="CL53" s="61" t="s">
        <v>389</v>
      </c>
      <c r="CM53" s="61" t="s">
        <v>389</v>
      </c>
      <c r="CN53" s="61" t="s">
        <v>389</v>
      </c>
      <c r="CO53" s="61" t="s">
        <v>389</v>
      </c>
      <c r="CP53" s="61" t="s">
        <v>389</v>
      </c>
      <c r="CQ53" s="61" t="s">
        <v>389</v>
      </c>
      <c r="CR53" s="61" t="s">
        <v>389</v>
      </c>
      <c r="CS53" s="61" t="s">
        <v>389</v>
      </c>
      <c r="CT53" s="61" t="s">
        <v>389</v>
      </c>
      <c r="CU53" s="61" t="s">
        <v>389</v>
      </c>
      <c r="CV53" s="61" t="s">
        <v>389</v>
      </c>
      <c r="CW53" s="61" t="s">
        <v>389</v>
      </c>
      <c r="CX53" s="61" t="s">
        <v>389</v>
      </c>
      <c r="CY53" s="61" t="s">
        <v>389</v>
      </c>
      <c r="CZ53" s="61" t="s">
        <v>389</v>
      </c>
    </row>
    <row r="54" spans="1:104">
      <c r="A54" s="16" t="s">
        <v>424</v>
      </c>
      <c r="B54" s="9" t="s">
        <v>391</v>
      </c>
      <c r="C54" s="15" t="s">
        <v>388</v>
      </c>
      <c r="D54" s="15" t="s">
        <v>58</v>
      </c>
      <c r="E54" s="84" t="s">
        <v>389</v>
      </c>
      <c r="F54" s="61" t="s">
        <v>389</v>
      </c>
      <c r="G54" s="61" t="s">
        <v>389</v>
      </c>
      <c r="H54" s="61" t="s">
        <v>389</v>
      </c>
      <c r="I54" s="61" t="s">
        <v>389</v>
      </c>
      <c r="J54" s="61" t="s">
        <v>389</v>
      </c>
      <c r="K54" s="61" t="s">
        <v>389</v>
      </c>
      <c r="L54" s="61" t="s">
        <v>389</v>
      </c>
      <c r="M54" s="61" t="s">
        <v>389</v>
      </c>
      <c r="N54" s="61" t="s">
        <v>389</v>
      </c>
      <c r="O54" s="61" t="s">
        <v>389</v>
      </c>
      <c r="P54" s="61" t="s">
        <v>389</v>
      </c>
      <c r="Q54" s="61" t="s">
        <v>389</v>
      </c>
      <c r="R54" s="61" t="s">
        <v>389</v>
      </c>
      <c r="S54" s="61" t="s">
        <v>389</v>
      </c>
      <c r="T54" s="61" t="s">
        <v>389</v>
      </c>
      <c r="U54" s="61" t="s">
        <v>389</v>
      </c>
      <c r="V54" s="61" t="s">
        <v>389</v>
      </c>
      <c r="W54" s="61" t="s">
        <v>389</v>
      </c>
      <c r="X54" s="61" t="s">
        <v>389</v>
      </c>
      <c r="Y54" s="61" t="s">
        <v>389</v>
      </c>
      <c r="Z54" s="61" t="s">
        <v>389</v>
      </c>
      <c r="AA54" s="61" t="s">
        <v>389</v>
      </c>
      <c r="AB54" s="61" t="s">
        <v>389</v>
      </c>
      <c r="AC54" s="61" t="s">
        <v>389</v>
      </c>
      <c r="AD54" s="61" t="s">
        <v>389</v>
      </c>
      <c r="AE54" s="61" t="s">
        <v>389</v>
      </c>
      <c r="AF54" s="61" t="s">
        <v>389</v>
      </c>
      <c r="AG54" s="61" t="s">
        <v>389</v>
      </c>
      <c r="AH54" s="61" t="s">
        <v>389</v>
      </c>
      <c r="AI54" s="61" t="s">
        <v>389</v>
      </c>
      <c r="AJ54" s="61" t="s">
        <v>389</v>
      </c>
      <c r="AK54" s="61" t="s">
        <v>389</v>
      </c>
      <c r="AL54" s="61" t="s">
        <v>389</v>
      </c>
      <c r="AM54" s="61" t="s">
        <v>389</v>
      </c>
      <c r="AN54" s="61" t="s">
        <v>389</v>
      </c>
      <c r="AO54" s="61" t="s">
        <v>389</v>
      </c>
      <c r="AP54" s="61" t="s">
        <v>389</v>
      </c>
      <c r="AQ54" s="61" t="s">
        <v>389</v>
      </c>
      <c r="AR54" s="61" t="s">
        <v>389</v>
      </c>
      <c r="AS54" s="61" t="s">
        <v>389</v>
      </c>
      <c r="AT54" s="61" t="s">
        <v>389</v>
      </c>
      <c r="AU54" s="61" t="s">
        <v>389</v>
      </c>
      <c r="AV54" s="61" t="s">
        <v>389</v>
      </c>
      <c r="AW54" s="61" t="s">
        <v>389</v>
      </c>
      <c r="AX54" s="61" t="s">
        <v>389</v>
      </c>
      <c r="AY54" s="61" t="s">
        <v>389</v>
      </c>
      <c r="AZ54" s="61" t="s">
        <v>389</v>
      </c>
      <c r="BA54" s="61" t="s">
        <v>389</v>
      </c>
      <c r="BB54" s="61" t="s">
        <v>389</v>
      </c>
      <c r="BC54" s="61" t="s">
        <v>389</v>
      </c>
      <c r="BD54" s="61" t="s">
        <v>389</v>
      </c>
      <c r="BE54" s="61" t="s">
        <v>389</v>
      </c>
      <c r="BF54" s="61" t="s">
        <v>389</v>
      </c>
      <c r="BG54" s="61" t="s">
        <v>389</v>
      </c>
      <c r="BH54" s="61" t="s">
        <v>389</v>
      </c>
      <c r="BI54" s="61" t="s">
        <v>389</v>
      </c>
      <c r="BJ54" s="61" t="s">
        <v>389</v>
      </c>
      <c r="BK54" s="61" t="s">
        <v>389</v>
      </c>
      <c r="BL54" s="61" t="s">
        <v>389</v>
      </c>
      <c r="BM54" s="61" t="s">
        <v>389</v>
      </c>
      <c r="BN54" s="61" t="s">
        <v>389</v>
      </c>
      <c r="BO54" s="61" t="s">
        <v>389</v>
      </c>
      <c r="BP54" s="61" t="s">
        <v>389</v>
      </c>
      <c r="BQ54" s="61" t="s">
        <v>389</v>
      </c>
      <c r="BR54" s="61" t="s">
        <v>389</v>
      </c>
      <c r="BS54" s="61" t="s">
        <v>389</v>
      </c>
      <c r="BT54" s="61" t="s">
        <v>389</v>
      </c>
      <c r="BU54" s="61" t="s">
        <v>389</v>
      </c>
      <c r="BV54" s="61" t="s">
        <v>389</v>
      </c>
      <c r="BW54" s="61" t="s">
        <v>389</v>
      </c>
      <c r="BX54" s="61" t="s">
        <v>389</v>
      </c>
      <c r="BY54" s="61" t="s">
        <v>389</v>
      </c>
      <c r="BZ54" s="61" t="s">
        <v>389</v>
      </c>
      <c r="CA54" s="61" t="s">
        <v>389</v>
      </c>
      <c r="CB54" s="61" t="s">
        <v>389</v>
      </c>
      <c r="CC54" s="61" t="s">
        <v>389</v>
      </c>
      <c r="CD54" s="61" t="s">
        <v>389</v>
      </c>
      <c r="CE54" s="61" t="s">
        <v>389</v>
      </c>
      <c r="CF54" s="61" t="s">
        <v>389</v>
      </c>
      <c r="CG54" s="61" t="s">
        <v>389</v>
      </c>
      <c r="CH54" s="61" t="s">
        <v>389</v>
      </c>
      <c r="CI54" s="61" t="s">
        <v>389</v>
      </c>
      <c r="CJ54" s="61" t="s">
        <v>389</v>
      </c>
      <c r="CK54" s="61" t="s">
        <v>389</v>
      </c>
      <c r="CL54" s="61" t="s">
        <v>389</v>
      </c>
      <c r="CM54" s="61" t="s">
        <v>389</v>
      </c>
      <c r="CN54" s="61" t="s">
        <v>389</v>
      </c>
      <c r="CO54" s="61" t="s">
        <v>389</v>
      </c>
      <c r="CP54" s="61" t="s">
        <v>389</v>
      </c>
      <c r="CQ54" s="61" t="s">
        <v>389</v>
      </c>
      <c r="CR54" s="61" t="s">
        <v>389</v>
      </c>
      <c r="CS54" s="61" t="s">
        <v>389</v>
      </c>
      <c r="CT54" s="61" t="s">
        <v>389</v>
      </c>
      <c r="CU54" s="61" t="s">
        <v>389</v>
      </c>
      <c r="CV54" s="61" t="s">
        <v>389</v>
      </c>
      <c r="CW54" s="61" t="s">
        <v>389</v>
      </c>
      <c r="CX54" s="61" t="s">
        <v>389</v>
      </c>
      <c r="CY54" s="61" t="s">
        <v>389</v>
      </c>
      <c r="CZ54" s="61" t="s">
        <v>389</v>
      </c>
    </row>
    <row r="55" spans="1:104">
      <c r="A55" s="16" t="s">
        <v>425</v>
      </c>
      <c r="B55" s="9" t="s">
        <v>393</v>
      </c>
      <c r="C55" s="15" t="s">
        <v>388</v>
      </c>
      <c r="D55" s="15" t="s">
        <v>58</v>
      </c>
      <c r="E55" s="84" t="s">
        <v>389</v>
      </c>
      <c r="F55" s="61" t="s">
        <v>389</v>
      </c>
      <c r="G55" s="61" t="s">
        <v>389</v>
      </c>
      <c r="H55" s="61" t="s">
        <v>389</v>
      </c>
      <c r="I55" s="61" t="s">
        <v>389</v>
      </c>
      <c r="J55" s="61" t="s">
        <v>389</v>
      </c>
      <c r="K55" s="61" t="s">
        <v>389</v>
      </c>
      <c r="L55" s="61" t="s">
        <v>389</v>
      </c>
      <c r="M55" s="61" t="s">
        <v>389</v>
      </c>
      <c r="N55" s="61" t="s">
        <v>389</v>
      </c>
      <c r="O55" s="61" t="s">
        <v>389</v>
      </c>
      <c r="P55" s="61" t="s">
        <v>389</v>
      </c>
      <c r="Q55" s="61" t="s">
        <v>389</v>
      </c>
      <c r="R55" s="61" t="s">
        <v>389</v>
      </c>
      <c r="S55" s="61" t="s">
        <v>389</v>
      </c>
      <c r="T55" s="61" t="s">
        <v>389</v>
      </c>
      <c r="U55" s="61" t="s">
        <v>389</v>
      </c>
      <c r="V55" s="61" t="s">
        <v>389</v>
      </c>
      <c r="W55" s="61" t="s">
        <v>389</v>
      </c>
      <c r="X55" s="61" t="s">
        <v>389</v>
      </c>
      <c r="Y55" s="61" t="s">
        <v>389</v>
      </c>
      <c r="Z55" s="61" t="s">
        <v>389</v>
      </c>
      <c r="AA55" s="61" t="s">
        <v>389</v>
      </c>
      <c r="AB55" s="61" t="s">
        <v>389</v>
      </c>
      <c r="AC55" s="61" t="s">
        <v>389</v>
      </c>
      <c r="AD55" s="61" t="s">
        <v>389</v>
      </c>
      <c r="AE55" s="61" t="s">
        <v>389</v>
      </c>
      <c r="AF55" s="61" t="s">
        <v>389</v>
      </c>
      <c r="AG55" s="61" t="s">
        <v>389</v>
      </c>
      <c r="AH55" s="61" t="s">
        <v>389</v>
      </c>
      <c r="AI55" s="61" t="s">
        <v>389</v>
      </c>
      <c r="AJ55" s="61" t="s">
        <v>389</v>
      </c>
      <c r="AK55" s="61" t="s">
        <v>389</v>
      </c>
      <c r="AL55" s="61" t="s">
        <v>389</v>
      </c>
      <c r="AM55" s="61" t="s">
        <v>389</v>
      </c>
      <c r="AN55" s="61" t="s">
        <v>389</v>
      </c>
      <c r="AO55" s="61" t="s">
        <v>389</v>
      </c>
      <c r="AP55" s="61" t="s">
        <v>389</v>
      </c>
      <c r="AQ55" s="61" t="s">
        <v>389</v>
      </c>
      <c r="AR55" s="61" t="s">
        <v>389</v>
      </c>
      <c r="AS55" s="61" t="s">
        <v>389</v>
      </c>
      <c r="AT55" s="61" t="s">
        <v>389</v>
      </c>
      <c r="AU55" s="61" t="s">
        <v>389</v>
      </c>
      <c r="AV55" s="61" t="s">
        <v>389</v>
      </c>
      <c r="AW55" s="61" t="s">
        <v>389</v>
      </c>
      <c r="AX55" s="61" t="s">
        <v>389</v>
      </c>
      <c r="AY55" s="61" t="s">
        <v>389</v>
      </c>
      <c r="AZ55" s="61" t="s">
        <v>389</v>
      </c>
      <c r="BA55" s="61" t="s">
        <v>389</v>
      </c>
      <c r="BB55" s="61" t="s">
        <v>389</v>
      </c>
      <c r="BC55" s="61" t="s">
        <v>389</v>
      </c>
      <c r="BD55" s="61" t="s">
        <v>389</v>
      </c>
      <c r="BE55" s="61" t="s">
        <v>389</v>
      </c>
      <c r="BF55" s="61" t="s">
        <v>389</v>
      </c>
      <c r="BG55" s="61" t="s">
        <v>389</v>
      </c>
      <c r="BH55" s="61" t="s">
        <v>389</v>
      </c>
      <c r="BI55" s="61" t="s">
        <v>389</v>
      </c>
      <c r="BJ55" s="61" t="s">
        <v>389</v>
      </c>
      <c r="BK55" s="61" t="s">
        <v>389</v>
      </c>
      <c r="BL55" s="61" t="s">
        <v>389</v>
      </c>
      <c r="BM55" s="61" t="s">
        <v>389</v>
      </c>
      <c r="BN55" s="61" t="s">
        <v>389</v>
      </c>
      <c r="BO55" s="61" t="s">
        <v>389</v>
      </c>
      <c r="BP55" s="61" t="s">
        <v>389</v>
      </c>
      <c r="BQ55" s="61" t="s">
        <v>389</v>
      </c>
      <c r="BR55" s="61" t="s">
        <v>389</v>
      </c>
      <c r="BS55" s="61" t="s">
        <v>389</v>
      </c>
      <c r="BT55" s="61" t="s">
        <v>389</v>
      </c>
      <c r="BU55" s="61" t="s">
        <v>389</v>
      </c>
      <c r="BV55" s="61" t="s">
        <v>389</v>
      </c>
      <c r="BW55" s="61" t="s">
        <v>389</v>
      </c>
      <c r="BX55" s="61" t="s">
        <v>389</v>
      </c>
      <c r="BY55" s="61" t="s">
        <v>389</v>
      </c>
      <c r="BZ55" s="61" t="s">
        <v>389</v>
      </c>
      <c r="CA55" s="61" t="s">
        <v>389</v>
      </c>
      <c r="CB55" s="61" t="s">
        <v>389</v>
      </c>
      <c r="CC55" s="61" t="s">
        <v>389</v>
      </c>
      <c r="CD55" s="61" t="s">
        <v>389</v>
      </c>
      <c r="CE55" s="61" t="s">
        <v>389</v>
      </c>
      <c r="CF55" s="61" t="s">
        <v>389</v>
      </c>
      <c r="CG55" s="61" t="s">
        <v>389</v>
      </c>
      <c r="CH55" s="61" t="s">
        <v>389</v>
      </c>
      <c r="CI55" s="61" t="s">
        <v>389</v>
      </c>
      <c r="CJ55" s="61" t="s">
        <v>389</v>
      </c>
      <c r="CK55" s="61" t="s">
        <v>389</v>
      </c>
      <c r="CL55" s="61" t="s">
        <v>389</v>
      </c>
      <c r="CM55" s="61" t="s">
        <v>389</v>
      </c>
      <c r="CN55" s="61" t="s">
        <v>389</v>
      </c>
      <c r="CO55" s="61" t="s">
        <v>389</v>
      </c>
      <c r="CP55" s="61" t="s">
        <v>389</v>
      </c>
      <c r="CQ55" s="61" t="s">
        <v>389</v>
      </c>
      <c r="CR55" s="61" t="s">
        <v>389</v>
      </c>
      <c r="CS55" s="61" t="s">
        <v>389</v>
      </c>
      <c r="CT55" s="61" t="s">
        <v>389</v>
      </c>
      <c r="CU55" s="61" t="s">
        <v>389</v>
      </c>
      <c r="CV55" s="61" t="s">
        <v>389</v>
      </c>
      <c r="CW55" s="61" t="s">
        <v>389</v>
      </c>
      <c r="CX55" s="61" t="s">
        <v>389</v>
      </c>
      <c r="CY55" s="61" t="s">
        <v>389</v>
      </c>
      <c r="CZ55" s="61" t="s">
        <v>389</v>
      </c>
    </row>
    <row r="56" spans="1:104">
      <c r="A56" s="16" t="s">
        <v>426</v>
      </c>
      <c r="B56" s="9" t="s">
        <v>395</v>
      </c>
      <c r="C56" s="15" t="s">
        <v>388</v>
      </c>
      <c r="D56" s="15" t="s">
        <v>58</v>
      </c>
      <c r="E56" s="84" t="s">
        <v>389</v>
      </c>
      <c r="F56" s="61" t="s">
        <v>389</v>
      </c>
      <c r="G56" s="61" t="s">
        <v>389</v>
      </c>
      <c r="H56" s="61" t="s">
        <v>389</v>
      </c>
      <c r="I56" s="61" t="s">
        <v>389</v>
      </c>
      <c r="J56" s="61" t="s">
        <v>389</v>
      </c>
      <c r="K56" s="61" t="s">
        <v>389</v>
      </c>
      <c r="L56" s="61" t="s">
        <v>389</v>
      </c>
      <c r="M56" s="61" t="s">
        <v>389</v>
      </c>
      <c r="N56" s="61" t="s">
        <v>389</v>
      </c>
      <c r="O56" s="61" t="s">
        <v>389</v>
      </c>
      <c r="P56" s="61" t="s">
        <v>389</v>
      </c>
      <c r="Q56" s="61" t="s">
        <v>389</v>
      </c>
      <c r="R56" s="61" t="s">
        <v>389</v>
      </c>
      <c r="S56" s="61" t="s">
        <v>389</v>
      </c>
      <c r="T56" s="61" t="s">
        <v>389</v>
      </c>
      <c r="U56" s="61" t="s">
        <v>389</v>
      </c>
      <c r="V56" s="61" t="s">
        <v>389</v>
      </c>
      <c r="W56" s="61" t="s">
        <v>389</v>
      </c>
      <c r="X56" s="61" t="s">
        <v>389</v>
      </c>
      <c r="Y56" s="61" t="s">
        <v>389</v>
      </c>
      <c r="Z56" s="61" t="s">
        <v>389</v>
      </c>
      <c r="AA56" s="61" t="s">
        <v>389</v>
      </c>
      <c r="AB56" s="61" t="s">
        <v>389</v>
      </c>
      <c r="AC56" s="61" t="s">
        <v>389</v>
      </c>
      <c r="AD56" s="61" t="s">
        <v>389</v>
      </c>
      <c r="AE56" s="61" t="s">
        <v>389</v>
      </c>
      <c r="AF56" s="61" t="s">
        <v>389</v>
      </c>
      <c r="AG56" s="61" t="s">
        <v>389</v>
      </c>
      <c r="AH56" s="61" t="s">
        <v>389</v>
      </c>
      <c r="AI56" s="61" t="s">
        <v>389</v>
      </c>
      <c r="AJ56" s="61" t="s">
        <v>389</v>
      </c>
      <c r="AK56" s="61" t="s">
        <v>389</v>
      </c>
      <c r="AL56" s="61" t="s">
        <v>389</v>
      </c>
      <c r="AM56" s="61" t="s">
        <v>389</v>
      </c>
      <c r="AN56" s="61" t="s">
        <v>389</v>
      </c>
      <c r="AO56" s="61" t="s">
        <v>389</v>
      </c>
      <c r="AP56" s="61" t="s">
        <v>389</v>
      </c>
      <c r="AQ56" s="61" t="s">
        <v>389</v>
      </c>
      <c r="AR56" s="61" t="s">
        <v>389</v>
      </c>
      <c r="AS56" s="61" t="s">
        <v>389</v>
      </c>
      <c r="AT56" s="61" t="s">
        <v>389</v>
      </c>
      <c r="AU56" s="61" t="s">
        <v>389</v>
      </c>
      <c r="AV56" s="61" t="s">
        <v>389</v>
      </c>
      <c r="AW56" s="61" t="s">
        <v>389</v>
      </c>
      <c r="AX56" s="61" t="s">
        <v>389</v>
      </c>
      <c r="AY56" s="61" t="s">
        <v>389</v>
      </c>
      <c r="AZ56" s="61" t="s">
        <v>389</v>
      </c>
      <c r="BA56" s="61" t="s">
        <v>389</v>
      </c>
      <c r="BB56" s="61" t="s">
        <v>389</v>
      </c>
      <c r="BC56" s="61" t="s">
        <v>389</v>
      </c>
      <c r="BD56" s="61" t="s">
        <v>389</v>
      </c>
      <c r="BE56" s="61" t="s">
        <v>389</v>
      </c>
      <c r="BF56" s="61" t="s">
        <v>389</v>
      </c>
      <c r="BG56" s="61" t="s">
        <v>389</v>
      </c>
      <c r="BH56" s="61" t="s">
        <v>389</v>
      </c>
      <c r="BI56" s="61" t="s">
        <v>389</v>
      </c>
      <c r="BJ56" s="61" t="s">
        <v>389</v>
      </c>
      <c r="BK56" s="61" t="s">
        <v>389</v>
      </c>
      <c r="BL56" s="61" t="s">
        <v>389</v>
      </c>
      <c r="BM56" s="61" t="s">
        <v>389</v>
      </c>
      <c r="BN56" s="61" t="s">
        <v>389</v>
      </c>
      <c r="BO56" s="61" t="s">
        <v>389</v>
      </c>
      <c r="BP56" s="61" t="s">
        <v>389</v>
      </c>
      <c r="BQ56" s="61" t="s">
        <v>389</v>
      </c>
      <c r="BR56" s="61" t="s">
        <v>389</v>
      </c>
      <c r="BS56" s="61" t="s">
        <v>389</v>
      </c>
      <c r="BT56" s="61" t="s">
        <v>389</v>
      </c>
      <c r="BU56" s="61" t="s">
        <v>389</v>
      </c>
      <c r="BV56" s="61" t="s">
        <v>389</v>
      </c>
      <c r="BW56" s="61" t="s">
        <v>389</v>
      </c>
      <c r="BX56" s="61" t="s">
        <v>389</v>
      </c>
      <c r="BY56" s="61" t="s">
        <v>389</v>
      </c>
      <c r="BZ56" s="61" t="s">
        <v>389</v>
      </c>
      <c r="CA56" s="61" t="s">
        <v>389</v>
      </c>
      <c r="CB56" s="61" t="s">
        <v>389</v>
      </c>
      <c r="CC56" s="61" t="s">
        <v>389</v>
      </c>
      <c r="CD56" s="61" t="s">
        <v>389</v>
      </c>
      <c r="CE56" s="61" t="s">
        <v>389</v>
      </c>
      <c r="CF56" s="61" t="s">
        <v>389</v>
      </c>
      <c r="CG56" s="61" t="s">
        <v>389</v>
      </c>
      <c r="CH56" s="61" t="s">
        <v>389</v>
      </c>
      <c r="CI56" s="61" t="s">
        <v>389</v>
      </c>
      <c r="CJ56" s="61" t="s">
        <v>389</v>
      </c>
      <c r="CK56" s="61" t="s">
        <v>389</v>
      </c>
      <c r="CL56" s="61" t="s">
        <v>389</v>
      </c>
      <c r="CM56" s="61" t="s">
        <v>389</v>
      </c>
      <c r="CN56" s="61" t="s">
        <v>389</v>
      </c>
      <c r="CO56" s="61" t="s">
        <v>389</v>
      </c>
      <c r="CP56" s="61" t="s">
        <v>389</v>
      </c>
      <c r="CQ56" s="61" t="s">
        <v>389</v>
      </c>
      <c r="CR56" s="61" t="s">
        <v>389</v>
      </c>
      <c r="CS56" s="61" t="s">
        <v>389</v>
      </c>
      <c r="CT56" s="61" t="s">
        <v>389</v>
      </c>
      <c r="CU56" s="61" t="s">
        <v>389</v>
      </c>
      <c r="CV56" s="61" t="s">
        <v>389</v>
      </c>
      <c r="CW56" s="61" t="s">
        <v>389</v>
      </c>
      <c r="CX56" s="61" t="s">
        <v>389</v>
      </c>
      <c r="CY56" s="61" t="s">
        <v>389</v>
      </c>
      <c r="CZ56" s="61" t="s">
        <v>389</v>
      </c>
    </row>
    <row r="57" spans="1:104" ht="28.5">
      <c r="A57" s="16" t="s">
        <v>427</v>
      </c>
      <c r="B57" s="9" t="s">
        <v>397</v>
      </c>
      <c r="C57" s="15" t="s">
        <v>398</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428</v>
      </c>
      <c r="B58" s="9" t="s">
        <v>400</v>
      </c>
      <c r="C58" s="15" t="s">
        <v>401</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429</v>
      </c>
      <c r="C59" s="15" t="s">
        <v>430</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431</v>
      </c>
      <c r="B60" s="9" t="s">
        <v>387</v>
      </c>
      <c r="C60" s="15" t="s">
        <v>388</v>
      </c>
      <c r="D60" s="15" t="s">
        <v>58</v>
      </c>
      <c r="E60" s="84" t="s">
        <v>389</v>
      </c>
      <c r="F60" s="61" t="s">
        <v>389</v>
      </c>
      <c r="G60" s="61" t="s">
        <v>389</v>
      </c>
      <c r="H60" s="61" t="s">
        <v>389</v>
      </c>
      <c r="I60" s="61" t="s">
        <v>389</v>
      </c>
      <c r="J60" s="61" t="s">
        <v>389</v>
      </c>
      <c r="K60" s="61" t="s">
        <v>389</v>
      </c>
      <c r="L60" s="61" t="s">
        <v>389</v>
      </c>
      <c r="M60" s="61" t="s">
        <v>389</v>
      </c>
      <c r="N60" s="61" t="s">
        <v>389</v>
      </c>
      <c r="O60" s="61" t="s">
        <v>389</v>
      </c>
      <c r="P60" s="61" t="s">
        <v>389</v>
      </c>
      <c r="Q60" s="61" t="s">
        <v>389</v>
      </c>
      <c r="R60" s="61" t="s">
        <v>389</v>
      </c>
      <c r="S60" s="61" t="s">
        <v>389</v>
      </c>
      <c r="T60" s="61" t="s">
        <v>389</v>
      </c>
      <c r="U60" s="61" t="s">
        <v>389</v>
      </c>
      <c r="V60" s="61" t="s">
        <v>389</v>
      </c>
      <c r="W60" s="61" t="s">
        <v>389</v>
      </c>
      <c r="X60" s="61" t="s">
        <v>389</v>
      </c>
      <c r="Y60" s="61" t="s">
        <v>389</v>
      </c>
      <c r="Z60" s="61" t="s">
        <v>389</v>
      </c>
      <c r="AA60" s="61" t="s">
        <v>389</v>
      </c>
      <c r="AB60" s="61" t="s">
        <v>389</v>
      </c>
      <c r="AC60" s="61" t="s">
        <v>389</v>
      </c>
      <c r="AD60" s="61" t="s">
        <v>389</v>
      </c>
      <c r="AE60" s="61" t="s">
        <v>389</v>
      </c>
      <c r="AF60" s="61" t="s">
        <v>389</v>
      </c>
      <c r="AG60" s="61" t="s">
        <v>389</v>
      </c>
      <c r="AH60" s="61" t="s">
        <v>389</v>
      </c>
      <c r="AI60" s="61" t="s">
        <v>389</v>
      </c>
      <c r="AJ60" s="61" t="s">
        <v>389</v>
      </c>
      <c r="AK60" s="61" t="s">
        <v>389</v>
      </c>
      <c r="AL60" s="61" t="s">
        <v>389</v>
      </c>
      <c r="AM60" s="61" t="s">
        <v>389</v>
      </c>
      <c r="AN60" s="61" t="s">
        <v>389</v>
      </c>
      <c r="AO60" s="61" t="s">
        <v>389</v>
      </c>
      <c r="AP60" s="61" t="s">
        <v>389</v>
      </c>
      <c r="AQ60" s="61" t="s">
        <v>389</v>
      </c>
      <c r="AR60" s="61" t="s">
        <v>389</v>
      </c>
      <c r="AS60" s="61" t="s">
        <v>389</v>
      </c>
      <c r="AT60" s="61" t="s">
        <v>389</v>
      </c>
      <c r="AU60" s="61" t="s">
        <v>389</v>
      </c>
      <c r="AV60" s="61" t="s">
        <v>389</v>
      </c>
      <c r="AW60" s="61" t="s">
        <v>389</v>
      </c>
      <c r="AX60" s="61" t="s">
        <v>389</v>
      </c>
      <c r="AY60" s="61" t="s">
        <v>389</v>
      </c>
      <c r="AZ60" s="61" t="s">
        <v>389</v>
      </c>
      <c r="BA60" s="61" t="s">
        <v>389</v>
      </c>
      <c r="BB60" s="61" t="s">
        <v>389</v>
      </c>
      <c r="BC60" s="61" t="s">
        <v>389</v>
      </c>
      <c r="BD60" s="61" t="s">
        <v>389</v>
      </c>
      <c r="BE60" s="61" t="s">
        <v>389</v>
      </c>
      <c r="BF60" s="61" t="s">
        <v>389</v>
      </c>
      <c r="BG60" s="61" t="s">
        <v>389</v>
      </c>
      <c r="BH60" s="61" t="s">
        <v>389</v>
      </c>
      <c r="BI60" s="61" t="s">
        <v>389</v>
      </c>
      <c r="BJ60" s="61" t="s">
        <v>389</v>
      </c>
      <c r="BK60" s="61" t="s">
        <v>389</v>
      </c>
      <c r="BL60" s="61" t="s">
        <v>389</v>
      </c>
      <c r="BM60" s="61" t="s">
        <v>389</v>
      </c>
      <c r="BN60" s="61" t="s">
        <v>389</v>
      </c>
      <c r="BO60" s="61" t="s">
        <v>389</v>
      </c>
      <c r="BP60" s="61" t="s">
        <v>389</v>
      </c>
      <c r="BQ60" s="61" t="s">
        <v>389</v>
      </c>
      <c r="BR60" s="61" t="s">
        <v>389</v>
      </c>
      <c r="BS60" s="61" t="s">
        <v>389</v>
      </c>
      <c r="BT60" s="61" t="s">
        <v>389</v>
      </c>
      <c r="BU60" s="61" t="s">
        <v>389</v>
      </c>
      <c r="BV60" s="61" t="s">
        <v>389</v>
      </c>
      <c r="BW60" s="61" t="s">
        <v>389</v>
      </c>
      <c r="BX60" s="61" t="s">
        <v>389</v>
      </c>
      <c r="BY60" s="61" t="s">
        <v>389</v>
      </c>
      <c r="BZ60" s="61" t="s">
        <v>389</v>
      </c>
      <c r="CA60" s="61" t="s">
        <v>389</v>
      </c>
      <c r="CB60" s="61" t="s">
        <v>389</v>
      </c>
      <c r="CC60" s="61" t="s">
        <v>389</v>
      </c>
      <c r="CD60" s="61" t="s">
        <v>389</v>
      </c>
      <c r="CE60" s="61" t="s">
        <v>389</v>
      </c>
      <c r="CF60" s="61" t="s">
        <v>389</v>
      </c>
      <c r="CG60" s="61" t="s">
        <v>389</v>
      </c>
      <c r="CH60" s="61" t="s">
        <v>389</v>
      </c>
      <c r="CI60" s="61" t="s">
        <v>389</v>
      </c>
      <c r="CJ60" s="61" t="s">
        <v>389</v>
      </c>
      <c r="CK60" s="61" t="s">
        <v>389</v>
      </c>
      <c r="CL60" s="61" t="s">
        <v>389</v>
      </c>
      <c r="CM60" s="61" t="s">
        <v>389</v>
      </c>
      <c r="CN60" s="61" t="s">
        <v>389</v>
      </c>
      <c r="CO60" s="61" t="s">
        <v>389</v>
      </c>
      <c r="CP60" s="61" t="s">
        <v>389</v>
      </c>
      <c r="CQ60" s="61" t="s">
        <v>389</v>
      </c>
      <c r="CR60" s="61" t="s">
        <v>389</v>
      </c>
      <c r="CS60" s="61" t="s">
        <v>389</v>
      </c>
      <c r="CT60" s="61" t="s">
        <v>389</v>
      </c>
      <c r="CU60" s="61" t="s">
        <v>389</v>
      </c>
      <c r="CV60" s="61" t="s">
        <v>389</v>
      </c>
      <c r="CW60" s="61" t="s">
        <v>389</v>
      </c>
      <c r="CX60" s="61" t="s">
        <v>389</v>
      </c>
      <c r="CY60" s="61" t="s">
        <v>389</v>
      </c>
      <c r="CZ60" s="61" t="s">
        <v>389</v>
      </c>
    </row>
    <row r="61" spans="1:104">
      <c r="A61" s="16" t="s">
        <v>432</v>
      </c>
      <c r="B61" s="9" t="s">
        <v>391</v>
      </c>
      <c r="C61" s="15" t="s">
        <v>388</v>
      </c>
      <c r="D61" s="15" t="s">
        <v>58</v>
      </c>
      <c r="E61" s="84" t="s">
        <v>389</v>
      </c>
      <c r="F61" s="61" t="s">
        <v>389</v>
      </c>
      <c r="G61" s="61" t="s">
        <v>389</v>
      </c>
      <c r="H61" s="61" t="s">
        <v>389</v>
      </c>
      <c r="I61" s="61" t="s">
        <v>389</v>
      </c>
      <c r="J61" s="61" t="s">
        <v>389</v>
      </c>
      <c r="K61" s="61" t="s">
        <v>389</v>
      </c>
      <c r="L61" s="61" t="s">
        <v>389</v>
      </c>
      <c r="M61" s="61" t="s">
        <v>389</v>
      </c>
      <c r="N61" s="61" t="s">
        <v>389</v>
      </c>
      <c r="O61" s="61" t="s">
        <v>389</v>
      </c>
      <c r="P61" s="61" t="s">
        <v>389</v>
      </c>
      <c r="Q61" s="61" t="s">
        <v>389</v>
      </c>
      <c r="R61" s="61" t="s">
        <v>389</v>
      </c>
      <c r="S61" s="61" t="s">
        <v>389</v>
      </c>
      <c r="T61" s="61" t="s">
        <v>389</v>
      </c>
      <c r="U61" s="61" t="s">
        <v>389</v>
      </c>
      <c r="V61" s="61" t="s">
        <v>389</v>
      </c>
      <c r="W61" s="61" t="s">
        <v>389</v>
      </c>
      <c r="X61" s="61" t="s">
        <v>389</v>
      </c>
      <c r="Y61" s="61" t="s">
        <v>389</v>
      </c>
      <c r="Z61" s="61" t="s">
        <v>389</v>
      </c>
      <c r="AA61" s="61" t="s">
        <v>389</v>
      </c>
      <c r="AB61" s="61" t="s">
        <v>389</v>
      </c>
      <c r="AC61" s="61" t="s">
        <v>389</v>
      </c>
      <c r="AD61" s="61" t="s">
        <v>389</v>
      </c>
      <c r="AE61" s="61" t="s">
        <v>389</v>
      </c>
      <c r="AF61" s="61" t="s">
        <v>389</v>
      </c>
      <c r="AG61" s="61" t="s">
        <v>389</v>
      </c>
      <c r="AH61" s="61" t="s">
        <v>389</v>
      </c>
      <c r="AI61" s="61" t="s">
        <v>389</v>
      </c>
      <c r="AJ61" s="61" t="s">
        <v>389</v>
      </c>
      <c r="AK61" s="61" t="s">
        <v>389</v>
      </c>
      <c r="AL61" s="61" t="s">
        <v>389</v>
      </c>
      <c r="AM61" s="61" t="s">
        <v>389</v>
      </c>
      <c r="AN61" s="61" t="s">
        <v>389</v>
      </c>
      <c r="AO61" s="61" t="s">
        <v>389</v>
      </c>
      <c r="AP61" s="61" t="s">
        <v>389</v>
      </c>
      <c r="AQ61" s="61" t="s">
        <v>389</v>
      </c>
      <c r="AR61" s="61" t="s">
        <v>389</v>
      </c>
      <c r="AS61" s="61" t="s">
        <v>389</v>
      </c>
      <c r="AT61" s="61" t="s">
        <v>389</v>
      </c>
      <c r="AU61" s="61" t="s">
        <v>389</v>
      </c>
      <c r="AV61" s="61" t="s">
        <v>389</v>
      </c>
      <c r="AW61" s="61" t="s">
        <v>389</v>
      </c>
      <c r="AX61" s="61" t="s">
        <v>389</v>
      </c>
      <c r="AY61" s="61" t="s">
        <v>389</v>
      </c>
      <c r="AZ61" s="61" t="s">
        <v>389</v>
      </c>
      <c r="BA61" s="61" t="s">
        <v>389</v>
      </c>
      <c r="BB61" s="61" t="s">
        <v>389</v>
      </c>
      <c r="BC61" s="61" t="s">
        <v>389</v>
      </c>
      <c r="BD61" s="61" t="s">
        <v>389</v>
      </c>
      <c r="BE61" s="61" t="s">
        <v>389</v>
      </c>
      <c r="BF61" s="61" t="s">
        <v>389</v>
      </c>
      <c r="BG61" s="61" t="s">
        <v>389</v>
      </c>
      <c r="BH61" s="61" t="s">
        <v>389</v>
      </c>
      <c r="BI61" s="61" t="s">
        <v>389</v>
      </c>
      <c r="BJ61" s="61" t="s">
        <v>389</v>
      </c>
      <c r="BK61" s="61" t="s">
        <v>389</v>
      </c>
      <c r="BL61" s="61" t="s">
        <v>389</v>
      </c>
      <c r="BM61" s="61" t="s">
        <v>389</v>
      </c>
      <c r="BN61" s="61" t="s">
        <v>389</v>
      </c>
      <c r="BO61" s="61" t="s">
        <v>389</v>
      </c>
      <c r="BP61" s="61" t="s">
        <v>389</v>
      </c>
      <c r="BQ61" s="61" t="s">
        <v>389</v>
      </c>
      <c r="BR61" s="61" t="s">
        <v>389</v>
      </c>
      <c r="BS61" s="61" t="s">
        <v>389</v>
      </c>
      <c r="BT61" s="61" t="s">
        <v>389</v>
      </c>
      <c r="BU61" s="61" t="s">
        <v>389</v>
      </c>
      <c r="BV61" s="61" t="s">
        <v>389</v>
      </c>
      <c r="BW61" s="61" t="s">
        <v>389</v>
      </c>
      <c r="BX61" s="61" t="s">
        <v>389</v>
      </c>
      <c r="BY61" s="61" t="s">
        <v>389</v>
      </c>
      <c r="BZ61" s="61" t="s">
        <v>389</v>
      </c>
      <c r="CA61" s="61" t="s">
        <v>389</v>
      </c>
      <c r="CB61" s="61" t="s">
        <v>389</v>
      </c>
      <c r="CC61" s="61" t="s">
        <v>389</v>
      </c>
      <c r="CD61" s="61" t="s">
        <v>389</v>
      </c>
      <c r="CE61" s="61" t="s">
        <v>389</v>
      </c>
      <c r="CF61" s="61" t="s">
        <v>389</v>
      </c>
      <c r="CG61" s="61" t="s">
        <v>389</v>
      </c>
      <c r="CH61" s="61" t="s">
        <v>389</v>
      </c>
      <c r="CI61" s="61" t="s">
        <v>389</v>
      </c>
      <c r="CJ61" s="61" t="s">
        <v>389</v>
      </c>
      <c r="CK61" s="61" t="s">
        <v>389</v>
      </c>
      <c r="CL61" s="61" t="s">
        <v>389</v>
      </c>
      <c r="CM61" s="61" t="s">
        <v>389</v>
      </c>
      <c r="CN61" s="61" t="s">
        <v>389</v>
      </c>
      <c r="CO61" s="61" t="s">
        <v>389</v>
      </c>
      <c r="CP61" s="61" t="s">
        <v>389</v>
      </c>
      <c r="CQ61" s="61" t="s">
        <v>389</v>
      </c>
      <c r="CR61" s="61" t="s">
        <v>389</v>
      </c>
      <c r="CS61" s="61" t="s">
        <v>389</v>
      </c>
      <c r="CT61" s="61" t="s">
        <v>389</v>
      </c>
      <c r="CU61" s="61" t="s">
        <v>389</v>
      </c>
      <c r="CV61" s="61" t="s">
        <v>389</v>
      </c>
      <c r="CW61" s="61" t="s">
        <v>389</v>
      </c>
      <c r="CX61" s="61" t="s">
        <v>389</v>
      </c>
      <c r="CY61" s="61" t="s">
        <v>389</v>
      </c>
      <c r="CZ61" s="61" t="s">
        <v>389</v>
      </c>
    </row>
    <row r="62" spans="1:104">
      <c r="A62" s="16" t="s">
        <v>433</v>
      </c>
      <c r="B62" s="9" t="s">
        <v>393</v>
      </c>
      <c r="C62" s="15" t="s">
        <v>388</v>
      </c>
      <c r="D62" s="15" t="s">
        <v>58</v>
      </c>
      <c r="E62" s="84" t="s">
        <v>389</v>
      </c>
      <c r="F62" s="61" t="s">
        <v>389</v>
      </c>
      <c r="G62" s="61" t="s">
        <v>389</v>
      </c>
      <c r="H62" s="61" t="s">
        <v>389</v>
      </c>
      <c r="I62" s="61" t="s">
        <v>389</v>
      </c>
      <c r="J62" s="61" t="s">
        <v>389</v>
      </c>
      <c r="K62" s="61" t="s">
        <v>389</v>
      </c>
      <c r="L62" s="61" t="s">
        <v>389</v>
      </c>
      <c r="M62" s="61" t="s">
        <v>389</v>
      </c>
      <c r="N62" s="61" t="s">
        <v>389</v>
      </c>
      <c r="O62" s="61" t="s">
        <v>389</v>
      </c>
      <c r="P62" s="61" t="s">
        <v>389</v>
      </c>
      <c r="Q62" s="61" t="s">
        <v>389</v>
      </c>
      <c r="R62" s="61" t="s">
        <v>389</v>
      </c>
      <c r="S62" s="61" t="s">
        <v>389</v>
      </c>
      <c r="T62" s="61" t="s">
        <v>389</v>
      </c>
      <c r="U62" s="61" t="s">
        <v>389</v>
      </c>
      <c r="V62" s="61" t="s">
        <v>389</v>
      </c>
      <c r="W62" s="61" t="s">
        <v>389</v>
      </c>
      <c r="X62" s="61" t="s">
        <v>389</v>
      </c>
      <c r="Y62" s="61" t="s">
        <v>389</v>
      </c>
      <c r="Z62" s="61" t="s">
        <v>389</v>
      </c>
      <c r="AA62" s="61" t="s">
        <v>389</v>
      </c>
      <c r="AB62" s="61" t="s">
        <v>389</v>
      </c>
      <c r="AC62" s="61" t="s">
        <v>389</v>
      </c>
      <c r="AD62" s="61" t="s">
        <v>389</v>
      </c>
      <c r="AE62" s="61" t="s">
        <v>389</v>
      </c>
      <c r="AF62" s="61" t="s">
        <v>389</v>
      </c>
      <c r="AG62" s="61" t="s">
        <v>389</v>
      </c>
      <c r="AH62" s="61" t="s">
        <v>389</v>
      </c>
      <c r="AI62" s="61" t="s">
        <v>389</v>
      </c>
      <c r="AJ62" s="61" t="s">
        <v>389</v>
      </c>
      <c r="AK62" s="61" t="s">
        <v>389</v>
      </c>
      <c r="AL62" s="61" t="s">
        <v>389</v>
      </c>
      <c r="AM62" s="61" t="s">
        <v>389</v>
      </c>
      <c r="AN62" s="61" t="s">
        <v>389</v>
      </c>
      <c r="AO62" s="61" t="s">
        <v>389</v>
      </c>
      <c r="AP62" s="61" t="s">
        <v>389</v>
      </c>
      <c r="AQ62" s="61" t="s">
        <v>389</v>
      </c>
      <c r="AR62" s="61" t="s">
        <v>389</v>
      </c>
      <c r="AS62" s="61" t="s">
        <v>389</v>
      </c>
      <c r="AT62" s="61" t="s">
        <v>389</v>
      </c>
      <c r="AU62" s="61" t="s">
        <v>389</v>
      </c>
      <c r="AV62" s="61" t="s">
        <v>389</v>
      </c>
      <c r="AW62" s="61" t="s">
        <v>389</v>
      </c>
      <c r="AX62" s="61" t="s">
        <v>389</v>
      </c>
      <c r="AY62" s="61" t="s">
        <v>389</v>
      </c>
      <c r="AZ62" s="61" t="s">
        <v>389</v>
      </c>
      <c r="BA62" s="61" t="s">
        <v>389</v>
      </c>
      <c r="BB62" s="61" t="s">
        <v>389</v>
      </c>
      <c r="BC62" s="61" t="s">
        <v>389</v>
      </c>
      <c r="BD62" s="61" t="s">
        <v>389</v>
      </c>
      <c r="BE62" s="61" t="s">
        <v>389</v>
      </c>
      <c r="BF62" s="61" t="s">
        <v>389</v>
      </c>
      <c r="BG62" s="61" t="s">
        <v>389</v>
      </c>
      <c r="BH62" s="61" t="s">
        <v>389</v>
      </c>
      <c r="BI62" s="61" t="s">
        <v>389</v>
      </c>
      <c r="BJ62" s="61" t="s">
        <v>389</v>
      </c>
      <c r="BK62" s="61" t="s">
        <v>389</v>
      </c>
      <c r="BL62" s="61" t="s">
        <v>389</v>
      </c>
      <c r="BM62" s="61" t="s">
        <v>389</v>
      </c>
      <c r="BN62" s="61" t="s">
        <v>389</v>
      </c>
      <c r="BO62" s="61" t="s">
        <v>389</v>
      </c>
      <c r="BP62" s="61" t="s">
        <v>389</v>
      </c>
      <c r="BQ62" s="61" t="s">
        <v>389</v>
      </c>
      <c r="BR62" s="61" t="s">
        <v>389</v>
      </c>
      <c r="BS62" s="61" t="s">
        <v>389</v>
      </c>
      <c r="BT62" s="61" t="s">
        <v>389</v>
      </c>
      <c r="BU62" s="61" t="s">
        <v>389</v>
      </c>
      <c r="BV62" s="61" t="s">
        <v>389</v>
      </c>
      <c r="BW62" s="61" t="s">
        <v>389</v>
      </c>
      <c r="BX62" s="61" t="s">
        <v>389</v>
      </c>
      <c r="BY62" s="61" t="s">
        <v>389</v>
      </c>
      <c r="BZ62" s="61" t="s">
        <v>389</v>
      </c>
      <c r="CA62" s="61" t="s">
        <v>389</v>
      </c>
      <c r="CB62" s="61" t="s">
        <v>389</v>
      </c>
      <c r="CC62" s="61" t="s">
        <v>389</v>
      </c>
      <c r="CD62" s="61" t="s">
        <v>389</v>
      </c>
      <c r="CE62" s="61" t="s">
        <v>389</v>
      </c>
      <c r="CF62" s="61" t="s">
        <v>389</v>
      </c>
      <c r="CG62" s="61" t="s">
        <v>389</v>
      </c>
      <c r="CH62" s="61" t="s">
        <v>389</v>
      </c>
      <c r="CI62" s="61" t="s">
        <v>389</v>
      </c>
      <c r="CJ62" s="61" t="s">
        <v>389</v>
      </c>
      <c r="CK62" s="61" t="s">
        <v>389</v>
      </c>
      <c r="CL62" s="61" t="s">
        <v>389</v>
      </c>
      <c r="CM62" s="61" t="s">
        <v>389</v>
      </c>
      <c r="CN62" s="61" t="s">
        <v>389</v>
      </c>
      <c r="CO62" s="61" t="s">
        <v>389</v>
      </c>
      <c r="CP62" s="61" t="s">
        <v>389</v>
      </c>
      <c r="CQ62" s="61" t="s">
        <v>389</v>
      </c>
      <c r="CR62" s="61" t="s">
        <v>389</v>
      </c>
      <c r="CS62" s="61" t="s">
        <v>389</v>
      </c>
      <c r="CT62" s="61" t="s">
        <v>389</v>
      </c>
      <c r="CU62" s="61" t="s">
        <v>389</v>
      </c>
      <c r="CV62" s="61" t="s">
        <v>389</v>
      </c>
      <c r="CW62" s="61" t="s">
        <v>389</v>
      </c>
      <c r="CX62" s="61" t="s">
        <v>389</v>
      </c>
      <c r="CY62" s="61" t="s">
        <v>389</v>
      </c>
      <c r="CZ62" s="61" t="s">
        <v>389</v>
      </c>
    </row>
    <row r="63" spans="1:104">
      <c r="A63" s="16" t="s">
        <v>434</v>
      </c>
      <c r="B63" s="9" t="s">
        <v>395</v>
      </c>
      <c r="C63" s="15" t="s">
        <v>388</v>
      </c>
      <c r="D63" s="15" t="s">
        <v>58</v>
      </c>
      <c r="E63" s="84" t="s">
        <v>389</v>
      </c>
      <c r="F63" s="61" t="s">
        <v>389</v>
      </c>
      <c r="G63" s="61" t="s">
        <v>389</v>
      </c>
      <c r="H63" s="61" t="s">
        <v>389</v>
      </c>
      <c r="I63" s="61" t="s">
        <v>389</v>
      </c>
      <c r="J63" s="61" t="s">
        <v>389</v>
      </c>
      <c r="K63" s="61" t="s">
        <v>389</v>
      </c>
      <c r="L63" s="61" t="s">
        <v>389</v>
      </c>
      <c r="M63" s="61" t="s">
        <v>389</v>
      </c>
      <c r="N63" s="61" t="s">
        <v>389</v>
      </c>
      <c r="O63" s="61" t="s">
        <v>389</v>
      </c>
      <c r="P63" s="61" t="s">
        <v>389</v>
      </c>
      <c r="Q63" s="61" t="s">
        <v>389</v>
      </c>
      <c r="R63" s="61" t="s">
        <v>389</v>
      </c>
      <c r="S63" s="61" t="s">
        <v>389</v>
      </c>
      <c r="T63" s="61" t="s">
        <v>389</v>
      </c>
      <c r="U63" s="61" t="s">
        <v>389</v>
      </c>
      <c r="V63" s="61" t="s">
        <v>389</v>
      </c>
      <c r="W63" s="61" t="s">
        <v>389</v>
      </c>
      <c r="X63" s="61" t="s">
        <v>389</v>
      </c>
      <c r="Y63" s="61" t="s">
        <v>389</v>
      </c>
      <c r="Z63" s="61" t="s">
        <v>389</v>
      </c>
      <c r="AA63" s="61" t="s">
        <v>389</v>
      </c>
      <c r="AB63" s="61" t="s">
        <v>389</v>
      </c>
      <c r="AC63" s="61" t="s">
        <v>389</v>
      </c>
      <c r="AD63" s="61" t="s">
        <v>389</v>
      </c>
      <c r="AE63" s="61" t="s">
        <v>389</v>
      </c>
      <c r="AF63" s="61" t="s">
        <v>389</v>
      </c>
      <c r="AG63" s="61" t="s">
        <v>389</v>
      </c>
      <c r="AH63" s="61" t="s">
        <v>389</v>
      </c>
      <c r="AI63" s="61" t="s">
        <v>389</v>
      </c>
      <c r="AJ63" s="61" t="s">
        <v>389</v>
      </c>
      <c r="AK63" s="61" t="s">
        <v>389</v>
      </c>
      <c r="AL63" s="61" t="s">
        <v>389</v>
      </c>
      <c r="AM63" s="61" t="s">
        <v>389</v>
      </c>
      <c r="AN63" s="61" t="s">
        <v>389</v>
      </c>
      <c r="AO63" s="61" t="s">
        <v>389</v>
      </c>
      <c r="AP63" s="61" t="s">
        <v>389</v>
      </c>
      <c r="AQ63" s="61" t="s">
        <v>389</v>
      </c>
      <c r="AR63" s="61" t="s">
        <v>389</v>
      </c>
      <c r="AS63" s="61" t="s">
        <v>389</v>
      </c>
      <c r="AT63" s="61" t="s">
        <v>389</v>
      </c>
      <c r="AU63" s="61" t="s">
        <v>389</v>
      </c>
      <c r="AV63" s="61" t="s">
        <v>389</v>
      </c>
      <c r="AW63" s="61" t="s">
        <v>389</v>
      </c>
      <c r="AX63" s="61" t="s">
        <v>389</v>
      </c>
      <c r="AY63" s="61" t="s">
        <v>389</v>
      </c>
      <c r="AZ63" s="61" t="s">
        <v>389</v>
      </c>
      <c r="BA63" s="61" t="s">
        <v>389</v>
      </c>
      <c r="BB63" s="61" t="s">
        <v>389</v>
      </c>
      <c r="BC63" s="61" t="s">
        <v>389</v>
      </c>
      <c r="BD63" s="61" t="s">
        <v>389</v>
      </c>
      <c r="BE63" s="61" t="s">
        <v>389</v>
      </c>
      <c r="BF63" s="61" t="s">
        <v>389</v>
      </c>
      <c r="BG63" s="61" t="s">
        <v>389</v>
      </c>
      <c r="BH63" s="61" t="s">
        <v>389</v>
      </c>
      <c r="BI63" s="61" t="s">
        <v>389</v>
      </c>
      <c r="BJ63" s="61" t="s">
        <v>389</v>
      </c>
      <c r="BK63" s="61" t="s">
        <v>389</v>
      </c>
      <c r="BL63" s="61" t="s">
        <v>389</v>
      </c>
      <c r="BM63" s="61" t="s">
        <v>389</v>
      </c>
      <c r="BN63" s="61" t="s">
        <v>389</v>
      </c>
      <c r="BO63" s="61" t="s">
        <v>389</v>
      </c>
      <c r="BP63" s="61" t="s">
        <v>389</v>
      </c>
      <c r="BQ63" s="61" t="s">
        <v>389</v>
      </c>
      <c r="BR63" s="61" t="s">
        <v>389</v>
      </c>
      <c r="BS63" s="61" t="s">
        <v>389</v>
      </c>
      <c r="BT63" s="61" t="s">
        <v>389</v>
      </c>
      <c r="BU63" s="61" t="s">
        <v>389</v>
      </c>
      <c r="BV63" s="61" t="s">
        <v>389</v>
      </c>
      <c r="BW63" s="61" t="s">
        <v>389</v>
      </c>
      <c r="BX63" s="61" t="s">
        <v>389</v>
      </c>
      <c r="BY63" s="61" t="s">
        <v>389</v>
      </c>
      <c r="BZ63" s="61" t="s">
        <v>389</v>
      </c>
      <c r="CA63" s="61" t="s">
        <v>389</v>
      </c>
      <c r="CB63" s="61" t="s">
        <v>389</v>
      </c>
      <c r="CC63" s="61" t="s">
        <v>389</v>
      </c>
      <c r="CD63" s="61" t="s">
        <v>389</v>
      </c>
      <c r="CE63" s="61" t="s">
        <v>389</v>
      </c>
      <c r="CF63" s="61" t="s">
        <v>389</v>
      </c>
      <c r="CG63" s="61" t="s">
        <v>389</v>
      </c>
      <c r="CH63" s="61" t="s">
        <v>389</v>
      </c>
      <c r="CI63" s="61" t="s">
        <v>389</v>
      </c>
      <c r="CJ63" s="61" t="s">
        <v>389</v>
      </c>
      <c r="CK63" s="61" t="s">
        <v>389</v>
      </c>
      <c r="CL63" s="61" t="s">
        <v>389</v>
      </c>
      <c r="CM63" s="61" t="s">
        <v>389</v>
      </c>
      <c r="CN63" s="61" t="s">
        <v>389</v>
      </c>
      <c r="CO63" s="61" t="s">
        <v>389</v>
      </c>
      <c r="CP63" s="61" t="s">
        <v>389</v>
      </c>
      <c r="CQ63" s="61" t="s">
        <v>389</v>
      </c>
      <c r="CR63" s="61" t="s">
        <v>389</v>
      </c>
      <c r="CS63" s="61" t="s">
        <v>389</v>
      </c>
      <c r="CT63" s="61" t="s">
        <v>389</v>
      </c>
      <c r="CU63" s="61" t="s">
        <v>389</v>
      </c>
      <c r="CV63" s="61" t="s">
        <v>389</v>
      </c>
      <c r="CW63" s="61" t="s">
        <v>389</v>
      </c>
      <c r="CX63" s="61" t="s">
        <v>389</v>
      </c>
      <c r="CY63" s="61" t="s">
        <v>389</v>
      </c>
      <c r="CZ63" s="61" t="s">
        <v>389</v>
      </c>
    </row>
    <row r="64" spans="1:104" ht="28.5">
      <c r="A64" s="16" t="s">
        <v>435</v>
      </c>
      <c r="B64" s="9" t="s">
        <v>397</v>
      </c>
      <c r="C64" s="15" t="s">
        <v>436</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437</v>
      </c>
      <c r="B65" s="9" t="s">
        <v>400</v>
      </c>
      <c r="C65" s="15" t="s">
        <v>401</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157</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438</v>
      </c>
      <c r="C67" s="15" t="s">
        <v>439</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440</v>
      </c>
      <c r="B68" s="9" t="s">
        <v>387</v>
      </c>
      <c r="C68" s="15" t="s">
        <v>388</v>
      </c>
      <c r="D68" s="15" t="s">
        <v>58</v>
      </c>
      <c r="E68" s="84" t="s">
        <v>389</v>
      </c>
      <c r="F68" s="61" t="s">
        <v>389</v>
      </c>
      <c r="G68" s="61" t="s">
        <v>389</v>
      </c>
      <c r="H68" s="61" t="s">
        <v>389</v>
      </c>
      <c r="I68" s="61" t="s">
        <v>389</v>
      </c>
      <c r="J68" s="61" t="s">
        <v>389</v>
      </c>
      <c r="K68" s="61" t="s">
        <v>389</v>
      </c>
      <c r="L68" s="61" t="s">
        <v>389</v>
      </c>
      <c r="M68" s="61" t="s">
        <v>389</v>
      </c>
      <c r="N68" s="61" t="s">
        <v>389</v>
      </c>
      <c r="O68" s="61" t="s">
        <v>389</v>
      </c>
      <c r="P68" s="61" t="s">
        <v>389</v>
      </c>
      <c r="Q68" s="61" t="s">
        <v>389</v>
      </c>
      <c r="R68" s="61" t="s">
        <v>389</v>
      </c>
      <c r="S68" s="61" t="s">
        <v>389</v>
      </c>
      <c r="T68" s="61" t="s">
        <v>389</v>
      </c>
      <c r="U68" s="61" t="s">
        <v>389</v>
      </c>
      <c r="V68" s="61" t="s">
        <v>389</v>
      </c>
      <c r="W68" s="61" t="s">
        <v>389</v>
      </c>
      <c r="X68" s="61" t="s">
        <v>389</v>
      </c>
      <c r="Y68" s="61" t="s">
        <v>389</v>
      </c>
      <c r="Z68" s="61" t="s">
        <v>389</v>
      </c>
      <c r="AA68" s="61" t="s">
        <v>389</v>
      </c>
      <c r="AB68" s="61" t="s">
        <v>389</v>
      </c>
      <c r="AC68" s="61" t="s">
        <v>389</v>
      </c>
      <c r="AD68" s="61" t="s">
        <v>389</v>
      </c>
      <c r="AE68" s="61" t="s">
        <v>389</v>
      </c>
      <c r="AF68" s="61" t="s">
        <v>389</v>
      </c>
      <c r="AG68" s="61" t="s">
        <v>389</v>
      </c>
      <c r="AH68" s="61" t="s">
        <v>389</v>
      </c>
      <c r="AI68" s="61" t="s">
        <v>389</v>
      </c>
      <c r="AJ68" s="61" t="s">
        <v>389</v>
      </c>
      <c r="AK68" s="61" t="s">
        <v>389</v>
      </c>
      <c r="AL68" s="61" t="s">
        <v>389</v>
      </c>
      <c r="AM68" s="61" t="s">
        <v>389</v>
      </c>
      <c r="AN68" s="61" t="s">
        <v>389</v>
      </c>
      <c r="AO68" s="61" t="s">
        <v>389</v>
      </c>
      <c r="AP68" s="61" t="s">
        <v>389</v>
      </c>
      <c r="AQ68" s="61" t="s">
        <v>389</v>
      </c>
      <c r="AR68" s="61" t="s">
        <v>389</v>
      </c>
      <c r="AS68" s="61" t="s">
        <v>389</v>
      </c>
      <c r="AT68" s="61" t="s">
        <v>389</v>
      </c>
      <c r="AU68" s="61" t="s">
        <v>389</v>
      </c>
      <c r="AV68" s="61" t="s">
        <v>389</v>
      </c>
      <c r="AW68" s="61" t="s">
        <v>389</v>
      </c>
      <c r="AX68" s="61" t="s">
        <v>389</v>
      </c>
      <c r="AY68" s="61" t="s">
        <v>389</v>
      </c>
      <c r="AZ68" s="61" t="s">
        <v>389</v>
      </c>
      <c r="BA68" s="61" t="s">
        <v>389</v>
      </c>
      <c r="BB68" s="61" t="s">
        <v>389</v>
      </c>
      <c r="BC68" s="61" t="s">
        <v>389</v>
      </c>
      <c r="BD68" s="61" t="s">
        <v>389</v>
      </c>
      <c r="BE68" s="61" t="s">
        <v>389</v>
      </c>
      <c r="BF68" s="61" t="s">
        <v>389</v>
      </c>
      <c r="BG68" s="61" t="s">
        <v>389</v>
      </c>
      <c r="BH68" s="61" t="s">
        <v>389</v>
      </c>
      <c r="BI68" s="61" t="s">
        <v>389</v>
      </c>
      <c r="BJ68" s="61" t="s">
        <v>389</v>
      </c>
      <c r="BK68" s="61" t="s">
        <v>389</v>
      </c>
      <c r="BL68" s="61" t="s">
        <v>389</v>
      </c>
      <c r="BM68" s="61" t="s">
        <v>389</v>
      </c>
      <c r="BN68" s="61" t="s">
        <v>389</v>
      </c>
      <c r="BO68" s="61" t="s">
        <v>389</v>
      </c>
      <c r="BP68" s="61" t="s">
        <v>389</v>
      </c>
      <c r="BQ68" s="61" t="s">
        <v>389</v>
      </c>
      <c r="BR68" s="61" t="s">
        <v>389</v>
      </c>
      <c r="BS68" s="61" t="s">
        <v>389</v>
      </c>
      <c r="BT68" s="61" t="s">
        <v>389</v>
      </c>
      <c r="BU68" s="61" t="s">
        <v>389</v>
      </c>
      <c r="BV68" s="61" t="s">
        <v>389</v>
      </c>
      <c r="BW68" s="61" t="s">
        <v>389</v>
      </c>
      <c r="BX68" s="61" t="s">
        <v>389</v>
      </c>
      <c r="BY68" s="61" t="s">
        <v>389</v>
      </c>
      <c r="BZ68" s="61" t="s">
        <v>389</v>
      </c>
      <c r="CA68" s="61" t="s">
        <v>389</v>
      </c>
      <c r="CB68" s="61" t="s">
        <v>389</v>
      </c>
      <c r="CC68" s="61" t="s">
        <v>389</v>
      </c>
      <c r="CD68" s="61" t="s">
        <v>389</v>
      </c>
      <c r="CE68" s="61" t="s">
        <v>389</v>
      </c>
      <c r="CF68" s="61" t="s">
        <v>389</v>
      </c>
      <c r="CG68" s="61" t="s">
        <v>389</v>
      </c>
      <c r="CH68" s="61" t="s">
        <v>389</v>
      </c>
      <c r="CI68" s="61" t="s">
        <v>389</v>
      </c>
      <c r="CJ68" s="61" t="s">
        <v>389</v>
      </c>
      <c r="CK68" s="61" t="s">
        <v>389</v>
      </c>
      <c r="CL68" s="61" t="s">
        <v>389</v>
      </c>
      <c r="CM68" s="61" t="s">
        <v>389</v>
      </c>
      <c r="CN68" s="61" t="s">
        <v>389</v>
      </c>
      <c r="CO68" s="61" t="s">
        <v>389</v>
      </c>
      <c r="CP68" s="61" t="s">
        <v>389</v>
      </c>
      <c r="CQ68" s="61" t="s">
        <v>389</v>
      </c>
      <c r="CR68" s="61" t="s">
        <v>389</v>
      </c>
      <c r="CS68" s="61" t="s">
        <v>389</v>
      </c>
      <c r="CT68" s="61" t="s">
        <v>389</v>
      </c>
      <c r="CU68" s="61" t="s">
        <v>389</v>
      </c>
      <c r="CV68" s="61" t="s">
        <v>389</v>
      </c>
      <c r="CW68" s="61" t="s">
        <v>389</v>
      </c>
      <c r="CX68" s="61" t="s">
        <v>389</v>
      </c>
      <c r="CY68" s="61" t="s">
        <v>389</v>
      </c>
      <c r="CZ68" s="61" t="s">
        <v>389</v>
      </c>
    </row>
    <row r="69" spans="1:104">
      <c r="A69" s="16" t="s">
        <v>441</v>
      </c>
      <c r="B69" s="9" t="s">
        <v>391</v>
      </c>
      <c r="C69" s="15" t="s">
        <v>388</v>
      </c>
      <c r="D69" s="15" t="s">
        <v>58</v>
      </c>
      <c r="E69" s="84" t="s">
        <v>389</v>
      </c>
      <c r="F69" s="61" t="s">
        <v>389</v>
      </c>
      <c r="G69" s="61" t="s">
        <v>389</v>
      </c>
      <c r="H69" s="61" t="s">
        <v>389</v>
      </c>
      <c r="I69" s="61" t="s">
        <v>389</v>
      </c>
      <c r="J69" s="61" t="s">
        <v>389</v>
      </c>
      <c r="K69" s="61" t="s">
        <v>389</v>
      </c>
      <c r="L69" s="61" t="s">
        <v>389</v>
      </c>
      <c r="M69" s="61" t="s">
        <v>389</v>
      </c>
      <c r="N69" s="61" t="s">
        <v>389</v>
      </c>
      <c r="O69" s="61" t="s">
        <v>389</v>
      </c>
      <c r="P69" s="61" t="s">
        <v>389</v>
      </c>
      <c r="Q69" s="61" t="s">
        <v>389</v>
      </c>
      <c r="R69" s="61" t="s">
        <v>389</v>
      </c>
      <c r="S69" s="61" t="s">
        <v>389</v>
      </c>
      <c r="T69" s="61" t="s">
        <v>389</v>
      </c>
      <c r="U69" s="61" t="s">
        <v>389</v>
      </c>
      <c r="V69" s="61" t="s">
        <v>389</v>
      </c>
      <c r="W69" s="61" t="s">
        <v>389</v>
      </c>
      <c r="X69" s="61" t="s">
        <v>389</v>
      </c>
      <c r="Y69" s="61" t="s">
        <v>389</v>
      </c>
      <c r="Z69" s="61" t="s">
        <v>389</v>
      </c>
      <c r="AA69" s="61" t="s">
        <v>389</v>
      </c>
      <c r="AB69" s="61" t="s">
        <v>389</v>
      </c>
      <c r="AC69" s="61" t="s">
        <v>389</v>
      </c>
      <c r="AD69" s="61" t="s">
        <v>389</v>
      </c>
      <c r="AE69" s="61" t="s">
        <v>389</v>
      </c>
      <c r="AF69" s="61" t="s">
        <v>389</v>
      </c>
      <c r="AG69" s="61" t="s">
        <v>389</v>
      </c>
      <c r="AH69" s="61" t="s">
        <v>389</v>
      </c>
      <c r="AI69" s="61" t="s">
        <v>389</v>
      </c>
      <c r="AJ69" s="61" t="s">
        <v>389</v>
      </c>
      <c r="AK69" s="61" t="s">
        <v>389</v>
      </c>
      <c r="AL69" s="61" t="s">
        <v>389</v>
      </c>
      <c r="AM69" s="61" t="s">
        <v>389</v>
      </c>
      <c r="AN69" s="61" t="s">
        <v>389</v>
      </c>
      <c r="AO69" s="61" t="s">
        <v>389</v>
      </c>
      <c r="AP69" s="61" t="s">
        <v>389</v>
      </c>
      <c r="AQ69" s="61" t="s">
        <v>389</v>
      </c>
      <c r="AR69" s="61" t="s">
        <v>389</v>
      </c>
      <c r="AS69" s="61" t="s">
        <v>389</v>
      </c>
      <c r="AT69" s="61" t="s">
        <v>389</v>
      </c>
      <c r="AU69" s="61" t="s">
        <v>389</v>
      </c>
      <c r="AV69" s="61" t="s">
        <v>389</v>
      </c>
      <c r="AW69" s="61" t="s">
        <v>389</v>
      </c>
      <c r="AX69" s="61" t="s">
        <v>389</v>
      </c>
      <c r="AY69" s="61" t="s">
        <v>389</v>
      </c>
      <c r="AZ69" s="61" t="s">
        <v>389</v>
      </c>
      <c r="BA69" s="61" t="s">
        <v>389</v>
      </c>
      <c r="BB69" s="61" t="s">
        <v>389</v>
      </c>
      <c r="BC69" s="61" t="s">
        <v>389</v>
      </c>
      <c r="BD69" s="61" t="s">
        <v>389</v>
      </c>
      <c r="BE69" s="61" t="s">
        <v>389</v>
      </c>
      <c r="BF69" s="61" t="s">
        <v>389</v>
      </c>
      <c r="BG69" s="61" t="s">
        <v>389</v>
      </c>
      <c r="BH69" s="61" t="s">
        <v>389</v>
      </c>
      <c r="BI69" s="61" t="s">
        <v>389</v>
      </c>
      <c r="BJ69" s="61" t="s">
        <v>389</v>
      </c>
      <c r="BK69" s="61" t="s">
        <v>389</v>
      </c>
      <c r="BL69" s="61" t="s">
        <v>389</v>
      </c>
      <c r="BM69" s="61" t="s">
        <v>389</v>
      </c>
      <c r="BN69" s="61" t="s">
        <v>389</v>
      </c>
      <c r="BO69" s="61" t="s">
        <v>389</v>
      </c>
      <c r="BP69" s="61" t="s">
        <v>389</v>
      </c>
      <c r="BQ69" s="61" t="s">
        <v>389</v>
      </c>
      <c r="BR69" s="61" t="s">
        <v>389</v>
      </c>
      <c r="BS69" s="61" t="s">
        <v>389</v>
      </c>
      <c r="BT69" s="61" t="s">
        <v>389</v>
      </c>
      <c r="BU69" s="61" t="s">
        <v>389</v>
      </c>
      <c r="BV69" s="61" t="s">
        <v>389</v>
      </c>
      <c r="BW69" s="61" t="s">
        <v>389</v>
      </c>
      <c r="BX69" s="61" t="s">
        <v>389</v>
      </c>
      <c r="BY69" s="61" t="s">
        <v>389</v>
      </c>
      <c r="BZ69" s="61" t="s">
        <v>389</v>
      </c>
      <c r="CA69" s="61" t="s">
        <v>389</v>
      </c>
      <c r="CB69" s="61" t="s">
        <v>389</v>
      </c>
      <c r="CC69" s="61" t="s">
        <v>389</v>
      </c>
      <c r="CD69" s="61" t="s">
        <v>389</v>
      </c>
      <c r="CE69" s="61" t="s">
        <v>389</v>
      </c>
      <c r="CF69" s="61" t="s">
        <v>389</v>
      </c>
      <c r="CG69" s="61" t="s">
        <v>389</v>
      </c>
      <c r="CH69" s="61" t="s">
        <v>389</v>
      </c>
      <c r="CI69" s="61" t="s">
        <v>389</v>
      </c>
      <c r="CJ69" s="61" t="s">
        <v>389</v>
      </c>
      <c r="CK69" s="61" t="s">
        <v>389</v>
      </c>
      <c r="CL69" s="61" t="s">
        <v>389</v>
      </c>
      <c r="CM69" s="61" t="s">
        <v>389</v>
      </c>
      <c r="CN69" s="61" t="s">
        <v>389</v>
      </c>
      <c r="CO69" s="61" t="s">
        <v>389</v>
      </c>
      <c r="CP69" s="61" t="s">
        <v>389</v>
      </c>
      <c r="CQ69" s="61" t="s">
        <v>389</v>
      </c>
      <c r="CR69" s="61" t="s">
        <v>389</v>
      </c>
      <c r="CS69" s="61" t="s">
        <v>389</v>
      </c>
      <c r="CT69" s="61" t="s">
        <v>389</v>
      </c>
      <c r="CU69" s="61" t="s">
        <v>389</v>
      </c>
      <c r="CV69" s="61" t="s">
        <v>389</v>
      </c>
      <c r="CW69" s="61" t="s">
        <v>389</v>
      </c>
      <c r="CX69" s="61" t="s">
        <v>389</v>
      </c>
      <c r="CY69" s="61" t="s">
        <v>389</v>
      </c>
      <c r="CZ69" s="61" t="s">
        <v>389</v>
      </c>
    </row>
    <row r="70" spans="1:104">
      <c r="A70" s="16" t="s">
        <v>442</v>
      </c>
      <c r="B70" s="9" t="s">
        <v>393</v>
      </c>
      <c r="C70" s="15" t="s">
        <v>388</v>
      </c>
      <c r="D70" s="15" t="s">
        <v>58</v>
      </c>
      <c r="E70" s="84" t="s">
        <v>389</v>
      </c>
      <c r="F70" s="61" t="s">
        <v>389</v>
      </c>
      <c r="G70" s="61" t="s">
        <v>389</v>
      </c>
      <c r="H70" s="61" t="s">
        <v>389</v>
      </c>
      <c r="I70" s="61" t="s">
        <v>389</v>
      </c>
      <c r="J70" s="61" t="s">
        <v>389</v>
      </c>
      <c r="K70" s="61" t="s">
        <v>389</v>
      </c>
      <c r="L70" s="61" t="s">
        <v>389</v>
      </c>
      <c r="M70" s="61" t="s">
        <v>389</v>
      </c>
      <c r="N70" s="61" t="s">
        <v>389</v>
      </c>
      <c r="O70" s="61" t="s">
        <v>389</v>
      </c>
      <c r="P70" s="61" t="s">
        <v>389</v>
      </c>
      <c r="Q70" s="61" t="s">
        <v>389</v>
      </c>
      <c r="R70" s="61" t="s">
        <v>389</v>
      </c>
      <c r="S70" s="61" t="s">
        <v>389</v>
      </c>
      <c r="T70" s="61" t="s">
        <v>389</v>
      </c>
      <c r="U70" s="61" t="s">
        <v>389</v>
      </c>
      <c r="V70" s="61" t="s">
        <v>389</v>
      </c>
      <c r="W70" s="61" t="s">
        <v>389</v>
      </c>
      <c r="X70" s="61" t="s">
        <v>389</v>
      </c>
      <c r="Y70" s="61" t="s">
        <v>389</v>
      </c>
      <c r="Z70" s="61" t="s">
        <v>389</v>
      </c>
      <c r="AA70" s="61" t="s">
        <v>389</v>
      </c>
      <c r="AB70" s="61" t="s">
        <v>389</v>
      </c>
      <c r="AC70" s="61" t="s">
        <v>389</v>
      </c>
      <c r="AD70" s="61" t="s">
        <v>389</v>
      </c>
      <c r="AE70" s="61" t="s">
        <v>389</v>
      </c>
      <c r="AF70" s="61" t="s">
        <v>389</v>
      </c>
      <c r="AG70" s="61" t="s">
        <v>389</v>
      </c>
      <c r="AH70" s="61" t="s">
        <v>389</v>
      </c>
      <c r="AI70" s="61" t="s">
        <v>389</v>
      </c>
      <c r="AJ70" s="61" t="s">
        <v>389</v>
      </c>
      <c r="AK70" s="61" t="s">
        <v>389</v>
      </c>
      <c r="AL70" s="61" t="s">
        <v>389</v>
      </c>
      <c r="AM70" s="61" t="s">
        <v>389</v>
      </c>
      <c r="AN70" s="61" t="s">
        <v>389</v>
      </c>
      <c r="AO70" s="61" t="s">
        <v>389</v>
      </c>
      <c r="AP70" s="61" t="s">
        <v>389</v>
      </c>
      <c r="AQ70" s="61" t="s">
        <v>389</v>
      </c>
      <c r="AR70" s="61" t="s">
        <v>389</v>
      </c>
      <c r="AS70" s="61" t="s">
        <v>389</v>
      </c>
      <c r="AT70" s="61" t="s">
        <v>389</v>
      </c>
      <c r="AU70" s="61" t="s">
        <v>389</v>
      </c>
      <c r="AV70" s="61" t="s">
        <v>389</v>
      </c>
      <c r="AW70" s="61" t="s">
        <v>389</v>
      </c>
      <c r="AX70" s="61" t="s">
        <v>389</v>
      </c>
      <c r="AY70" s="61" t="s">
        <v>389</v>
      </c>
      <c r="AZ70" s="61" t="s">
        <v>389</v>
      </c>
      <c r="BA70" s="61" t="s">
        <v>389</v>
      </c>
      <c r="BB70" s="61" t="s">
        <v>389</v>
      </c>
      <c r="BC70" s="61" t="s">
        <v>389</v>
      </c>
      <c r="BD70" s="61" t="s">
        <v>389</v>
      </c>
      <c r="BE70" s="61" t="s">
        <v>389</v>
      </c>
      <c r="BF70" s="61" t="s">
        <v>389</v>
      </c>
      <c r="BG70" s="61" t="s">
        <v>389</v>
      </c>
      <c r="BH70" s="61" t="s">
        <v>389</v>
      </c>
      <c r="BI70" s="61" t="s">
        <v>389</v>
      </c>
      <c r="BJ70" s="61" t="s">
        <v>389</v>
      </c>
      <c r="BK70" s="61" t="s">
        <v>389</v>
      </c>
      <c r="BL70" s="61" t="s">
        <v>389</v>
      </c>
      <c r="BM70" s="61" t="s">
        <v>389</v>
      </c>
      <c r="BN70" s="61" t="s">
        <v>389</v>
      </c>
      <c r="BO70" s="61" t="s">
        <v>389</v>
      </c>
      <c r="BP70" s="61" t="s">
        <v>389</v>
      </c>
      <c r="BQ70" s="61" t="s">
        <v>389</v>
      </c>
      <c r="BR70" s="61" t="s">
        <v>389</v>
      </c>
      <c r="BS70" s="61" t="s">
        <v>389</v>
      </c>
      <c r="BT70" s="61" t="s">
        <v>389</v>
      </c>
      <c r="BU70" s="61" t="s">
        <v>389</v>
      </c>
      <c r="BV70" s="61" t="s">
        <v>389</v>
      </c>
      <c r="BW70" s="61" t="s">
        <v>389</v>
      </c>
      <c r="BX70" s="61" t="s">
        <v>389</v>
      </c>
      <c r="BY70" s="61" t="s">
        <v>389</v>
      </c>
      <c r="BZ70" s="61" t="s">
        <v>389</v>
      </c>
      <c r="CA70" s="61" t="s">
        <v>389</v>
      </c>
      <c r="CB70" s="61" t="s">
        <v>389</v>
      </c>
      <c r="CC70" s="61" t="s">
        <v>389</v>
      </c>
      <c r="CD70" s="61" t="s">
        <v>389</v>
      </c>
      <c r="CE70" s="61" t="s">
        <v>389</v>
      </c>
      <c r="CF70" s="61" t="s">
        <v>389</v>
      </c>
      <c r="CG70" s="61" t="s">
        <v>389</v>
      </c>
      <c r="CH70" s="61" t="s">
        <v>389</v>
      </c>
      <c r="CI70" s="61" t="s">
        <v>389</v>
      </c>
      <c r="CJ70" s="61" t="s">
        <v>389</v>
      </c>
      <c r="CK70" s="61" t="s">
        <v>389</v>
      </c>
      <c r="CL70" s="61" t="s">
        <v>389</v>
      </c>
      <c r="CM70" s="61" t="s">
        <v>389</v>
      </c>
      <c r="CN70" s="61" t="s">
        <v>389</v>
      </c>
      <c r="CO70" s="61" t="s">
        <v>389</v>
      </c>
      <c r="CP70" s="61" t="s">
        <v>389</v>
      </c>
      <c r="CQ70" s="61" t="s">
        <v>389</v>
      </c>
      <c r="CR70" s="61" t="s">
        <v>389</v>
      </c>
      <c r="CS70" s="61" t="s">
        <v>389</v>
      </c>
      <c r="CT70" s="61" t="s">
        <v>389</v>
      </c>
      <c r="CU70" s="61" t="s">
        <v>389</v>
      </c>
      <c r="CV70" s="61" t="s">
        <v>389</v>
      </c>
      <c r="CW70" s="61" t="s">
        <v>389</v>
      </c>
      <c r="CX70" s="61" t="s">
        <v>389</v>
      </c>
      <c r="CY70" s="61" t="s">
        <v>389</v>
      </c>
      <c r="CZ70" s="61" t="s">
        <v>389</v>
      </c>
    </row>
    <row r="71" spans="1:104">
      <c r="A71" s="16" t="s">
        <v>443</v>
      </c>
      <c r="B71" s="9" t="s">
        <v>395</v>
      </c>
      <c r="C71" s="15" t="s">
        <v>388</v>
      </c>
      <c r="D71" s="15" t="s">
        <v>58</v>
      </c>
      <c r="E71" s="84" t="s">
        <v>389</v>
      </c>
      <c r="F71" s="61" t="s">
        <v>389</v>
      </c>
      <c r="G71" s="61" t="s">
        <v>389</v>
      </c>
      <c r="H71" s="61" t="s">
        <v>389</v>
      </c>
      <c r="I71" s="61" t="s">
        <v>389</v>
      </c>
      <c r="J71" s="61" t="s">
        <v>389</v>
      </c>
      <c r="K71" s="61" t="s">
        <v>389</v>
      </c>
      <c r="L71" s="61" t="s">
        <v>389</v>
      </c>
      <c r="M71" s="61" t="s">
        <v>389</v>
      </c>
      <c r="N71" s="61" t="s">
        <v>389</v>
      </c>
      <c r="O71" s="61" t="s">
        <v>389</v>
      </c>
      <c r="P71" s="61" t="s">
        <v>389</v>
      </c>
      <c r="Q71" s="61" t="s">
        <v>389</v>
      </c>
      <c r="R71" s="61" t="s">
        <v>389</v>
      </c>
      <c r="S71" s="61" t="s">
        <v>389</v>
      </c>
      <c r="T71" s="61" t="s">
        <v>389</v>
      </c>
      <c r="U71" s="61" t="s">
        <v>389</v>
      </c>
      <c r="V71" s="61" t="s">
        <v>389</v>
      </c>
      <c r="W71" s="61" t="s">
        <v>389</v>
      </c>
      <c r="X71" s="61" t="s">
        <v>389</v>
      </c>
      <c r="Y71" s="61" t="s">
        <v>389</v>
      </c>
      <c r="Z71" s="61" t="s">
        <v>389</v>
      </c>
      <c r="AA71" s="61" t="s">
        <v>389</v>
      </c>
      <c r="AB71" s="61" t="s">
        <v>389</v>
      </c>
      <c r="AC71" s="61" t="s">
        <v>389</v>
      </c>
      <c r="AD71" s="61" t="s">
        <v>389</v>
      </c>
      <c r="AE71" s="61" t="s">
        <v>389</v>
      </c>
      <c r="AF71" s="61" t="s">
        <v>389</v>
      </c>
      <c r="AG71" s="61" t="s">
        <v>389</v>
      </c>
      <c r="AH71" s="61" t="s">
        <v>389</v>
      </c>
      <c r="AI71" s="61" t="s">
        <v>389</v>
      </c>
      <c r="AJ71" s="61" t="s">
        <v>389</v>
      </c>
      <c r="AK71" s="61" t="s">
        <v>389</v>
      </c>
      <c r="AL71" s="61" t="s">
        <v>389</v>
      </c>
      <c r="AM71" s="61" t="s">
        <v>389</v>
      </c>
      <c r="AN71" s="61" t="s">
        <v>389</v>
      </c>
      <c r="AO71" s="61" t="s">
        <v>389</v>
      </c>
      <c r="AP71" s="61" t="s">
        <v>389</v>
      </c>
      <c r="AQ71" s="61" t="s">
        <v>389</v>
      </c>
      <c r="AR71" s="61" t="s">
        <v>389</v>
      </c>
      <c r="AS71" s="61" t="s">
        <v>389</v>
      </c>
      <c r="AT71" s="61" t="s">
        <v>389</v>
      </c>
      <c r="AU71" s="61" t="s">
        <v>389</v>
      </c>
      <c r="AV71" s="61" t="s">
        <v>389</v>
      </c>
      <c r="AW71" s="61" t="s">
        <v>389</v>
      </c>
      <c r="AX71" s="61" t="s">
        <v>389</v>
      </c>
      <c r="AY71" s="61" t="s">
        <v>389</v>
      </c>
      <c r="AZ71" s="61" t="s">
        <v>389</v>
      </c>
      <c r="BA71" s="61" t="s">
        <v>389</v>
      </c>
      <c r="BB71" s="61" t="s">
        <v>389</v>
      </c>
      <c r="BC71" s="61" t="s">
        <v>389</v>
      </c>
      <c r="BD71" s="61" t="s">
        <v>389</v>
      </c>
      <c r="BE71" s="61" t="s">
        <v>389</v>
      </c>
      <c r="BF71" s="61" t="s">
        <v>389</v>
      </c>
      <c r="BG71" s="61" t="s">
        <v>389</v>
      </c>
      <c r="BH71" s="61" t="s">
        <v>389</v>
      </c>
      <c r="BI71" s="61" t="s">
        <v>389</v>
      </c>
      <c r="BJ71" s="61" t="s">
        <v>389</v>
      </c>
      <c r="BK71" s="61" t="s">
        <v>389</v>
      </c>
      <c r="BL71" s="61" t="s">
        <v>389</v>
      </c>
      <c r="BM71" s="61" t="s">
        <v>389</v>
      </c>
      <c r="BN71" s="61" t="s">
        <v>389</v>
      </c>
      <c r="BO71" s="61" t="s">
        <v>389</v>
      </c>
      <c r="BP71" s="61" t="s">
        <v>389</v>
      </c>
      <c r="BQ71" s="61" t="s">
        <v>389</v>
      </c>
      <c r="BR71" s="61" t="s">
        <v>389</v>
      </c>
      <c r="BS71" s="61" t="s">
        <v>389</v>
      </c>
      <c r="BT71" s="61" t="s">
        <v>389</v>
      </c>
      <c r="BU71" s="61" t="s">
        <v>389</v>
      </c>
      <c r="BV71" s="61" t="s">
        <v>389</v>
      </c>
      <c r="BW71" s="61" t="s">
        <v>389</v>
      </c>
      <c r="BX71" s="61" t="s">
        <v>389</v>
      </c>
      <c r="BY71" s="61" t="s">
        <v>389</v>
      </c>
      <c r="BZ71" s="61" t="s">
        <v>389</v>
      </c>
      <c r="CA71" s="61" t="s">
        <v>389</v>
      </c>
      <c r="CB71" s="61" t="s">
        <v>389</v>
      </c>
      <c r="CC71" s="61" t="s">
        <v>389</v>
      </c>
      <c r="CD71" s="61" t="s">
        <v>389</v>
      </c>
      <c r="CE71" s="61" t="s">
        <v>389</v>
      </c>
      <c r="CF71" s="61" t="s">
        <v>389</v>
      </c>
      <c r="CG71" s="61" t="s">
        <v>389</v>
      </c>
      <c r="CH71" s="61" t="s">
        <v>389</v>
      </c>
      <c r="CI71" s="61" t="s">
        <v>389</v>
      </c>
      <c r="CJ71" s="61" t="s">
        <v>389</v>
      </c>
      <c r="CK71" s="61" t="s">
        <v>389</v>
      </c>
      <c r="CL71" s="61" t="s">
        <v>389</v>
      </c>
      <c r="CM71" s="61" t="s">
        <v>389</v>
      </c>
      <c r="CN71" s="61" t="s">
        <v>389</v>
      </c>
      <c r="CO71" s="61" t="s">
        <v>389</v>
      </c>
      <c r="CP71" s="61" t="s">
        <v>389</v>
      </c>
      <c r="CQ71" s="61" t="s">
        <v>389</v>
      </c>
      <c r="CR71" s="61" t="s">
        <v>389</v>
      </c>
      <c r="CS71" s="61" t="s">
        <v>389</v>
      </c>
      <c r="CT71" s="61" t="s">
        <v>389</v>
      </c>
      <c r="CU71" s="61" t="s">
        <v>389</v>
      </c>
      <c r="CV71" s="61" t="s">
        <v>389</v>
      </c>
      <c r="CW71" s="61" t="s">
        <v>389</v>
      </c>
      <c r="CX71" s="61" t="s">
        <v>389</v>
      </c>
      <c r="CY71" s="61" t="s">
        <v>389</v>
      </c>
      <c r="CZ71" s="61" t="s">
        <v>389</v>
      </c>
    </row>
    <row r="72" spans="1:104" ht="28.5">
      <c r="A72" s="16" t="s">
        <v>444</v>
      </c>
      <c r="B72" s="9" t="s">
        <v>397</v>
      </c>
      <c r="C72" s="15" t="s">
        <v>398</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445</v>
      </c>
      <c r="B73" s="9" t="s">
        <v>400</v>
      </c>
      <c r="C73" s="15" t="s">
        <v>446</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DHCSDOC-1797567310-10136</_dlc_DocId>
    <_dlc_DocIdUrl xmlns="69bc34b3-1921-46c7-8c7a-d18363374b4b">
      <Url>http://dhcsgovstaging:88/_layouts/15/DocIdRedir.aspx?ID=DHCSDOC-1797567310-10136</Url>
      <Description>DHCSDOC-1797567310-10136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EA53F63-344A-4C78-AC5A-AD3929232CEE}"/>
</file>

<file path=customXml/itemProps2.xml><?xml version="1.0" encoding="utf-8"?>
<ds:datastoreItem xmlns:ds="http://schemas.openxmlformats.org/officeDocument/2006/customXml" ds:itemID="{D3D8E59B-BF42-402C-8054-ADAE42B327B5}"/>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7FE3C14D-DF4A-42AF-97A6-234BD65C736E}"/>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2024-MHP-Network-Adequacy-and-Access-Assurances-Report-Tehama-Yolo</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2025-09-12T22:04:51Z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2a95cd06-19a5-4712-877f-7c7796952dc7</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