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codeName="ThisWorkbook" defaultThemeVersion="166925"/>
  <mc:AlternateContent xmlns:mc="http://schemas.openxmlformats.org/markup-compatibility/2006">
    <mc:Choice Requires="x15">
      <x15ac:absPath xmlns:x15ac="http://schemas.microsoft.com/office/spreadsheetml/2010/11/ac" url="https://cadhcs.sharepoint.com/sites/mcbhd-nams/Network Adequacy Annual Certification Submissions/FY 2024-25/1. CMS Report/NAAAR Package/"/>
    </mc:Choice>
  </mc:AlternateContent>
  <xr:revisionPtr revIDLastSave="1042" documentId="8_{8751ED84-E062-43FD-8100-F3F4D03A1AE5}" xr6:coauthVersionLast="47" xr6:coauthVersionMax="47" xr10:uidLastSave="{4416C4CC-471C-4C6F-A1F3-3DA3CC978995}"/>
  <workbookProtection workbookAlgorithmName="SHA-512" workbookHashValue="259zWZjvczABp/hMhJdYFpEE4JG5YxMbJtR5Cz4IqMJ6KsjtfOo1CxdiLchtH+ab8QxsUokNASaxUpeDBlg2Sg==" workbookSaltValue="6l2gnu0RF1Q7Ph6TKVq6Bw==" workbookSpinCount="100000" lockStructure="1"/>
  <bookViews>
    <workbookView xWindow="28680" yWindow="1620" windowWidth="29040" windowHeight="15720" tabRatio="719" firstSheet="9" activeTab="2"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I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I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I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I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I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I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I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I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I11" i="58"/>
  <c r="H11" i="58"/>
  <c r="G11" i="58"/>
  <c r="F11" i="58"/>
  <c r="E11" i="58"/>
  <c r="FE22" i="14" l="1"/>
  <c r="FF22" i="14"/>
  <c r="FG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CC25" i="14" s="1"/>
  <c r="BK11" i="14"/>
  <c r="CL24" i="14" s="1"/>
  <c r="BK10" i="14"/>
  <c r="CC23" i="14" s="1"/>
  <c r="BK9" i="14"/>
  <c r="BM22" i="14" s="1"/>
  <c r="BK8" i="14"/>
  <c r="BT21" i="14" s="1"/>
  <c r="BK7" i="14"/>
  <c r="DY20" i="14" s="1"/>
  <c r="BK6" i="14"/>
  <c r="EP19" i="14" s="1"/>
  <c r="BK5" i="14"/>
  <c r="EE18" i="14" s="1"/>
  <c r="BK4" i="14"/>
  <c r="DS17" i="14" s="1"/>
  <c r="BK3" i="14"/>
  <c r="DK16" i="14" s="1"/>
  <c r="FD22" i="14" l="1"/>
  <c r="FB22" i="14"/>
  <c r="FA22" i="14"/>
  <c r="ED22" i="14"/>
  <c r="EC22" i="14"/>
  <c r="DT22" i="14"/>
  <c r="CW22" i="14"/>
  <c r="CO22" i="14"/>
  <c r="DU22" i="14"/>
  <c r="DN22" i="14"/>
  <c r="CZ22" i="14"/>
  <c r="CY22" i="14"/>
  <c r="CU22" i="14"/>
  <c r="CM22" i="14"/>
  <c r="DY22" i="14"/>
  <c r="DX22" i="14"/>
  <c r="DW22" i="14"/>
  <c r="DV22" i="14"/>
  <c r="CX22" i="14"/>
  <c r="CV22" i="14"/>
  <c r="CG22" i="14"/>
  <c r="CF22" i="14"/>
  <c r="EZ22" i="14"/>
  <c r="CL22" i="14"/>
  <c r="EI22" i="14"/>
  <c r="CK22" i="14"/>
  <c r="EH22" i="14"/>
  <c r="EG22" i="14"/>
  <c r="EF22" i="14"/>
  <c r="CE22" i="14"/>
  <c r="EJ25" i="14"/>
  <c r="CR25" i="14"/>
  <c r="EI25" i="14"/>
  <c r="FF25" i="14"/>
  <c r="FE25" i="14"/>
  <c r="DN25" i="14"/>
  <c r="DM25" i="14"/>
  <c r="CQ25" i="14"/>
  <c r="DY24" i="14"/>
  <c r="EU24" i="14"/>
  <c r="CG24" i="14"/>
  <c r="DC24" i="14"/>
  <c r="BL22" i="14"/>
  <c r="DM22" i="14"/>
  <c r="CD22" i="14"/>
  <c r="CB22" i="14"/>
  <c r="EY22" i="14"/>
  <c r="EW22" i="14"/>
  <c r="DL22" i="14"/>
  <c r="EU22" i="14"/>
  <c r="DK22" i="14"/>
  <c r="CA22" i="14"/>
  <c r="ET22" i="14"/>
  <c r="BZ22" i="14"/>
  <c r="ES22" i="14"/>
  <c r="DI22" i="14"/>
  <c r="BY22" i="14"/>
  <c r="DJ22" i="14"/>
  <c r="EM22" i="14"/>
  <c r="DH22" i="14"/>
  <c r="BX22" i="14"/>
  <c r="EL22" i="14"/>
  <c r="DG22" i="14"/>
  <c r="BW22" i="14"/>
  <c r="EK22" i="14"/>
  <c r="DB22" i="14"/>
  <c r="BV22" i="14"/>
  <c r="EJ22" i="14"/>
  <c r="DA22" i="14"/>
  <c r="BU22" i="14"/>
  <c r="FC22" i="14"/>
  <c r="EE22" i="14"/>
  <c r="DC22" i="14"/>
  <c r="CC22" i="14"/>
  <c r="DS22" i="14"/>
  <c r="BT22" i="14"/>
  <c r="CS22" i="14"/>
  <c r="EP22" i="14"/>
  <c r="DQ22" i="14"/>
  <c r="CR22" i="14"/>
  <c r="BQ22" i="14"/>
  <c r="BV25" i="14"/>
  <c r="EO22" i="14"/>
  <c r="DP22" i="14"/>
  <c r="CQ22" i="14"/>
  <c r="BP22" i="14"/>
  <c r="ER22" i="14"/>
  <c r="CT22" i="14"/>
  <c r="EQ22" i="14"/>
  <c r="DR22" i="14"/>
  <c r="BS22" i="14"/>
  <c r="BU25" i="14"/>
  <c r="EN22" i="14"/>
  <c r="DO22" i="14"/>
  <c r="CP22" i="14"/>
  <c r="BO22" i="14"/>
  <c r="CR23" i="14"/>
  <c r="DX24" i="14"/>
  <c r="FE23" i="14"/>
  <c r="BU23" i="14"/>
  <c r="DL25" i="14"/>
  <c r="BT25" i="14"/>
  <c r="DA24" i="14"/>
  <c r="FD23" i="14"/>
  <c r="EH23" i="14"/>
  <c r="BT23" i="14"/>
  <c r="EG25" i="14"/>
  <c r="BS25" i="14"/>
  <c r="CZ24" i="14"/>
  <c r="DK23" i="14"/>
  <c r="EF25" i="14"/>
  <c r="BR25" i="14"/>
  <c r="CY24" i="14"/>
  <c r="EF23" i="14"/>
  <c r="CN23" i="14"/>
  <c r="FA25" i="14"/>
  <c r="CM25" i="14"/>
  <c r="EP24" i="14"/>
  <c r="FA23" i="14"/>
  <c r="CM23" i="14"/>
  <c r="CL25" i="14"/>
  <c r="CW24" i="14"/>
  <c r="CL23" i="14"/>
  <c r="EC25" i="14"/>
  <c r="DR24" i="14"/>
  <c r="EY23" i="14"/>
  <c r="CK23" i="14"/>
  <c r="EX25" i="14"/>
  <c r="BN25" i="14"/>
  <c r="CU24" i="14"/>
  <c r="DF23" i="14"/>
  <c r="CI25" i="14"/>
  <c r="DP24" i="14"/>
  <c r="EA23" i="14"/>
  <c r="BL121" i="14"/>
  <c r="DD25" i="14"/>
  <c r="CH25" i="14"/>
  <c r="EK24" i="14"/>
  <c r="CS24" i="14"/>
  <c r="BW24" i="14"/>
  <c r="DD23" i="14"/>
  <c r="DY25" i="14"/>
  <c r="CG25" i="14"/>
  <c r="DN24" i="14"/>
  <c r="EU23" i="14"/>
  <c r="CG23" i="14"/>
  <c r="DB25" i="14"/>
  <c r="EI24" i="14"/>
  <c r="DX23" i="14"/>
  <c r="DA25" i="14"/>
  <c r="FD24" i="14"/>
  <c r="DL24" i="14"/>
  <c r="ES23" i="14"/>
  <c r="DW23" i="14"/>
  <c r="DA23" i="14"/>
  <c r="BL23" i="14"/>
  <c r="ER25" i="14"/>
  <c r="DV25" i="14"/>
  <c r="CZ25" i="14"/>
  <c r="CD25" i="14"/>
  <c r="FC24" i="14"/>
  <c r="EG24" i="14"/>
  <c r="DK24" i="14"/>
  <c r="CO24" i="14"/>
  <c r="BS24" i="14"/>
  <c r="ER23" i="14"/>
  <c r="DV23" i="14"/>
  <c r="CZ23" i="14"/>
  <c r="CD23" i="14"/>
  <c r="BL24" i="14"/>
  <c r="BL49" i="14"/>
  <c r="EQ25" i="14"/>
  <c r="DU25" i="14"/>
  <c r="CY25" i="14"/>
  <c r="FB24" i="14"/>
  <c r="EF24" i="14"/>
  <c r="DJ24" i="14"/>
  <c r="CN24" i="14"/>
  <c r="BR24" i="14"/>
  <c r="EQ23" i="14"/>
  <c r="DU23" i="14"/>
  <c r="CY23" i="14"/>
  <c r="CN22" i="14"/>
  <c r="BR22" i="14"/>
  <c r="BX131" i="14"/>
  <c r="CT131" i="14"/>
  <c r="DP131" i="14"/>
  <c r="EL131" i="14"/>
  <c r="CC119" i="14"/>
  <c r="CY119" i="14"/>
  <c r="DU119" i="14"/>
  <c r="EQ119" i="14"/>
  <c r="BM107" i="14"/>
  <c r="CI107" i="14"/>
  <c r="DE107" i="14"/>
  <c r="EA107" i="14"/>
  <c r="EW107" i="14"/>
  <c r="BR95" i="14"/>
  <c r="CN95" i="14"/>
  <c r="DJ95" i="14"/>
  <c r="EF95" i="14"/>
  <c r="FB95" i="14"/>
  <c r="BW83" i="14"/>
  <c r="CS83" i="14"/>
  <c r="DO83" i="14"/>
  <c r="EK83" i="14"/>
  <c r="FG83" i="14"/>
  <c r="BY131" i="14"/>
  <c r="CU131" i="14"/>
  <c r="DQ131" i="14"/>
  <c r="EM131" i="14"/>
  <c r="CD119" i="14"/>
  <c r="CZ119" i="14"/>
  <c r="DV119" i="14"/>
  <c r="ER119" i="14"/>
  <c r="BN107" i="14"/>
  <c r="CJ107" i="14"/>
  <c r="DF107" i="14"/>
  <c r="EB107" i="14"/>
  <c r="EX107" i="14"/>
  <c r="BS95" i="14"/>
  <c r="CO95" i="14"/>
  <c r="DK95" i="14"/>
  <c r="EG95" i="14"/>
  <c r="FC95" i="14"/>
  <c r="BX83" i="14"/>
  <c r="CT83" i="14"/>
  <c r="DP83" i="14"/>
  <c r="EL83" i="14"/>
  <c r="BZ131" i="14"/>
  <c r="CV131" i="14"/>
  <c r="DR131" i="14"/>
  <c r="EN131" i="14"/>
  <c r="BL131" i="14"/>
  <c r="CE119" i="14"/>
  <c r="DA119" i="14"/>
  <c r="DW119" i="14"/>
  <c r="ES119" i="14"/>
  <c r="BO107" i="14"/>
  <c r="CK107" i="14"/>
  <c r="DG107" i="14"/>
  <c r="EC107" i="14"/>
  <c r="EY107" i="14"/>
  <c r="CA131" i="14"/>
  <c r="CW131" i="14"/>
  <c r="DS131" i="14"/>
  <c r="EO131" i="14"/>
  <c r="CF119" i="14"/>
  <c r="DB119" i="14"/>
  <c r="DX119" i="14"/>
  <c r="ET119" i="14"/>
  <c r="BP107" i="14"/>
  <c r="CL107" i="14"/>
  <c r="DH107" i="14"/>
  <c r="ED107" i="14"/>
  <c r="EZ107" i="14"/>
  <c r="BU95" i="14"/>
  <c r="CQ95" i="14"/>
  <c r="DM95" i="14"/>
  <c r="EI95" i="14"/>
  <c r="FE95" i="14"/>
  <c r="BZ83" i="14"/>
  <c r="CV83" i="14"/>
  <c r="DR83" i="14"/>
  <c r="EN83" i="14"/>
  <c r="CD131" i="14"/>
  <c r="CZ131" i="14"/>
  <c r="DV131" i="14"/>
  <c r="ER131" i="14"/>
  <c r="BM119" i="14"/>
  <c r="CI119" i="14"/>
  <c r="DE119" i="14"/>
  <c r="EA119" i="14"/>
  <c r="EW119" i="14"/>
  <c r="CH131" i="14"/>
  <c r="DD131" i="14"/>
  <c r="DZ131" i="14"/>
  <c r="EV131" i="14"/>
  <c r="CL131" i="14"/>
  <c r="DN131" i="14"/>
  <c r="EU131" i="14"/>
  <c r="BZ119" i="14"/>
  <c r="DF119" i="14"/>
  <c r="EG119" i="14"/>
  <c r="BL119" i="14"/>
  <c r="CC107" i="14"/>
  <c r="DC107" i="14"/>
  <c r="EG107" i="14"/>
  <c r="FG107" i="14"/>
  <c r="CD95" i="14"/>
  <c r="DC95" i="14"/>
  <c r="EB95" i="14"/>
  <c r="FA95" i="14"/>
  <c r="BV83" i="14"/>
  <c r="CX83" i="14"/>
  <c r="DW83" i="14"/>
  <c r="EV83" i="14"/>
  <c r="BZ71" i="14"/>
  <c r="CV71" i="14"/>
  <c r="DR71" i="14"/>
  <c r="EN71" i="14"/>
  <c r="CM131" i="14"/>
  <c r="DO131" i="14"/>
  <c r="EW131" i="14"/>
  <c r="CA119" i="14"/>
  <c r="DG119" i="14"/>
  <c r="EH119" i="14"/>
  <c r="CD107" i="14"/>
  <c r="DD107" i="14"/>
  <c r="EH107" i="14"/>
  <c r="CE95" i="14"/>
  <c r="DD95" i="14"/>
  <c r="EC95" i="14"/>
  <c r="FD95" i="14"/>
  <c r="BL95" i="14"/>
  <c r="BY83" i="14"/>
  <c r="CY83" i="14"/>
  <c r="DX83" i="14"/>
  <c r="EW83" i="14"/>
  <c r="CA71" i="14"/>
  <c r="CW71" i="14"/>
  <c r="DS71" i="14"/>
  <c r="EO71" i="14"/>
  <c r="CG59" i="14"/>
  <c r="DC59" i="14"/>
  <c r="DY59" i="14"/>
  <c r="EU59" i="14"/>
  <c r="CN131" i="14"/>
  <c r="DT131" i="14"/>
  <c r="EX131" i="14"/>
  <c r="CB119" i="14"/>
  <c r="DH119" i="14"/>
  <c r="EI119" i="14"/>
  <c r="BP131" i="14"/>
  <c r="CR131" i="14"/>
  <c r="DY131" i="14"/>
  <c r="FB131" i="14"/>
  <c r="CK119" i="14"/>
  <c r="DL119" i="14"/>
  <c r="EM119" i="14"/>
  <c r="CM107" i="14"/>
  <c r="DM107" i="14"/>
  <c r="EM107" i="14"/>
  <c r="CJ95" i="14"/>
  <c r="DI95" i="14"/>
  <c r="EK95" i="14"/>
  <c r="CE83" i="14"/>
  <c r="DD83" i="14"/>
  <c r="EC83" i="14"/>
  <c r="FB83" i="14"/>
  <c r="BT131" i="14"/>
  <c r="DA131" i="14"/>
  <c r="ED131" i="14"/>
  <c r="FF131" i="14"/>
  <c r="CJ131" i="14"/>
  <c r="EA131" i="14"/>
  <c r="BV119" i="14"/>
  <c r="DI119" i="14"/>
  <c r="EO119" i="14"/>
  <c r="CP107" i="14"/>
  <c r="DS107" i="14"/>
  <c r="EV107" i="14"/>
  <c r="CP95" i="14"/>
  <c r="DS95" i="14"/>
  <c r="EU95" i="14"/>
  <c r="CL83" i="14"/>
  <c r="DN83" i="14"/>
  <c r="ES83" i="14"/>
  <c r="BL83" i="14"/>
  <c r="BR71" i="14"/>
  <c r="CP71" i="14"/>
  <c r="DN71" i="14"/>
  <c r="EL71" i="14"/>
  <c r="BY59" i="14"/>
  <c r="CV59" i="14"/>
  <c r="DS59" i="14"/>
  <c r="EP59" i="14"/>
  <c r="BV47" i="14"/>
  <c r="CR47" i="14"/>
  <c r="CK131" i="14"/>
  <c r="EB131" i="14"/>
  <c r="BW119" i="14"/>
  <c r="DJ119" i="14"/>
  <c r="EP119" i="14"/>
  <c r="CQ107" i="14"/>
  <c r="DT107" i="14"/>
  <c r="FA107" i="14"/>
  <c r="BM95" i="14"/>
  <c r="CR95" i="14"/>
  <c r="DT95" i="14"/>
  <c r="EV95" i="14"/>
  <c r="CM83" i="14"/>
  <c r="DQ83" i="14"/>
  <c r="ET83" i="14"/>
  <c r="BS71" i="14"/>
  <c r="CQ71" i="14"/>
  <c r="DO71" i="14"/>
  <c r="EM71" i="14"/>
  <c r="BZ59" i="14"/>
  <c r="CO131" i="14"/>
  <c r="EC131" i="14"/>
  <c r="BX119" i="14"/>
  <c r="DK119" i="14"/>
  <c r="EU119" i="14"/>
  <c r="CR107" i="14"/>
  <c r="DU107" i="14"/>
  <c r="FB107" i="14"/>
  <c r="BN95" i="14"/>
  <c r="CS95" i="14"/>
  <c r="DU95" i="14"/>
  <c r="EW95" i="14"/>
  <c r="CN83" i="14"/>
  <c r="DS83" i="14"/>
  <c r="EU83" i="14"/>
  <c r="BT71" i="14"/>
  <c r="CR71" i="14"/>
  <c r="DP71" i="14"/>
  <c r="EP71" i="14"/>
  <c r="CQ131" i="14"/>
  <c r="EF131" i="14"/>
  <c r="CG119" i="14"/>
  <c r="DN119" i="14"/>
  <c r="EX119" i="14"/>
  <c r="BQ107" i="14"/>
  <c r="CT107" i="14"/>
  <c r="DW107" i="14"/>
  <c r="FD107" i="14"/>
  <c r="BP95" i="14"/>
  <c r="CU95" i="14"/>
  <c r="DW95" i="14"/>
  <c r="EY95" i="14"/>
  <c r="BN83" i="14"/>
  <c r="CP83" i="14"/>
  <c r="DU83" i="14"/>
  <c r="EY83" i="14"/>
  <c r="BQ131" i="14"/>
  <c r="DE131" i="14"/>
  <c r="EP131" i="14"/>
  <c r="CO119" i="14"/>
  <c r="DT119" i="14"/>
  <c r="FD119" i="14"/>
  <c r="BW107" i="14"/>
  <c r="CZ107" i="14"/>
  <c r="EI107" i="14"/>
  <c r="BW131" i="14"/>
  <c r="DW131" i="14"/>
  <c r="CL119" i="14"/>
  <c r="EB119" i="14"/>
  <c r="CU107" i="14"/>
  <c r="EJ107" i="14"/>
  <c r="CM95" i="14"/>
  <c r="DZ95" i="14"/>
  <c r="BU83" i="14"/>
  <c r="DG83" i="14"/>
  <c r="EP83" i="14"/>
  <c r="BW71" i="14"/>
  <c r="CZ71" i="14"/>
  <c r="EA71" i="14"/>
  <c r="FB71" i="14"/>
  <c r="CK59" i="14"/>
  <c r="DI59" i="14"/>
  <c r="EG59" i="14"/>
  <c r="FE59" i="14"/>
  <c r="CB47" i="14"/>
  <c r="CY47" i="14"/>
  <c r="DU47" i="14"/>
  <c r="EQ47" i="14"/>
  <c r="BZ35" i="14"/>
  <c r="CV35" i="14"/>
  <c r="DR35" i="14"/>
  <c r="EN35" i="14"/>
  <c r="BL35" i="14"/>
  <c r="CZ47" i="14"/>
  <c r="ER47" i="14"/>
  <c r="CB131" i="14"/>
  <c r="DX131" i="14"/>
  <c r="CM119" i="14"/>
  <c r="EC119" i="14"/>
  <c r="CV107" i="14"/>
  <c r="EK107" i="14"/>
  <c r="CT95" i="14"/>
  <c r="EA95" i="14"/>
  <c r="CA83" i="14"/>
  <c r="DH83" i="14"/>
  <c r="EQ83" i="14"/>
  <c r="BX71" i="14"/>
  <c r="DA71" i="14"/>
  <c r="EB71" i="14"/>
  <c r="FC71" i="14"/>
  <c r="BM59" i="14"/>
  <c r="CL59" i="14"/>
  <c r="DJ59" i="14"/>
  <c r="EH59" i="14"/>
  <c r="FF59" i="14"/>
  <c r="CC47" i="14"/>
  <c r="DV47" i="14"/>
  <c r="CC131" i="14"/>
  <c r="EE131" i="14"/>
  <c r="CN119" i="14"/>
  <c r="ED119" i="14"/>
  <c r="CW107" i="14"/>
  <c r="EL107" i="14"/>
  <c r="CV95" i="14"/>
  <c r="ED95" i="14"/>
  <c r="CB83" i="14"/>
  <c r="DI83" i="14"/>
  <c r="ER83" i="14"/>
  <c r="BY71" i="14"/>
  <c r="DB71" i="14"/>
  <c r="EC71" i="14"/>
  <c r="FD71" i="14"/>
  <c r="BN59" i="14"/>
  <c r="CM59" i="14"/>
  <c r="DK59" i="14"/>
  <c r="EI59" i="14"/>
  <c r="FG59" i="14"/>
  <c r="CE131" i="14"/>
  <c r="EG131" i="14"/>
  <c r="CP119" i="14"/>
  <c r="EE119" i="14"/>
  <c r="CX107" i="14"/>
  <c r="EN107" i="14"/>
  <c r="CW95" i="14"/>
  <c r="EE95" i="14"/>
  <c r="CC83" i="14"/>
  <c r="DJ83" i="14"/>
  <c r="EX83" i="14"/>
  <c r="CB71" i="14"/>
  <c r="DC71" i="14"/>
  <c r="ED71" i="14"/>
  <c r="FE71" i="14"/>
  <c r="CF131" i="14"/>
  <c r="EH131" i="14"/>
  <c r="CQ119" i="14"/>
  <c r="EF119" i="14"/>
  <c r="CY107" i="14"/>
  <c r="EO107" i="14"/>
  <c r="CX95" i="14"/>
  <c r="EH95" i="14"/>
  <c r="CD83" i="14"/>
  <c r="DK83" i="14"/>
  <c r="EZ83" i="14"/>
  <c r="CC71" i="14"/>
  <c r="DD71" i="14"/>
  <c r="EE71" i="14"/>
  <c r="FF71" i="14"/>
  <c r="BP59" i="14"/>
  <c r="CO59" i="14"/>
  <c r="DM59" i="14"/>
  <c r="EK59" i="14"/>
  <c r="DH131" i="14"/>
  <c r="CX119" i="14"/>
  <c r="FF119" i="14"/>
  <c r="BZ107" i="14"/>
  <c r="DX107" i="14"/>
  <c r="CH95" i="14"/>
  <c r="EL95" i="14"/>
  <c r="CO83" i="14"/>
  <c r="EG83" i="14"/>
  <c r="CD71" i="14"/>
  <c r="DJ71" i="14"/>
  <c r="EU71" i="14"/>
  <c r="CP59" i="14"/>
  <c r="DR59" i="14"/>
  <c r="EV59" i="14"/>
  <c r="BX47" i="14"/>
  <c r="CW47" i="14"/>
  <c r="DW47" i="14"/>
  <c r="EU47" i="14"/>
  <c r="BW35" i="14"/>
  <c r="CT35" i="14"/>
  <c r="DQ35" i="14"/>
  <c r="EO35" i="14"/>
  <c r="DI131" i="14"/>
  <c r="DC119" i="14"/>
  <c r="FG119" i="14"/>
  <c r="CA107" i="14"/>
  <c r="DY107" i="14"/>
  <c r="CI95" i="14"/>
  <c r="EM95" i="14"/>
  <c r="CQ83" i="14"/>
  <c r="EH83" i="14"/>
  <c r="CE71" i="14"/>
  <c r="DK71" i="14"/>
  <c r="EV71" i="14"/>
  <c r="CQ59" i="14"/>
  <c r="DT59" i="14"/>
  <c r="EW59" i="14"/>
  <c r="DJ131" i="14"/>
  <c r="DD119" i="14"/>
  <c r="CB107" i="14"/>
  <c r="DZ107" i="14"/>
  <c r="CK95" i="14"/>
  <c r="EN95" i="14"/>
  <c r="CR83" i="14"/>
  <c r="EI83" i="14"/>
  <c r="CF71" i="14"/>
  <c r="DL71" i="14"/>
  <c r="EW71" i="14"/>
  <c r="CR59" i="14"/>
  <c r="DU59" i="14"/>
  <c r="EX59" i="14"/>
  <c r="BZ47" i="14"/>
  <c r="DA47" i="14"/>
  <c r="DY47" i="14"/>
  <c r="EW47" i="14"/>
  <c r="DK131" i="14"/>
  <c r="DM119" i="14"/>
  <c r="CE107" i="14"/>
  <c r="EE107" i="14"/>
  <c r="CL95" i="14"/>
  <c r="EO95" i="14"/>
  <c r="CU83" i="14"/>
  <c r="EJ83" i="14"/>
  <c r="CG71" i="14"/>
  <c r="DM71" i="14"/>
  <c r="EX71" i="14"/>
  <c r="BO59" i="14"/>
  <c r="CS59" i="14"/>
  <c r="DV59" i="14"/>
  <c r="EY59" i="14"/>
  <c r="CA47" i="14"/>
  <c r="DB47" i="14"/>
  <c r="DZ47" i="14"/>
  <c r="EX47" i="14"/>
  <c r="CA35" i="14"/>
  <c r="CX35" i="14"/>
  <c r="DU35" i="14"/>
  <c r="ER35" i="14"/>
  <c r="BN131" i="14"/>
  <c r="DU131" i="14"/>
  <c r="BO119" i="14"/>
  <c r="DQ119" i="14"/>
  <c r="CH107" i="14"/>
  <c r="EQ107" i="14"/>
  <c r="DA95" i="14"/>
  <c r="ER95" i="14"/>
  <c r="DA83" i="14"/>
  <c r="FA83" i="14"/>
  <c r="CJ71" i="14"/>
  <c r="DU71" i="14"/>
  <c r="FA71" i="14"/>
  <c r="BS59" i="14"/>
  <c r="CW59" i="14"/>
  <c r="DZ59" i="14"/>
  <c r="FB59" i="14"/>
  <c r="CF47" i="14"/>
  <c r="DE47" i="14"/>
  <c r="EC47" i="14"/>
  <c r="FA47" i="14"/>
  <c r="CD35" i="14"/>
  <c r="BU131" i="14"/>
  <c r="FA131" i="14"/>
  <c r="CU119" i="14"/>
  <c r="DL107" i="14"/>
  <c r="DH95" i="14"/>
  <c r="DB83" i="14"/>
  <c r="CT71" i="14"/>
  <c r="EQ71" i="14"/>
  <c r="BL71" i="14"/>
  <c r="BT59" i="14"/>
  <c r="DD59" i="14"/>
  <c r="EO59" i="14"/>
  <c r="BY47" i="14"/>
  <c r="DG47" i="14"/>
  <c r="EI47" i="14"/>
  <c r="BL47" i="14"/>
  <c r="BR35" i="14"/>
  <c r="CR35" i="14"/>
  <c r="DS35" i="14"/>
  <c r="ES35" i="14"/>
  <c r="CS35" i="14"/>
  <c r="DP119" i="14"/>
  <c r="DQ107" i="14"/>
  <c r="BQ95" i="14"/>
  <c r="DP95" i="14"/>
  <c r="DL83" i="14"/>
  <c r="EY71" i="14"/>
  <c r="BX59" i="14"/>
  <c r="ET59" i="14"/>
  <c r="DK47" i="14"/>
  <c r="CY35" i="14"/>
  <c r="EW35" i="14"/>
  <c r="BV131" i="14"/>
  <c r="FC131" i="14"/>
  <c r="CV119" i="14"/>
  <c r="DN107" i="14"/>
  <c r="DL95" i="14"/>
  <c r="DC83" i="14"/>
  <c r="CU71" i="14"/>
  <c r="ER71" i="14"/>
  <c r="BU59" i="14"/>
  <c r="DE59" i="14"/>
  <c r="EQ59" i="14"/>
  <c r="CD47" i="14"/>
  <c r="DH47" i="14"/>
  <c r="EJ47" i="14"/>
  <c r="BS35" i="14"/>
  <c r="DT35" i="14"/>
  <c r="ET35" i="14"/>
  <c r="CP131" i="14"/>
  <c r="CH47" i="14"/>
  <c r="BV35" i="14"/>
  <c r="CG131" i="14"/>
  <c r="FD131" i="14"/>
  <c r="CW119" i="14"/>
  <c r="DO107" i="14"/>
  <c r="DN95" i="14"/>
  <c r="DE83" i="14"/>
  <c r="CX71" i="14"/>
  <c r="ES71" i="14"/>
  <c r="BV59" i="14"/>
  <c r="DF59" i="14"/>
  <c r="ER59" i="14"/>
  <c r="CE47" i="14"/>
  <c r="DI47" i="14"/>
  <c r="EK47" i="14"/>
  <c r="BT35" i="14"/>
  <c r="CU35" i="14"/>
  <c r="DV35" i="14"/>
  <c r="EU35" i="14"/>
  <c r="FG131" i="14"/>
  <c r="CI131" i="14"/>
  <c r="FE131" i="14"/>
  <c r="DO119" i="14"/>
  <c r="DP107" i="14"/>
  <c r="BO95" i="14"/>
  <c r="DO95" i="14"/>
  <c r="DF83" i="14"/>
  <c r="CY71" i="14"/>
  <c r="ET71" i="14"/>
  <c r="BW59" i="14"/>
  <c r="DG59" i="14"/>
  <c r="ES59" i="14"/>
  <c r="CG47" i="14"/>
  <c r="DJ47" i="14"/>
  <c r="EL47" i="14"/>
  <c r="BU35" i="14"/>
  <c r="CW35" i="14"/>
  <c r="DW35" i="14"/>
  <c r="EV35" i="14"/>
  <c r="DE71" i="14"/>
  <c r="DH59" i="14"/>
  <c r="EM47" i="14"/>
  <c r="DX35" i="14"/>
  <c r="CX131" i="14"/>
  <c r="DS119" i="14"/>
  <c r="BS107" i="14"/>
  <c r="DV107" i="14"/>
  <c r="BV95" i="14"/>
  <c r="DR95" i="14"/>
  <c r="DT83" i="14"/>
  <c r="DG71" i="14"/>
  <c r="FG71" i="14"/>
  <c r="CB59" i="14"/>
  <c r="DN59" i="14"/>
  <c r="FA59" i="14"/>
  <c r="CJ47" i="14"/>
  <c r="DM47" i="14"/>
  <c r="EO47" i="14"/>
  <c r="BY35" i="14"/>
  <c r="DA35" i="14"/>
  <c r="DZ35" i="14"/>
  <c r="EY35" i="14"/>
  <c r="CY131" i="14"/>
  <c r="DY119" i="14"/>
  <c r="BT107" i="14"/>
  <c r="EF107" i="14"/>
  <c r="BW95" i="14"/>
  <c r="DV95" i="14"/>
  <c r="BM83" i="14"/>
  <c r="DV83" i="14"/>
  <c r="BM71" i="14"/>
  <c r="DH71" i="14"/>
  <c r="CC59" i="14"/>
  <c r="DO59" i="14"/>
  <c r="FC59" i="14"/>
  <c r="CK47" i="14"/>
  <c r="DN47" i="14"/>
  <c r="EP47" i="14"/>
  <c r="CB35" i="14"/>
  <c r="DB35" i="14"/>
  <c r="EA35" i="14"/>
  <c r="EZ35" i="14"/>
  <c r="DB131" i="14"/>
  <c r="DZ119" i="14"/>
  <c r="BU107" i="14"/>
  <c r="EP107" i="14"/>
  <c r="EK131" i="14"/>
  <c r="EZ119" i="14"/>
  <c r="BX107" i="14"/>
  <c r="CA95" i="14"/>
  <c r="FG95" i="14"/>
  <c r="BT83" i="14"/>
  <c r="FF83" i="14"/>
  <c r="CN71" i="14"/>
  <c r="CX59" i="14"/>
  <c r="BW47" i="14"/>
  <c r="DT47" i="14"/>
  <c r="CL35" i="14"/>
  <c r="EB35" i="14"/>
  <c r="ED35" i="14"/>
  <c r="FC119" i="14"/>
  <c r="DF71" i="14"/>
  <c r="DA59" i="14"/>
  <c r="EQ131" i="14"/>
  <c r="FA119" i="14"/>
  <c r="BY107" i="14"/>
  <c r="BL107" i="14"/>
  <c r="CB95" i="14"/>
  <c r="CF83" i="14"/>
  <c r="CO71" i="14"/>
  <c r="CY59" i="14"/>
  <c r="CI47" i="14"/>
  <c r="DX47" i="14"/>
  <c r="CM35" i="14"/>
  <c r="EC35" i="14"/>
  <c r="ET131" i="14"/>
  <c r="BP119" i="14"/>
  <c r="CG107" i="14"/>
  <c r="CH83" i="14"/>
  <c r="CM47" i="14"/>
  <c r="EB47" i="14"/>
  <c r="CO35" i="14"/>
  <c r="EE35" i="14"/>
  <c r="ES131" i="14"/>
  <c r="BN119" i="14"/>
  <c r="FB119" i="14"/>
  <c r="CF107" i="14"/>
  <c r="CC95" i="14"/>
  <c r="CG83" i="14"/>
  <c r="CS71" i="14"/>
  <c r="CZ59" i="14"/>
  <c r="CL47" i="14"/>
  <c r="EA47" i="14"/>
  <c r="CN35" i="14"/>
  <c r="CF95" i="14"/>
  <c r="BS119" i="14"/>
  <c r="CS107" i="14"/>
  <c r="CZ95" i="14"/>
  <c r="CK83" i="14"/>
  <c r="DT71" i="14"/>
  <c r="DP59" i="14"/>
  <c r="CP47" i="14"/>
  <c r="EF47" i="14"/>
  <c r="CZ35" i="14"/>
  <c r="EH35" i="14"/>
  <c r="BT119" i="14"/>
  <c r="DA107" i="14"/>
  <c r="DB95" i="14"/>
  <c r="CW83" i="14"/>
  <c r="DV71" i="14"/>
  <c r="DQ59" i="14"/>
  <c r="CQ47" i="14"/>
  <c r="EG47" i="14"/>
  <c r="DC35" i="14"/>
  <c r="EI35" i="14"/>
  <c r="BU119" i="14"/>
  <c r="DB107" i="14"/>
  <c r="DE95" i="14"/>
  <c r="CZ83" i="14"/>
  <c r="DW71" i="14"/>
  <c r="DW59" i="14"/>
  <c r="CS47" i="14"/>
  <c r="EH47" i="14"/>
  <c r="BM35" i="14"/>
  <c r="DD35" i="14"/>
  <c r="EJ35" i="14"/>
  <c r="BM131" i="14"/>
  <c r="CH119" i="14"/>
  <c r="DJ107" i="14"/>
  <c r="DG95" i="14"/>
  <c r="DY83" i="14"/>
  <c r="DY71" i="14"/>
  <c r="BQ59" i="14"/>
  <c r="EA59" i="14"/>
  <c r="CU47" i="14"/>
  <c r="ES47" i="14"/>
  <c r="BO35" i="14"/>
  <c r="DF35" i="14"/>
  <c r="EL35" i="14"/>
  <c r="BO131" i="14"/>
  <c r="CJ119" i="14"/>
  <c r="DK107" i="14"/>
  <c r="DQ95" i="14"/>
  <c r="DZ83" i="14"/>
  <c r="BN71" i="14"/>
  <c r="DZ71" i="14"/>
  <c r="BR59" i="14"/>
  <c r="EB59" i="14"/>
  <c r="EJ119" i="14"/>
  <c r="EZ95" i="14"/>
  <c r="EF83" i="14"/>
  <c r="BP71" i="14"/>
  <c r="EE59" i="14"/>
  <c r="CO47" i="14"/>
  <c r="FD47" i="14"/>
  <c r="CE35" i="14"/>
  <c r="EG35" i="14"/>
  <c r="EM35" i="14"/>
  <c r="BR107" i="14"/>
  <c r="EL59" i="14"/>
  <c r="CX47" i="14"/>
  <c r="EP35" i="14"/>
  <c r="BS131" i="14"/>
  <c r="EV119" i="14"/>
  <c r="BV107" i="14"/>
  <c r="EQ35" i="14"/>
  <c r="CS131" i="14"/>
  <c r="CI71" i="14"/>
  <c r="EN59" i="14"/>
  <c r="DD47" i="14"/>
  <c r="EX35" i="14"/>
  <c r="DE35" i="14"/>
  <c r="EU107" i="14"/>
  <c r="EY131" i="14"/>
  <c r="CJ59" i="14"/>
  <c r="BN47" i="14"/>
  <c r="DX95" i="14"/>
  <c r="CN59" i="14"/>
  <c r="EE47" i="14"/>
  <c r="DK35" i="14"/>
  <c r="CT59" i="14"/>
  <c r="DL35" i="14"/>
  <c r="ET47" i="14"/>
  <c r="BY119" i="14"/>
  <c r="EK71" i="14"/>
  <c r="DB59" i="14"/>
  <c r="BR47" i="14"/>
  <c r="CR119" i="14"/>
  <c r="EQ95" i="14"/>
  <c r="EZ71" i="14"/>
  <c r="DL59" i="14"/>
  <c r="EY47" i="14"/>
  <c r="BP35" i="14"/>
  <c r="DX59" i="14"/>
  <c r="BX35" i="14"/>
  <c r="DY35" i="14"/>
  <c r="BO71" i="14"/>
  <c r="FC47" i="14"/>
  <c r="EK119" i="14"/>
  <c r="FF95" i="14"/>
  <c r="EM83" i="14"/>
  <c r="BQ71" i="14"/>
  <c r="EF59" i="14"/>
  <c r="CT47" i="14"/>
  <c r="FE47" i="14"/>
  <c r="CF35" i="14"/>
  <c r="EK35" i="14"/>
  <c r="BR131" i="14"/>
  <c r="FC83" i="14"/>
  <c r="BV71" i="14"/>
  <c r="FG47" i="14"/>
  <c r="CH35" i="14"/>
  <c r="FD83" i="14"/>
  <c r="CH71" i="14"/>
  <c r="EM59" i="14"/>
  <c r="DC47" i="14"/>
  <c r="CI35" i="14"/>
  <c r="EY119" i="14"/>
  <c r="CN107" i="14"/>
  <c r="FE83" i="14"/>
  <c r="CJ35" i="14"/>
  <c r="DP47" i="14"/>
  <c r="CY95" i="14"/>
  <c r="EF71" i="14"/>
  <c r="BM47" i="14"/>
  <c r="FG35" i="14"/>
  <c r="FC107" i="14"/>
  <c r="BR83" i="14"/>
  <c r="EG71" i="14"/>
  <c r="FE107" i="14"/>
  <c r="BS83" i="14"/>
  <c r="EN47" i="14"/>
  <c r="DM83" i="14"/>
  <c r="DN35" i="14"/>
  <c r="BS47" i="14"/>
  <c r="CS119" i="14"/>
  <c r="ES95" i="14"/>
  <c r="EZ47" i="14"/>
  <c r="BQ35" i="14"/>
  <c r="ET95" i="14"/>
  <c r="ED83" i="14"/>
  <c r="BU47" i="14"/>
  <c r="DR119" i="14"/>
  <c r="EE83" i="14"/>
  <c r="EL119" i="14"/>
  <c r="EO83" i="14"/>
  <c r="BU71" i="14"/>
  <c r="EJ59" i="14"/>
  <c r="CV47" i="14"/>
  <c r="FF47" i="14"/>
  <c r="CG35" i="14"/>
  <c r="EN119" i="14"/>
  <c r="EI71" i="14"/>
  <c r="BN35" i="14"/>
  <c r="DC131" i="14"/>
  <c r="FE119" i="14"/>
  <c r="CO107" i="14"/>
  <c r="CK71" i="14"/>
  <c r="EZ59" i="14"/>
  <c r="DF47" i="14"/>
  <c r="CK35" i="14"/>
  <c r="FA35" i="14"/>
  <c r="DF131" i="14"/>
  <c r="DI107" i="14"/>
  <c r="BT95" i="14"/>
  <c r="CL71" i="14"/>
  <c r="CA59" i="14"/>
  <c r="FD59" i="14"/>
  <c r="DL47" i="14"/>
  <c r="CP35" i="14"/>
  <c r="FB35" i="14"/>
  <c r="DG131" i="14"/>
  <c r="DR107" i="14"/>
  <c r="BX95" i="14"/>
  <c r="CM71" i="14"/>
  <c r="CD59" i="14"/>
  <c r="DO47" i="14"/>
  <c r="CQ35" i="14"/>
  <c r="FC35" i="14"/>
  <c r="DL131" i="14"/>
  <c r="ER107" i="14"/>
  <c r="BY95" i="14"/>
  <c r="DI71" i="14"/>
  <c r="CE59" i="14"/>
  <c r="FD35" i="14"/>
  <c r="DR47" i="14"/>
  <c r="DH35" i="14"/>
  <c r="FF35" i="14"/>
  <c r="EJ131" i="14"/>
  <c r="BQ83" i="14"/>
  <c r="CI59" i="14"/>
  <c r="DS47" i="14"/>
  <c r="DI35" i="14"/>
  <c r="DF95" i="14"/>
  <c r="ED47" i="14"/>
  <c r="EZ131" i="14"/>
  <c r="EH71" i="14"/>
  <c r="BL59" i="14"/>
  <c r="BO47" i="14"/>
  <c r="BQ119" i="14"/>
  <c r="FF107" i="14"/>
  <c r="DY95" i="14"/>
  <c r="CI83" i="14"/>
  <c r="BP47" i="14"/>
  <c r="BR119" i="14"/>
  <c r="EJ95" i="14"/>
  <c r="CJ83" i="14"/>
  <c r="EJ71" i="14"/>
  <c r="CU59" i="14"/>
  <c r="BQ47" i="14"/>
  <c r="DM35" i="14"/>
  <c r="EP95" i="14"/>
  <c r="EV47" i="14"/>
  <c r="EA83" i="14"/>
  <c r="EB83" i="14"/>
  <c r="BT47" i="14"/>
  <c r="DP35" i="14"/>
  <c r="CT119" i="14"/>
  <c r="EC59" i="14"/>
  <c r="FB47" i="14"/>
  <c r="EX95" i="14"/>
  <c r="ED59" i="14"/>
  <c r="CN47" i="14"/>
  <c r="EF35" i="14"/>
  <c r="DM131" i="14"/>
  <c r="ES107" i="14"/>
  <c r="BZ95" i="14"/>
  <c r="BO83" i="14"/>
  <c r="DQ71" i="14"/>
  <c r="CF59" i="14"/>
  <c r="DQ47" i="14"/>
  <c r="DG35" i="14"/>
  <c r="FE35" i="14"/>
  <c r="EI131" i="14"/>
  <c r="ET107" i="14"/>
  <c r="CG95" i="14"/>
  <c r="BP83" i="14"/>
  <c r="DX71" i="14"/>
  <c r="CH59" i="14"/>
  <c r="DJ35" i="14"/>
  <c r="DO35" i="14"/>
  <c r="CC35" i="14"/>
  <c r="EJ23" i="14"/>
  <c r="CQ23" i="14"/>
  <c r="BX133" i="14"/>
  <c r="CT133" i="14"/>
  <c r="DP133" i="14"/>
  <c r="EL133" i="14"/>
  <c r="BL133" i="14"/>
  <c r="CC121" i="14"/>
  <c r="CY121" i="14"/>
  <c r="DU121" i="14"/>
  <c r="EQ121" i="14"/>
  <c r="BM109" i="14"/>
  <c r="CI109" i="14"/>
  <c r="DE109" i="14"/>
  <c r="EA109" i="14"/>
  <c r="EW109" i="14"/>
  <c r="BR97" i="14"/>
  <c r="CN97" i="14"/>
  <c r="DJ97" i="14"/>
  <c r="EF97" i="14"/>
  <c r="FB97" i="14"/>
  <c r="BY133" i="14"/>
  <c r="CU133" i="14"/>
  <c r="DQ133" i="14"/>
  <c r="EM133" i="14"/>
  <c r="CD121" i="14"/>
  <c r="CZ121" i="14"/>
  <c r="DV121" i="14"/>
  <c r="ER121" i="14"/>
  <c r="BN109" i="14"/>
  <c r="CJ109" i="14"/>
  <c r="DF109" i="14"/>
  <c r="EB109" i="14"/>
  <c r="EX109" i="14"/>
  <c r="BS97" i="14"/>
  <c r="CO97" i="14"/>
  <c r="DK97" i="14"/>
  <c r="EG97" i="14"/>
  <c r="FC97" i="14"/>
  <c r="BZ133" i="14"/>
  <c r="CV133" i="14"/>
  <c r="DR133" i="14"/>
  <c r="EN133" i="14"/>
  <c r="CE121" i="14"/>
  <c r="DA121" i="14"/>
  <c r="DW121" i="14"/>
  <c r="ES121" i="14"/>
  <c r="CA133" i="14"/>
  <c r="CW133" i="14"/>
  <c r="DS133" i="14"/>
  <c r="EO133" i="14"/>
  <c r="CF121" i="14"/>
  <c r="DB121" i="14"/>
  <c r="DX121" i="14"/>
  <c r="ET121" i="14"/>
  <c r="BP109" i="14"/>
  <c r="CL109" i="14"/>
  <c r="DH109" i="14"/>
  <c r="ED109" i="14"/>
  <c r="EZ109" i="14"/>
  <c r="BU97" i="14"/>
  <c r="CQ97" i="14"/>
  <c r="DM97" i="14"/>
  <c r="EI97" i="14"/>
  <c r="FE97" i="14"/>
  <c r="CD133" i="14"/>
  <c r="CZ133" i="14"/>
  <c r="DV133" i="14"/>
  <c r="ER133" i="14"/>
  <c r="BM121" i="14"/>
  <c r="CI121" i="14"/>
  <c r="DE121" i="14"/>
  <c r="EA121" i="14"/>
  <c r="EW121" i="14"/>
  <c r="BP133" i="14"/>
  <c r="CQ133" i="14"/>
  <c r="DW133" i="14"/>
  <c r="EX133" i="14"/>
  <c r="CA121" i="14"/>
  <c r="DG121" i="14"/>
  <c r="EH121" i="14"/>
  <c r="BT109" i="14"/>
  <c r="CS109" i="14"/>
  <c r="DR109" i="14"/>
  <c r="EQ109" i="14"/>
  <c r="CI97" i="14"/>
  <c r="DH97" i="14"/>
  <c r="EJ97" i="14"/>
  <c r="BV85" i="14"/>
  <c r="CR85" i="14"/>
  <c r="DN85" i="14"/>
  <c r="EJ85" i="14"/>
  <c r="FF85" i="14"/>
  <c r="BQ133" i="14"/>
  <c r="CR133" i="14"/>
  <c r="DX133" i="14"/>
  <c r="EY133" i="14"/>
  <c r="CB121" i="14"/>
  <c r="DH121" i="14"/>
  <c r="EI121" i="14"/>
  <c r="BU109" i="14"/>
  <c r="CT109" i="14"/>
  <c r="DS109" i="14"/>
  <c r="ER109" i="14"/>
  <c r="CJ97" i="14"/>
  <c r="DI97" i="14"/>
  <c r="EK97" i="14"/>
  <c r="BW85" i="14"/>
  <c r="CS85" i="14"/>
  <c r="DO85" i="14"/>
  <c r="EK85" i="14"/>
  <c r="FG85" i="14"/>
  <c r="CA73" i="14"/>
  <c r="CW73" i="14"/>
  <c r="DS73" i="14"/>
  <c r="EO73" i="14"/>
  <c r="CG61" i="14"/>
  <c r="DC61" i="14"/>
  <c r="DY61" i="14"/>
  <c r="EU61" i="14"/>
  <c r="BR133" i="14"/>
  <c r="CS133" i="14"/>
  <c r="DY133" i="14"/>
  <c r="EZ133" i="14"/>
  <c r="CG121" i="14"/>
  <c r="DI121" i="14"/>
  <c r="EJ121" i="14"/>
  <c r="BV133" i="14"/>
  <c r="DB133" i="14"/>
  <c r="EC133" i="14"/>
  <c r="FD133" i="14"/>
  <c r="CL121" i="14"/>
  <c r="DM121" i="14"/>
  <c r="EN121" i="14"/>
  <c r="BZ109" i="14"/>
  <c r="CY109" i="14"/>
  <c r="DX109" i="14"/>
  <c r="EY109" i="14"/>
  <c r="BP97" i="14"/>
  <c r="CR97" i="14"/>
  <c r="DQ97" i="14"/>
  <c r="EP97" i="14"/>
  <c r="CB85" i="14"/>
  <c r="CX85" i="14"/>
  <c r="DT85" i="14"/>
  <c r="EP85" i="14"/>
  <c r="CE133" i="14"/>
  <c r="DF133" i="14"/>
  <c r="EG133" i="14"/>
  <c r="CF133" i="14"/>
  <c r="DL133" i="14"/>
  <c r="EW133" i="14"/>
  <c r="CK121" i="14"/>
  <c r="DQ121" i="14"/>
  <c r="FA121" i="14"/>
  <c r="CB109" i="14"/>
  <c r="DD109" i="14"/>
  <c r="EI109" i="14"/>
  <c r="BV97" i="14"/>
  <c r="CX97" i="14"/>
  <c r="DZ97" i="14"/>
  <c r="FD97" i="14"/>
  <c r="CK85" i="14"/>
  <c r="DJ85" i="14"/>
  <c r="EI85" i="14"/>
  <c r="CF73" i="14"/>
  <c r="DC73" i="14"/>
  <c r="DZ73" i="14"/>
  <c r="EW73" i="14"/>
  <c r="CI61" i="14"/>
  <c r="DF61" i="14"/>
  <c r="EC61" i="14"/>
  <c r="EZ61" i="14"/>
  <c r="CG133" i="14"/>
  <c r="DM133" i="14"/>
  <c r="FA133" i="14"/>
  <c r="CM121" i="14"/>
  <c r="DR121" i="14"/>
  <c r="FB121" i="14"/>
  <c r="CC109" i="14"/>
  <c r="DG109" i="14"/>
  <c r="EJ109" i="14"/>
  <c r="BW97" i="14"/>
  <c r="CY97" i="14"/>
  <c r="EA97" i="14"/>
  <c r="FF97" i="14"/>
  <c r="BM85" i="14"/>
  <c r="CL85" i="14"/>
  <c r="DK85" i="14"/>
  <c r="EL85" i="14"/>
  <c r="CG73" i="14"/>
  <c r="DD73" i="14"/>
  <c r="EA73" i="14"/>
  <c r="EX73" i="14"/>
  <c r="CH133" i="14"/>
  <c r="DN133" i="14"/>
  <c r="FB133" i="14"/>
  <c r="CN121" i="14"/>
  <c r="DS121" i="14"/>
  <c r="FC121" i="14"/>
  <c r="CD109" i="14"/>
  <c r="DI109" i="14"/>
  <c r="EK109" i="14"/>
  <c r="BX97" i="14"/>
  <c r="CZ97" i="14"/>
  <c r="EB97" i="14"/>
  <c r="FG97" i="14"/>
  <c r="BN85" i="14"/>
  <c r="CM85" i="14"/>
  <c r="DL85" i="14"/>
  <c r="EM85" i="14"/>
  <c r="CH73" i="14"/>
  <c r="DE73" i="14"/>
  <c r="EB73" i="14"/>
  <c r="EY73" i="14"/>
  <c r="CJ133" i="14"/>
  <c r="DT133" i="14"/>
  <c r="FE133" i="14"/>
  <c r="CP121" i="14"/>
  <c r="DY121" i="14"/>
  <c r="FE121" i="14"/>
  <c r="CF109" i="14"/>
  <c r="DK109" i="14"/>
  <c r="EM109" i="14"/>
  <c r="BZ97" i="14"/>
  <c r="DB97" i="14"/>
  <c r="ED97" i="14"/>
  <c r="BP85" i="14"/>
  <c r="CO85" i="14"/>
  <c r="DP85" i="14"/>
  <c r="EO85" i="14"/>
  <c r="CP133" i="14"/>
  <c r="EE133" i="14"/>
  <c r="BQ121" i="14"/>
  <c r="CV121" i="14"/>
  <c r="EF121" i="14"/>
  <c r="CO109" i="14"/>
  <c r="DQ109" i="14"/>
  <c r="EU109" i="14"/>
  <c r="BU133" i="14"/>
  <c r="DU133" i="14"/>
  <c r="BR121" i="14"/>
  <c r="DJ121" i="14"/>
  <c r="EZ121" i="14"/>
  <c r="CU109" i="14"/>
  <c r="EF109" i="14"/>
  <c r="CA97" i="14"/>
  <c r="DG97" i="14"/>
  <c r="ES97" i="14"/>
  <c r="CF85" i="14"/>
  <c r="DI85" i="14"/>
  <c r="ES85" i="14"/>
  <c r="BP73" i="14"/>
  <c r="CP73" i="14"/>
  <c r="DP73" i="14"/>
  <c r="EQ73" i="14"/>
  <c r="CE61" i="14"/>
  <c r="DD61" i="14"/>
  <c r="EB61" i="14"/>
  <c r="FA61" i="14"/>
  <c r="CC49" i="14"/>
  <c r="CY49" i="14"/>
  <c r="DU49" i="14"/>
  <c r="EQ49" i="14"/>
  <c r="BZ37" i="14"/>
  <c r="CV37" i="14"/>
  <c r="DR37" i="14"/>
  <c r="EN37" i="14"/>
  <c r="CF61" i="14"/>
  <c r="BW133" i="14"/>
  <c r="DZ133" i="14"/>
  <c r="BS121" i="14"/>
  <c r="DK121" i="14"/>
  <c r="FD121" i="14"/>
  <c r="CV109" i="14"/>
  <c r="EG109" i="14"/>
  <c r="CB97" i="14"/>
  <c r="DL97" i="14"/>
  <c r="ET97" i="14"/>
  <c r="CG85" i="14"/>
  <c r="DM85" i="14"/>
  <c r="ET85" i="14"/>
  <c r="BQ73" i="14"/>
  <c r="CQ73" i="14"/>
  <c r="DQ73" i="14"/>
  <c r="ER73" i="14"/>
  <c r="DE61" i="14"/>
  <c r="ED61" i="14"/>
  <c r="FB61" i="14"/>
  <c r="CB133" i="14"/>
  <c r="EA133" i="14"/>
  <c r="BT121" i="14"/>
  <c r="DL121" i="14"/>
  <c r="FF121" i="14"/>
  <c r="CW109" i="14"/>
  <c r="EH109" i="14"/>
  <c r="CC97" i="14"/>
  <c r="DN97" i="14"/>
  <c r="EU97" i="14"/>
  <c r="CH85" i="14"/>
  <c r="DQ85" i="14"/>
  <c r="EU85" i="14"/>
  <c r="BR73" i="14"/>
  <c r="CR73" i="14"/>
  <c r="DR73" i="14"/>
  <c r="ES73" i="14"/>
  <c r="CH61" i="14"/>
  <c r="DG61" i="14"/>
  <c r="EE61" i="14"/>
  <c r="FC61" i="14"/>
  <c r="CC133" i="14"/>
  <c r="EB133" i="14"/>
  <c r="BU121" i="14"/>
  <c r="DN121" i="14"/>
  <c r="FG121" i="14"/>
  <c r="CX109" i="14"/>
  <c r="EL109" i="14"/>
  <c r="CD97" i="14"/>
  <c r="DO97" i="14"/>
  <c r="EV97" i="14"/>
  <c r="CI85" i="14"/>
  <c r="DR85" i="14"/>
  <c r="EV85" i="14"/>
  <c r="CI133" i="14"/>
  <c r="ED133" i="14"/>
  <c r="BV121" i="14"/>
  <c r="DO121" i="14"/>
  <c r="BO109" i="14"/>
  <c r="CZ109" i="14"/>
  <c r="EN109" i="14"/>
  <c r="CE97" i="14"/>
  <c r="DP97" i="14"/>
  <c r="EW97" i="14"/>
  <c r="CJ85" i="14"/>
  <c r="DS85" i="14"/>
  <c r="EW85" i="14"/>
  <c r="BT73" i="14"/>
  <c r="CT73" i="14"/>
  <c r="DU73" i="14"/>
  <c r="EU73" i="14"/>
  <c r="BM61" i="14"/>
  <c r="CK61" i="14"/>
  <c r="DI61" i="14"/>
  <c r="EG61" i="14"/>
  <c r="FE61" i="14"/>
  <c r="DC133" i="14"/>
  <c r="FG133" i="14"/>
  <c r="CH121" i="14"/>
  <c r="EL121" i="14"/>
  <c r="CH109" i="14"/>
  <c r="EC109" i="14"/>
  <c r="BY97" i="14"/>
  <c r="DV97" i="14"/>
  <c r="BU85" i="14"/>
  <c r="DF85" i="14"/>
  <c r="EZ85" i="14"/>
  <c r="CK73" i="14"/>
  <c r="DO73" i="14"/>
  <c r="FA73" i="14"/>
  <c r="BT61" i="14"/>
  <c r="CV61" i="14"/>
  <c r="DX61" i="14"/>
  <c r="FF61" i="14"/>
  <c r="BQ49" i="14"/>
  <c r="CN49" i="14"/>
  <c r="DK49" i="14"/>
  <c r="EH49" i="14"/>
  <c r="FE49" i="14"/>
  <c r="CG37" i="14"/>
  <c r="DD37" i="14"/>
  <c r="EA37" i="14"/>
  <c r="EX37" i="14"/>
  <c r="DD133" i="14"/>
  <c r="CJ121" i="14"/>
  <c r="EM121" i="14"/>
  <c r="CK109" i="14"/>
  <c r="EE109" i="14"/>
  <c r="CF97" i="14"/>
  <c r="DW97" i="14"/>
  <c r="BX85" i="14"/>
  <c r="DG85" i="14"/>
  <c r="FA85" i="14"/>
  <c r="CL73" i="14"/>
  <c r="DT73" i="14"/>
  <c r="FB73" i="14"/>
  <c r="DE133" i="14"/>
  <c r="CO121" i="14"/>
  <c r="EO121" i="14"/>
  <c r="CM109" i="14"/>
  <c r="EO109" i="14"/>
  <c r="CG97" i="14"/>
  <c r="DX97" i="14"/>
  <c r="BY85" i="14"/>
  <c r="DH85" i="14"/>
  <c r="FB85" i="14"/>
  <c r="CM73" i="14"/>
  <c r="DV73" i="14"/>
  <c r="FC73" i="14"/>
  <c r="BV61" i="14"/>
  <c r="CX61" i="14"/>
  <c r="EA61" i="14"/>
  <c r="BL61" i="14"/>
  <c r="BS49" i="14"/>
  <c r="CP49" i="14"/>
  <c r="DG133" i="14"/>
  <c r="CQ121" i="14"/>
  <c r="EP121" i="14"/>
  <c r="CN109" i="14"/>
  <c r="EP109" i="14"/>
  <c r="CH97" i="14"/>
  <c r="DY97" i="14"/>
  <c r="BZ85" i="14"/>
  <c r="DU85" i="14"/>
  <c r="FC85" i="14"/>
  <c r="CN73" i="14"/>
  <c r="DW73" i="14"/>
  <c r="FD73" i="14"/>
  <c r="BW61" i="14"/>
  <c r="CY61" i="14"/>
  <c r="EF61" i="14"/>
  <c r="BT49" i="14"/>
  <c r="CQ49" i="14"/>
  <c r="DN49" i="14"/>
  <c r="EK49" i="14"/>
  <c r="BM37" i="14"/>
  <c r="CJ37" i="14"/>
  <c r="DG37" i="14"/>
  <c r="ED37" i="14"/>
  <c r="FA37" i="14"/>
  <c r="DJ133" i="14"/>
  <c r="CT121" i="14"/>
  <c r="EX121" i="14"/>
  <c r="CR109" i="14"/>
  <c r="EV109" i="14"/>
  <c r="CM97" i="14"/>
  <c r="EH97" i="14"/>
  <c r="CD85" i="14"/>
  <c r="DX85" i="14"/>
  <c r="BL85" i="14"/>
  <c r="BM73" i="14"/>
  <c r="CU73" i="14"/>
  <c r="EC73" i="14"/>
  <c r="FG73" i="14"/>
  <c r="BZ61" i="14"/>
  <c r="DB61" i="14"/>
  <c r="EJ61" i="14"/>
  <c r="BW49" i="14"/>
  <c r="CT49" i="14"/>
  <c r="DQ49" i="14"/>
  <c r="EN49" i="14"/>
  <c r="DO133" i="14"/>
  <c r="EC121" i="14"/>
  <c r="DN109" i="14"/>
  <c r="CT97" i="14"/>
  <c r="EY97" i="14"/>
  <c r="CA85" i="14"/>
  <c r="EB85" i="14"/>
  <c r="CB73" i="14"/>
  <c r="DN73" i="14"/>
  <c r="CQ61" i="14"/>
  <c r="DW61" i="14"/>
  <c r="CF49" i="14"/>
  <c r="DG49" i="14"/>
  <c r="EG49" i="14"/>
  <c r="BX37" i="14"/>
  <c r="CX37" i="14"/>
  <c r="DW37" i="14"/>
  <c r="EV37" i="14"/>
  <c r="EJ133" i="14"/>
  <c r="BO121" i="14"/>
  <c r="EK121" i="14"/>
  <c r="BQ109" i="14"/>
  <c r="DU109" i="14"/>
  <c r="DA97" i="14"/>
  <c r="EF85" i="14"/>
  <c r="CI73" i="14"/>
  <c r="EK61" i="14"/>
  <c r="CJ49" i="14"/>
  <c r="DB37" i="14"/>
  <c r="EB37" i="14"/>
  <c r="EF133" i="14"/>
  <c r="ED121" i="14"/>
  <c r="DO109" i="14"/>
  <c r="CU97" i="14"/>
  <c r="EZ97" i="14"/>
  <c r="CC85" i="14"/>
  <c r="EC85" i="14"/>
  <c r="CC73" i="14"/>
  <c r="DX73" i="14"/>
  <c r="CR61" i="14"/>
  <c r="DZ61" i="14"/>
  <c r="CG49" i="14"/>
  <c r="DH49" i="14"/>
  <c r="EI49" i="14"/>
  <c r="BY37" i="14"/>
  <c r="CY37" i="14"/>
  <c r="DX37" i="14"/>
  <c r="EW37" i="14"/>
  <c r="CA37" i="14"/>
  <c r="DY37" i="14"/>
  <c r="EY37" i="14"/>
  <c r="DA37" i="14"/>
  <c r="BO61" i="14"/>
  <c r="DL49" i="14"/>
  <c r="EH133" i="14"/>
  <c r="EE121" i="14"/>
  <c r="DP109" i="14"/>
  <c r="CV97" i="14"/>
  <c r="FA97" i="14"/>
  <c r="CE85" i="14"/>
  <c r="ED85" i="14"/>
  <c r="CD73" i="14"/>
  <c r="DY73" i="14"/>
  <c r="CS61" i="14"/>
  <c r="EH61" i="14"/>
  <c r="CH49" i="14"/>
  <c r="DI49" i="14"/>
  <c r="EJ49" i="14"/>
  <c r="CZ37" i="14"/>
  <c r="EZ37" i="14"/>
  <c r="CU61" i="14"/>
  <c r="FB37" i="14"/>
  <c r="EI133" i="14"/>
  <c r="BN121" i="14"/>
  <c r="EG121" i="14"/>
  <c r="DT109" i="14"/>
  <c r="CW97" i="14"/>
  <c r="BL97" i="14"/>
  <c r="CN85" i="14"/>
  <c r="EE85" i="14"/>
  <c r="CE73" i="14"/>
  <c r="ED73" i="14"/>
  <c r="BN61" i="14"/>
  <c r="CT61" i="14"/>
  <c r="EI61" i="14"/>
  <c r="CI49" i="14"/>
  <c r="DJ49" i="14"/>
  <c r="EL49" i="14"/>
  <c r="CB37" i="14"/>
  <c r="DZ37" i="14"/>
  <c r="CP85" i="14"/>
  <c r="EE73" i="14"/>
  <c r="EM49" i="14"/>
  <c r="CC37" i="14"/>
  <c r="BM133" i="14"/>
  <c r="EP133" i="14"/>
  <c r="BW121" i="14"/>
  <c r="EV121" i="14"/>
  <c r="BS109" i="14"/>
  <c r="DW109" i="14"/>
  <c r="DD97" i="14"/>
  <c r="CT85" i="14"/>
  <c r="EH85" i="14"/>
  <c r="CO73" i="14"/>
  <c r="EG73" i="14"/>
  <c r="BQ61" i="14"/>
  <c r="CZ61" i="14"/>
  <c r="EM61" i="14"/>
  <c r="CL49" i="14"/>
  <c r="DO49" i="14"/>
  <c r="EP49" i="14"/>
  <c r="CE37" i="14"/>
  <c r="DE37" i="14"/>
  <c r="EE37" i="14"/>
  <c r="FD37" i="14"/>
  <c r="BN133" i="14"/>
  <c r="EQ133" i="14"/>
  <c r="BX121" i="14"/>
  <c r="EY121" i="14"/>
  <c r="BV109" i="14"/>
  <c r="DY109" i="14"/>
  <c r="DE97" i="14"/>
  <c r="CU85" i="14"/>
  <c r="EN85" i="14"/>
  <c r="CS73" i="14"/>
  <c r="EH73" i="14"/>
  <c r="BR61" i="14"/>
  <c r="DA61" i="14"/>
  <c r="EN61" i="14"/>
  <c r="CM49" i="14"/>
  <c r="DP49" i="14"/>
  <c r="ER49" i="14"/>
  <c r="CF37" i="14"/>
  <c r="DF37" i="14"/>
  <c r="EF37" i="14"/>
  <c r="FE37" i="14"/>
  <c r="BO133" i="14"/>
  <c r="ES133" i="14"/>
  <c r="BY121" i="14"/>
  <c r="BW109" i="14"/>
  <c r="BT133" i="14"/>
  <c r="BZ121" i="14"/>
  <c r="CE109" i="14"/>
  <c r="EN97" i="14"/>
  <c r="DY85" i="14"/>
  <c r="CY73" i="14"/>
  <c r="EZ73" i="14"/>
  <c r="BS61" i="14"/>
  <c r="DP61" i="14"/>
  <c r="CU49" i="14"/>
  <c r="EC49" i="14"/>
  <c r="BW37" i="14"/>
  <c r="DM37" i="14"/>
  <c r="ET37" i="14"/>
  <c r="DN37" i="14"/>
  <c r="CH37" i="14"/>
  <c r="FC37" i="14"/>
  <c r="EG85" i="14"/>
  <c r="BL73" i="14"/>
  <c r="DS61" i="14"/>
  <c r="CX49" i="14"/>
  <c r="DP37" i="14"/>
  <c r="CK133" i="14"/>
  <c r="CR121" i="14"/>
  <c r="CG109" i="14"/>
  <c r="EO97" i="14"/>
  <c r="DZ85" i="14"/>
  <c r="CZ73" i="14"/>
  <c r="FE73" i="14"/>
  <c r="BU61" i="14"/>
  <c r="DQ61" i="14"/>
  <c r="CV49" i="14"/>
  <c r="ED49" i="14"/>
  <c r="CD37" i="14"/>
  <c r="EU37" i="14"/>
  <c r="CW49" i="14"/>
  <c r="CU121" i="14"/>
  <c r="BM97" i="14"/>
  <c r="ER97" i="14"/>
  <c r="DB73" i="14"/>
  <c r="EF49" i="14"/>
  <c r="CI37" i="14"/>
  <c r="FF37" i="14"/>
  <c r="CL133" i="14"/>
  <c r="CS121" i="14"/>
  <c r="CP109" i="14"/>
  <c r="EQ97" i="14"/>
  <c r="EA85" i="14"/>
  <c r="DA73" i="14"/>
  <c r="FF73" i="14"/>
  <c r="BX61" i="14"/>
  <c r="DR61" i="14"/>
  <c r="EE49" i="14"/>
  <c r="DO37" i="14"/>
  <c r="CM133" i="14"/>
  <c r="CQ109" i="14"/>
  <c r="BY61" i="14"/>
  <c r="CX133" i="14"/>
  <c r="DC121" i="14"/>
  <c r="DC109" i="14"/>
  <c r="BQ97" i="14"/>
  <c r="BQ85" i="14"/>
  <c r="EX85" i="14"/>
  <c r="DH73" i="14"/>
  <c r="CC61" i="14"/>
  <c r="DV61" i="14"/>
  <c r="BO49" i="14"/>
  <c r="DB49" i="14"/>
  <c r="ET49" i="14"/>
  <c r="CM37" i="14"/>
  <c r="DT37" i="14"/>
  <c r="CY133" i="14"/>
  <c r="DD121" i="14"/>
  <c r="DJ109" i="14"/>
  <c r="BT97" i="14"/>
  <c r="BR85" i="14"/>
  <c r="EY85" i="14"/>
  <c r="DI73" i="14"/>
  <c r="CD61" i="14"/>
  <c r="EL61" i="14"/>
  <c r="BP49" i="14"/>
  <c r="DC49" i="14"/>
  <c r="EU49" i="14"/>
  <c r="CN37" i="14"/>
  <c r="DU37" i="14"/>
  <c r="DA133" i="14"/>
  <c r="DF121" i="14"/>
  <c r="DL109" i="14"/>
  <c r="CK97" i="14"/>
  <c r="BS85" i="14"/>
  <c r="FD85" i="14"/>
  <c r="DJ73" i="14"/>
  <c r="CJ61" i="14"/>
  <c r="EO61" i="14"/>
  <c r="BR49" i="14"/>
  <c r="DD49" i="14"/>
  <c r="EV49" i="14"/>
  <c r="CO37" i="14"/>
  <c r="DV37" i="14"/>
  <c r="DI133" i="14"/>
  <c r="DT121" i="14"/>
  <c r="DV109" i="14"/>
  <c r="CP97" i="14"/>
  <c r="CQ85" i="14"/>
  <c r="BN73" i="14"/>
  <c r="DL73" i="14"/>
  <c r="CM61" i="14"/>
  <c r="EQ61" i="14"/>
  <c r="BV49" i="14"/>
  <c r="DF49" i="14"/>
  <c r="EX49" i="14"/>
  <c r="CQ37" i="14"/>
  <c r="EG37" i="14"/>
  <c r="DK133" i="14"/>
  <c r="DZ121" i="14"/>
  <c r="DZ109" i="14"/>
  <c r="CS97" i="14"/>
  <c r="CV85" i="14"/>
  <c r="BO73" i="14"/>
  <c r="DM73" i="14"/>
  <c r="CN61" i="14"/>
  <c r="ER61" i="14"/>
  <c r="EB121" i="14"/>
  <c r="DT97" i="14"/>
  <c r="CW85" i="14"/>
  <c r="BZ73" i="14"/>
  <c r="DM61" i="14"/>
  <c r="CO49" i="14"/>
  <c r="FA49" i="14"/>
  <c r="DJ37" i="14"/>
  <c r="DK37" i="14"/>
  <c r="BS133" i="14"/>
  <c r="DA85" i="14"/>
  <c r="DQ37" i="14"/>
  <c r="DB85" i="14"/>
  <c r="FF49" i="14"/>
  <c r="DS37" i="14"/>
  <c r="BR109" i="14"/>
  <c r="DC85" i="14"/>
  <c r="EP61" i="14"/>
  <c r="FG49" i="14"/>
  <c r="BQ37" i="14"/>
  <c r="BM49" i="14"/>
  <c r="FE85" i="14"/>
  <c r="CL37" i="14"/>
  <c r="ET109" i="14"/>
  <c r="FG61" i="14"/>
  <c r="EP37" i="14"/>
  <c r="CL61" i="14"/>
  <c r="DZ49" i="14"/>
  <c r="EQ37" i="14"/>
  <c r="BY49" i="14"/>
  <c r="ER37" i="14"/>
  <c r="BO97" i="14"/>
  <c r="CA49" i="14"/>
  <c r="FG37" i="14"/>
  <c r="BP121" i="14"/>
  <c r="FE109" i="14"/>
  <c r="BL37" i="14"/>
  <c r="DF97" i="14"/>
  <c r="BW73" i="14"/>
  <c r="DC37" i="14"/>
  <c r="CE49" i="14"/>
  <c r="DP121" i="14"/>
  <c r="DS97" i="14"/>
  <c r="BT85" i="14"/>
  <c r="DL61" i="14"/>
  <c r="EU121" i="14"/>
  <c r="DU97" i="14"/>
  <c r="CY85" i="14"/>
  <c r="CJ73" i="14"/>
  <c r="DN61" i="14"/>
  <c r="CR49" i="14"/>
  <c r="FB49" i="14"/>
  <c r="DL37" i="14"/>
  <c r="CX73" i="14"/>
  <c r="FD49" i="14"/>
  <c r="CN133" i="14"/>
  <c r="DF73" i="14"/>
  <c r="DU61" i="14"/>
  <c r="DA49" i="14"/>
  <c r="BP37" i="14"/>
  <c r="EM97" i="14"/>
  <c r="DE49" i="14"/>
  <c r="DW49" i="14"/>
  <c r="CK37" i="14"/>
  <c r="EM73" i="14"/>
  <c r="CA61" i="14"/>
  <c r="BN49" i="14"/>
  <c r="CB61" i="14"/>
  <c r="BU49" i="14"/>
  <c r="CP37" i="14"/>
  <c r="BN97" i="14"/>
  <c r="ET73" i="14"/>
  <c r="CS37" i="14"/>
  <c r="BS73" i="14"/>
  <c r="CL97" i="14"/>
  <c r="CW61" i="14"/>
  <c r="BV73" i="14"/>
  <c r="ES49" i="14"/>
  <c r="CW37" i="14"/>
  <c r="FF109" i="14"/>
  <c r="DJ61" i="14"/>
  <c r="FG109" i="14"/>
  <c r="BX73" i="14"/>
  <c r="DK61" i="14"/>
  <c r="EY49" i="14"/>
  <c r="CK49" i="14"/>
  <c r="EC97" i="14"/>
  <c r="CZ85" i="14"/>
  <c r="CV73" i="14"/>
  <c r="DO61" i="14"/>
  <c r="CS49" i="14"/>
  <c r="FC49" i="14"/>
  <c r="BN37" i="14"/>
  <c r="EE97" i="14"/>
  <c r="DT61" i="14"/>
  <c r="CZ49" i="14"/>
  <c r="BO37" i="14"/>
  <c r="EL97" i="14"/>
  <c r="CO133" i="14"/>
  <c r="DG73" i="14"/>
  <c r="EC37" i="14"/>
  <c r="BU37" i="14"/>
  <c r="FF133" i="14"/>
  <c r="FD61" i="14"/>
  <c r="EO37" i="14"/>
  <c r="DH133" i="14"/>
  <c r="BX109" i="14"/>
  <c r="EX97" i="14"/>
  <c r="DD85" i="14"/>
  <c r="DK73" i="14"/>
  <c r="ES61" i="14"/>
  <c r="DM49" i="14"/>
  <c r="BR37" i="14"/>
  <c r="EH37" i="14"/>
  <c r="EK133" i="14"/>
  <c r="BY109" i="14"/>
  <c r="DE85" i="14"/>
  <c r="EF73" i="14"/>
  <c r="ET61" i="14"/>
  <c r="DR49" i="14"/>
  <c r="BS37" i="14"/>
  <c r="EI37" i="14"/>
  <c r="ET133" i="14"/>
  <c r="CA109" i="14"/>
  <c r="DV85" i="14"/>
  <c r="EI73" i="14"/>
  <c r="EV61" i="14"/>
  <c r="DS49" i="14"/>
  <c r="BT37" i="14"/>
  <c r="EJ37" i="14"/>
  <c r="EU133" i="14"/>
  <c r="DA109" i="14"/>
  <c r="DW85" i="14"/>
  <c r="EJ73" i="14"/>
  <c r="EW61" i="14"/>
  <c r="DT49" i="14"/>
  <c r="EK37" i="14"/>
  <c r="EM37" i="14"/>
  <c r="ES109" i="14"/>
  <c r="DX49" i="14"/>
  <c r="EN73" i="14"/>
  <c r="DY49" i="14"/>
  <c r="FA109" i="14"/>
  <c r="EP73" i="14"/>
  <c r="BX49" i="14"/>
  <c r="CR37" i="14"/>
  <c r="FB109" i="14"/>
  <c r="CO61" i="14"/>
  <c r="EA49" i="14"/>
  <c r="FC109" i="14"/>
  <c r="CP61" i="14"/>
  <c r="BZ49" i="14"/>
  <c r="CT37" i="14"/>
  <c r="ES37" i="14"/>
  <c r="FD109" i="14"/>
  <c r="BU73" i="14"/>
  <c r="EO49" i="14"/>
  <c r="CU37" i="14"/>
  <c r="DC97" i="14"/>
  <c r="DH61" i="14"/>
  <c r="CB49" i="14"/>
  <c r="CW121" i="14"/>
  <c r="CD49" i="14"/>
  <c r="EW49" i="14"/>
  <c r="CX121" i="14"/>
  <c r="DR97" i="14"/>
  <c r="BO85" i="14"/>
  <c r="DH37" i="14"/>
  <c r="BL109" i="14"/>
  <c r="BY73" i="14"/>
  <c r="EZ49" i="14"/>
  <c r="EV133" i="14"/>
  <c r="DB109" i="14"/>
  <c r="EQ85" i="14"/>
  <c r="EK73" i="14"/>
  <c r="EX61" i="14"/>
  <c r="DV49" i="14"/>
  <c r="BV37" i="14"/>
  <c r="EL37" i="14"/>
  <c r="FC133" i="14"/>
  <c r="DM109" i="14"/>
  <c r="ER85" i="14"/>
  <c r="EL73" i="14"/>
  <c r="BP61" i="14"/>
  <c r="EY61" i="14"/>
  <c r="EV73" i="14"/>
  <c r="EB49" i="14"/>
  <c r="DI37" i="14"/>
  <c r="ES24" i="14"/>
  <c r="CD24" i="14"/>
  <c r="BR23" i="14"/>
  <c r="DT24" i="14"/>
  <c r="CK25" i="14"/>
  <c r="DE25" i="14"/>
  <c r="DY23" i="14"/>
  <c r="FF23" i="14"/>
  <c r="DN23" i="14"/>
  <c r="BV23" i="14"/>
  <c r="ET24" i="14"/>
  <c r="CF24" i="14"/>
  <c r="DM23" i="14"/>
  <c r="EH25" i="14"/>
  <c r="DW24" i="14"/>
  <c r="DL23" i="14"/>
  <c r="CO25" i="14"/>
  <c r="DV24" i="14"/>
  <c r="EG23" i="14"/>
  <c r="CO23" i="14"/>
  <c r="FB25" i="14"/>
  <c r="CN25" i="14"/>
  <c r="EQ24" i="14"/>
  <c r="FB23" i="14"/>
  <c r="EE25" i="14"/>
  <c r="BQ25" i="14"/>
  <c r="CB24" i="14"/>
  <c r="DI23" i="14"/>
  <c r="BQ23" i="14"/>
  <c r="EZ25" i="14"/>
  <c r="DH25" i="14"/>
  <c r="EO24" i="14"/>
  <c r="EZ23" i="14"/>
  <c r="BO25" i="14"/>
  <c r="CV24" i="14"/>
  <c r="EC23" i="14"/>
  <c r="EB25" i="14"/>
  <c r="CJ25" i="14"/>
  <c r="EM24" i="14"/>
  <c r="BY24" i="14"/>
  <c r="CJ23" i="14"/>
  <c r="EW25" i="14"/>
  <c r="BM25" i="14"/>
  <c r="EL24" i="14"/>
  <c r="BX24" i="14"/>
  <c r="DE23" i="14"/>
  <c r="BM23" i="14"/>
  <c r="DZ25" i="14"/>
  <c r="DO24" i="14"/>
  <c r="DZ23" i="14"/>
  <c r="EU25" i="14"/>
  <c r="FF24" i="14"/>
  <c r="BV24" i="14"/>
  <c r="DX25" i="14"/>
  <c r="FE24" i="14"/>
  <c r="DM24" i="14"/>
  <c r="BU24" i="14"/>
  <c r="ET23" i="14"/>
  <c r="CF23" i="14"/>
  <c r="CP24" i="14"/>
  <c r="BL25" i="14"/>
  <c r="EP25" i="14"/>
  <c r="CX25" i="14"/>
  <c r="CB25" i="14"/>
  <c r="EE24" i="14"/>
  <c r="BQ24" i="14"/>
  <c r="CX23" i="14"/>
  <c r="EO25" i="14"/>
  <c r="CW25" i="14"/>
  <c r="ED24" i="14"/>
  <c r="BP24" i="14"/>
  <c r="DS23" i="14"/>
  <c r="CA23" i="14"/>
  <c r="DR25" i="14"/>
  <c r="CV25" i="14"/>
  <c r="BZ25" i="14"/>
  <c r="EY24" i="14"/>
  <c r="EC24" i="14"/>
  <c r="DG24" i="14"/>
  <c r="CK24" i="14"/>
  <c r="BO24" i="14"/>
  <c r="DR23" i="14"/>
  <c r="CV23" i="14"/>
  <c r="BZ23" i="14"/>
  <c r="EM25" i="14"/>
  <c r="DQ25" i="14"/>
  <c r="CU25" i="14"/>
  <c r="BY25" i="14"/>
  <c r="EX24" i="14"/>
  <c r="EB24" i="14"/>
  <c r="DF24" i="14"/>
  <c r="CJ24" i="14"/>
  <c r="BN24" i="14"/>
  <c r="EM23" i="14"/>
  <c r="DQ23" i="14"/>
  <c r="CU23" i="14"/>
  <c r="BY23" i="14"/>
  <c r="EX22" i="14"/>
  <c r="EB22" i="14"/>
  <c r="DF22" i="14"/>
  <c r="CJ22" i="14"/>
  <c r="BN22" i="14"/>
  <c r="FD25" i="14"/>
  <c r="FC25" i="14"/>
  <c r="BS23" i="14"/>
  <c r="EE23" i="14"/>
  <c r="ED23" i="14"/>
  <c r="EX23" i="14"/>
  <c r="CH23" i="14"/>
  <c r="ET25" i="14"/>
  <c r="DW25" i="14"/>
  <c r="EA22" i="14"/>
  <c r="DE22" i="14"/>
  <c r="CI22" i="14"/>
  <c r="BM132" i="14"/>
  <c r="CI132" i="14"/>
  <c r="DE132" i="14"/>
  <c r="EA132" i="14"/>
  <c r="EW132" i="14"/>
  <c r="BR120" i="14"/>
  <c r="CN120" i="14"/>
  <c r="DJ120" i="14"/>
  <c r="EF120" i="14"/>
  <c r="FB120" i="14"/>
  <c r="BX108" i="14"/>
  <c r="CT108" i="14"/>
  <c r="DP108" i="14"/>
  <c r="EL108" i="14"/>
  <c r="CC96" i="14"/>
  <c r="CY96" i="14"/>
  <c r="DU96" i="14"/>
  <c r="EQ96" i="14"/>
  <c r="CH84" i="14"/>
  <c r="DD84" i="14"/>
  <c r="DZ84" i="14"/>
  <c r="BN132" i="14"/>
  <c r="CJ132" i="14"/>
  <c r="DF132" i="14"/>
  <c r="EB132" i="14"/>
  <c r="EX132" i="14"/>
  <c r="BL132" i="14"/>
  <c r="BS120" i="14"/>
  <c r="CO120" i="14"/>
  <c r="DK120" i="14"/>
  <c r="EG120" i="14"/>
  <c r="FC120" i="14"/>
  <c r="BY108" i="14"/>
  <c r="CU108" i="14"/>
  <c r="DQ108" i="14"/>
  <c r="EM108" i="14"/>
  <c r="CD96" i="14"/>
  <c r="CZ96" i="14"/>
  <c r="DV96" i="14"/>
  <c r="ER96" i="14"/>
  <c r="BM84" i="14"/>
  <c r="CI84" i="14"/>
  <c r="DE84" i="14"/>
  <c r="BO132" i="14"/>
  <c r="CK132" i="14"/>
  <c r="DG132" i="14"/>
  <c r="EC132" i="14"/>
  <c r="EY132" i="14"/>
  <c r="BT120" i="14"/>
  <c r="CP120" i="14"/>
  <c r="DL120" i="14"/>
  <c r="EH120" i="14"/>
  <c r="FD120" i="14"/>
  <c r="BZ108" i="14"/>
  <c r="CV108" i="14"/>
  <c r="DR108" i="14"/>
  <c r="EN108" i="14"/>
  <c r="BP132" i="14"/>
  <c r="CL132" i="14"/>
  <c r="DH132" i="14"/>
  <c r="ED132" i="14"/>
  <c r="EZ132" i="14"/>
  <c r="BU120" i="14"/>
  <c r="CQ120" i="14"/>
  <c r="DM120" i="14"/>
  <c r="EI120" i="14"/>
  <c r="FE120" i="14"/>
  <c r="CA108" i="14"/>
  <c r="CW108" i="14"/>
  <c r="DS108" i="14"/>
  <c r="EO108" i="14"/>
  <c r="CF96" i="14"/>
  <c r="DB96" i="14"/>
  <c r="DX96" i="14"/>
  <c r="ET96" i="14"/>
  <c r="BO84" i="14"/>
  <c r="CK84" i="14"/>
  <c r="DG84" i="14"/>
  <c r="BS132" i="14"/>
  <c r="CO132" i="14"/>
  <c r="DK132" i="14"/>
  <c r="EG132" i="14"/>
  <c r="FC132" i="14"/>
  <c r="BX120" i="14"/>
  <c r="CT120" i="14"/>
  <c r="DP120" i="14"/>
  <c r="EL120" i="14"/>
  <c r="BW132" i="14"/>
  <c r="CC132" i="14"/>
  <c r="DD132" i="14"/>
  <c r="EJ132" i="14"/>
  <c r="BM120" i="14"/>
  <c r="CR120" i="14"/>
  <c r="DT120" i="14"/>
  <c r="EU120" i="14"/>
  <c r="CL108" i="14"/>
  <c r="DL108" i="14"/>
  <c r="EP108" i="14"/>
  <c r="CH96" i="14"/>
  <c r="DG96" i="14"/>
  <c r="EF96" i="14"/>
  <c r="FE96" i="14"/>
  <c r="BL96" i="14"/>
  <c r="BZ84" i="14"/>
  <c r="CY84" i="14"/>
  <c r="DX84" i="14"/>
  <c r="EU84" i="14"/>
  <c r="CD132" i="14"/>
  <c r="DI132" i="14"/>
  <c r="EK132" i="14"/>
  <c r="BN120" i="14"/>
  <c r="CS120" i="14"/>
  <c r="DU120" i="14"/>
  <c r="EV120" i="14"/>
  <c r="BM108" i="14"/>
  <c r="CM108" i="14"/>
  <c r="DM108" i="14"/>
  <c r="EQ108" i="14"/>
  <c r="CI96" i="14"/>
  <c r="DH96" i="14"/>
  <c r="EG96" i="14"/>
  <c r="FF96" i="14"/>
  <c r="CA84" i="14"/>
  <c r="CZ84" i="14"/>
  <c r="DY84" i="14"/>
  <c r="EV84" i="14"/>
  <c r="BP72" i="14"/>
  <c r="CL72" i="14"/>
  <c r="DH72" i="14"/>
  <c r="ED72" i="14"/>
  <c r="EZ72" i="14"/>
  <c r="BV60" i="14"/>
  <c r="CR60" i="14"/>
  <c r="DN60" i="14"/>
  <c r="EJ60" i="14"/>
  <c r="FF60" i="14"/>
  <c r="CE132" i="14"/>
  <c r="DJ132" i="14"/>
  <c r="EL132" i="14"/>
  <c r="BO120" i="14"/>
  <c r="CU120" i="14"/>
  <c r="DV120" i="14"/>
  <c r="EW120" i="14"/>
  <c r="CM132" i="14"/>
  <c r="DO132" i="14"/>
  <c r="EP132" i="14"/>
  <c r="BW120" i="14"/>
  <c r="CY120" i="14"/>
  <c r="DZ120" i="14"/>
  <c r="FA120" i="14"/>
  <c r="BR108" i="14"/>
  <c r="CR108" i="14"/>
  <c r="DV108" i="14"/>
  <c r="EV108" i="14"/>
  <c r="BO96" i="14"/>
  <c r="CN96" i="14"/>
  <c r="DM96" i="14"/>
  <c r="EL96" i="14"/>
  <c r="CF84" i="14"/>
  <c r="DH84" i="14"/>
  <c r="EE84" i="14"/>
  <c r="FA84" i="14"/>
  <c r="CR132" i="14"/>
  <c r="DS132" i="14"/>
  <c r="ET132" i="14"/>
  <c r="BR132" i="14"/>
  <c r="CZ132" i="14"/>
  <c r="EN132" i="14"/>
  <c r="CD120" i="14"/>
  <c r="DI120" i="14"/>
  <c r="ES120" i="14"/>
  <c r="CH108" i="14"/>
  <c r="DK108" i="14"/>
  <c r="ET108" i="14"/>
  <c r="CB96" i="14"/>
  <c r="DI96" i="14"/>
  <c r="EK96" i="14"/>
  <c r="CB84" i="14"/>
  <c r="DF84" i="14"/>
  <c r="EH84" i="14"/>
  <c r="FG84" i="14"/>
  <c r="BO72" i="14"/>
  <c r="CM72" i="14"/>
  <c r="DJ72" i="14"/>
  <c r="EG72" i="14"/>
  <c r="FD72" i="14"/>
  <c r="BR60" i="14"/>
  <c r="CO60" i="14"/>
  <c r="DL60" i="14"/>
  <c r="EI60" i="14"/>
  <c r="FG60" i="14"/>
  <c r="BT132" i="14"/>
  <c r="DA132" i="14"/>
  <c r="EO132" i="14"/>
  <c r="CE120" i="14"/>
  <c r="DN120" i="14"/>
  <c r="ET120" i="14"/>
  <c r="CI108" i="14"/>
  <c r="DN108" i="14"/>
  <c r="EU108" i="14"/>
  <c r="CE96" i="14"/>
  <c r="DJ96" i="14"/>
  <c r="EM96" i="14"/>
  <c r="CC84" i="14"/>
  <c r="DI84" i="14"/>
  <c r="EI84" i="14"/>
  <c r="BQ72" i="14"/>
  <c r="CN72" i="14"/>
  <c r="DK72" i="14"/>
  <c r="EH72" i="14"/>
  <c r="FE72" i="14"/>
  <c r="BU132" i="14"/>
  <c r="DB132" i="14"/>
  <c r="EQ132" i="14"/>
  <c r="CF120" i="14"/>
  <c r="DO120" i="14"/>
  <c r="EX120" i="14"/>
  <c r="CJ108" i="14"/>
  <c r="DO108" i="14"/>
  <c r="EW108" i="14"/>
  <c r="CG96" i="14"/>
  <c r="DK96" i="14"/>
  <c r="EN96" i="14"/>
  <c r="CD84" i="14"/>
  <c r="DJ84" i="14"/>
  <c r="EJ84" i="14"/>
  <c r="BR72" i="14"/>
  <c r="CO72" i="14"/>
  <c r="DL72" i="14"/>
  <c r="EI72" i="14"/>
  <c r="FF72" i="14"/>
  <c r="BX132" i="14"/>
  <c r="DL132" i="14"/>
  <c r="ES132" i="14"/>
  <c r="CH120" i="14"/>
  <c r="DR120" i="14"/>
  <c r="EZ120" i="14"/>
  <c r="CN108" i="14"/>
  <c r="DU108" i="14"/>
  <c r="EY108" i="14"/>
  <c r="CK96" i="14"/>
  <c r="DN96" i="14"/>
  <c r="EP96" i="14"/>
  <c r="CG84" i="14"/>
  <c r="DL84" i="14"/>
  <c r="EL84" i="14"/>
  <c r="CG132" i="14"/>
  <c r="DT132" i="14"/>
  <c r="FE132" i="14"/>
  <c r="CV120" i="14"/>
  <c r="EB120" i="14"/>
  <c r="BQ108" i="14"/>
  <c r="CY108" i="14"/>
  <c r="EB108" i="14"/>
  <c r="FE108" i="14"/>
  <c r="CA132" i="14"/>
  <c r="DW132" i="14"/>
  <c r="BZ120" i="14"/>
  <c r="DS120" i="14"/>
  <c r="CB108" i="14"/>
  <c r="DJ108" i="14"/>
  <c r="FC108" i="14"/>
  <c r="BQ96" i="14"/>
  <c r="CW96" i="14"/>
  <c r="EH96" i="14"/>
  <c r="CJ84" i="14"/>
  <c r="DQ84" i="14"/>
  <c r="EW84" i="14"/>
  <c r="CG72" i="14"/>
  <c r="DG72" i="14"/>
  <c r="EK72" i="14"/>
  <c r="CH60" i="14"/>
  <c r="DF60" i="14"/>
  <c r="ED60" i="14"/>
  <c r="FB60" i="14"/>
  <c r="BR48" i="14"/>
  <c r="CN48" i="14"/>
  <c r="DJ48" i="14"/>
  <c r="EF48" i="14"/>
  <c r="FB48" i="14"/>
  <c r="BO36" i="14"/>
  <c r="CK36" i="14"/>
  <c r="DG36" i="14"/>
  <c r="EC36" i="14"/>
  <c r="EY36" i="14"/>
  <c r="BS48" i="14"/>
  <c r="CB132" i="14"/>
  <c r="DX132" i="14"/>
  <c r="CA120" i="14"/>
  <c r="DW120" i="14"/>
  <c r="CC108" i="14"/>
  <c r="DT108" i="14"/>
  <c r="FD108" i="14"/>
  <c r="BR96" i="14"/>
  <c r="CX96" i="14"/>
  <c r="EI96" i="14"/>
  <c r="CL84" i="14"/>
  <c r="DR84" i="14"/>
  <c r="EX84" i="14"/>
  <c r="CH72" i="14"/>
  <c r="DI72" i="14"/>
  <c r="EL72" i="14"/>
  <c r="CI60" i="14"/>
  <c r="DG60" i="14"/>
  <c r="EE60" i="14"/>
  <c r="FC60" i="14"/>
  <c r="CF132" i="14"/>
  <c r="DY132" i="14"/>
  <c r="CB120" i="14"/>
  <c r="DX120" i="14"/>
  <c r="CD108" i="14"/>
  <c r="DW108" i="14"/>
  <c r="FF108" i="14"/>
  <c r="BS96" i="14"/>
  <c r="DA96" i="14"/>
  <c r="EJ96" i="14"/>
  <c r="CM84" i="14"/>
  <c r="DS84" i="14"/>
  <c r="EY84" i="14"/>
  <c r="CI72" i="14"/>
  <c r="DM72" i="14"/>
  <c r="EM72" i="14"/>
  <c r="CJ60" i="14"/>
  <c r="DH60" i="14"/>
  <c r="EF60" i="14"/>
  <c r="FD60" i="14"/>
  <c r="CH132" i="14"/>
  <c r="DZ132" i="14"/>
  <c r="CC120" i="14"/>
  <c r="DY120" i="14"/>
  <c r="CE108" i="14"/>
  <c r="DX108" i="14"/>
  <c r="FG108" i="14"/>
  <c r="BT96" i="14"/>
  <c r="DC96" i="14"/>
  <c r="EO96" i="14"/>
  <c r="CN84" i="14"/>
  <c r="DT84" i="14"/>
  <c r="EZ84" i="14"/>
  <c r="CJ72" i="14"/>
  <c r="DN72" i="14"/>
  <c r="EN72" i="14"/>
  <c r="CN132" i="14"/>
  <c r="EE132" i="14"/>
  <c r="CG120" i="14"/>
  <c r="EA120" i="14"/>
  <c r="BL120" i="14"/>
  <c r="CF108" i="14"/>
  <c r="DY108" i="14"/>
  <c r="BU96" i="14"/>
  <c r="DD96" i="14"/>
  <c r="ES96" i="14"/>
  <c r="CO84" i="14"/>
  <c r="DU84" i="14"/>
  <c r="FB84" i="14"/>
  <c r="CK72" i="14"/>
  <c r="DO72" i="14"/>
  <c r="EO72" i="14"/>
  <c r="BN60" i="14"/>
  <c r="CL60" i="14"/>
  <c r="DJ60" i="14"/>
  <c r="EH60" i="14"/>
  <c r="BY132" i="14"/>
  <c r="EM132" i="14"/>
  <c r="DQ120" i="14"/>
  <c r="CG108" i="14"/>
  <c r="EF108" i="14"/>
  <c r="CJ96" i="14"/>
  <c r="DZ96" i="14"/>
  <c r="CE84" i="14"/>
  <c r="EC84" i="14"/>
  <c r="CE72" i="14"/>
  <c r="DS72" i="14"/>
  <c r="EX72" i="14"/>
  <c r="CC60" i="14"/>
  <c r="DE60" i="14"/>
  <c r="EM60" i="14"/>
  <c r="BX48" i="14"/>
  <c r="CU48" i="14"/>
  <c r="DR48" i="14"/>
  <c r="EO48" i="14"/>
  <c r="BQ36" i="14"/>
  <c r="CN36" i="14"/>
  <c r="DK36" i="14"/>
  <c r="EH36" i="14"/>
  <c r="FE36" i="14"/>
  <c r="BZ132" i="14"/>
  <c r="ER132" i="14"/>
  <c r="EC120" i="14"/>
  <c r="CK108" i="14"/>
  <c r="EG108" i="14"/>
  <c r="CL96" i="14"/>
  <c r="EA96" i="14"/>
  <c r="CP84" i="14"/>
  <c r="ED84" i="14"/>
  <c r="CF72" i="14"/>
  <c r="DT72" i="14"/>
  <c r="EY72" i="14"/>
  <c r="DI60" i="14"/>
  <c r="CP132" i="14"/>
  <c r="EU132" i="14"/>
  <c r="BP120" i="14"/>
  <c r="ED120" i="14"/>
  <c r="CO108" i="14"/>
  <c r="EH108" i="14"/>
  <c r="CM96" i="14"/>
  <c r="EB96" i="14"/>
  <c r="CQ84" i="14"/>
  <c r="EF84" i="14"/>
  <c r="CP72" i="14"/>
  <c r="DU72" i="14"/>
  <c r="FA72" i="14"/>
  <c r="CE60" i="14"/>
  <c r="DK60" i="14"/>
  <c r="EO60" i="14"/>
  <c r="BZ48" i="14"/>
  <c r="CW48" i="14"/>
  <c r="DT48" i="14"/>
  <c r="EQ48" i="14"/>
  <c r="CQ132" i="14"/>
  <c r="EV132" i="14"/>
  <c r="BQ120" i="14"/>
  <c r="EE120" i="14"/>
  <c r="CP108" i="14"/>
  <c r="EI108" i="14"/>
  <c r="CO96" i="14"/>
  <c r="EC96" i="14"/>
  <c r="CR84" i="14"/>
  <c r="EG84" i="14"/>
  <c r="CQ72" i="14"/>
  <c r="DV72" i="14"/>
  <c r="FB72" i="14"/>
  <c r="CF60" i="14"/>
  <c r="DM60" i="14"/>
  <c r="EP60" i="14"/>
  <c r="BL60" i="14"/>
  <c r="CA48" i="14"/>
  <c r="CX48" i="14"/>
  <c r="DU48" i="14"/>
  <c r="ER48" i="14"/>
  <c r="BL48" i="14"/>
  <c r="BT36" i="14"/>
  <c r="CQ36" i="14"/>
  <c r="DN36" i="14"/>
  <c r="EK36" i="14"/>
  <c r="CU132" i="14"/>
  <c r="FD132" i="14"/>
  <c r="CI120" i="14"/>
  <c r="EM120" i="14"/>
  <c r="CX108" i="14"/>
  <c r="ER108" i="14"/>
  <c r="CR96" i="14"/>
  <c r="EU96" i="14"/>
  <c r="CU84" i="14"/>
  <c r="EN84" i="14"/>
  <c r="CT72" i="14"/>
  <c r="DY72" i="14"/>
  <c r="CM60" i="14"/>
  <c r="DQ60" i="14"/>
  <c r="ES60" i="14"/>
  <c r="CD48" i="14"/>
  <c r="DA48" i="14"/>
  <c r="DX48" i="14"/>
  <c r="EU48" i="14"/>
  <c r="EH132" i="14"/>
  <c r="CJ120" i="14"/>
  <c r="EY120" i="14"/>
  <c r="BV108" i="14"/>
  <c r="EX108" i="14"/>
  <c r="BV96" i="14"/>
  <c r="DY96" i="14"/>
  <c r="BP84" i="14"/>
  <c r="DP84" i="14"/>
  <c r="CS72" i="14"/>
  <c r="EE72" i="14"/>
  <c r="CD60" i="14"/>
  <c r="DT60" i="14"/>
  <c r="EZ60" i="14"/>
  <c r="BP48" i="14"/>
  <c r="CS48" i="14"/>
  <c r="DW48" i="14"/>
  <c r="EY48" i="14"/>
  <c r="BW36" i="14"/>
  <c r="CV36" i="14"/>
  <c r="DU36" i="14"/>
  <c r="ET36" i="14"/>
  <c r="CW120" i="14"/>
  <c r="CZ108" i="14"/>
  <c r="BZ96" i="14"/>
  <c r="EW96" i="14"/>
  <c r="BT84" i="14"/>
  <c r="CX72" i="14"/>
  <c r="CP60" i="14"/>
  <c r="DX60" i="14"/>
  <c r="BV48" i="14"/>
  <c r="CZ48" i="14"/>
  <c r="EB48" i="14"/>
  <c r="CA36" i="14"/>
  <c r="EX36" i="14"/>
  <c r="EI132" i="14"/>
  <c r="CK120" i="14"/>
  <c r="FF120" i="14"/>
  <c r="BW108" i="14"/>
  <c r="EZ108" i="14"/>
  <c r="BW96" i="14"/>
  <c r="ED96" i="14"/>
  <c r="BQ84" i="14"/>
  <c r="DV84" i="14"/>
  <c r="CU72" i="14"/>
  <c r="EF72" i="14"/>
  <c r="CG60" i="14"/>
  <c r="DU60" i="14"/>
  <c r="FA60" i="14"/>
  <c r="BQ48" i="14"/>
  <c r="CT48" i="14"/>
  <c r="DY48" i="14"/>
  <c r="EZ48" i="14"/>
  <c r="BX36" i="14"/>
  <c r="CW36" i="14"/>
  <c r="DV36" i="14"/>
  <c r="EU36" i="14"/>
  <c r="CX36" i="14"/>
  <c r="BZ36" i="14"/>
  <c r="EB84" i="14"/>
  <c r="DY36" i="14"/>
  <c r="FA132" i="14"/>
  <c r="CL120" i="14"/>
  <c r="FG120" i="14"/>
  <c r="CQ108" i="14"/>
  <c r="FA108" i="14"/>
  <c r="BX96" i="14"/>
  <c r="EE96" i="14"/>
  <c r="BR84" i="14"/>
  <c r="DW84" i="14"/>
  <c r="CV72" i="14"/>
  <c r="EJ72" i="14"/>
  <c r="CK60" i="14"/>
  <c r="DV60" i="14"/>
  <c r="FE60" i="14"/>
  <c r="BT48" i="14"/>
  <c r="CV48" i="14"/>
  <c r="DZ48" i="14"/>
  <c r="FA48" i="14"/>
  <c r="BY36" i="14"/>
  <c r="DW36" i="14"/>
  <c r="EV36" i="14"/>
  <c r="DX36" i="14"/>
  <c r="EQ72" i="14"/>
  <c r="FD48" i="14"/>
  <c r="CZ36" i="14"/>
  <c r="FB132" i="14"/>
  <c r="CM120" i="14"/>
  <c r="CS108" i="14"/>
  <c r="FB108" i="14"/>
  <c r="BY96" i="14"/>
  <c r="EV96" i="14"/>
  <c r="BS84" i="14"/>
  <c r="EA84" i="14"/>
  <c r="CW72" i="14"/>
  <c r="EP72" i="14"/>
  <c r="CN60" i="14"/>
  <c r="DW60" i="14"/>
  <c r="BU48" i="14"/>
  <c r="CY48" i="14"/>
  <c r="EA48" i="14"/>
  <c r="FC48" i="14"/>
  <c r="CY36" i="14"/>
  <c r="EW36" i="14"/>
  <c r="FF132" i="14"/>
  <c r="BV132" i="14"/>
  <c r="CZ120" i="14"/>
  <c r="DB108" i="14"/>
  <c r="CP96" i="14"/>
  <c r="EY96" i="14"/>
  <c r="BV84" i="14"/>
  <c r="EM84" i="14"/>
  <c r="CZ72" i="14"/>
  <c r="ES72" i="14"/>
  <c r="CS60" i="14"/>
  <c r="DZ60" i="14"/>
  <c r="BY48" i="14"/>
  <c r="DC48" i="14"/>
  <c r="ED48" i="14"/>
  <c r="FF48" i="14"/>
  <c r="CC36" i="14"/>
  <c r="DB36" i="14"/>
  <c r="EA36" i="14"/>
  <c r="FA36" i="14"/>
  <c r="CS132" i="14"/>
  <c r="DA120" i="14"/>
  <c r="DC108" i="14"/>
  <c r="CQ96" i="14"/>
  <c r="EZ96" i="14"/>
  <c r="BW84" i="14"/>
  <c r="EO84" i="14"/>
  <c r="BM72" i="14"/>
  <c r="DA72" i="14"/>
  <c r="ET72" i="14"/>
  <c r="CT60" i="14"/>
  <c r="EA60" i="14"/>
  <c r="CB48" i="14"/>
  <c r="DD48" i="14"/>
  <c r="EE48" i="14"/>
  <c r="FG48" i="14"/>
  <c r="CD36" i="14"/>
  <c r="DC36" i="14"/>
  <c r="EB36" i="14"/>
  <c r="FB36" i="14"/>
  <c r="CT132" i="14"/>
  <c r="DB120" i="14"/>
  <c r="DD108" i="14"/>
  <c r="BP108" i="14"/>
  <c r="BL108" i="14"/>
  <c r="FC96" i="14"/>
  <c r="ET84" i="14"/>
  <c r="BU72" i="14"/>
  <c r="DZ72" i="14"/>
  <c r="BM60" i="14"/>
  <c r="DC60" i="14"/>
  <c r="BN48" i="14"/>
  <c r="DI48" i="14"/>
  <c r="EV48" i="14"/>
  <c r="BM36" i="14"/>
  <c r="DA36" i="14"/>
  <c r="EL36" i="14"/>
  <c r="BN36" i="14"/>
  <c r="DE36" i="14"/>
  <c r="DF36" i="14"/>
  <c r="BS108" i="14"/>
  <c r="BM96" i="14"/>
  <c r="FD96" i="14"/>
  <c r="BN84" i="14"/>
  <c r="FC84" i="14"/>
  <c r="BV72" i="14"/>
  <c r="EA72" i="14"/>
  <c r="BO60" i="14"/>
  <c r="DD60" i="14"/>
  <c r="BO48" i="14"/>
  <c r="DK48" i="14"/>
  <c r="EW48" i="14"/>
  <c r="DD36" i="14"/>
  <c r="EM36" i="14"/>
  <c r="EN36" i="14"/>
  <c r="BU108" i="14"/>
  <c r="BP96" i="14"/>
  <c r="FE84" i="14"/>
  <c r="BX72" i="14"/>
  <c r="BQ60" i="14"/>
  <c r="DP60" i="14"/>
  <c r="CC48" i="14"/>
  <c r="FE48" i="14"/>
  <c r="BR36" i="14"/>
  <c r="BT108" i="14"/>
  <c r="BN96" i="14"/>
  <c r="FG96" i="14"/>
  <c r="BU84" i="14"/>
  <c r="FD84" i="14"/>
  <c r="BW72" i="14"/>
  <c r="EB72" i="14"/>
  <c r="BP60" i="14"/>
  <c r="DO60" i="14"/>
  <c r="BW48" i="14"/>
  <c r="DL48" i="14"/>
  <c r="EX48" i="14"/>
  <c r="BP36" i="14"/>
  <c r="BX84" i="14"/>
  <c r="EC72" i="14"/>
  <c r="DM48" i="14"/>
  <c r="EO36" i="14"/>
  <c r="BQ132" i="14"/>
  <c r="BY120" i="14"/>
  <c r="DF108" i="14"/>
  <c r="CT96" i="14"/>
  <c r="CT84" i="14"/>
  <c r="CA72" i="14"/>
  <c r="EV72" i="14"/>
  <c r="BU60" i="14"/>
  <c r="DY60" i="14"/>
  <c r="CG48" i="14"/>
  <c r="DP48" i="14"/>
  <c r="BV36" i="14"/>
  <c r="DJ36" i="14"/>
  <c r="ER36" i="14"/>
  <c r="BL36" i="14"/>
  <c r="CV132" i="14"/>
  <c r="CX120" i="14"/>
  <c r="DG108" i="14"/>
  <c r="CU96" i="14"/>
  <c r="CV84" i="14"/>
  <c r="CB72" i="14"/>
  <c r="EW72" i="14"/>
  <c r="BW60" i="14"/>
  <c r="EB60" i="14"/>
  <c r="CH48" i="14"/>
  <c r="DQ48" i="14"/>
  <c r="CB36" i="14"/>
  <c r="DL36" i="14"/>
  <c r="ES36" i="14"/>
  <c r="CW132" i="14"/>
  <c r="DC120" i="14"/>
  <c r="DH108" i="14"/>
  <c r="CV96" i="14"/>
  <c r="CW84" i="14"/>
  <c r="CC72" i="14"/>
  <c r="FC72" i="14"/>
  <c r="BX60" i="14"/>
  <c r="EC60" i="14"/>
  <c r="CI48" i="14"/>
  <c r="DS48" i="14"/>
  <c r="CE36" i="14"/>
  <c r="DM36" i="14"/>
  <c r="EZ36" i="14"/>
  <c r="CY132" i="14"/>
  <c r="DE120" i="14"/>
  <c r="DZ108" i="14"/>
  <c r="DF96" i="14"/>
  <c r="DA84" i="14"/>
  <c r="BL84" i="14"/>
  <c r="CR72" i="14"/>
  <c r="BZ60" i="14"/>
  <c r="EK60" i="14"/>
  <c r="CK48" i="14"/>
  <c r="EC48" i="14"/>
  <c r="CG36" i="14"/>
  <c r="DP36" i="14"/>
  <c r="FD36" i="14"/>
  <c r="DC132" i="14"/>
  <c r="DF120" i="14"/>
  <c r="EA108" i="14"/>
  <c r="DL96" i="14"/>
  <c r="DB84" i="14"/>
  <c r="CY72" i="14"/>
  <c r="CA60" i="14"/>
  <c r="EL60" i="14"/>
  <c r="DV132" i="14"/>
  <c r="ED108" i="14"/>
  <c r="BY72" i="14"/>
  <c r="DS60" i="14"/>
  <c r="EG48" i="14"/>
  <c r="CP36" i="14"/>
  <c r="FF36" i="14"/>
  <c r="DB72" i="14"/>
  <c r="EJ48" i="14"/>
  <c r="DE96" i="14"/>
  <c r="DC72" i="14"/>
  <c r="ER60" i="14"/>
  <c r="EK48" i="14"/>
  <c r="DO96" i="14"/>
  <c r="EL48" i="14"/>
  <c r="DT36" i="14"/>
  <c r="EX96" i="14"/>
  <c r="CQ60" i="14"/>
  <c r="CQ48" i="14"/>
  <c r="FA96" i="14"/>
  <c r="DO84" i="14"/>
  <c r="ER72" i="14"/>
  <c r="EU72" i="14"/>
  <c r="EP120" i="14"/>
  <c r="EP84" i="14"/>
  <c r="EF36" i="14"/>
  <c r="DM132" i="14"/>
  <c r="CX60" i="14"/>
  <c r="CH36" i="14"/>
  <c r="CI36" i="14"/>
  <c r="DE108" i="14"/>
  <c r="FF84" i="14"/>
  <c r="DI108" i="14"/>
  <c r="BS72" i="14"/>
  <c r="DB60" i="14"/>
  <c r="DO48" i="14"/>
  <c r="EQ36" i="14"/>
  <c r="DU132" i="14"/>
  <c r="EC108" i="14"/>
  <c r="EF132" i="14"/>
  <c r="EE108" i="14"/>
  <c r="BZ72" i="14"/>
  <c r="EG60" i="14"/>
  <c r="EH48" i="14"/>
  <c r="CR36" i="14"/>
  <c r="FG36" i="14"/>
  <c r="CS36" i="14"/>
  <c r="CS96" i="14"/>
  <c r="EQ60" i="14"/>
  <c r="CT36" i="14"/>
  <c r="DD72" i="14"/>
  <c r="ET60" i="14"/>
  <c r="CE48" i="14"/>
  <c r="DH36" i="14"/>
  <c r="DR36" i="14"/>
  <c r="EK120" i="14"/>
  <c r="DN84" i="14"/>
  <c r="EO120" i="14"/>
  <c r="FB96" i="14"/>
  <c r="EE36" i="14"/>
  <c r="CW60" i="14"/>
  <c r="EQ120" i="14"/>
  <c r="BN108" i="14"/>
  <c r="EQ84" i="14"/>
  <c r="DF48" i="14"/>
  <c r="BO108" i="14"/>
  <c r="DG48" i="14"/>
  <c r="DA108" i="14"/>
  <c r="ES84" i="14"/>
  <c r="CZ60" i="14"/>
  <c r="DH48" i="14"/>
  <c r="CJ36" i="14"/>
  <c r="DQ132" i="14"/>
  <c r="CM36" i="14"/>
  <c r="BT72" i="14"/>
  <c r="CO36" i="14"/>
  <c r="FG132" i="14"/>
  <c r="EJ108" i="14"/>
  <c r="CA96" i="14"/>
  <c r="CD72" i="14"/>
  <c r="EN60" i="14"/>
  <c r="EI48" i="14"/>
  <c r="EK108" i="14"/>
  <c r="ES108" i="14"/>
  <c r="BM48" i="14"/>
  <c r="CU36" i="14"/>
  <c r="ES48" i="14"/>
  <c r="BS36" i="14"/>
  <c r="DE48" i="14"/>
  <c r="EG36" i="14"/>
  <c r="BL72" i="14"/>
  <c r="DA60" i="14"/>
  <c r="DP96" i="14"/>
  <c r="BY84" i="14"/>
  <c r="DE72" i="14"/>
  <c r="EU60" i="14"/>
  <c r="CF48" i="14"/>
  <c r="EM48" i="14"/>
  <c r="DI36" i="14"/>
  <c r="BV120" i="14"/>
  <c r="DQ96" i="14"/>
  <c r="CS84" i="14"/>
  <c r="DF72" i="14"/>
  <c r="EV60" i="14"/>
  <c r="CJ48" i="14"/>
  <c r="EN48" i="14"/>
  <c r="DO36" i="14"/>
  <c r="DD120" i="14"/>
  <c r="DR96" i="14"/>
  <c r="CX84" i="14"/>
  <c r="DP72" i="14"/>
  <c r="BS60" i="14"/>
  <c r="EW60" i="14"/>
  <c r="CL48" i="14"/>
  <c r="EP48" i="14"/>
  <c r="DQ36" i="14"/>
  <c r="DG120" i="14"/>
  <c r="DS96" i="14"/>
  <c r="DC84" i="14"/>
  <c r="DQ72" i="14"/>
  <c r="BT60" i="14"/>
  <c r="EX60" i="14"/>
  <c r="CM48" i="14"/>
  <c r="DX72" i="14"/>
  <c r="EN120" i="14"/>
  <c r="CU60" i="14"/>
  <c r="CR48" i="14"/>
  <c r="ED36" i="14"/>
  <c r="EK84" i="14"/>
  <c r="CV60" i="14"/>
  <c r="DB48" i="14"/>
  <c r="BU36" i="14"/>
  <c r="CX132" i="14"/>
  <c r="FG72" i="14"/>
  <c r="CF36" i="14"/>
  <c r="DN132" i="14"/>
  <c r="ER120" i="14"/>
  <c r="ER84" i="14"/>
  <c r="CY60" i="14"/>
  <c r="EI36" i="14"/>
  <c r="DP132" i="14"/>
  <c r="EJ36" i="14"/>
  <c r="BN72" i="14"/>
  <c r="DN48" i="14"/>
  <c r="CL36" i="14"/>
  <c r="EP36" i="14"/>
  <c r="DR132" i="14"/>
  <c r="DV48" i="14"/>
  <c r="DH120" i="14"/>
  <c r="DT96" i="14"/>
  <c r="DK84" i="14"/>
  <c r="DR72" i="14"/>
  <c r="BY60" i="14"/>
  <c r="EY60" i="14"/>
  <c r="CO48" i="14"/>
  <c r="ET48" i="14"/>
  <c r="DS36" i="14"/>
  <c r="EJ120" i="14"/>
  <c r="DW96" i="14"/>
  <c r="DM84" i="14"/>
  <c r="DW72" i="14"/>
  <c r="CB60" i="14"/>
  <c r="CP48" i="14"/>
  <c r="DZ36" i="14"/>
  <c r="FC36" i="14"/>
  <c r="DR60" i="14"/>
  <c r="DB24" i="14"/>
  <c r="EI23" i="14"/>
  <c r="CP25" i="14"/>
  <c r="CE24" i="14"/>
  <c r="CP23" i="14"/>
  <c r="DK25" i="14"/>
  <c r="ER24" i="14"/>
  <c r="FC23" i="14"/>
  <c r="DJ25" i="14"/>
  <c r="DU24" i="14"/>
  <c r="CC24" i="14"/>
  <c r="DJ23" i="14"/>
  <c r="DI25" i="14"/>
  <c r="CX24" i="14"/>
  <c r="ED25" i="14"/>
  <c r="BP25" i="14"/>
  <c r="DS24" i="14"/>
  <c r="CA24" i="14"/>
  <c r="DH23" i="14"/>
  <c r="BP23" i="14"/>
  <c r="EY25" i="14"/>
  <c r="DG25" i="14"/>
  <c r="EN24" i="14"/>
  <c r="BZ24" i="14"/>
  <c r="DG23" i="14"/>
  <c r="BO23" i="14"/>
  <c r="DF25" i="14"/>
  <c r="DQ24" i="14"/>
  <c r="EB23" i="14"/>
  <c r="BN23" i="14"/>
  <c r="EA25" i="14"/>
  <c r="CT24" i="14"/>
  <c r="EW23" i="14"/>
  <c r="CI23" i="14"/>
  <c r="EV25" i="14"/>
  <c r="FG24" i="14"/>
  <c r="EV23" i="14"/>
  <c r="DC25" i="14"/>
  <c r="EJ24" i="14"/>
  <c r="CR24" i="14"/>
  <c r="DC23" i="14"/>
  <c r="CF25" i="14"/>
  <c r="CQ24" i="14"/>
  <c r="DB23" i="14"/>
  <c r="ES25" i="14"/>
  <c r="CE25" i="14"/>
  <c r="EH24" i="14"/>
  <c r="BT24" i="14"/>
  <c r="CE23" i="14"/>
  <c r="DT25" i="14"/>
  <c r="FA24" i="14"/>
  <c r="DI24" i="14"/>
  <c r="CM24" i="14"/>
  <c r="EP23" i="14"/>
  <c r="DT23" i="14"/>
  <c r="CB23" i="14"/>
  <c r="DS25" i="14"/>
  <c r="CA25" i="14"/>
  <c r="EZ24" i="14"/>
  <c r="DH24" i="14"/>
  <c r="EO23" i="14"/>
  <c r="CW23" i="14"/>
  <c r="EN25" i="14"/>
  <c r="EN23" i="14"/>
  <c r="EL25" i="14"/>
  <c r="DP25" i="14"/>
  <c r="CT25" i="14"/>
  <c r="BX25" i="14"/>
  <c r="EW24" i="14"/>
  <c r="EA24" i="14"/>
  <c r="DE24" i="14"/>
  <c r="CI24" i="14"/>
  <c r="BM24" i="14"/>
  <c r="EL23" i="14"/>
  <c r="DP23" i="14"/>
  <c r="CT23" i="14"/>
  <c r="BX23" i="14"/>
  <c r="BM130" i="14"/>
  <c r="CI130" i="14"/>
  <c r="DE130" i="14"/>
  <c r="EA130" i="14"/>
  <c r="EW130" i="14"/>
  <c r="BR118" i="14"/>
  <c r="CN118" i="14"/>
  <c r="DJ118" i="14"/>
  <c r="EF118" i="14"/>
  <c r="FB118" i="14"/>
  <c r="BX106" i="14"/>
  <c r="CT106" i="14"/>
  <c r="DP106" i="14"/>
  <c r="EL106" i="14"/>
  <c r="CC94" i="14"/>
  <c r="CY94" i="14"/>
  <c r="DU94" i="14"/>
  <c r="EQ94" i="14"/>
  <c r="CH82" i="14"/>
  <c r="DD82" i="14"/>
  <c r="DZ82" i="14"/>
  <c r="EV82" i="14"/>
  <c r="BN130" i="14"/>
  <c r="CJ130" i="14"/>
  <c r="DF130" i="14"/>
  <c r="EB130" i="14"/>
  <c r="EX130" i="14"/>
  <c r="BS118" i="14"/>
  <c r="CO118" i="14"/>
  <c r="DK118" i="14"/>
  <c r="EG118" i="14"/>
  <c r="FC118" i="14"/>
  <c r="BY106" i="14"/>
  <c r="CU106" i="14"/>
  <c r="DQ106" i="14"/>
  <c r="EM106" i="14"/>
  <c r="CD94" i="14"/>
  <c r="CZ94" i="14"/>
  <c r="DV94" i="14"/>
  <c r="ER94" i="14"/>
  <c r="BM82" i="14"/>
  <c r="CI82" i="14"/>
  <c r="DE82" i="14"/>
  <c r="EA82" i="14"/>
  <c r="EW82" i="14"/>
  <c r="BO130" i="14"/>
  <c r="CK130" i="14"/>
  <c r="DG130" i="14"/>
  <c r="EC130" i="14"/>
  <c r="EY130" i="14"/>
  <c r="BT118" i="14"/>
  <c r="CP118" i="14"/>
  <c r="DL118" i="14"/>
  <c r="EH118" i="14"/>
  <c r="FD118" i="14"/>
  <c r="BZ106" i="14"/>
  <c r="CV106" i="14"/>
  <c r="DR106" i="14"/>
  <c r="EN106" i="14"/>
  <c r="BP130" i="14"/>
  <c r="CL130" i="14"/>
  <c r="DH130" i="14"/>
  <c r="ED130" i="14"/>
  <c r="EZ130" i="14"/>
  <c r="BL130" i="14"/>
  <c r="BU118" i="14"/>
  <c r="CQ118" i="14"/>
  <c r="DM118" i="14"/>
  <c r="EI118" i="14"/>
  <c r="FE118" i="14"/>
  <c r="CA106" i="14"/>
  <c r="CW106" i="14"/>
  <c r="DS106" i="14"/>
  <c r="EO106" i="14"/>
  <c r="CF94" i="14"/>
  <c r="DB94" i="14"/>
  <c r="DX94" i="14"/>
  <c r="ET94" i="14"/>
  <c r="BO82" i="14"/>
  <c r="CK82" i="14"/>
  <c r="DG82" i="14"/>
  <c r="EC82" i="14"/>
  <c r="EY82" i="14"/>
  <c r="BS130" i="14"/>
  <c r="CO130" i="14"/>
  <c r="DK130" i="14"/>
  <c r="EG130" i="14"/>
  <c r="FC130" i="14"/>
  <c r="BX118" i="14"/>
  <c r="CT118" i="14"/>
  <c r="DP118" i="14"/>
  <c r="EL118" i="14"/>
  <c r="BW130" i="14"/>
  <c r="CS130" i="14"/>
  <c r="DO130" i="14"/>
  <c r="EK130" i="14"/>
  <c r="FG130" i="14"/>
  <c r="BQ130" i="14"/>
  <c r="CU130" i="14"/>
  <c r="DW130" i="14"/>
  <c r="FD130" i="14"/>
  <c r="CM118" i="14"/>
  <c r="DS118" i="14"/>
  <c r="ET118" i="14"/>
  <c r="BT106" i="14"/>
  <c r="CX106" i="14"/>
  <c r="DX106" i="14"/>
  <c r="EX106" i="14"/>
  <c r="BZ94" i="14"/>
  <c r="DA94" i="14"/>
  <c r="EA94" i="14"/>
  <c r="EZ94" i="14"/>
  <c r="BU82" i="14"/>
  <c r="CT82" i="14"/>
  <c r="DS82" i="14"/>
  <c r="ER82" i="14"/>
  <c r="BO70" i="14"/>
  <c r="CK70" i="14"/>
  <c r="DG70" i="14"/>
  <c r="EC70" i="14"/>
  <c r="EY70" i="14"/>
  <c r="BR130" i="14"/>
  <c r="CV130" i="14"/>
  <c r="DX130" i="14"/>
  <c r="FE130" i="14"/>
  <c r="BM118" i="14"/>
  <c r="CR118" i="14"/>
  <c r="DT118" i="14"/>
  <c r="EU118" i="14"/>
  <c r="BL118" i="14"/>
  <c r="BU106" i="14"/>
  <c r="CY106" i="14"/>
  <c r="DY106" i="14"/>
  <c r="EY106" i="14"/>
  <c r="CA94" i="14"/>
  <c r="DC94" i="14"/>
  <c r="EB94" i="14"/>
  <c r="FA94" i="14"/>
  <c r="BV82" i="14"/>
  <c r="CU82" i="14"/>
  <c r="DT82" i="14"/>
  <c r="ES82" i="14"/>
  <c r="BP70" i="14"/>
  <c r="CL70" i="14"/>
  <c r="DH70" i="14"/>
  <c r="ED70" i="14"/>
  <c r="EZ70" i="14"/>
  <c r="BL70" i="14"/>
  <c r="BV58" i="14"/>
  <c r="CR58" i="14"/>
  <c r="DN58" i="14"/>
  <c r="EJ58" i="14"/>
  <c r="FF58" i="14"/>
  <c r="CA46" i="14"/>
  <c r="BT130" i="14"/>
  <c r="CW130" i="14"/>
  <c r="DY130" i="14"/>
  <c r="FF130" i="14"/>
  <c r="BN118" i="14"/>
  <c r="CS118" i="14"/>
  <c r="DU118" i="14"/>
  <c r="EV118" i="14"/>
  <c r="BY130" i="14"/>
  <c r="DA130" i="14"/>
  <c r="EH130" i="14"/>
  <c r="BV118" i="14"/>
  <c r="CX118" i="14"/>
  <c r="DY118" i="14"/>
  <c r="EZ118" i="14"/>
  <c r="CD106" i="14"/>
  <c r="DD106" i="14"/>
  <c r="ED106" i="14"/>
  <c r="FD106" i="14"/>
  <c r="CI94" i="14"/>
  <c r="DH94" i="14"/>
  <c r="EG94" i="14"/>
  <c r="FF94" i="14"/>
  <c r="CA82" i="14"/>
  <c r="CZ82" i="14"/>
  <c r="DY82" i="14"/>
  <c r="FA82" i="14"/>
  <c r="CC130" i="14"/>
  <c r="DI130" i="14"/>
  <c r="EM130" i="14"/>
  <c r="BU130" i="14"/>
  <c r="DD130" i="14"/>
  <c r="ER130" i="14"/>
  <c r="BQ118" i="14"/>
  <c r="DB118" i="14"/>
  <c r="EK118" i="14"/>
  <c r="BN106" i="14"/>
  <c r="CQ106" i="14"/>
  <c r="DZ106" i="14"/>
  <c r="FC106" i="14"/>
  <c r="BL106" i="14"/>
  <c r="BU94" i="14"/>
  <c r="CW94" i="14"/>
  <c r="ED94" i="14"/>
  <c r="FG94" i="14"/>
  <c r="BS82" i="14"/>
  <c r="CW82" i="14"/>
  <c r="EB82" i="14"/>
  <c r="FE82" i="14"/>
  <c r="BU70" i="14"/>
  <c r="CS70" i="14"/>
  <c r="DQ70" i="14"/>
  <c r="EO70" i="14"/>
  <c r="CF58" i="14"/>
  <c r="DC58" i="14"/>
  <c r="DZ58" i="14"/>
  <c r="EW58" i="14"/>
  <c r="CG46" i="14"/>
  <c r="DC46" i="14"/>
  <c r="DY46" i="14"/>
  <c r="EU46" i="14"/>
  <c r="BV130" i="14"/>
  <c r="DJ130" i="14"/>
  <c r="ES130" i="14"/>
  <c r="BW118" i="14"/>
  <c r="DC118" i="14"/>
  <c r="EM118" i="14"/>
  <c r="BO106" i="14"/>
  <c r="CR106" i="14"/>
  <c r="EA106" i="14"/>
  <c r="FE106" i="14"/>
  <c r="BV94" i="14"/>
  <c r="CX94" i="14"/>
  <c r="EE94" i="14"/>
  <c r="BT82" i="14"/>
  <c r="CX82" i="14"/>
  <c r="ED82" i="14"/>
  <c r="FF82" i="14"/>
  <c r="BL82" i="14"/>
  <c r="BV70" i="14"/>
  <c r="CT70" i="14"/>
  <c r="DR70" i="14"/>
  <c r="EP70" i="14"/>
  <c r="CG58" i="14"/>
  <c r="DD58" i="14"/>
  <c r="EA58" i="14"/>
  <c r="EX58" i="14"/>
  <c r="BX130" i="14"/>
  <c r="DL130" i="14"/>
  <c r="ET130" i="14"/>
  <c r="BY118" i="14"/>
  <c r="DD118" i="14"/>
  <c r="EN118" i="14"/>
  <c r="BP106" i="14"/>
  <c r="CS106" i="14"/>
  <c r="EB106" i="14"/>
  <c r="FF106" i="14"/>
  <c r="BW94" i="14"/>
  <c r="DD94" i="14"/>
  <c r="EF94" i="14"/>
  <c r="BW82" i="14"/>
  <c r="CY82" i="14"/>
  <c r="EE82" i="14"/>
  <c r="FG82" i="14"/>
  <c r="BW70" i="14"/>
  <c r="CU70" i="14"/>
  <c r="DS70" i="14"/>
  <c r="EQ70" i="14"/>
  <c r="CH58" i="14"/>
  <c r="DE58" i="14"/>
  <c r="EB58" i="14"/>
  <c r="EY58" i="14"/>
  <c r="CA130" i="14"/>
  <c r="DN130" i="14"/>
  <c r="EV130" i="14"/>
  <c r="CA118" i="14"/>
  <c r="DF118" i="14"/>
  <c r="EP118" i="14"/>
  <c r="BR106" i="14"/>
  <c r="DA106" i="14"/>
  <c r="EE106" i="14"/>
  <c r="BY94" i="14"/>
  <c r="DF94" i="14"/>
  <c r="EI94" i="14"/>
  <c r="BL94" i="14"/>
  <c r="BY82" i="14"/>
  <c r="DB82" i="14"/>
  <c r="EG82" i="14"/>
  <c r="BY70" i="14"/>
  <c r="CW70" i="14"/>
  <c r="DU70" i="14"/>
  <c r="CH130" i="14"/>
  <c r="DU130" i="14"/>
  <c r="CG118" i="14"/>
  <c r="DQ118" i="14"/>
  <c r="EY118" i="14"/>
  <c r="CE106" i="14"/>
  <c r="DH106" i="14"/>
  <c r="EK106" i="14"/>
  <c r="CK94" i="14"/>
  <c r="DM94" i="14"/>
  <c r="BZ130" i="14"/>
  <c r="DT130" i="14"/>
  <c r="CL118" i="14"/>
  <c r="EE118" i="14"/>
  <c r="BW106" i="14"/>
  <c r="DK106" i="14"/>
  <c r="EW106" i="14"/>
  <c r="CG94" i="14"/>
  <c r="DP94" i="14"/>
  <c r="EY94" i="14"/>
  <c r="CV82" i="14"/>
  <c r="EJ82" i="14"/>
  <c r="CH70" i="14"/>
  <c r="DL70" i="14"/>
  <c r="EN70" i="14"/>
  <c r="CC58" i="14"/>
  <c r="DF58" i="14"/>
  <c r="EF58" i="14"/>
  <c r="FG58" i="14"/>
  <c r="CI46" i="14"/>
  <c r="DF46" i="14"/>
  <c r="EC46" i="14"/>
  <c r="EZ46" i="14"/>
  <c r="BO34" i="14"/>
  <c r="CK34" i="14"/>
  <c r="DG34" i="14"/>
  <c r="EC34" i="14"/>
  <c r="EY34" i="14"/>
  <c r="ED46" i="14"/>
  <c r="CB130" i="14"/>
  <c r="DV130" i="14"/>
  <c r="CU118" i="14"/>
  <c r="EJ118" i="14"/>
  <c r="CB106" i="14"/>
  <c r="DL106" i="14"/>
  <c r="EZ106" i="14"/>
  <c r="CH94" i="14"/>
  <c r="DQ94" i="14"/>
  <c r="FB94" i="14"/>
  <c r="BN82" i="14"/>
  <c r="DA82" i="14"/>
  <c r="EK82" i="14"/>
  <c r="CI70" i="14"/>
  <c r="DM70" i="14"/>
  <c r="ER70" i="14"/>
  <c r="CD58" i="14"/>
  <c r="DG58" i="14"/>
  <c r="EG58" i="14"/>
  <c r="CJ46" i="14"/>
  <c r="DG46" i="14"/>
  <c r="FA46" i="14"/>
  <c r="CD130" i="14"/>
  <c r="DZ130" i="14"/>
  <c r="CV118" i="14"/>
  <c r="EO118" i="14"/>
  <c r="CC106" i="14"/>
  <c r="DM106" i="14"/>
  <c r="FA106" i="14"/>
  <c r="CJ94" i="14"/>
  <c r="DR94" i="14"/>
  <c r="FC94" i="14"/>
  <c r="BP82" i="14"/>
  <c r="DC82" i="14"/>
  <c r="EL82" i="14"/>
  <c r="CJ70" i="14"/>
  <c r="DN70" i="14"/>
  <c r="ES70" i="14"/>
  <c r="CE58" i="14"/>
  <c r="DH58" i="14"/>
  <c r="EH58" i="14"/>
  <c r="CE130" i="14"/>
  <c r="EE130" i="14"/>
  <c r="CW118" i="14"/>
  <c r="EQ118" i="14"/>
  <c r="CF106" i="14"/>
  <c r="DN106" i="14"/>
  <c r="FB106" i="14"/>
  <c r="CL94" i="14"/>
  <c r="DS94" i="14"/>
  <c r="FD94" i="14"/>
  <c r="BQ82" i="14"/>
  <c r="DF82" i="14"/>
  <c r="EM82" i="14"/>
  <c r="CM70" i="14"/>
  <c r="DO70" i="14"/>
  <c r="ET70" i="14"/>
  <c r="CF130" i="14"/>
  <c r="EF130" i="14"/>
  <c r="CY118" i="14"/>
  <c r="ER118" i="14"/>
  <c r="CG106" i="14"/>
  <c r="DO106" i="14"/>
  <c r="FG106" i="14"/>
  <c r="CM94" i="14"/>
  <c r="DT94" i="14"/>
  <c r="FE94" i="14"/>
  <c r="BR82" i="14"/>
  <c r="DH82" i="14"/>
  <c r="EN82" i="14"/>
  <c r="CN70" i="14"/>
  <c r="DP70" i="14"/>
  <c r="EU70" i="14"/>
  <c r="CJ58" i="14"/>
  <c r="DJ58" i="14"/>
  <c r="EK58" i="14"/>
  <c r="BO46" i="14"/>
  <c r="CM46" i="14"/>
  <c r="DJ46" i="14"/>
  <c r="EG46" i="14"/>
  <c r="FD46" i="14"/>
  <c r="CG130" i="14"/>
  <c r="EP130" i="14"/>
  <c r="CH118" i="14"/>
  <c r="EW118" i="14"/>
  <c r="BQ106" i="14"/>
  <c r="DV106" i="14"/>
  <c r="CQ94" i="14"/>
  <c r="EM94" i="14"/>
  <c r="CP82" i="14"/>
  <c r="EP82" i="14"/>
  <c r="BM70" i="14"/>
  <c r="CZ70" i="14"/>
  <c r="EI70" i="14"/>
  <c r="BM58" i="14"/>
  <c r="CQ58" i="14"/>
  <c r="DV58" i="14"/>
  <c r="FC58" i="14"/>
  <c r="BQ46" i="14"/>
  <c r="CR46" i="14"/>
  <c r="DR46" i="14"/>
  <c r="ER46" i="14"/>
  <c r="CD34" i="14"/>
  <c r="DA34" i="14"/>
  <c r="DX34" i="14"/>
  <c r="EU34" i="14"/>
  <c r="EJ70" i="14"/>
  <c r="CM130" i="14"/>
  <c r="EQ130" i="14"/>
  <c r="CI118" i="14"/>
  <c r="EX118" i="14"/>
  <c r="BS106" i="14"/>
  <c r="DW106" i="14"/>
  <c r="CR94" i="14"/>
  <c r="EN94" i="14"/>
  <c r="CQ82" i="14"/>
  <c r="EQ82" i="14"/>
  <c r="BN70" i="14"/>
  <c r="DA70" i="14"/>
  <c r="BN58" i="14"/>
  <c r="CS58" i="14"/>
  <c r="DW58" i="14"/>
  <c r="FD58" i="14"/>
  <c r="CN130" i="14"/>
  <c r="EU130" i="14"/>
  <c r="CJ118" i="14"/>
  <c r="FA118" i="14"/>
  <c r="BV106" i="14"/>
  <c r="EC106" i="14"/>
  <c r="CS94" i="14"/>
  <c r="EO94" i="14"/>
  <c r="CR82" i="14"/>
  <c r="ET82" i="14"/>
  <c r="BQ70" i="14"/>
  <c r="DB70" i="14"/>
  <c r="EK70" i="14"/>
  <c r="BO58" i="14"/>
  <c r="CT58" i="14"/>
  <c r="DX58" i="14"/>
  <c r="FE58" i="14"/>
  <c r="BS46" i="14"/>
  <c r="CT46" i="14"/>
  <c r="DT46" i="14"/>
  <c r="ET46" i="14"/>
  <c r="CP130" i="14"/>
  <c r="FA130" i="14"/>
  <c r="CK118" i="14"/>
  <c r="FF118" i="14"/>
  <c r="CH106" i="14"/>
  <c r="EF106" i="14"/>
  <c r="CT94" i="14"/>
  <c r="EP94" i="14"/>
  <c r="CS82" i="14"/>
  <c r="EU82" i="14"/>
  <c r="BR70" i="14"/>
  <c r="DC70" i="14"/>
  <c r="EL70" i="14"/>
  <c r="BP58" i="14"/>
  <c r="CU58" i="14"/>
  <c r="DY58" i="14"/>
  <c r="BT46" i="14"/>
  <c r="CU46" i="14"/>
  <c r="DU46" i="14"/>
  <c r="EV46" i="14"/>
  <c r="CG34" i="14"/>
  <c r="DD34" i="14"/>
  <c r="EA34" i="14"/>
  <c r="EX34" i="14"/>
  <c r="CT130" i="14"/>
  <c r="DE118" i="14"/>
  <c r="CK106" i="14"/>
  <c r="EI106" i="14"/>
  <c r="DE94" i="14"/>
  <c r="EV94" i="14"/>
  <c r="DK82" i="14"/>
  <c r="FB82" i="14"/>
  <c r="BX70" i="14"/>
  <c r="DF70" i="14"/>
  <c r="EW70" i="14"/>
  <c r="BS58" i="14"/>
  <c r="CX58" i="14"/>
  <c r="EE58" i="14"/>
  <c r="BW46" i="14"/>
  <c r="CX46" i="14"/>
  <c r="DX46" i="14"/>
  <c r="EY46" i="14"/>
  <c r="BM34" i="14"/>
  <c r="CJ34" i="14"/>
  <c r="DH34" i="14"/>
  <c r="EE34" i="14"/>
  <c r="FB34" i="14"/>
  <c r="CQ130" i="14"/>
  <c r="DW118" i="14"/>
  <c r="CI106" i="14"/>
  <c r="ER106" i="14"/>
  <c r="CE94" i="14"/>
  <c r="EU94" i="14"/>
  <c r="CE82" i="14"/>
  <c r="EH82" i="14"/>
  <c r="CX70" i="14"/>
  <c r="FA70" i="14"/>
  <c r="CB58" i="14"/>
  <c r="DS58" i="14"/>
  <c r="CB46" i="14"/>
  <c r="DI46" i="14"/>
  <c r="EN46" i="14"/>
  <c r="CM34" i="14"/>
  <c r="DM34" i="14"/>
  <c r="EM34" i="14"/>
  <c r="DT58" i="14"/>
  <c r="CZ130" i="14"/>
  <c r="EB118" i="14"/>
  <c r="CN106" i="14"/>
  <c r="EV106" i="14"/>
  <c r="CU94" i="14"/>
  <c r="CL82" i="14"/>
  <c r="DI70" i="14"/>
  <c r="FE70" i="14"/>
  <c r="CM58" i="14"/>
  <c r="CF46" i="14"/>
  <c r="DN46" i="14"/>
  <c r="BQ34" i="14"/>
  <c r="CQ34" i="14"/>
  <c r="EQ34" i="14"/>
  <c r="CR130" i="14"/>
  <c r="DX118" i="14"/>
  <c r="CJ106" i="14"/>
  <c r="ES106" i="14"/>
  <c r="CN94" i="14"/>
  <c r="EW94" i="14"/>
  <c r="CF82" i="14"/>
  <c r="EI82" i="14"/>
  <c r="CY70" i="14"/>
  <c r="FB70" i="14"/>
  <c r="CI58" i="14"/>
  <c r="CC46" i="14"/>
  <c r="DK46" i="14"/>
  <c r="EO46" i="14"/>
  <c r="BL46" i="14"/>
  <c r="CN34" i="14"/>
  <c r="DN34" i="14"/>
  <c r="EN34" i="14"/>
  <c r="CX130" i="14"/>
  <c r="DZ118" i="14"/>
  <c r="CL106" i="14"/>
  <c r="ET106" i="14"/>
  <c r="CO94" i="14"/>
  <c r="EX94" i="14"/>
  <c r="CG82" i="14"/>
  <c r="EO82" i="14"/>
  <c r="DD70" i="14"/>
  <c r="FC70" i="14"/>
  <c r="CK58" i="14"/>
  <c r="DU58" i="14"/>
  <c r="CD46" i="14"/>
  <c r="DL46" i="14"/>
  <c r="EP46" i="14"/>
  <c r="BN34" i="14"/>
  <c r="CO34" i="14"/>
  <c r="DO34" i="14"/>
  <c r="EO34" i="14"/>
  <c r="ED58" i="14"/>
  <c r="ES46" i="14"/>
  <c r="DQ34" i="14"/>
  <c r="CY130" i="14"/>
  <c r="EA118" i="14"/>
  <c r="CM106" i="14"/>
  <c r="EU106" i="14"/>
  <c r="CP94" i="14"/>
  <c r="CJ82" i="14"/>
  <c r="EX82" i="14"/>
  <c r="DE70" i="14"/>
  <c r="FD70" i="14"/>
  <c r="CL58" i="14"/>
  <c r="EC58" i="14"/>
  <c r="CE46" i="14"/>
  <c r="DM46" i="14"/>
  <c r="EQ46" i="14"/>
  <c r="BP34" i="14"/>
  <c r="CP34" i="14"/>
  <c r="DP34" i="14"/>
  <c r="EP34" i="14"/>
  <c r="EZ82" i="14"/>
  <c r="DC130" i="14"/>
  <c r="BP118" i="14"/>
  <c r="ED118" i="14"/>
  <c r="CP106" i="14"/>
  <c r="DG94" i="14"/>
  <c r="CN82" i="14"/>
  <c r="FD82" i="14"/>
  <c r="DK70" i="14"/>
  <c r="FG70" i="14"/>
  <c r="CO58" i="14"/>
  <c r="EL58" i="14"/>
  <c r="CK46" i="14"/>
  <c r="DP46" i="14"/>
  <c r="EX46" i="14"/>
  <c r="BS34" i="14"/>
  <c r="CS34" i="14"/>
  <c r="DS34" i="14"/>
  <c r="ES34" i="14"/>
  <c r="DM130" i="14"/>
  <c r="BZ118" i="14"/>
  <c r="ES118" i="14"/>
  <c r="CZ106" i="14"/>
  <c r="DI94" i="14"/>
  <c r="CO82" i="14"/>
  <c r="BS70" i="14"/>
  <c r="DT70" i="14"/>
  <c r="CP58" i="14"/>
  <c r="EM58" i="14"/>
  <c r="CL46" i="14"/>
  <c r="DQ46" i="14"/>
  <c r="FB46" i="14"/>
  <c r="BT34" i="14"/>
  <c r="CT34" i="14"/>
  <c r="DT34" i="14"/>
  <c r="ET34" i="14"/>
  <c r="DP130" i="14"/>
  <c r="CB118" i="14"/>
  <c r="FG118" i="14"/>
  <c r="DB106" i="14"/>
  <c r="DB130" i="14"/>
  <c r="DV118" i="14"/>
  <c r="BT94" i="14"/>
  <c r="CD82" i="14"/>
  <c r="DZ70" i="14"/>
  <c r="BX58" i="14"/>
  <c r="EP58" i="14"/>
  <c r="CH46" i="14"/>
  <c r="EE46" i="14"/>
  <c r="BW34" i="14"/>
  <c r="DF34" i="14"/>
  <c r="EW34" i="14"/>
  <c r="DI34" i="14"/>
  <c r="DJ34" i="14"/>
  <c r="DS130" i="14"/>
  <c r="EI46" i="14"/>
  <c r="FC34" i="14"/>
  <c r="DQ130" i="14"/>
  <c r="EC118" i="14"/>
  <c r="BX94" i="14"/>
  <c r="CM82" i="14"/>
  <c r="EA70" i="14"/>
  <c r="BY58" i="14"/>
  <c r="EQ58" i="14"/>
  <c r="CN46" i="14"/>
  <c r="EF46" i="14"/>
  <c r="BX34" i="14"/>
  <c r="EZ34" i="14"/>
  <c r="CV94" i="14"/>
  <c r="DJ82" i="14"/>
  <c r="BT70" i="14"/>
  <c r="EE70" i="14"/>
  <c r="CA58" i="14"/>
  <c r="BZ34" i="14"/>
  <c r="DR130" i="14"/>
  <c r="CB94" i="14"/>
  <c r="DI82" i="14"/>
  <c r="EB70" i="14"/>
  <c r="BZ58" i="14"/>
  <c r="ER58" i="14"/>
  <c r="CO46" i="14"/>
  <c r="EH46" i="14"/>
  <c r="BY34" i="14"/>
  <c r="FA34" i="14"/>
  <c r="ES58" i="14"/>
  <c r="CP46" i="14"/>
  <c r="DK34" i="14"/>
  <c r="EL130" i="14"/>
  <c r="CO106" i="14"/>
  <c r="DL94" i="14"/>
  <c r="DN82" i="14"/>
  <c r="CB70" i="14"/>
  <c r="EH70" i="14"/>
  <c r="CW58" i="14"/>
  <c r="EV58" i="14"/>
  <c r="CV46" i="14"/>
  <c r="EL46" i="14"/>
  <c r="CC34" i="14"/>
  <c r="DU34" i="14"/>
  <c r="FF34" i="14"/>
  <c r="EN130" i="14"/>
  <c r="DC106" i="14"/>
  <c r="DN94" i="14"/>
  <c r="DO82" i="14"/>
  <c r="CC70" i="14"/>
  <c r="EM70" i="14"/>
  <c r="CY58" i="14"/>
  <c r="EZ58" i="14"/>
  <c r="CW46" i="14"/>
  <c r="EM46" i="14"/>
  <c r="CE34" i="14"/>
  <c r="DV34" i="14"/>
  <c r="FG34" i="14"/>
  <c r="BL34" i="14"/>
  <c r="EO130" i="14"/>
  <c r="DE106" i="14"/>
  <c r="DO94" i="14"/>
  <c r="DP82" i="14"/>
  <c r="CD70" i="14"/>
  <c r="EV70" i="14"/>
  <c r="CZ58" i="14"/>
  <c r="FA58" i="14"/>
  <c r="CY46" i="14"/>
  <c r="EW46" i="14"/>
  <c r="CF34" i="14"/>
  <c r="DW34" i="14"/>
  <c r="CC118" i="14"/>
  <c r="DG106" i="14"/>
  <c r="DY94" i="14"/>
  <c r="DR82" i="14"/>
  <c r="CF70" i="14"/>
  <c r="FF70" i="14"/>
  <c r="DB58" i="14"/>
  <c r="DA46" i="14"/>
  <c r="FE46" i="14"/>
  <c r="CI34" i="14"/>
  <c r="DZ34" i="14"/>
  <c r="CD118" i="14"/>
  <c r="DI106" i="14"/>
  <c r="DZ94" i="14"/>
  <c r="DU82" i="14"/>
  <c r="CG70" i="14"/>
  <c r="DI58" i="14"/>
  <c r="DB46" i="14"/>
  <c r="EI130" i="14"/>
  <c r="EJ106" i="14"/>
  <c r="DW94" i="14"/>
  <c r="CB82" i="14"/>
  <c r="DR58" i="14"/>
  <c r="DO46" i="14"/>
  <c r="DE34" i="14"/>
  <c r="EJ94" i="14"/>
  <c r="DM82" i="14"/>
  <c r="DY34" i="14"/>
  <c r="DQ82" i="14"/>
  <c r="ET58" i="14"/>
  <c r="DZ46" i="14"/>
  <c r="DV82" i="14"/>
  <c r="FC46" i="14"/>
  <c r="DN118" i="14"/>
  <c r="CV70" i="14"/>
  <c r="BV46" i="14"/>
  <c r="CL34" i="14"/>
  <c r="EL34" i="14"/>
  <c r="CR34" i="14"/>
  <c r="DV70" i="14"/>
  <c r="BY46" i="14"/>
  <c r="BM106" i="14"/>
  <c r="BO94" i="14"/>
  <c r="DW70" i="14"/>
  <c r="BL58" i="14"/>
  <c r="BZ46" i="14"/>
  <c r="DX70" i="14"/>
  <c r="DJ106" i="14"/>
  <c r="BQ94" i="14"/>
  <c r="DT106" i="14"/>
  <c r="DD46" i="14"/>
  <c r="CZ34" i="14"/>
  <c r="BX82" i="14"/>
  <c r="DE46" i="14"/>
  <c r="EJ130" i="14"/>
  <c r="EP106" i="14"/>
  <c r="EC94" i="14"/>
  <c r="CC82" i="14"/>
  <c r="EI58" i="14"/>
  <c r="DS46" i="14"/>
  <c r="DL34" i="14"/>
  <c r="EO58" i="14"/>
  <c r="DW46" i="14"/>
  <c r="BO118" i="14"/>
  <c r="EK94" i="14"/>
  <c r="CE118" i="14"/>
  <c r="EL94" i="14"/>
  <c r="BZ70" i="14"/>
  <c r="EU58" i="14"/>
  <c r="EA46" i="14"/>
  <c r="BW58" i="14"/>
  <c r="DO118" i="14"/>
  <c r="BM94" i="14"/>
  <c r="CN58" i="14"/>
  <c r="BX46" i="14"/>
  <c r="DR118" i="14"/>
  <c r="BN94" i="14"/>
  <c r="FD34" i="14"/>
  <c r="BP94" i="14"/>
  <c r="DK58" i="14"/>
  <c r="FE34" i="14"/>
  <c r="DY70" i="14"/>
  <c r="DL58" i="14"/>
  <c r="CS46" i="14"/>
  <c r="BR94" i="14"/>
  <c r="EG70" i="14"/>
  <c r="DP58" i="14"/>
  <c r="EH106" i="14"/>
  <c r="DK94" i="14"/>
  <c r="DQ58" i="14"/>
  <c r="DH46" i="14"/>
  <c r="DC34" i="14"/>
  <c r="FB130" i="14"/>
  <c r="EQ106" i="14"/>
  <c r="EH94" i="14"/>
  <c r="DL82" i="14"/>
  <c r="EN58" i="14"/>
  <c r="DV46" i="14"/>
  <c r="DR34" i="14"/>
  <c r="EB34" i="14"/>
  <c r="ED34" i="14"/>
  <c r="EK34" i="14"/>
  <c r="CU34" i="14"/>
  <c r="CY34" i="14"/>
  <c r="CF118" i="14"/>
  <c r="ES94" i="14"/>
  <c r="DW82" i="14"/>
  <c r="CA70" i="14"/>
  <c r="FB58" i="14"/>
  <c r="EB46" i="14"/>
  <c r="BR34" i="14"/>
  <c r="EF34" i="14"/>
  <c r="CZ118" i="14"/>
  <c r="DX82" i="14"/>
  <c r="CE70" i="14"/>
  <c r="BM46" i="14"/>
  <c r="EJ46" i="14"/>
  <c r="BU34" i="14"/>
  <c r="EG34" i="14"/>
  <c r="DA118" i="14"/>
  <c r="EF82" i="14"/>
  <c r="CO70" i="14"/>
  <c r="BQ58" i="14"/>
  <c r="BN46" i="14"/>
  <c r="EK46" i="14"/>
  <c r="BV34" i="14"/>
  <c r="EH34" i="14"/>
  <c r="DG118" i="14"/>
  <c r="FC82" i="14"/>
  <c r="CP70" i="14"/>
  <c r="BR58" i="14"/>
  <c r="BP46" i="14"/>
  <c r="CA34" i="14"/>
  <c r="EI34" i="14"/>
  <c r="DJ70" i="14"/>
  <c r="ER34" i="14"/>
  <c r="CV58" i="14"/>
  <c r="EV34" i="14"/>
  <c r="DA58" i="14"/>
  <c r="DF106" i="14"/>
  <c r="CQ46" i="14"/>
  <c r="CW34" i="14"/>
  <c r="EF70" i="14"/>
  <c r="DM58" i="14"/>
  <c r="CZ46" i="14"/>
  <c r="DU106" i="14"/>
  <c r="BS94" i="14"/>
  <c r="DO58" i="14"/>
  <c r="EG106" i="14"/>
  <c r="DJ94" i="14"/>
  <c r="EX70" i="14"/>
  <c r="DB34" i="14"/>
  <c r="BZ82" i="14"/>
  <c r="DH118" i="14"/>
  <c r="CQ70" i="14"/>
  <c r="BT58" i="14"/>
  <c r="BR46" i="14"/>
  <c r="FF46" i="14"/>
  <c r="CB34" i="14"/>
  <c r="EJ34" i="14"/>
  <c r="DI118" i="14"/>
  <c r="CR70" i="14"/>
  <c r="BU58" i="14"/>
  <c r="BU46" i="14"/>
  <c r="FG46" i="14"/>
  <c r="CH34" i="14"/>
  <c r="CV34" i="14"/>
  <c r="CX34" i="14"/>
  <c r="FG25" i="14"/>
  <c r="EK25" i="14"/>
  <c r="DO25" i="14"/>
  <c r="CS25" i="14"/>
  <c r="BW25" i="14"/>
  <c r="EV24" i="14"/>
  <c r="DZ24" i="14"/>
  <c r="DD24" i="14"/>
  <c r="CH24" i="14"/>
  <c r="FG23" i="14"/>
  <c r="EK23" i="14"/>
  <c r="DO23" i="14"/>
  <c r="CS23" i="14"/>
  <c r="BW23" i="14"/>
  <c r="EV22" i="14"/>
  <c r="DZ22" i="14"/>
  <c r="DD22" i="14"/>
  <c r="CH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I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alcChain>
</file>

<file path=xl/sharedStrings.xml><?xml version="1.0" encoding="utf-8"?>
<sst xmlns="http://schemas.openxmlformats.org/spreadsheetml/2006/main" count="35878" uniqueCount="780">
  <si>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</si>
  <si>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</si>
  <si>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</si>
  <si>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</si>
  <si>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</si>
  <si>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</si>
  <si>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</si>
  <si>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</si>
  <si>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</si>
  <si>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</si>
  <si>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</si>
  <si>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</si>
  <si>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</si>
  <si>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</si>
  <si>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</si>
  <si>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</si>
  <si>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</si>
  <si>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</si>
  <si>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</si>
  <si>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</si>
  <si>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</si>
  <si>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</si>
  <si>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</si>
  <si>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</si>
  <si>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</si>
  <si>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</si>
  <si>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</si>
  <si>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</si>
  <si>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</si>
  <si>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</si>
  <si>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</si>
  <si>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</si>
  <si>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</si>
  <si>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</si>
  <si>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</si>
  <si>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</si>
  <si>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</si>
  <si>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</si>
  <si>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</si>
  <si>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</si>
  <si>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</si>
  <si>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</si>
  <si>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</si>
  <si>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</si>
  <si>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</si>
  <si>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</si>
  <si>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</si>
  <si>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</si>
  <si>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</si>
  <si>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</si>
  <si>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</si>
  <si>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</si>
  <si>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</si>
  <si>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</si>
  <si>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</si>
  <si>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</si>
  <si>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</si>
  <si>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</si>
  <si>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</si>
  <si>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Behavioral Health</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</si>
  <si>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</si>
  <si>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</si>
  <si>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</si>
  <si>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</si>
  <si>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</si>
  <si>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</si>
  <si>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</si>
  <si>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</si>
  <si>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</si>
  <si>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</si>
  <si>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PIHP</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</si>
  <si>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</si>
  <si>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</si>
  <si>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</si>
  <si>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</si>
  <si>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</si>
  <si>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Farrah Samimi</t>
  </si>
  <si>
    <t>I.A.2</t>
  </si>
  <si>
    <t>Contact email address</t>
  </si>
  <si>
    <t>Enter email address. Department or program-wide email addresses are permitted.</t>
  </si>
  <si>
    <t>Farrah.Samimi@dhcs.ca.gov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</si>
  <si>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</si>
  <si>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</si>
  <si>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</si>
  <si>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</si>
  <si>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</si>
  <si>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</si>
  <si>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</si>
  <si>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</si>
  <si>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</si>
  <si>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</si>
  <si>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</si>
  <si>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</si>
  <si>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</si>
  <si>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</si>
  <si>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</si>
  <si>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</si>
  <si>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</si>
  <si>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</si>
  <si>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</si>
  <si>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</si>
  <si>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</si>
  <si>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</si>
  <si>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</si>
  <si>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</si>
  <si>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San Diego DMC-ODS</t>
  </si>
  <si>
    <t>Plan 2</t>
  </si>
  <si>
    <t>San Francisco DMC-ODS</t>
  </si>
  <si>
    <t>Plan 3</t>
  </si>
  <si>
    <t>San Joaquin DMC-ODS</t>
  </si>
  <si>
    <t>Plan 4</t>
  </si>
  <si>
    <t>San Luis Obispo DMC-ODS</t>
  </si>
  <si>
    <t>Plan 5</t>
  </si>
  <si>
    <t>San Mateo DMC-ODS</t>
  </si>
  <si>
    <t>Plan 6</t>
  </si>
  <si>
    <t>Santa Barbara DMC-ODS</t>
  </si>
  <si>
    <t>Plan 7</t>
  </si>
  <si>
    <t>Santa Clara DMC-ODS</t>
  </si>
  <si>
    <t>Plan 8</t>
  </si>
  <si>
    <t>Santa Cruz DMC-ODS</t>
  </si>
  <si>
    <t>Plan 9</t>
  </si>
  <si>
    <t>Stanislaus DMC-ODS</t>
  </si>
  <si>
    <t>Plan 10</t>
  </si>
  <si>
    <t>Tulare DMC-ODS</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</si>
  <si>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</si>
  <si>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</si>
  <si>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</si>
  <si>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</si>
  <si>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</si>
  <si>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Not 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</si>
  <si>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</si>
  <si>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</si>
  <si>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</si>
  <si>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</si>
  <si>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</si>
  <si>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</si>
  <si>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</si>
  <si>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</si>
  <si>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</si>
  <si>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</si>
  <si>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</si>
  <si>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</si>
  <si>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</si>
  <si>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</si>
  <si>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</si>
  <si>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</si>
  <si>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</si>
  <si>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</si>
  <si>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</si>
  <si>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</si>
  <si>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</si>
  <si>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</si>
  <si>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</si>
  <si>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</si>
  <si>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</si>
  <si>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</si>
  <si>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</si>
  <si>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 xml:space="preserve">San Diego DMC-ODS; San Francisco DMC-ODS; San Joaquin DMC-ODS; San Luis Obispo DMC-ODS; San Mateo DMC-ODS; Santa Barbara DMC-ODS; Santa Clara DMC-ODS; Santa Cruz DMC-ODS; Stanislaus DMC-ODS; Tulare DMC-ODS; </t>
  </si>
  <si>
    <t>Plan Provider Directory Review</t>
  </si>
  <si>
    <t>No</t>
  </si>
  <si>
    <t>Secret Shopper: Network Participation</t>
  </si>
  <si>
    <t>Secret Shopper: Appointment Availability</t>
  </si>
  <si>
    <t>Electronic Visit Verification (EVV) Data Analysis</t>
  </si>
  <si>
    <t>Review of Grievances Related to Access</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</si>
  <si>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</si>
  <si>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</si>
  <si>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</si>
  <si>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</si>
  <si>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</si>
  <si>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</si>
  <si>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</si>
  <si>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Timely Access Data Tool (TADT)</t>
  </si>
  <si>
    <t>Analysis method description</t>
  </si>
  <si>
    <t>Describe the method.</t>
  </si>
  <si>
    <t>For the methodology used to analyze standards set in 42 CFR 438.68, see the document titled "DHCS BH SMHS Methodology Description". During the period of 08/01/2024 to 01/31/2025, DHCS utilized this methodology to analyze the Plan's submissions.</t>
  </si>
  <si>
    <t>Network Adequacy Certification Tool (NACT)</t>
  </si>
  <si>
    <t>Language Capabilities: Contract
IHCP: Contract/Good-faith effort to contract</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</si>
  <si>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</si>
  <si>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</si>
  <si>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</si>
  <si>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</si>
  <si>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</si>
  <si>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</si>
  <si>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</si>
  <si>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</si>
  <si>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</si>
  <si>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</si>
  <si>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</si>
  <si>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</si>
  <si>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</si>
  <si>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</si>
  <si>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</si>
  <si>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</si>
  <si>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</si>
  <si>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</si>
  <si>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</si>
  <si>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</si>
  <si>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</si>
  <si>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</si>
  <si>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</si>
  <si>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</si>
  <si>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</si>
  <si>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</si>
  <si>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</si>
  <si>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</si>
  <si>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</si>
  <si>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</si>
  <si>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</si>
  <si>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</si>
  <si>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</si>
  <si>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</si>
  <si>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</si>
  <si>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</si>
  <si>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</si>
  <si>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</si>
  <si>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</si>
  <si>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</si>
  <si>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</si>
  <si>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</si>
  <si>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</si>
  <si>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</si>
  <si>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</si>
  <si>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</si>
  <si>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</si>
  <si>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</si>
  <si>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</si>
  <si>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</si>
  <si>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</si>
  <si>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</si>
  <si>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</si>
  <si>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</si>
  <si>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</si>
  <si>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</si>
  <si>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</si>
  <si>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</si>
  <si>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</si>
  <si>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</si>
  <si>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</si>
  <si>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</si>
  <si>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</si>
  <si>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</si>
  <si>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</si>
  <si>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</si>
  <si>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</si>
  <si>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</si>
  <si>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</si>
  <si>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</si>
  <si>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</si>
  <si>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</si>
  <si>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</si>
  <si>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</si>
  <si>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</si>
  <si>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</si>
  <si>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</si>
  <si>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</si>
  <si>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</si>
  <si>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</si>
  <si>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</si>
  <si>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</si>
  <si>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</si>
  <si>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</si>
  <si>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</si>
  <si>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</si>
  <si>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</si>
  <si>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</si>
  <si>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</si>
  <si>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</si>
  <si>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</si>
  <si>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</si>
  <si>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</si>
  <si>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</si>
  <si>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</si>
  <si>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</si>
  <si>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</si>
  <si>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</si>
  <si>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</si>
  <si>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</si>
  <si>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</si>
  <si>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</si>
  <si>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</si>
  <si>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</si>
  <si>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</si>
  <si>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</si>
  <si>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</si>
  <si>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</si>
  <si>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</si>
  <si>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</si>
  <si>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</si>
  <si>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Other (Outpatient Treatment Services)</t>
  </si>
  <si>
    <t>Other (Opioid Treatment Services)</t>
  </si>
  <si>
    <t>Other Reported maximum number of beneficiaries must exceed the reported expected utiliztion for all modalities: Outpatient SUD Treatment</t>
  </si>
  <si>
    <t>Other Reported maximum number of beneficiaries must exceed the reported expected utiliztion for all modalities: Intensive Outpatient SUD Treatment</t>
  </si>
  <si>
    <t>Other Reported maximum number of beneficiaries must exceed the reported expected utiliztion for all modalities: Residential Treatment</t>
  </si>
  <si>
    <t>Other Reported maximum number of beneficiaries must exceed the reported expected utiliztion for all modalities: Opioid Treatment</t>
  </si>
  <si>
    <t>Other (Non Urgent Outpatient Services)</t>
  </si>
  <si>
    <t>Other (Non Urgent Opioid Treatment Programs)</t>
  </si>
  <si>
    <t>Other (Follow Up Non Urgent Outpatient Services)</t>
  </si>
  <si>
    <t>Other (Follow Up Non Urgent Opioid Treatment Programs)</t>
  </si>
  <si>
    <t>Other (Adult and Pediatric Behavioral Health)</t>
  </si>
  <si>
    <t>II.A.3</t>
  </si>
  <si>
    <t>Standard type</t>
  </si>
  <si>
    <t xml:space="preserve">What is the standard type? Select the category that most closely represents the standard type.  </t>
  </si>
  <si>
    <t>Maximum time or distance (e.g. 1 provider within 30 min or 30 miles)</t>
  </si>
  <si>
    <t>Service fulfillment</t>
  </si>
  <si>
    <t>Appointment wait time</t>
  </si>
  <si>
    <t>Other, Language Capabilities</t>
  </si>
  <si>
    <t>Other, Mandatory Provider Type: Indian Health Care Providers</t>
  </si>
  <si>
    <t xml:space="preserve"> </t>
  </si>
  <si>
    <t>II.A.4</t>
  </si>
  <si>
    <t>Standard description</t>
  </si>
  <si>
    <t>Describe the standard (for example, 60 miles maximum distance to travel to an appointment).</t>
  </si>
  <si>
    <t>The maximum time to travel:
Large counties is 30 minutes
Medium counties is 60 minutes
Small counties is 75 minutes
Rural counties is 90 minutes</t>
  </si>
  <si>
    <t>The maximum distance to travel:
Large counties is 15 miles
Medium counties is 30 miles
Small counties is 45 miles
Rural counties is 60 miles</t>
  </si>
  <si>
    <t>Outpatient SUD Treatment</t>
  </si>
  <si>
    <t>Intensive Outpatient SUD Treatment</t>
  </si>
  <si>
    <t>Residential SUD Treatment</t>
  </si>
  <si>
    <t>Opioid Treatment</t>
  </si>
  <si>
    <t>Timely Access: Outpatient Substance Use Disorder Services</t>
  </si>
  <si>
    <t>Plans must have at least one subcontract(s) for interpretation and language line services that cover the entire certification period.</t>
  </si>
  <si>
    <t>Plans must demonstrate they have sufficient Indian Health Care Providers
(IHCP), formerly known as American Indian Health Facilities (AIHF), participating
in its provider network and/or demonstrates it has made a good faith effort to
contract with IHCPs in the county.</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</si>
  <si>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</si>
  <si>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</si>
  <si>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</si>
  <si>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</si>
  <si>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</si>
  <si>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</si>
  <si>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Geomapping; 
Network Adequacy Certification Tool (NACT); 
</t>
  </si>
  <si>
    <t xml:space="preserve">Network Adequacy Certification Tool (NACT); 
</t>
  </si>
  <si>
    <t xml:space="preserve">Timely Access Data Tool (TADT); 
</t>
  </si>
  <si>
    <t xml:space="preserve">Language Capabilities: Contract
IHCP: Contract/Good-faith effort to contract; 
</t>
  </si>
  <si>
    <t>II.A.6</t>
  </si>
  <si>
    <t>Population covered by standard</t>
  </si>
  <si>
    <t>Enter the population that the standard applies to. If the same standard applies to multiple populations, create a standard for each population.</t>
  </si>
  <si>
    <t>Adult and pediatric</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</si>
  <si>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</si>
  <si>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</si>
  <si>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</si>
  <si>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</si>
  <si>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</si>
  <si>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</si>
  <si>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</si>
  <si>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</si>
  <si>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</si>
  <si>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</si>
  <si>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</si>
  <si>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No, the plan does not comply on all standards based on all analyses or exceptions granted</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</si>
  <si>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</si>
  <si>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</si>
  <si>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</si>
  <si>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</si>
  <si>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</si>
  <si>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</si>
  <si>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</si>
  <si>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Plan is non-compliant for this standard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</si>
  <si>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</si>
  <si>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</si>
  <si>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</si>
  <si>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</si>
  <si>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 xml:space="preserve">Network Adequacy Certification Tool (NACT); 
Language Capabilities: Contract
IHCP: Contract/Good-faith effort to contract; 
</t>
  </si>
  <si>
    <t>III.C.2b</t>
  </si>
  <si>
    <t>Plan deficiencies: description</t>
  </si>
  <si>
    <t>Describe plan deficiencies identified if results are not detailed elsewhere. You can also use this section to provide any additional context on the plan deficiencies or results provided below.</t>
  </si>
  <si>
    <t>Please see the attached document titled "Birdseye View_FY2024-2025 BH SMHS DMC ODS Network Certification Summary". For the methodology used to analyze standards set in 42 CFR 438.68, see the document titled "DHCS BH SMHS Methodology Description". During the period of 08/01/2024 to 01/31/2025, DHCS utilized this methodology to analyze the Plan's submissions.</t>
  </si>
  <si>
    <t>III.C.2c</t>
  </si>
  <si>
    <t>Plan deficiencies: description of what the plan will do to achieve compliance</t>
  </si>
  <si>
    <t>Describe what the plan will do to achieve compliance specific to this standard.</t>
  </si>
  <si>
    <t>San Diego DMC-ODS is required to submit a plan of correction within 30 days to address each deficiency, which is subject to DHCS approval.</t>
  </si>
  <si>
    <t xml:space="preserve">San Diego DMC-ODS is required to submit a plan of correction within 30 days to address each deficiency, which is subject to DHCS approval. </t>
  </si>
  <si>
    <t>III.C.2d</t>
  </si>
  <si>
    <t>Plan deficiencies: monitoring progress</t>
  </si>
  <si>
    <t>Describe how the state will monitor the plan's progress with this standard.</t>
  </si>
  <si>
    <t>DHCS will monitor the corrective action plan to ensure the Plan submits a 274 file to analyze capacity and composition.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</si>
  <si>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supporting documentation to demonstrate good faith effort for IHCPs.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</si>
  <si>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</si>
  <si>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</si>
  <si>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</si>
  <si>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</si>
  <si>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</si>
  <si>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</si>
  <si>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</si>
  <si>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</si>
  <si>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</si>
  <si>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</si>
  <si>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</si>
  <si>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</si>
  <si>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</si>
  <si>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</si>
  <si>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</si>
  <si>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</si>
  <si>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</si>
  <si>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</si>
  <si>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</si>
  <si>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</si>
  <si>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</si>
  <si>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</si>
  <si>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</si>
  <si>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</si>
  <si>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</si>
  <si>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</si>
  <si>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</si>
  <si>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</si>
  <si>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</si>
  <si>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</si>
  <si>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</si>
  <si>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</si>
  <si>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</si>
  <si>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</si>
  <si>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</si>
  <si>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</si>
  <si>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</si>
  <si>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</si>
  <si>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</si>
  <si>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</si>
  <si>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</si>
  <si>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</si>
  <si>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</si>
  <si>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</si>
  <si>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</si>
  <si>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</si>
  <si>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</si>
  <si>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</si>
  <si>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</si>
  <si>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</si>
  <si>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</si>
  <si>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</si>
  <si>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</si>
  <si>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</si>
  <si>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</si>
  <si>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</si>
  <si>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</si>
  <si>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</si>
  <si>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</si>
  <si>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</si>
  <si>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</si>
  <si>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</si>
  <si>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</si>
  <si>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</si>
  <si>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</si>
  <si>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</si>
  <si>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</si>
  <si>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</si>
  <si>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</si>
  <si>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</si>
  <si>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</si>
  <si>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</si>
  <si>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</si>
  <si>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</si>
  <si>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</si>
  <si>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</si>
  <si>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</si>
  <si>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</si>
  <si>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</si>
  <si>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</si>
  <si>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 xml:space="preserve">San Francisco DMC-ODS is required to submit a plan of correction within 30 days to address each deficiency, which is subject to DHCS approval. </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</si>
  <si>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</si>
  <si>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</si>
  <si>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San Joaquin DMC-ODS is required to submit a plan of correction within 30 days to address each deficiency, which is subject to DHCS approval.</t>
  </si>
  <si>
    <t xml:space="preserve"> 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</si>
  <si>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DHCS will monitor the corrective action plan to ensure the Plan submits a Timely Access Data Tool to analyze timely access standards. DHCS will monitor the corrective action plan to ensure the Plan submits corrected data and applicable supporting documentation sufficient to resolve identified deficiencies. The state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</si>
  <si>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San Luis Obispo DMC-ODS is required to submit a plan of correction within 30 days to address each deficiency, which is subject to DHCS approval.</t>
  </si>
  <si>
    <t>Yes, the plan complies based on all analyses</t>
  </si>
  <si>
    <t>Plan provider directory review</t>
  </si>
  <si>
    <t xml:space="preserve">Contract/Good faith effort to contract ; 
Network Adequacy Certification Tool (NACT); 
</t>
  </si>
  <si>
    <t>Santa Barbara DMC-ODS is required to submit a plan of correction within 
30 days to address each deficiency, which is subject to DHCS approval.</t>
  </si>
  <si>
    <t>DHCS will monitor the corrective action plan to ensure the Plan submits supporting documentation to demonstrate good faith effort to collaborate with IHCPs.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</si>
  <si>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 xml:space="preserve">Network Adequacy Certification Tool (NACT); 
Geomapping; 
</t>
  </si>
  <si>
    <t xml:space="preserve">DHCS required the Santa Clara DMC-ODS to submit an Alternative Access Standards request for not meeting time or distance standards. </t>
  </si>
  <si>
    <t>Santa Clara DMC-ODS is required to submit a plan of correction within 30 days to address each deficiency, which is subject to DHCS approval.</t>
  </si>
  <si>
    <t xml:space="preserve">DHCS required the Santa Clara DMC-ODS to submit an Alternative Access 
Standards request for not meeting time or distance standards. 
</t>
  </si>
  <si>
    <t>DHCS granted Alternative Access Standards Request for areas the DMC-ODS plan is unable to meet time or distance standards as the plan has exhausted all other reasonable options to obtain providers to meet the applicable standards.</t>
  </si>
  <si>
    <t xml:space="preserve">Santa Cruz DMC-ODS is required to submit a plan of correction within 30 days to address each deficiency, which is subject to DHCS approval. </t>
  </si>
  <si>
    <t>Santa Cruz DMC-ODS is required to submit a plan of correction within 30 days to address each deficiency, which is subject to DHCS approval.</t>
  </si>
  <si>
    <t>DHCS will monitor the corrective action plan to ensure the Plan submits a 274 file to analyze capacity and composition. DHCS will monitor the corrective action plan to ensure the Plan submits corrected data and applicable supporting documentation sufficient to resolve identified deficiencies. DHCS will monitor the Plan on a monthly basis for progress towards resolving the identified issues in the corrective action plan. Any Plan that is not making satisfactory progress toward resolving identified deficiencyies is subject to continued corrective action, up to and including temporary withhold of funds, monetary sanctions, and/or administrative sanctions.</t>
  </si>
  <si>
    <t xml:space="preserve">Plan Provider Directory Review </t>
  </si>
  <si>
    <t xml:space="preserve">Contract/Good faith effort to contract ; 
</t>
  </si>
  <si>
    <t xml:space="preserve">Stanislaus DMC-ODS is required to submit a plan of correction within 30 days to address each deficiency, which is subject to DHCS approval. </t>
  </si>
  <si>
    <t>DHCS will monitor the corrective action plan to ensure the Plan submits a valid contract for language line services.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 of funds, monetary sanctions, and/or administrative sanctions.</t>
  </si>
  <si>
    <t>Additional opportunities to resolve the non-compliance with time or distance standards are exhausted, and the Plan will remain noncompliant for the certification period for SFY 2024-2025.</t>
  </si>
  <si>
    <t xml:space="preserve">
Tulare DMC-ODS is required to submit a plan of correction within 30 days to address each deficiency, which is subject to DHCS approval. </t>
  </si>
  <si>
    <t>The state will monitor the plan through enhanced monitoring and any Plan that is not making satisfactory progress towards resolving deficiency(ies) is subject to administrative and financial sanctions.</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</si>
  <si>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</si>
  <si>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</si>
  <si>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</si>
  <si>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</si>
  <si>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</si>
  <si>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</si>
  <si>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</si>
  <si>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</si>
  <si>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</si>
  <si>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</si>
  <si>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</si>
  <si>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</si>
  <si>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</si>
  <si>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</si>
  <si>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</si>
  <si>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No, the plan does not comply with all standards based on all analyses or exceptions granted</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</si>
  <si>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</si>
  <si>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</si>
  <si>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</si>
  <si>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</si>
  <si>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</si>
  <si>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 xml:space="preserve">Does not maintain and monitor a sufficient network of appropriate providers;
</t>
  </si>
  <si>
    <t>III.B.3</t>
  </si>
  <si>
    <r>
      <t xml:space="preserve">Provide plan compliance details for 42 C.F.R. § 438.206:
</t>
    </r>
    <r>
      <rPr>
        <b/>
        <sz val="11"/>
        <color theme="2" tint="-0.749992370372631"/>
        <rFont val="Arial"/>
        <family val="2"/>
      </rPr>
      <t>Furnishing of services; timely access-related requirements</t>
    </r>
  </si>
  <si>
    <t xml:space="preserve">Does not meet and require its network providers to meet State standard for timely access to care and services taking into account the urgency of the need for services, as well as appointment wait times specified in g 438.68(e);
</t>
  </si>
  <si>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</si>
  <si>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</si>
  <si>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</si>
  <si>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</si>
  <si>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</si>
  <si>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Please see the attached document titled "Birdseye View_FY2024-2025 BH SMHS DMC ODS Network Certification Summary". For the methodology used to analyze standards set in 42 CFR 438.206, see the document titled "DHCS BH SMHS Methodology Description". During the period of 08/01/2024 to 01/31/2025, DHCS utilized this methodology to analyze the Plan's submissions.</t>
  </si>
  <si>
    <t>III.B.6</t>
  </si>
  <si>
    <t>Plan deficiencies: 42 C.F.R. § 438.206 analyses used to identify deficiencies</t>
  </si>
  <si>
    <t>Indicate which analysis uncovered the deficiencies.</t>
  </si>
  <si>
    <t>San Diego DMC-ODS does not meet the availability of services for capacity and composition. DHCS analyzed the Network Adequacy Certification Tool submitted by the Plan to determine compliance.</t>
  </si>
  <si>
    <t>San Francisco DMC-ODS does not meet the availability of services for capacity and composition. DHCS analyzed the Network Adequacy Certification Tool submitted by the Plan to determine compliance.
San Francisco DMC-ODS does not meet the availability of services for timely access. DHCS analyzed the Timely Access Data Tool submitted by the Plan to determine compliance.</t>
  </si>
  <si>
    <t>San Joaquin DMC-ODS does not meet the availability of services for capacity and composition. DHCS analyzed the Network Adequacy Certification Tool submitted by the Plan to determine compliance.
San Joaquin DMC-ODS does not meet the availability of services for timely access. DHCS analyzed the Timely Access Data Tool submitted by the Plan to determine compliance.</t>
  </si>
  <si>
    <t>San Luis Obispo DMC-ODS does not meet the availability of services for capacity and composition. DHCS analyzed the Network Adequacy Certification Tool submitted by the Plan to determine compliance.</t>
  </si>
  <si>
    <t xml:space="preserve">Santa Clara DMC-ODS does not meet the availability of services for capacity and composition. DHCS analyzed the Network Adequacy Certification Tool submitted by the Plan to determine compliance.
Santa Clara DMC-ODS does not meet the availability of services for timely access. DHCS analyzed the Timely Access Data Tool submitted by the Plan to determine compliance.
</t>
  </si>
  <si>
    <t>Santa Cruz DMC-ODS does not meet the availability of services for capacity and composition and timely access. DHCS analyzed the Network Adequacy Certification Tool submitted by the Plan to determine compliance.</t>
  </si>
  <si>
    <t>Stanislaus DMC-ODS does not meet the availability of services for capacity and composition. DHCS analyzed the Network Adequacy Certification Tool submitted by the Plan to determine compliance.
Stanislaus DMC-ODS does not meet the availability of services for timely access. DHCS analyzed the Timely Access Data Tool submitted by the Plan to determine compliance</t>
  </si>
  <si>
    <t xml:space="preserve">Tulare DMC-ODS does not meet the availability of services for time or distance. DHCS analyzed the Network Adequacy Certification Tool submitted by the Plan to determine compliance.
Tulare DMC-ODS does not meet the availability of services for capacity and composition. DHCS analyzed the Network Adequacy Certification Tool submitted by the Plan to determine compliance.
</t>
  </si>
  <si>
    <t>III.B.7</t>
  </si>
  <si>
    <t>Plan deficiencies: 42 C.F.R. § 438.206 description of what the plan will do to achieve compliance</t>
  </si>
  <si>
    <t>Describe what the plan will do to achieve compliance.</t>
  </si>
  <si>
    <t>San Francisco DMC-ODS is required to submit a plan of correction within 30 days to address each deficiency, which is subject to DHCS approval.</t>
  </si>
  <si>
    <t>San Joaquin DMC-ODS is required to submit a plan of correction within 30 days to address each deficiency, which is subject to DHCS approval. D</t>
  </si>
  <si>
    <t xml:space="preserve">San Luis Obispo DMC-ODS is required to submit a plan of correction within 30 days to address each deficiency, which is subject to DHCS approval. </t>
  </si>
  <si>
    <t xml:space="preserve">Santa Clara DMC-ODS is required to submit a plan of correction within 30 days to address each deficiency, which is subject to DHCS approval. </t>
  </si>
  <si>
    <t xml:space="preserve">Stanislaus DMC-ODS is required to submit a plan of correction within 30 days 
to address each deficiency, which is subject to DHCS approval. </t>
  </si>
  <si>
    <t xml:space="preserve">Tulare DMC-ODS is required to submit a plan of correction within 30 days to 
address each deficiency, which is subject to DHCS approval. </t>
  </si>
  <si>
    <t>III.B.8</t>
  </si>
  <si>
    <t>Plan deficiencies: 42 C.F.R. § 438.206 monitoring progress</t>
  </si>
  <si>
    <t>Describe how the state will monitor the plan's progress.</t>
  </si>
  <si>
    <t>DHCS will monitor the corrective action plan to ensure the Plan submits a 274 file to analyze capacity and composition.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</si>
  <si>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capacity and composition, and a Timely Access Data Tool to analyze timely access standards.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</si>
  <si>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DHCS will monitor the corrective action plan to ensure the Plan submits a 274 file to analyze time or distance and capacity and composition. The Plan must permit out-of-network access for as long as the Plan’s provider network is unable to provide the services in accordance with the standards. DHCS will monitor the corrective action plan to ensure the plan submits corrected data and applicable supporting documentation sufficient to resolve identified deficiencies. DHCS will monitor the Plan on a monthly basis for progress towards resolving the issues identified in the corrective action plan. Any Plan that is not making satisfactory progress toward resolving identified deficiencies is subject to continued corrective action, up to and including temporary withholding of funds, monetary sanctions, and/or administrative sanctions.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</si>
  <si>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</si>
  <si>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</si>
  <si>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</si>
  <si>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</si>
  <si>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</si>
  <si>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</si>
  <si>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</si>
  <si>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</si>
  <si>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</si>
  <si>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</si>
  <si>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</si>
  <si>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</si>
  <si>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</si>
  <si>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</si>
  <si>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</si>
  <si>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</si>
  <si>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</si>
  <si>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</si>
  <si>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</si>
  <si>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</si>
  <si>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</si>
  <si>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</si>
  <si>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</si>
  <si>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</si>
  <si>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</si>
  <si>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</si>
  <si>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</si>
  <si>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</si>
  <si>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</si>
  <si>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</si>
  <si>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</si>
  <si>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</si>
  <si>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</si>
  <si>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</si>
  <si>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</si>
  <si>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</si>
  <si>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</si>
  <si>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</si>
  <si>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</si>
  <si>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</si>
  <si>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</si>
  <si>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</si>
  <si>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</si>
  <si>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</si>
  <si>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</si>
  <si>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</si>
  <si>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</si>
  <si>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</si>
  <si>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</si>
  <si>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</si>
  <si>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</si>
  <si>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</si>
  <si>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</si>
  <si>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</si>
  <si>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</si>
  <si>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</si>
  <si>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</si>
  <si>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</si>
  <si>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</si>
  <si>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</si>
  <si>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</si>
  <si>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</si>
  <si>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</si>
  <si>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</si>
  <si>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</si>
  <si>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</si>
  <si>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</si>
  <si>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</si>
  <si>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</si>
  <si>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</si>
  <si>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</si>
  <si>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</si>
  <si>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</si>
  <si>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</si>
  <si>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</si>
  <si>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</si>
  <si>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</si>
  <si>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</si>
  <si>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</si>
  <si>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</si>
  <si>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</si>
  <si>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</si>
  <si>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</si>
  <si>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</si>
  <si>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</si>
  <si>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</si>
  <si>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</si>
  <si>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</si>
  <si>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</si>
  <si>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</si>
  <si>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</si>
  <si>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</si>
  <si>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</si>
  <si>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</si>
  <si>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</si>
  <si>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</si>
  <si>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</si>
  <si>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</si>
  <si>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</si>
  <si>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</si>
  <si>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</si>
  <si>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</si>
  <si>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</si>
  <si>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</si>
  <si>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</si>
  <si>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</si>
  <si>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</si>
  <si>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</si>
  <si>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</si>
  <si>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</si>
  <si>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</si>
  <si>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</si>
  <si>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</si>
  <si>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</si>
  <si>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</si>
  <si>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</si>
  <si>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</si>
  <si>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</si>
  <si>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</si>
  <si>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</si>
  <si>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</si>
  <si>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</si>
  <si>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</si>
  <si>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</si>
  <si>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</si>
  <si>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</si>
  <si>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</si>
  <si>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</si>
  <si>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</si>
  <si>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</si>
  <si>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</si>
  <si>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</si>
  <si>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</si>
  <si>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MCO</t>
  </si>
  <si>
    <t>Alabama</t>
  </si>
  <si>
    <t>Scenario 1: New contract</t>
  </si>
  <si>
    <t xml:space="preserve">Services; </t>
  </si>
  <si>
    <t>Weekly</t>
  </si>
  <si>
    <t>Maximum time to travel</t>
  </si>
  <si>
    <t>Adult</t>
  </si>
  <si>
    <t xml:space="preserve">Does not take into account access and cultural considerations;
</t>
  </si>
  <si>
    <t>Alaska</t>
  </si>
  <si>
    <t>Benefits</t>
  </si>
  <si>
    <t xml:space="preserve">Benefits; </t>
  </si>
  <si>
    <t>Bi-weekly</t>
  </si>
  <si>
    <t>Maximum distance to travel</t>
  </si>
  <si>
    <t>Plan Provider Roster Review</t>
  </si>
  <si>
    <t>Pediatric</t>
  </si>
  <si>
    <t>Large metro</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</si>
  <si>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</si>
  <si>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</si>
  <si>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</si>
  <si>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</si>
  <si>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</si>
  <si>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</si>
  <si>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</si>
  <si>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</si>
  <si>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</si>
  <si>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</si>
  <si>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</si>
  <si>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</si>
  <si>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</si>
  <si>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</si>
  <si>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</si>
  <si>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</si>
  <si>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</si>
  <si>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</si>
  <si>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</si>
  <si>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</si>
  <si>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</si>
  <si>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</si>
  <si>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</si>
  <si>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</si>
  <si>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</si>
  <si>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</si>
  <si>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</si>
  <si>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</si>
  <si>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Quarterly</t>
  </si>
  <si>
    <t>Provider to enrollee ratios</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</si>
  <si>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</si>
  <si>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</si>
  <si>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</si>
  <si>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</si>
  <si>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</si>
  <si>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</si>
  <si>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</si>
  <si>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Semi-annually</t>
  </si>
  <si>
    <t>Minimum number of network providers</t>
  </si>
  <si>
    <t>Rural</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</si>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</sst>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
      <sz val="7"/>
      <color rgb="FF000000"/>
      <name val="Arial"/>
      <family val="2"/>
    </font>
    <font>
      <sz val="11"/>
      <color rgb="FF000000"/>
      <name val="Arial"/>
      <charset val="1"/>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7E6E6"/>
        <bgColor rgb="FF000000"/>
      </patternFill>
    </fill>
  </fills>
  <borders count="53">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6">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 xfId="0" applyFont="1" applyFill="1" applyBorder="1" applyAlignment="1" applyProtection="1">
      <alignment wrapText="1"/>
      <protection locked="0"/>
    </xf>
    <xf numFmtId="0" fontId="43" fillId="9" borderId="8" xfId="0" applyFont="1" applyFill="1" applyBorder="1" applyAlignment="1" applyProtection="1">
      <alignment horizontal="left" wrapText="1"/>
      <protection locked="0"/>
    </xf>
    <xf numFmtId="0" fontId="44" fillId="9" borderId="8" xfId="0" applyFont="1" applyFill="1" applyBorder="1" applyAlignment="1" applyProtection="1">
      <alignment horizontal="left" wrapText="1"/>
      <protection locked="0"/>
    </xf>
    <xf numFmtId="14" fontId="44" fillId="9" borderId="8" xfId="0" applyNumberFormat="1" applyFont="1" applyFill="1" applyBorder="1" applyAlignment="1" applyProtection="1">
      <alignment horizontal="left" wrapText="1"/>
      <protection locked="0"/>
    </xf>
    <xf numFmtId="0" fontId="44" fillId="9" borderId="8"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1.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1.5">
      <c r="A10" s="95" t="s">
        <v>15</v>
      </c>
      <c r="B10" s="113" t="s">
        <v>16</v>
      </c>
    </row>
    <row r="11" spans="1:788" ht="26.1" customHeight="1">
      <c r="A11" s="107"/>
      <c r="B11" s="114"/>
    </row>
    <row r="12" spans="1:788" ht="21" customHeight="1">
      <c r="A12" s="108" t="s">
        <v>17</v>
      </c>
      <c r="B12" s="115"/>
    </row>
    <row r="13" spans="1:788" ht="53.45" customHeight="1">
      <c r="A13" s="284" t="s">
        <v>18</v>
      </c>
      <c r="B13" s="285"/>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N12" activePane="bottomRight" state="frozen"/>
      <selection pane="bottomRight" activeCell="Q16" sqref="Q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information'!E30="","[Plan 6]",'I_State and program information'!E30)</f>
        <v>Santa Barbara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c r="I12" s="49"/>
      <c r="J12" s="49"/>
      <c r="K12" s="49"/>
      <c r="L12" s="49"/>
      <c r="M12" s="49"/>
      <c r="N12" s="49"/>
      <c r="O12" s="49"/>
      <c r="P12" s="49" t="s">
        <v>353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c r="H13" s="244"/>
      <c r="I13" s="244" t="s">
        <v>168</v>
      </c>
      <c r="J13" s="244" t="s">
        <v>168</v>
      </c>
      <c r="K13" s="244" t="s">
        <v>168</v>
      </c>
      <c r="L13" s="244" t="s">
        <v>168</v>
      </c>
      <c r="M13" s="244" t="s">
        <v>168</v>
      </c>
      <c r="N13" s="244" t="s">
        <v>168</v>
      </c>
      <c r="O13" s="244"/>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355</v>
      </c>
      <c r="B15" s="9" t="s">
        <v>356</v>
      </c>
      <c r="C15" s="211" t="s">
        <v>357</v>
      </c>
      <c r="D15" s="132" t="s">
        <v>84</v>
      </c>
      <c r="E15" s="238"/>
      <c r="F15" s="49"/>
      <c r="G15" s="49"/>
      <c r="H15" s="49"/>
      <c r="I15" s="49"/>
      <c r="J15" s="49"/>
      <c r="K15" s="49"/>
      <c r="L15" s="49"/>
      <c r="M15" s="49"/>
      <c r="N15" s="49"/>
      <c r="O15" s="49"/>
      <c r="P15" s="49" t="s">
        <v>462</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c r="J16" s="49"/>
      <c r="K16" s="49"/>
      <c r="L16" s="49"/>
      <c r="M16" s="49"/>
      <c r="N16" s="49"/>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c r="J17" s="49"/>
      <c r="K17" s="49"/>
      <c r="L17" s="49"/>
      <c r="M17" s="49"/>
      <c r="N17" s="49"/>
      <c r="O17" s="49"/>
      <c r="P17" s="49" t="s">
        <v>463</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368</v>
      </c>
      <c r="B18" s="9" t="s">
        <v>369</v>
      </c>
      <c r="C18" s="9" t="s">
        <v>370</v>
      </c>
      <c r="D18" s="132" t="s">
        <v>58</v>
      </c>
      <c r="E18" s="238"/>
      <c r="F18" s="49"/>
      <c r="G18" s="49"/>
      <c r="H18" s="49"/>
      <c r="I18" s="49"/>
      <c r="J18" s="49"/>
      <c r="K18" s="49"/>
      <c r="L18" s="49"/>
      <c r="M18" s="49"/>
      <c r="N18" s="49"/>
      <c r="O18" s="49"/>
      <c r="P18" s="49" t="s">
        <v>464</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c r="I19" s="52"/>
      <c r="J19" s="52"/>
      <c r="K19" s="52"/>
      <c r="L19" s="52"/>
      <c r="M19" s="52"/>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c r="I20" s="51"/>
      <c r="J20" s="51"/>
      <c r="K20" s="51"/>
      <c r="L20" s="51"/>
      <c r="M20" s="51"/>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c r="I21" s="49"/>
      <c r="J21" s="49"/>
      <c r="K21" s="49"/>
      <c r="L21" s="49"/>
      <c r="M21" s="49"/>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c r="I22" s="49"/>
      <c r="J22" s="49"/>
      <c r="K22" s="49"/>
      <c r="L22" s="49"/>
      <c r="M22" s="49"/>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F15" sqref="F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information'!E31="","[Plan 7]",'I_State and program information'!E31)</f>
        <v>Santa Clara DMC-ODS</v>
      </c>
    </row>
    <row r="5" spans="1:104" ht="56.25">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t="s">
        <v>353</v>
      </c>
      <c r="G12" s="49"/>
      <c r="H12" s="49"/>
      <c r="I12" s="49" t="s">
        <v>353</v>
      </c>
      <c r="J12" s="49"/>
      <c r="K12" s="49" t="s">
        <v>353</v>
      </c>
      <c r="L12" s="49" t="s">
        <v>353</v>
      </c>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355</v>
      </c>
      <c r="B15" s="9" t="s">
        <v>356</v>
      </c>
      <c r="C15" s="211" t="s">
        <v>357</v>
      </c>
      <c r="D15" s="132" t="s">
        <v>84</v>
      </c>
      <c r="E15" s="238"/>
      <c r="F15" s="49" t="s">
        <v>465</v>
      </c>
      <c r="G15" s="49"/>
      <c r="H15" s="49"/>
      <c r="I15" s="49" t="s">
        <v>327</v>
      </c>
      <c r="J15" s="49"/>
      <c r="K15" s="49" t="s">
        <v>328</v>
      </c>
      <c r="L15" s="49" t="s">
        <v>328</v>
      </c>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t="s">
        <v>362</v>
      </c>
      <c r="G16" s="49"/>
      <c r="H16" s="49"/>
      <c r="I16" s="49" t="s">
        <v>362</v>
      </c>
      <c r="J16" s="49"/>
      <c r="K16" s="49" t="s">
        <v>362</v>
      </c>
      <c r="L16" s="49" t="s">
        <v>362</v>
      </c>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t="s">
        <v>466</v>
      </c>
      <c r="G17" s="49"/>
      <c r="H17" s="49"/>
      <c r="I17" s="49" t="s">
        <v>467</v>
      </c>
      <c r="J17" s="49"/>
      <c r="K17" s="49" t="s">
        <v>467</v>
      </c>
      <c r="L17" s="49" t="s">
        <v>467</v>
      </c>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66.25">
      <c r="A18" s="16" t="s">
        <v>368</v>
      </c>
      <c r="B18" s="9" t="s">
        <v>369</v>
      </c>
      <c r="C18" s="9" t="s">
        <v>370</v>
      </c>
      <c r="D18" s="132" t="s">
        <v>58</v>
      </c>
      <c r="E18" s="238"/>
      <c r="F18" s="49" t="s">
        <v>55</v>
      </c>
      <c r="G18" s="49"/>
      <c r="H18" s="49"/>
      <c r="I18" s="49" t="s">
        <v>454</v>
      </c>
      <c r="J18" s="49"/>
      <c r="K18" s="49" t="s">
        <v>455</v>
      </c>
      <c r="L18" s="278" t="s">
        <v>455</v>
      </c>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t="s">
        <v>55</v>
      </c>
      <c r="G19" s="52"/>
      <c r="H19" s="52"/>
      <c r="I19" s="52">
        <v>45880</v>
      </c>
      <c r="J19" s="52"/>
      <c r="K19" s="52">
        <v>45880</v>
      </c>
      <c r="L19" s="52">
        <v>45880</v>
      </c>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t="s">
        <v>151</v>
      </c>
      <c r="G20" s="51"/>
      <c r="H20" s="51"/>
      <c r="I20" s="51" t="s">
        <v>159</v>
      </c>
      <c r="J20" s="51"/>
      <c r="K20" s="51" t="s">
        <v>159</v>
      </c>
      <c r="L20" s="51" t="s">
        <v>159</v>
      </c>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70.5">
      <c r="A21" s="16" t="s">
        <v>379</v>
      </c>
      <c r="B21" s="9" t="s">
        <v>380</v>
      </c>
      <c r="C21" s="9" t="s">
        <v>381</v>
      </c>
      <c r="D21" s="132" t="s">
        <v>58</v>
      </c>
      <c r="E21" s="238"/>
      <c r="F21" s="49" t="s">
        <v>468</v>
      </c>
      <c r="G21" s="49"/>
      <c r="H21" s="49"/>
      <c r="I21" s="49" t="s">
        <v>55</v>
      </c>
      <c r="J21" s="49"/>
      <c r="K21" s="49" t="s">
        <v>55</v>
      </c>
      <c r="L21" s="49" t="s">
        <v>55</v>
      </c>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98.25">
      <c r="A22" s="16" t="s">
        <v>382</v>
      </c>
      <c r="B22" s="9" t="s">
        <v>383</v>
      </c>
      <c r="C22" s="9" t="s">
        <v>384</v>
      </c>
      <c r="D22" s="132" t="s">
        <v>58</v>
      </c>
      <c r="E22" s="238"/>
      <c r="F22" s="49" t="s">
        <v>469</v>
      </c>
      <c r="G22" s="49"/>
      <c r="H22" s="49"/>
      <c r="I22" s="49" t="s">
        <v>55</v>
      </c>
      <c r="J22" s="49"/>
      <c r="K22" s="49" t="s">
        <v>55</v>
      </c>
      <c r="L22" s="49" t="s">
        <v>55</v>
      </c>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M18" sqref="M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information'!E32="","[Plan 8]",'I_State and program information'!E32)</f>
        <v>Santa Cruz DMC-ODS</v>
      </c>
    </row>
    <row r="5" spans="1:104" ht="56.25">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t="s">
        <v>353</v>
      </c>
      <c r="H12" s="49"/>
      <c r="I12" s="49" t="s">
        <v>353</v>
      </c>
      <c r="J12" s="49"/>
      <c r="K12" s="49"/>
      <c r="L12" s="49" t="s">
        <v>353</v>
      </c>
      <c r="M12" s="49" t="s">
        <v>353</v>
      </c>
      <c r="N12" s="49" t="s">
        <v>353</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t="s">
        <v>327</v>
      </c>
      <c r="H15" s="49"/>
      <c r="I15" s="49" t="s">
        <v>327</v>
      </c>
      <c r="J15" s="49"/>
      <c r="K15" s="49"/>
      <c r="L15" s="49" t="s">
        <v>328</v>
      </c>
      <c r="M15" s="49" t="s">
        <v>328</v>
      </c>
      <c r="N15" s="49" t="s">
        <v>328</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t="s">
        <v>362</v>
      </c>
      <c r="H16" s="49"/>
      <c r="I16" s="49" t="s">
        <v>362</v>
      </c>
      <c r="J16" s="49"/>
      <c r="K16" s="49"/>
      <c r="L16" s="49" t="s">
        <v>362</v>
      </c>
      <c r="M16" s="49" t="s">
        <v>362</v>
      </c>
      <c r="N16" s="49" t="s">
        <v>362</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t="s">
        <v>470</v>
      </c>
      <c r="H17" s="49"/>
      <c r="I17" s="278" t="s">
        <v>471</v>
      </c>
      <c r="J17" s="49"/>
      <c r="K17" s="49"/>
      <c r="L17" s="278" t="s">
        <v>471</v>
      </c>
      <c r="M17" s="278" t="s">
        <v>471</v>
      </c>
      <c r="N17" s="278" t="s">
        <v>471</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368</v>
      </c>
      <c r="B18" s="9" t="s">
        <v>369</v>
      </c>
      <c r="C18" s="9" t="s">
        <v>370</v>
      </c>
      <c r="D18" s="132" t="s">
        <v>58</v>
      </c>
      <c r="E18" s="238"/>
      <c r="F18" s="49"/>
      <c r="G18" s="49" t="s">
        <v>472</v>
      </c>
      <c r="H18" s="49"/>
      <c r="I18" s="49" t="s">
        <v>472</v>
      </c>
      <c r="J18" s="49"/>
      <c r="K18" s="49"/>
      <c r="L18" s="49" t="s">
        <v>455</v>
      </c>
      <c r="M18" s="49" t="s">
        <v>455</v>
      </c>
      <c r="N18" s="49" t="s">
        <v>455</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v>45880</v>
      </c>
      <c r="H19" s="52"/>
      <c r="I19" s="52">
        <v>45880</v>
      </c>
      <c r="J19" s="52"/>
      <c r="K19" s="52"/>
      <c r="L19" s="52">
        <v>45880</v>
      </c>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t="s">
        <v>159</v>
      </c>
      <c r="H20" s="51"/>
      <c r="I20" s="51" t="s">
        <v>159</v>
      </c>
      <c r="J20" s="51"/>
      <c r="K20" s="51"/>
      <c r="L20" s="51" t="s">
        <v>159</v>
      </c>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t="s">
        <v>55</v>
      </c>
      <c r="H21" s="49"/>
      <c r="I21" s="49" t="s">
        <v>55</v>
      </c>
      <c r="J21" s="49"/>
      <c r="K21" s="49"/>
      <c r="L21" s="49" t="s">
        <v>55</v>
      </c>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t="s">
        <v>55</v>
      </c>
      <c r="H22" s="49"/>
      <c r="I22" s="49" t="s">
        <v>55</v>
      </c>
      <c r="J22" s="49"/>
      <c r="K22" s="49"/>
      <c r="L22" s="49" t="s">
        <v>55</v>
      </c>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N24" sqref="N24"/>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information'!E33="","[Plan 9]",'I_State and program information'!E33)</f>
        <v>Stanislaus DMC-ODS</v>
      </c>
    </row>
    <row r="5" spans="1:104" ht="56.25">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t="s">
        <v>353</v>
      </c>
      <c r="I12" s="49" t="s">
        <v>353</v>
      </c>
      <c r="J12" s="49" t="s">
        <v>353</v>
      </c>
      <c r="K12" s="49" t="s">
        <v>353</v>
      </c>
      <c r="L12" s="49"/>
      <c r="M12" s="49" t="s">
        <v>353</v>
      </c>
      <c r="N12" s="49"/>
      <c r="O12" s="49" t="s">
        <v>353</v>
      </c>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c r="G13" s="244" t="s">
        <v>168</v>
      </c>
      <c r="H13" s="244" t="s">
        <v>168</v>
      </c>
      <c r="I13" s="244" t="s">
        <v>168</v>
      </c>
      <c r="J13" s="244" t="s">
        <v>168</v>
      </c>
      <c r="K13" s="244" t="s">
        <v>168</v>
      </c>
      <c r="L13" s="244" t="s">
        <v>168</v>
      </c>
      <c r="M13" s="244" t="s">
        <v>168</v>
      </c>
      <c r="N13" s="244"/>
      <c r="O13" s="244" t="s">
        <v>168</v>
      </c>
      <c r="P13" s="244"/>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c r="H15" s="49" t="s">
        <v>327</v>
      </c>
      <c r="I15" s="49" t="s">
        <v>327</v>
      </c>
      <c r="J15" s="49" t="s">
        <v>327</v>
      </c>
      <c r="K15" s="49" t="s">
        <v>328</v>
      </c>
      <c r="L15" s="49"/>
      <c r="M15" s="49" t="s">
        <v>328</v>
      </c>
      <c r="N15" s="49"/>
      <c r="O15" s="49" t="s">
        <v>474</v>
      </c>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t="s">
        <v>362</v>
      </c>
      <c r="I16" s="49" t="s">
        <v>362</v>
      </c>
      <c r="J16" s="49" t="s">
        <v>362</v>
      </c>
      <c r="K16" s="49" t="s">
        <v>362</v>
      </c>
      <c r="L16" s="49"/>
      <c r="M16" s="49" t="s">
        <v>362</v>
      </c>
      <c r="N16" s="49"/>
      <c r="O16" s="49" t="s">
        <v>362</v>
      </c>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t="s">
        <v>475</v>
      </c>
      <c r="I17" s="49" t="s">
        <v>475</v>
      </c>
      <c r="J17" s="49" t="s">
        <v>475</v>
      </c>
      <c r="K17" s="49" t="s">
        <v>475</v>
      </c>
      <c r="L17" s="49"/>
      <c r="M17" s="49" t="s">
        <v>475</v>
      </c>
      <c r="N17" s="49"/>
      <c r="O17" s="49" t="s">
        <v>475</v>
      </c>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368</v>
      </c>
      <c r="B18" s="9" t="s">
        <v>369</v>
      </c>
      <c r="C18" s="9" t="s">
        <v>370</v>
      </c>
      <c r="D18" s="132" t="s">
        <v>58</v>
      </c>
      <c r="E18" s="238"/>
      <c r="F18" s="49"/>
      <c r="G18" s="49"/>
      <c r="H18" s="49" t="s">
        <v>454</v>
      </c>
      <c r="I18" s="49" t="s">
        <v>454</v>
      </c>
      <c r="J18" s="49" t="s">
        <v>454</v>
      </c>
      <c r="K18" s="49" t="s">
        <v>455</v>
      </c>
      <c r="L18" s="49"/>
      <c r="M18" s="49" t="s">
        <v>455</v>
      </c>
      <c r="N18" s="49"/>
      <c r="O18" s="49" t="s">
        <v>476</v>
      </c>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v>45880</v>
      </c>
      <c r="I19" s="52">
        <v>45880</v>
      </c>
      <c r="J19" s="52">
        <v>45880</v>
      </c>
      <c r="K19" s="52">
        <v>45880</v>
      </c>
      <c r="L19" s="52"/>
      <c r="M19" s="52">
        <v>45880</v>
      </c>
      <c r="N19" s="52"/>
      <c r="O19" s="52">
        <v>45880</v>
      </c>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t="s">
        <v>159</v>
      </c>
      <c r="I20" s="51" t="s">
        <v>159</v>
      </c>
      <c r="J20" s="51" t="s">
        <v>159</v>
      </c>
      <c r="K20" s="51" t="s">
        <v>159</v>
      </c>
      <c r="L20" s="51"/>
      <c r="M20" s="51" t="s">
        <v>159</v>
      </c>
      <c r="N20" s="51"/>
      <c r="O20" s="51" t="s">
        <v>159</v>
      </c>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t="s">
        <v>55</v>
      </c>
      <c r="I21" s="49" t="s">
        <v>55</v>
      </c>
      <c r="J21" s="49" t="s">
        <v>55</v>
      </c>
      <c r="K21" s="49" t="s">
        <v>55</v>
      </c>
      <c r="L21" s="49"/>
      <c r="M21" s="49" t="s">
        <v>55</v>
      </c>
      <c r="N21" s="49"/>
      <c r="O21" s="49" t="s">
        <v>55</v>
      </c>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t="s">
        <v>55</v>
      </c>
      <c r="I22" s="49" t="s">
        <v>55</v>
      </c>
      <c r="J22" s="49" t="s">
        <v>55</v>
      </c>
      <c r="K22" s="49" t="s">
        <v>55</v>
      </c>
      <c r="L22" s="49"/>
      <c r="M22" s="49" t="s">
        <v>55</v>
      </c>
      <c r="N22" s="49"/>
      <c r="O22" s="49" t="s">
        <v>55</v>
      </c>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6" activePane="bottomRight" state="frozen"/>
      <selection pane="bottomRight" activeCell="E18" sqref="E18"/>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information'!E34="","[Plan 10]",'I_State and program information'!E34)</f>
        <v>Tulare DMC-ODS</v>
      </c>
    </row>
    <row r="5" spans="1:104" ht="56.25">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t="s">
        <v>353</v>
      </c>
      <c r="G12" s="49" t="s">
        <v>353</v>
      </c>
      <c r="H12" s="49"/>
      <c r="I12" s="49" t="s">
        <v>353</v>
      </c>
      <c r="J12" s="49" t="s">
        <v>353</v>
      </c>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84.75">
      <c r="A15" s="16" t="s">
        <v>355</v>
      </c>
      <c r="B15" s="9" t="s">
        <v>356</v>
      </c>
      <c r="C15" s="211" t="s">
        <v>357</v>
      </c>
      <c r="D15" s="132" t="s">
        <v>84</v>
      </c>
      <c r="E15" s="238"/>
      <c r="F15" s="49" t="s">
        <v>465</v>
      </c>
      <c r="G15" s="49" t="s">
        <v>327</v>
      </c>
      <c r="H15" s="49"/>
      <c r="I15" s="49" t="s">
        <v>327</v>
      </c>
      <c r="J15" s="49" t="s">
        <v>327</v>
      </c>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t="s">
        <v>362</v>
      </c>
      <c r="G16" s="49" t="s">
        <v>362</v>
      </c>
      <c r="H16" s="49"/>
      <c r="I16" s="49" t="s">
        <v>362</v>
      </c>
      <c r="J16" s="49" t="s">
        <v>362</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363</v>
      </c>
      <c r="B17" s="9" t="s">
        <v>364</v>
      </c>
      <c r="C17" s="15" t="s">
        <v>365</v>
      </c>
      <c r="D17" s="132" t="s">
        <v>58</v>
      </c>
      <c r="E17" s="238"/>
      <c r="F17" s="49" t="s">
        <v>477</v>
      </c>
      <c r="G17" s="49" t="s">
        <v>478</v>
      </c>
      <c r="H17" s="49"/>
      <c r="I17" s="49" t="s">
        <v>478</v>
      </c>
      <c r="J17" s="49" t="s">
        <v>478</v>
      </c>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39.25">
      <c r="A18" s="16" t="s">
        <v>368</v>
      </c>
      <c r="B18" s="9" t="s">
        <v>369</v>
      </c>
      <c r="C18" s="9" t="s">
        <v>370</v>
      </c>
      <c r="D18" s="132" t="s">
        <v>58</v>
      </c>
      <c r="E18" s="238"/>
      <c r="F18" s="49" t="s">
        <v>479</v>
      </c>
      <c r="G18" s="49" t="s">
        <v>454</v>
      </c>
      <c r="H18" s="49"/>
      <c r="I18" s="49" t="s">
        <v>454</v>
      </c>
      <c r="J18" s="278" t="s">
        <v>454</v>
      </c>
      <c r="K18" s="49"/>
      <c r="L18" s="49"/>
      <c r="M18" s="49"/>
      <c r="N18" s="49"/>
      <c r="O18" s="278"/>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t="s">
        <v>55</v>
      </c>
      <c r="G19" s="52">
        <v>45880</v>
      </c>
      <c r="H19" s="52"/>
      <c r="I19" s="52">
        <v>45880</v>
      </c>
      <c r="J19" s="52">
        <v>45880</v>
      </c>
      <c r="K19" s="52"/>
      <c r="L19" s="52"/>
      <c r="M19" s="52"/>
      <c r="N19" s="52"/>
      <c r="O19" s="52"/>
      <c r="P19" s="279"/>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t="s">
        <v>159</v>
      </c>
      <c r="G20" s="51" t="s">
        <v>159</v>
      </c>
      <c r="H20" s="51"/>
      <c r="I20" s="51" t="s">
        <v>159</v>
      </c>
      <c r="J20" s="51" t="s">
        <v>159</v>
      </c>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t="s">
        <v>55</v>
      </c>
      <c r="G21" s="49" t="s">
        <v>55</v>
      </c>
      <c r="H21" s="49"/>
      <c r="I21" s="49" t="s">
        <v>55</v>
      </c>
      <c r="J21" s="49" t="s">
        <v>55</v>
      </c>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278" t="s">
        <v>55</v>
      </c>
      <c r="G22" s="49" t="s">
        <v>55</v>
      </c>
      <c r="H22" s="49"/>
      <c r="I22" s="49" t="s">
        <v>55</v>
      </c>
      <c r="J22" s="49" t="s">
        <v>55</v>
      </c>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90" zoomScaleNormal="90" workbookViewId="0">
      <pane xSplit="4" ySplit="5" topLeftCell="E7" activePane="bottomRight" state="frozen"/>
      <selection pane="bottomRight" activeCell="E12" sqref="E12:N12"/>
      <selection pane="bottomLeft" activeCell="A7" sqref="A7"/>
      <selection pane="topRight" activeCell="F2" sqref="F2"/>
    </sheetView>
  </sheetViews>
  <sheetFormatPr defaultColWidth="9.28515625" defaultRowHeight="14.25"/>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480</v>
      </c>
      <c r="F1" s="180" t="s">
        <v>481</v>
      </c>
      <c r="G1" s="180" t="s">
        <v>482</v>
      </c>
      <c r="H1" s="180" t="s">
        <v>483</v>
      </c>
      <c r="I1" s="180" t="s">
        <v>484</v>
      </c>
      <c r="J1" s="180" t="s">
        <v>485</v>
      </c>
      <c r="K1" s="180" t="s">
        <v>486</v>
      </c>
      <c r="L1" s="180" t="s">
        <v>487</v>
      </c>
      <c r="M1" s="180" t="s">
        <v>488</v>
      </c>
      <c r="N1" s="180" t="s">
        <v>489</v>
      </c>
    </row>
    <row r="2" spans="1:14" s="76" customFormat="1" ht="64.900000000000006" customHeight="1">
      <c r="A2" s="311" t="s">
        <v>339</v>
      </c>
      <c r="B2" s="311"/>
      <c r="C2" s="74"/>
      <c r="D2" s="75"/>
      <c r="E2" s="269" t="s">
        <v>103</v>
      </c>
      <c r="F2" s="199" t="s">
        <v>106</v>
      </c>
      <c r="G2" s="199" t="s">
        <v>108</v>
      </c>
      <c r="H2" s="199" t="s">
        <v>110</v>
      </c>
      <c r="I2" s="199" t="s">
        <v>112</v>
      </c>
      <c r="J2" s="199" t="s">
        <v>114</v>
      </c>
      <c r="K2" s="199" t="s">
        <v>116</v>
      </c>
      <c r="L2" s="199" t="s">
        <v>118</v>
      </c>
      <c r="M2" s="199" t="s">
        <v>120</v>
      </c>
      <c r="N2" s="199" t="s">
        <v>122</v>
      </c>
    </row>
    <row r="3" spans="1:14" ht="28.5" customHeight="1">
      <c r="A3" s="24" t="s">
        <v>490</v>
      </c>
      <c r="B3" s="24"/>
      <c r="C3" s="24"/>
      <c r="D3" s="1"/>
      <c r="E3" s="2"/>
      <c r="F3" s="2"/>
      <c r="G3" s="2"/>
      <c r="H3" s="2"/>
      <c r="I3" s="2"/>
      <c r="J3" s="2"/>
      <c r="K3" s="2"/>
      <c r="L3" s="2"/>
    </row>
    <row r="4" spans="1:14" ht="40.15" customHeight="1">
      <c r="A4" s="312" t="s">
        <v>491</v>
      </c>
      <c r="B4" s="313"/>
      <c r="C4" s="313"/>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San Diego DMC-ODS</v>
      </c>
      <c r="F5" s="59" t="str">
        <f>IF('I_State and program information'!$E$26&lt;&gt;"",'I_State and program information'!$E$26,"[Plan 2]")</f>
        <v>San Francisco DMC-ODS</v>
      </c>
      <c r="G5" s="59" t="str">
        <f>IF('I_State and program information'!$E$27&lt;&gt;"",'I_State and program information'!$E$27,"[Plan 3]")</f>
        <v>San Joaquin DMC-ODS</v>
      </c>
      <c r="H5" s="59" t="str">
        <f>IF('I_State and program information'!$E$28&lt;&gt;"",'I_State and program information'!$E$28,"[Plan 4]")</f>
        <v>San Luis Obispo DMC-ODS</v>
      </c>
      <c r="I5" s="59" t="str">
        <f>IF('I_State and program information'!$E$29&lt;&gt;"",'I_State and program information'!$E$29,"[Plan 5]")</f>
        <v>San Mateo DMC-ODS</v>
      </c>
      <c r="J5" s="59" t="str">
        <f>IF('I_State and program information'!$E$30&lt;&gt;"",'I_State and program information'!$E$30,"[Plan 6]")</f>
        <v>Santa Barbara DMC-ODS</v>
      </c>
      <c r="K5" s="59" t="str">
        <f>IF('I_State and program information'!$E$31&lt;&gt;"",'I_State and program information'!$E$31,"[Plan 7]")</f>
        <v>Santa Clara DMC-ODS</v>
      </c>
      <c r="L5" s="59" t="str">
        <f>IF('I_State and program information'!$E$32&lt;&gt;"",'I_State and program information'!$E$32,"[Plan 8]")</f>
        <v>Santa Cruz DMC-ODS</v>
      </c>
      <c r="M5" s="59" t="str">
        <f>IF('I_State and program information'!$E$33&lt;&gt;"",'I_State and program information'!$E$33,"[Plan 9]")</f>
        <v>Stanislaus DMC-ODS</v>
      </c>
      <c r="N5" s="59" t="str">
        <f>IF('I_State and program information'!$E$34&lt;&gt;"",'I_State and program information'!$E$34,"[Plan 10]")</f>
        <v>Tulare DMC-ODS</v>
      </c>
    </row>
    <row r="6" spans="1:14" ht="61.15" customHeight="1">
      <c r="A6" s="16" t="s">
        <v>492</v>
      </c>
      <c r="B6" s="9" t="s">
        <v>493</v>
      </c>
      <c r="C6" s="15" t="s">
        <v>494</v>
      </c>
      <c r="D6" s="15" t="s">
        <v>84</v>
      </c>
      <c r="E6" s="88" t="s">
        <v>495</v>
      </c>
      <c r="F6" s="60" t="s">
        <v>495</v>
      </c>
      <c r="G6" s="60" t="s">
        <v>495</v>
      </c>
      <c r="H6" s="60" t="s">
        <v>495</v>
      </c>
      <c r="I6" s="60" t="s">
        <v>496</v>
      </c>
      <c r="J6" s="60" t="s">
        <v>496</v>
      </c>
      <c r="K6" s="60" t="s">
        <v>495</v>
      </c>
      <c r="L6" s="60" t="s">
        <v>495</v>
      </c>
      <c r="M6" s="60" t="s">
        <v>495</v>
      </c>
      <c r="N6" s="60" t="s">
        <v>495</v>
      </c>
    </row>
    <row r="7" spans="1:14" ht="32.450000000000003" customHeight="1">
      <c r="A7" s="314" t="s">
        <v>497</v>
      </c>
      <c r="B7" s="314"/>
      <c r="C7" s="315"/>
      <c r="D7" s="158" t="s">
        <v>167</v>
      </c>
      <c r="E7" s="202" t="s">
        <v>168</v>
      </c>
      <c r="F7" s="203" t="s">
        <v>168</v>
      </c>
      <c r="G7" s="203" t="s">
        <v>168</v>
      </c>
      <c r="H7" s="203" t="s">
        <v>168</v>
      </c>
      <c r="I7" s="203" t="s">
        <v>168</v>
      </c>
      <c r="J7" s="203" t="s">
        <v>168</v>
      </c>
      <c r="K7" s="203" t="s">
        <v>168</v>
      </c>
      <c r="L7" s="203" t="s">
        <v>168</v>
      </c>
      <c r="M7" s="203" t="s">
        <v>168</v>
      </c>
      <c r="N7" s="203" t="s">
        <v>168</v>
      </c>
    </row>
    <row r="8" spans="1:14" ht="56.25">
      <c r="A8" s="16" t="s">
        <v>498</v>
      </c>
      <c r="B8" s="9" t="s">
        <v>499</v>
      </c>
      <c r="C8" s="15" t="s">
        <v>500</v>
      </c>
      <c r="D8" s="15" t="s">
        <v>96</v>
      </c>
      <c r="E8" s="56" t="s">
        <v>501</v>
      </c>
      <c r="F8" s="60" t="s">
        <v>501</v>
      </c>
      <c r="G8" s="60" t="s">
        <v>501</v>
      </c>
      <c r="H8" s="60" t="s">
        <v>501</v>
      </c>
      <c r="I8" s="60"/>
      <c r="J8" s="60"/>
      <c r="K8" s="60" t="s">
        <v>501</v>
      </c>
      <c r="L8" s="60" t="s">
        <v>501</v>
      </c>
      <c r="M8" s="60" t="s">
        <v>501</v>
      </c>
      <c r="N8" s="60" t="s">
        <v>501</v>
      </c>
    </row>
    <row r="9" spans="1:14" ht="84.75">
      <c r="A9" s="16" t="s">
        <v>502</v>
      </c>
      <c r="B9" s="9" t="s">
        <v>503</v>
      </c>
      <c r="C9" s="15" t="s">
        <v>500</v>
      </c>
      <c r="D9" s="15" t="s">
        <v>96</v>
      </c>
      <c r="E9" s="56"/>
      <c r="F9" s="60" t="s">
        <v>504</v>
      </c>
      <c r="G9" s="60" t="s">
        <v>504</v>
      </c>
      <c r="H9" s="60"/>
      <c r="I9" s="60"/>
      <c r="J9" s="60"/>
      <c r="K9" s="60" t="s">
        <v>504</v>
      </c>
      <c r="L9" s="60"/>
      <c r="M9" s="60" t="s">
        <v>504</v>
      </c>
      <c r="N9" s="60" t="s">
        <v>504</v>
      </c>
    </row>
    <row r="10" spans="1:14" ht="57.75">
      <c r="A10" s="16" t="s">
        <v>505</v>
      </c>
      <c r="B10" s="9" t="s">
        <v>506</v>
      </c>
      <c r="C10" s="15" t="s">
        <v>500</v>
      </c>
      <c r="D10" s="15" t="s">
        <v>96</v>
      </c>
      <c r="E10" s="56"/>
      <c r="F10" s="60"/>
      <c r="G10" s="60"/>
      <c r="H10" s="60"/>
      <c r="I10" s="60"/>
      <c r="J10" s="60"/>
      <c r="K10" s="60"/>
      <c r="L10" s="60"/>
      <c r="M10" s="60"/>
      <c r="N10" s="60"/>
    </row>
    <row r="11" spans="1:14" ht="42" customHeight="1">
      <c r="B11" s="24" t="s">
        <v>507</v>
      </c>
      <c r="C11" s="24"/>
    </row>
    <row r="12" spans="1:14" ht="98.25">
      <c r="A12" s="16" t="s">
        <v>508</v>
      </c>
      <c r="B12" s="9" t="s">
        <v>507</v>
      </c>
      <c r="C12" s="15" t="s">
        <v>509</v>
      </c>
      <c r="D12" s="15" t="s">
        <v>58</v>
      </c>
      <c r="E12" s="56" t="s">
        <v>510</v>
      </c>
      <c r="F12" s="60" t="s">
        <v>510</v>
      </c>
      <c r="G12" s="60" t="s">
        <v>510</v>
      </c>
      <c r="H12" s="60" t="s">
        <v>510</v>
      </c>
      <c r="I12" s="60" t="s">
        <v>510</v>
      </c>
      <c r="J12" s="60" t="s">
        <v>510</v>
      </c>
      <c r="K12" s="60" t="s">
        <v>510</v>
      </c>
      <c r="L12" s="60" t="s">
        <v>510</v>
      </c>
      <c r="M12" s="60" t="s">
        <v>510</v>
      </c>
      <c r="N12" s="60" t="s">
        <v>510</v>
      </c>
    </row>
    <row r="13" spans="1:14" ht="141">
      <c r="A13" s="16" t="s">
        <v>511</v>
      </c>
      <c r="B13" s="9" t="s">
        <v>512</v>
      </c>
      <c r="C13" s="15" t="s">
        <v>513</v>
      </c>
      <c r="D13" s="15" t="s">
        <v>58</v>
      </c>
      <c r="E13" s="56" t="s">
        <v>514</v>
      </c>
      <c r="F13" s="60" t="s">
        <v>515</v>
      </c>
      <c r="G13" s="60" t="s">
        <v>516</v>
      </c>
      <c r="H13" s="60" t="s">
        <v>517</v>
      </c>
      <c r="I13" s="60" t="s">
        <v>55</v>
      </c>
      <c r="J13" s="60" t="s">
        <v>55</v>
      </c>
      <c r="K13" s="60" t="s">
        <v>518</v>
      </c>
      <c r="L13" s="60" t="s">
        <v>519</v>
      </c>
      <c r="M13" s="60" t="s">
        <v>520</v>
      </c>
      <c r="N13" s="60" t="s">
        <v>521</v>
      </c>
    </row>
    <row r="14" spans="1:14" ht="42">
      <c r="A14" s="16" t="s">
        <v>522</v>
      </c>
      <c r="B14" s="9" t="s">
        <v>523</v>
      </c>
      <c r="C14" s="15" t="s">
        <v>524</v>
      </c>
      <c r="D14" s="15" t="s">
        <v>58</v>
      </c>
      <c r="E14" s="280" t="s">
        <v>366</v>
      </c>
      <c r="F14" s="60" t="s">
        <v>525</v>
      </c>
      <c r="G14" s="60" t="s">
        <v>526</v>
      </c>
      <c r="H14" s="60" t="s">
        <v>527</v>
      </c>
      <c r="I14" s="60" t="s">
        <v>55</v>
      </c>
      <c r="J14" s="60" t="s">
        <v>55</v>
      </c>
      <c r="K14" s="60" t="s">
        <v>528</v>
      </c>
      <c r="L14" s="60" t="s">
        <v>470</v>
      </c>
      <c r="M14" s="60" t="s">
        <v>529</v>
      </c>
      <c r="N14" s="60" t="s">
        <v>530</v>
      </c>
    </row>
    <row r="15" spans="1:14" ht="210.75">
      <c r="A15" s="30" t="s">
        <v>531</v>
      </c>
      <c r="B15" s="31" t="s">
        <v>532</v>
      </c>
      <c r="C15" s="31" t="s">
        <v>533</v>
      </c>
      <c r="D15" s="15" t="s">
        <v>58</v>
      </c>
      <c r="E15" s="56" t="s">
        <v>534</v>
      </c>
      <c r="F15" s="60" t="s">
        <v>535</v>
      </c>
      <c r="G15" s="60" t="s">
        <v>535</v>
      </c>
      <c r="H15" s="60" t="s">
        <v>534</v>
      </c>
      <c r="I15" s="60" t="s">
        <v>55</v>
      </c>
      <c r="J15" s="60" t="s">
        <v>55</v>
      </c>
      <c r="K15" s="60" t="s">
        <v>535</v>
      </c>
      <c r="L15" s="60" t="s">
        <v>535</v>
      </c>
      <c r="M15" s="60" t="s">
        <v>535</v>
      </c>
      <c r="N15" s="60" t="s">
        <v>536</v>
      </c>
    </row>
    <row r="16" spans="1:14" ht="30" customHeight="1">
      <c r="A16" s="30" t="s">
        <v>537</v>
      </c>
      <c r="B16" s="31" t="s">
        <v>425</v>
      </c>
      <c r="C16" s="31" t="s">
        <v>538</v>
      </c>
      <c r="D16" s="15" t="s">
        <v>64</v>
      </c>
      <c r="E16" s="204">
        <v>45880</v>
      </c>
      <c r="F16" s="205">
        <v>45880</v>
      </c>
      <c r="G16" s="205">
        <v>45880</v>
      </c>
      <c r="H16" s="205">
        <v>45880</v>
      </c>
      <c r="I16" s="205" t="s">
        <v>55</v>
      </c>
      <c r="J16" s="205" t="s">
        <v>55</v>
      </c>
      <c r="K16" s="205">
        <v>45880</v>
      </c>
      <c r="L16" s="205">
        <v>45880</v>
      </c>
      <c r="M16" s="205">
        <v>45880</v>
      </c>
      <c r="N16" s="205">
        <v>45880</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25"/>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539</v>
      </c>
      <c r="B1" s="21"/>
      <c r="H1" s="44"/>
      <c r="I1" s="44"/>
      <c r="J1" s="22" t="s">
        <v>540</v>
      </c>
      <c r="K1" s="22" t="s">
        <v>541</v>
      </c>
      <c r="L1" s="80" t="s">
        <v>542</v>
      </c>
      <c r="M1" s="81" t="s">
        <v>160</v>
      </c>
      <c r="N1" s="81" t="s">
        <v>161</v>
      </c>
      <c r="O1" s="22" t="s">
        <v>162</v>
      </c>
      <c r="P1" s="22" t="s">
        <v>163</v>
      </c>
      <c r="Q1" s="22" t="s">
        <v>164</v>
      </c>
      <c r="R1" s="22" t="s">
        <v>543</v>
      </c>
      <c r="S1" s="22" t="s">
        <v>544</v>
      </c>
      <c r="T1" s="22" t="s">
        <v>545</v>
      </c>
      <c r="V1" s="43"/>
      <c r="W1" s="45"/>
      <c r="X1" s="44"/>
      <c r="Y1" s="44"/>
      <c r="Z1" s="44"/>
      <c r="AA1" s="44"/>
      <c r="AB1" s="44"/>
      <c r="AC1" s="44"/>
      <c r="AD1" s="44"/>
      <c r="AE1" s="44" t="s">
        <v>103</v>
      </c>
      <c r="AF1" s="44" t="s">
        <v>106</v>
      </c>
      <c r="AG1" s="44" t="s">
        <v>108</v>
      </c>
      <c r="AH1" s="44" t="s">
        <v>110</v>
      </c>
      <c r="AI1" s="44" t="s">
        <v>112</v>
      </c>
      <c r="AJ1" s="44" t="s">
        <v>114</v>
      </c>
      <c r="AK1" s="44" t="s">
        <v>116</v>
      </c>
      <c r="AL1" s="44" t="s">
        <v>118</v>
      </c>
      <c r="AM1" s="44" t="s">
        <v>120</v>
      </c>
      <c r="AN1" s="44" t="s">
        <v>122</v>
      </c>
      <c r="AO1" s="44"/>
      <c r="AP1" s="44" t="s">
        <v>103</v>
      </c>
      <c r="AQ1" s="44" t="s">
        <v>106</v>
      </c>
      <c r="AR1" s="44" t="s">
        <v>108</v>
      </c>
      <c r="AS1" s="44" t="s">
        <v>110</v>
      </c>
      <c r="AT1" s="44" t="s">
        <v>112</v>
      </c>
      <c r="AU1" s="44" t="s">
        <v>114</v>
      </c>
      <c r="AV1" s="44" t="s">
        <v>116</v>
      </c>
      <c r="AW1" s="44" t="s">
        <v>118</v>
      </c>
      <c r="AX1" s="44" t="s">
        <v>120</v>
      </c>
      <c r="AY1" s="44" t="s">
        <v>122</v>
      </c>
      <c r="AZ1" s="44"/>
      <c r="BA1" s="44" t="s">
        <v>103</v>
      </c>
      <c r="BB1" s="44" t="s">
        <v>106</v>
      </c>
      <c r="BC1" s="44" t="s">
        <v>108</v>
      </c>
      <c r="BD1" s="44" t="s">
        <v>110</v>
      </c>
      <c r="BE1" s="44" t="s">
        <v>112</v>
      </c>
      <c r="BF1" s="44" t="s">
        <v>114</v>
      </c>
      <c r="BG1" s="44" t="s">
        <v>116</v>
      </c>
      <c r="BH1" s="44" t="s">
        <v>118</v>
      </c>
      <c r="BI1" s="44" t="s">
        <v>120</v>
      </c>
      <c r="BJ1" s="44" t="s">
        <v>122</v>
      </c>
      <c r="BL1" s="43" t="s">
        <v>546</v>
      </c>
      <c r="BM1" s="43" t="s">
        <v>547</v>
      </c>
      <c r="BN1" s="43" t="s">
        <v>548</v>
      </c>
      <c r="BO1" s="43" t="s">
        <v>549</v>
      </c>
      <c r="BP1" s="43" t="s">
        <v>550</v>
      </c>
      <c r="BQ1" s="43" t="s">
        <v>551</v>
      </c>
      <c r="BR1" s="43" t="s">
        <v>552</v>
      </c>
      <c r="BS1" s="43" t="s">
        <v>553</v>
      </c>
      <c r="BT1" s="43" t="s">
        <v>554</v>
      </c>
      <c r="BU1" s="43" t="s">
        <v>555</v>
      </c>
      <c r="BV1" s="43" t="s">
        <v>556</v>
      </c>
      <c r="BW1" s="43" t="s">
        <v>557</v>
      </c>
      <c r="BX1" s="43" t="s">
        <v>558</v>
      </c>
      <c r="BY1" s="43" t="s">
        <v>559</v>
      </c>
      <c r="BZ1" s="43" t="s">
        <v>560</v>
      </c>
      <c r="CA1" s="43" t="s">
        <v>561</v>
      </c>
      <c r="CB1" s="43" t="s">
        <v>562</v>
      </c>
      <c r="CC1" s="43" t="s">
        <v>563</v>
      </c>
      <c r="CD1" s="43" t="s">
        <v>564</v>
      </c>
      <c r="CE1" s="43" t="s">
        <v>565</v>
      </c>
      <c r="CF1" s="43" t="s">
        <v>566</v>
      </c>
      <c r="CG1" s="43" t="s">
        <v>567</v>
      </c>
      <c r="CH1" s="43" t="s">
        <v>568</v>
      </c>
      <c r="CI1" s="43" t="s">
        <v>569</v>
      </c>
      <c r="CJ1" s="43" t="s">
        <v>570</v>
      </c>
      <c r="CK1" s="43" t="s">
        <v>571</v>
      </c>
      <c r="CL1" s="43" t="s">
        <v>572</v>
      </c>
      <c r="CM1" s="43" t="s">
        <v>573</v>
      </c>
      <c r="CN1" s="43" t="s">
        <v>574</v>
      </c>
      <c r="CO1" s="43" t="s">
        <v>575</v>
      </c>
      <c r="CP1" s="43" t="s">
        <v>576</v>
      </c>
      <c r="CQ1" s="43" t="s">
        <v>577</v>
      </c>
      <c r="CR1" s="43" t="s">
        <v>578</v>
      </c>
      <c r="CS1" s="43" t="s">
        <v>579</v>
      </c>
      <c r="CT1" s="43" t="s">
        <v>580</v>
      </c>
      <c r="CU1" s="43" t="s">
        <v>581</v>
      </c>
      <c r="CV1" s="43" t="s">
        <v>582</v>
      </c>
      <c r="CW1" s="43" t="s">
        <v>583</v>
      </c>
      <c r="CX1" s="43" t="s">
        <v>584</v>
      </c>
      <c r="CY1" s="43" t="s">
        <v>585</v>
      </c>
      <c r="CZ1" s="43" t="s">
        <v>586</v>
      </c>
      <c r="DA1" s="43" t="s">
        <v>587</v>
      </c>
      <c r="DB1" s="43" t="s">
        <v>588</v>
      </c>
      <c r="DC1" s="43" t="s">
        <v>589</v>
      </c>
      <c r="DD1" s="43" t="s">
        <v>590</v>
      </c>
      <c r="DE1" s="43" t="s">
        <v>591</v>
      </c>
      <c r="DF1" s="43" t="s">
        <v>592</v>
      </c>
      <c r="DG1" s="43" t="s">
        <v>593</v>
      </c>
      <c r="DH1" s="43" t="s">
        <v>594</v>
      </c>
      <c r="DI1" s="43" t="s">
        <v>595</v>
      </c>
      <c r="DJ1" s="43" t="s">
        <v>596</v>
      </c>
      <c r="DK1" s="43" t="s">
        <v>597</v>
      </c>
      <c r="DL1" s="43" t="s">
        <v>598</v>
      </c>
      <c r="DM1" s="43" t="s">
        <v>599</v>
      </c>
      <c r="DN1" s="43" t="s">
        <v>600</v>
      </c>
      <c r="DO1" s="43" t="s">
        <v>601</v>
      </c>
      <c r="DP1" s="43" t="s">
        <v>602</v>
      </c>
      <c r="DQ1" s="43" t="s">
        <v>603</v>
      </c>
      <c r="DR1" s="43" t="s">
        <v>604</v>
      </c>
      <c r="DS1" s="43" t="s">
        <v>605</v>
      </c>
      <c r="DT1" s="43" t="s">
        <v>606</v>
      </c>
      <c r="DU1" s="43" t="s">
        <v>607</v>
      </c>
      <c r="DV1" s="43" t="s">
        <v>608</v>
      </c>
      <c r="DW1" s="43" t="s">
        <v>609</v>
      </c>
      <c r="DX1" s="43" t="s">
        <v>610</v>
      </c>
      <c r="DY1" s="43" t="s">
        <v>611</v>
      </c>
      <c r="DZ1" s="43" t="s">
        <v>612</v>
      </c>
      <c r="EA1" s="43" t="s">
        <v>613</v>
      </c>
      <c r="EB1" s="43" t="s">
        <v>614</v>
      </c>
      <c r="EC1" s="43" t="s">
        <v>615</v>
      </c>
      <c r="ED1" s="43" t="s">
        <v>616</v>
      </c>
      <c r="EE1" s="43" t="s">
        <v>617</v>
      </c>
      <c r="EF1" s="43" t="s">
        <v>618</v>
      </c>
      <c r="EG1" s="43" t="s">
        <v>619</v>
      </c>
      <c r="EH1" s="43" t="s">
        <v>620</v>
      </c>
      <c r="EI1" s="43" t="s">
        <v>621</v>
      </c>
      <c r="EJ1" s="43" t="s">
        <v>622</v>
      </c>
      <c r="EK1" s="43" t="s">
        <v>623</v>
      </c>
      <c r="EL1" s="43" t="s">
        <v>624</v>
      </c>
      <c r="EM1" s="43" t="s">
        <v>625</v>
      </c>
      <c r="EN1" s="43" t="s">
        <v>626</v>
      </c>
      <c r="EO1" s="43" t="s">
        <v>627</v>
      </c>
      <c r="EP1" s="43" t="s">
        <v>628</v>
      </c>
      <c r="EQ1" s="43" t="s">
        <v>629</v>
      </c>
      <c r="ER1" s="43" t="s">
        <v>630</v>
      </c>
      <c r="ES1" s="43" t="s">
        <v>631</v>
      </c>
      <c r="ET1" s="43" t="s">
        <v>632</v>
      </c>
      <c r="EU1" s="43" t="s">
        <v>633</v>
      </c>
      <c r="EV1" s="43" t="s">
        <v>634</v>
      </c>
      <c r="EW1" s="43" t="s">
        <v>635</v>
      </c>
      <c r="EX1" s="43" t="s">
        <v>636</v>
      </c>
      <c r="EY1" s="43" t="s">
        <v>637</v>
      </c>
      <c r="EZ1" s="43" t="s">
        <v>638</v>
      </c>
      <c r="FA1" s="43" t="s">
        <v>639</v>
      </c>
      <c r="FB1" s="43" t="s">
        <v>640</v>
      </c>
      <c r="FC1" s="43" t="s">
        <v>641</v>
      </c>
      <c r="FD1" s="43" t="s">
        <v>642</v>
      </c>
      <c r="FE1" s="43" t="s">
        <v>643</v>
      </c>
      <c r="FF1" s="43" t="s">
        <v>644</v>
      </c>
      <c r="FG1" s="43" t="s">
        <v>645</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7.5" thickBot="1">
      <c r="A2" s="8" t="s">
        <v>646</v>
      </c>
      <c r="B2" s="7" t="s">
        <v>647</v>
      </c>
      <c r="C2" s="7" t="s">
        <v>90</v>
      </c>
      <c r="D2" s="7" t="s">
        <v>648</v>
      </c>
      <c r="E2" s="94" t="s">
        <v>648</v>
      </c>
      <c r="F2" s="25" t="s">
        <v>649</v>
      </c>
      <c r="G2" s="7" t="s">
        <v>650</v>
      </c>
      <c r="H2" s="7" t="s">
        <v>651</v>
      </c>
      <c r="I2" s="8" t="s">
        <v>152</v>
      </c>
      <c r="J2" s="25" t="s">
        <v>652</v>
      </c>
      <c r="K2" s="25" t="s">
        <v>653</v>
      </c>
      <c r="L2" s="25"/>
      <c r="M2" s="25"/>
      <c r="N2" s="25"/>
      <c r="O2" s="25"/>
      <c r="P2" s="25"/>
      <c r="Q2" s="25"/>
      <c r="R2" s="25"/>
      <c r="S2" s="25"/>
      <c r="T2" s="25"/>
      <c r="U2" s="8" t="s">
        <v>654</v>
      </c>
      <c r="V2" s="7" t="s">
        <v>300</v>
      </c>
      <c r="W2" s="8" t="s">
        <v>655</v>
      </c>
      <c r="X2" s="7" t="s">
        <v>656</v>
      </c>
      <c r="Y2" s="7" t="s">
        <v>657</v>
      </c>
      <c r="Z2" s="7" t="s">
        <v>658</v>
      </c>
      <c r="AA2" s="7" t="s">
        <v>659</v>
      </c>
      <c r="AB2" s="7" t="s">
        <v>660</v>
      </c>
      <c r="AC2" s="7" t="s">
        <v>661</v>
      </c>
      <c r="AD2" s="7" t="s">
        <v>662</v>
      </c>
      <c r="AE2" s="25" t="s">
        <v>663</v>
      </c>
      <c r="AF2" s="25"/>
      <c r="AG2" s="25"/>
      <c r="AH2" s="25"/>
      <c r="AI2" s="25"/>
      <c r="AJ2" s="25"/>
      <c r="AK2" s="25"/>
      <c r="AL2" s="25"/>
      <c r="AM2" s="25"/>
      <c r="AN2" s="25"/>
      <c r="AO2" s="7" t="s">
        <v>664</v>
      </c>
      <c r="AP2" s="25" t="s">
        <v>665</v>
      </c>
      <c r="AQ2" s="25"/>
      <c r="AR2" s="25"/>
      <c r="AS2" s="25"/>
      <c r="AT2" s="25"/>
      <c r="AU2" s="25"/>
      <c r="AV2" s="25"/>
      <c r="AW2" s="25"/>
      <c r="AX2" s="25"/>
      <c r="AY2" s="25"/>
      <c r="AZ2" s="7" t="s">
        <v>666</v>
      </c>
      <c r="BA2" s="25" t="s">
        <v>667</v>
      </c>
      <c r="BB2" s="25"/>
      <c r="BC2" s="25"/>
      <c r="BD2" s="25"/>
      <c r="BE2" s="25"/>
      <c r="BF2" s="25"/>
      <c r="BG2" s="25"/>
      <c r="BH2" s="25"/>
      <c r="BI2" s="25"/>
      <c r="BJ2" s="25"/>
      <c r="BK2" s="246" t="s">
        <v>668</v>
      </c>
      <c r="BL2" s="246" t="s">
        <v>669</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57.5" thickTop="1">
      <c r="A3" s="3" t="s">
        <v>670</v>
      </c>
      <c r="B3" s="10" t="s">
        <v>671</v>
      </c>
      <c r="C3" s="17" t="s">
        <v>672</v>
      </c>
      <c r="D3" s="17" t="s">
        <v>650</v>
      </c>
      <c r="E3" s="14" t="s">
        <v>673</v>
      </c>
      <c r="F3" s="62" t="str">
        <f>IF(ISNUMBER(FIND(services,'I_State and program information'!E20)),"",'I_State and program information'!E20&amp;services)</f>
        <v xml:space="preserve">Services; </v>
      </c>
      <c r="G3" s="12" t="s">
        <v>136</v>
      </c>
      <c r="H3" s="3" t="s">
        <v>159</v>
      </c>
      <c r="I3" s="3" t="s">
        <v>674</v>
      </c>
      <c r="J3" s="32" t="str">
        <f>IF('I_State and program information'!E25="","",'I_State and program information'!E25&amp;"; ")</f>
        <v xml:space="preserve">San Diego DMC-ODS; </v>
      </c>
      <c r="K3" s="41" t="str">
        <f>IF(ISNUMBER(FIND(plan1,'I_State and program information'!$E$52)),"",'I_State and program information'!$E$52&amp;plan1)</f>
        <v/>
      </c>
      <c r="L3" s="41" t="str">
        <f>IF(ISNUMBER(FIND(plan1,'I_State and program information'!$E$56)),"",'I_State and program information'!$E$56&amp;plan1)</f>
        <v xml:space="preserve">San Diego DMC-ODS; </v>
      </c>
      <c r="M3" s="41" t="str">
        <f>IF(ISNUMBER(FIND(plan1,'I_State and program information'!$E$60)),"",'I_State and program information'!$E$60&amp;plan1)</f>
        <v xml:space="preserve">San Diego DMC-ODS; </v>
      </c>
      <c r="N3" s="41" t="str">
        <f>IF(ISNUMBER(FIND(plan1,'I_State and program information'!$E$64)),"",'I_State and program information'!$E$64&amp;plan1)</f>
        <v xml:space="preserve">San Diego DMC-ODS; </v>
      </c>
      <c r="O3" s="41" t="str">
        <f>IF(ISNUMBER(FIND(plan1,'I_State and program information'!$E$68)),"",'I_State and program information'!$E$68&amp;plan1)</f>
        <v xml:space="preserve">San Diego DMC-ODS; </v>
      </c>
      <c r="P3" s="41" t="str">
        <f>IF(ISNUMBER(FIND(plan1,'I_State and program information'!$E$72)),"",'I_State and program information'!$E$72&amp;plan1)</f>
        <v xml:space="preserve">San Diego DMC-ODS; </v>
      </c>
      <c r="Q3" s="41" t="str">
        <f>IF(ISNUMBER(FIND(plan1,'I_State and program information'!$E$76)),"",'I_State and program information'!$E$76&amp;plan1)</f>
        <v xml:space="preserve">San Diego DMC-ODS; </v>
      </c>
      <c r="R3" s="41" t="str">
        <f>IF(ISNUMBER(FIND(plan1,'I_State and program information'!$E$82)),"",'I_State and program information'!$E$82&amp;plan1)</f>
        <v/>
      </c>
      <c r="S3" s="41" t="str">
        <f>IF(ISNUMBER(FIND(plan1,'I_State and program information'!$E$88)),"",'I_State and program information'!$E$88&amp;plan1)</f>
        <v/>
      </c>
      <c r="T3" s="41" t="str">
        <f>IF(ISNUMBER(FIND(plan1,'I_State and program information'!$E$94)),"",'I_State and program information'!$E$94&amp;plan1)</f>
        <v/>
      </c>
      <c r="U3" s="3" t="s">
        <v>127</v>
      </c>
      <c r="V3" s="3" t="s">
        <v>675</v>
      </c>
      <c r="W3" s="18" t="s">
        <v>149</v>
      </c>
      <c r="X3" s="3" t="s">
        <v>676</v>
      </c>
      <c r="Y3" s="3" t="s">
        <v>337</v>
      </c>
      <c r="Z3" s="3" t="s">
        <v>460</v>
      </c>
      <c r="AA3" s="3" t="s">
        <v>353</v>
      </c>
      <c r="AB3" s="3" t="s">
        <v>151</v>
      </c>
      <c r="AC3" s="3" t="s">
        <v>496</v>
      </c>
      <c r="AD3" s="3" t="s">
        <v>501</v>
      </c>
      <c r="AE3" s="78" t="str">
        <f>IF(ISNUMBER(FIND(dsreq1,'III_Plan comp 438.206 All plans'!E$8)),"",'III_Plan comp 438.206 All plans'!E$8&amp;dsreq1)</f>
        <v/>
      </c>
      <c r="AF3" s="62" t="str">
        <f>IF(ISNUMBER(FIND(dsreq1,'III_Plan comp 438.206 All plans'!F$8)),"",'III_Plan comp 438.206 All plans'!F$8&amp;dsreq1)</f>
        <v/>
      </c>
      <c r="AG3" s="62" t="str">
        <f>IF(ISNUMBER(FIND(dsreq1,'III_Plan comp 438.206 All plans'!G$8)),"",'III_Plan comp 438.206 All plans'!G$8&amp;dsreq1)</f>
        <v/>
      </c>
      <c r="AH3" s="62" t="str">
        <f>IF(ISNUMBER(FIND(dsreq1,'III_Plan comp 438.206 All plans'!H$8)),"",'III_Plan comp 438.206 All plans'!H$8&amp;dsreq1)</f>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c>
      <c r="AL3" s="62" t="str">
        <f>IF(ISNUMBER(FIND(dsreq1,'III_Plan comp 438.206 All plans'!L$8)),"",'III_Plan comp 438.206 All plans'!L$8&amp;dsreq1)</f>
        <v/>
      </c>
      <c r="AM3" s="62" t="str">
        <f>IF(ISNUMBER(FIND(dsreq1,'III_Plan comp 438.206 All plans'!M$8)),"",'III_Plan comp 438.206 All plans'!M$8&amp;dsreq1)</f>
        <v/>
      </c>
      <c r="AN3" s="62" t="str">
        <f>IF(ISNUMBER(FIND(dsreq1,'III_Plan comp 438.206 All plans'!N$8)),"",'III_Plan comp 438.206 All plans'!N$8&amp;dsreq1)</f>
        <v/>
      </c>
      <c r="AO3" s="3" t="s">
        <v>504</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c>
      <c r="AR3" s="62" t="str">
        <f>IF(ISNUMBER(FIND(furnish1,'III_Plan comp 438.206 All plans'!G$9)),"",'III_Plan comp 438.206 All plans'!G$9&amp;furnish1)</f>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c>
      <c r="AY3" s="62" t="str">
        <f>IF(ISNUMBER(FIND(furnish1,'III_Plan comp 438.206 All plans'!N$9)),"",'III_Plan comp 438.206 All plans'!N$9&amp;furnish1)</f>
        <v/>
      </c>
      <c r="AZ3" s="3" t="s">
        <v>677</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c>
      <c r="BM3" s="248" t="str">
        <f>IF(ISNUMBER(FIND(analysismethod1,'II_Program-level standards'!F$13)),"",'II_Program-level standards'!F$13&amp;analysismethod1)</f>
        <v/>
      </c>
      <c r="BN3" s="248" t="str">
        <f>IF(ISNUMBER(FIND(analysismethod1,'II_Program-level standards'!G$13)),"",'II_Program-level standards'!G$13&amp;analysismethod1)</f>
        <v xml:space="preserve">Network Adequacy Certification Tool (NACT); 
Geomapping; 
</v>
      </c>
      <c r="BO3" s="248" t="str">
        <f>IF(ISNUMBER(FIND(analysismethod1,'II_Program-level standards'!H$13)),"",'II_Program-level standards'!H$13&amp;analysismethod1)</f>
        <v xml:space="preserve">Network Adequacy Certification Tool (NACT); 
Geomapping; 
</v>
      </c>
      <c r="BP3" s="248" t="str">
        <f>IF(ISNUMBER(FIND(analysismethod1,'II_Program-level standards'!I$13)),"",'II_Program-level standards'!I$13&amp;analysismethod1)</f>
        <v xml:space="preserve">Network Adequacy Certification Tool (NACT); 
Geomapping; 
</v>
      </c>
      <c r="BQ3" s="248" t="str">
        <f>IF(ISNUMBER(FIND(analysismethod1,'II_Program-level standards'!J$13)),"",'II_Program-level standards'!J$13&amp;analysismethod1)</f>
        <v xml:space="preserve">Network Adequacy Certification Tool (NACT); 
Geomapping; 
</v>
      </c>
      <c r="BR3" s="248" t="str">
        <f>IF(ISNUMBER(FIND(analysismethod1,'II_Program-level standards'!K$13)),"",'II_Program-level standards'!K$13&amp;analysismethod1)</f>
        <v xml:space="preserve">Timely Access Data Tool (TADT); 
Geomapping; 
</v>
      </c>
      <c r="BS3" s="248" t="str">
        <f>IF(ISNUMBER(FIND(analysismethod1,'II_Program-level standards'!L$13)),"",'II_Program-level standards'!L$13&amp;analysismethod1)</f>
        <v xml:space="preserve">Timely Access Data Tool (TADT); 
Geomapping; 
</v>
      </c>
      <c r="BT3" s="248" t="str">
        <f>IF(ISNUMBER(FIND(analysismethod1,'II_Program-level standards'!M$13)),"",'II_Program-level standards'!M$13&amp;analysismethod1)</f>
        <v xml:space="preserve">Timely Access Data Tool (TADT); 
Geomapping; 
</v>
      </c>
      <c r="BU3" s="248" t="str">
        <f>IF(ISNUMBER(FIND(analysismethod1,'II_Program-level standards'!N$13)),"",'II_Program-level standards'!N$13&amp;analysismethod1)</f>
        <v xml:space="preserve">Timely Access Data Tool (TADT); 
Geomapping; 
</v>
      </c>
      <c r="BV3" s="248" t="str">
        <f>IF(ISNUMBER(FIND(analysismethod1,'II_Program-level standards'!O$13)),"",'II_Program-level standards'!O$13&amp;analysismethod1)</f>
        <v xml:space="preserve">Language Capabilities: Contract
IHCP: Contract/Good-faith effort to contract; 
Geomapping; 
</v>
      </c>
      <c r="BW3" s="248" t="str">
        <f>IF(ISNUMBER(FIND(analysismethod1,'II_Program-level standards'!P$13)),"",'II_Program-level standards'!P$13&amp;analysismethod1)</f>
        <v xml:space="preserve">Language Capabilities: Contract
IHCP: Contract/Good-faith effort to contract; 
Geomapping; 
</v>
      </c>
      <c r="BX3" s="248" t="str">
        <f>IF(ISNUMBER(FIND(analysismethod1,'II_Program-level standards'!Q$13)),"",'II_Program-level standards'!Q$13&amp;analysismethod1)</f>
        <v xml:space="preserve">Geomapping; 
</v>
      </c>
      <c r="BY3" s="248" t="str">
        <f>IF(ISNUMBER(FIND(analysismethod1,'II_Program-level standards'!R$13)),"",'II_Program-level standards'!R$13&amp;analysismethod1)</f>
        <v xml:space="preserve">Geomapping; 
</v>
      </c>
      <c r="BZ3" s="248" t="str">
        <f>IF(ISNUMBER(FIND(analysismethod1,'II_Program-level standards'!S$13)),"",'II_Program-level standards'!S$13&amp;analysismethod1)</f>
        <v xml:space="preserve">Geomapping; 
</v>
      </c>
      <c r="CA3" s="248" t="str">
        <f>IF(ISNUMBER(FIND(analysismethod1,'II_Program-level standards'!T$13)),"",'II_Program-level standards'!T$13&amp;analysismethod1)</f>
        <v xml:space="preserve">Geomapping; 
</v>
      </c>
      <c r="CB3" s="248" t="str">
        <f>IF(ISNUMBER(FIND(analysismethod1,'II_Program-level standards'!U$13)),"",'II_Program-level standards'!U$13&amp;analysismethod1)</f>
        <v xml:space="preserve">Geomapping; 
</v>
      </c>
      <c r="CC3" s="248" t="str">
        <f>IF(ISNUMBER(FIND(analysismethod1,'II_Program-level standards'!V$13)),"",'II_Program-level standards'!V$13&amp;analysismethod1)</f>
        <v xml:space="preserve">Geomapping; 
</v>
      </c>
      <c r="CD3" s="248" t="str">
        <f>IF(ISNUMBER(FIND(analysismethod1,'II_Program-level standards'!W$13)),"",'II_Program-level standards'!W$13&amp;analysismethod1)</f>
        <v xml:space="preserve">Geomapping; 
</v>
      </c>
      <c r="CE3" s="248" t="str">
        <f>IF(ISNUMBER(FIND(analysismethod1,'II_Program-level standards'!X$13)),"",'II_Program-level standards'!X$13&amp;analysismethod1)</f>
        <v xml:space="preserve">Geomapping; 
</v>
      </c>
      <c r="CF3" s="248" t="str">
        <f>IF(ISNUMBER(FIND(analysismethod1,'II_Program-level standards'!Y$13)),"",'II_Program-level standards'!Y$13&amp;analysismethod1)</f>
        <v xml:space="preserve">Geomapping; 
</v>
      </c>
      <c r="CG3" s="248" t="str">
        <f>IF(ISNUMBER(FIND(analysismethod1,'II_Program-level standards'!Z$13)),"",'II_Program-level standards'!Z$13&amp;analysismethod1)</f>
        <v xml:space="preserve">Geomapping; 
</v>
      </c>
      <c r="CH3" s="248" t="str">
        <f>IF(ISNUMBER(FIND(analysismethod1,'II_Program-level standards'!AA$13)),"",'II_Program-level standards'!AA$13&amp;analysismethod1)</f>
        <v xml:space="preserve">Geomapping; 
</v>
      </c>
      <c r="CI3" s="248" t="str">
        <f>IF(ISNUMBER(FIND(analysismethod1,'II_Program-level standards'!AB$13)),"",'II_Program-level standards'!AB$13&amp;analysismethod1)</f>
        <v xml:space="preserve">Geomapping; 
</v>
      </c>
      <c r="CJ3" s="248" t="str">
        <f>IF(ISNUMBER(FIND(analysismethod1,'II_Program-level standards'!AC$13)),"",'II_Program-level standards'!AC$13&amp;analysismethod1)</f>
        <v xml:space="preserve">Geomapping; 
</v>
      </c>
      <c r="CK3" s="248" t="str">
        <f>IF(ISNUMBER(FIND(analysismethod1,'II_Program-level standards'!AD$13)),"",'II_Program-level standards'!AD$13&amp;analysismethod1)</f>
        <v xml:space="preserve">Geomapping; 
</v>
      </c>
      <c r="CL3" s="248" t="str">
        <f>IF(ISNUMBER(FIND(analysismethod1,'II_Program-level standards'!AE$13)),"",'II_Program-level standards'!AE$13&amp;analysismethod1)</f>
        <v xml:space="preserve">Geomapping; 
</v>
      </c>
      <c r="CM3" s="248" t="str">
        <f>IF(ISNUMBER(FIND(analysismethod1,'II_Program-level standards'!AF$13)),"",'II_Program-level standards'!AF$13&amp;analysismethod1)</f>
        <v xml:space="preserve">Geomapping; 
</v>
      </c>
      <c r="CN3" s="248" t="str">
        <f>IF(ISNUMBER(FIND(analysismethod1,'II_Program-level standards'!AG$13)),"",'II_Program-level standards'!AG$13&amp;analysismethod1)</f>
        <v xml:space="preserve">Geomapping; 
</v>
      </c>
      <c r="CO3" s="248" t="str">
        <f>IF(ISNUMBER(FIND(analysismethod1,'II_Program-level standards'!AH$13)),"",'II_Program-level standards'!AH$13&amp;analysismethod1)</f>
        <v xml:space="preserve">Geomapping; 
</v>
      </c>
      <c r="CP3" s="248" t="str">
        <f>IF(ISNUMBER(FIND(analysismethod1,'II_Program-level standards'!AI$13)),"",'II_Program-level standards'!AI$13&amp;analysismethod1)</f>
        <v xml:space="preserve">Geomapping; 
</v>
      </c>
      <c r="CQ3" s="248" t="str">
        <f>IF(ISNUMBER(FIND(analysismethod1,'II_Program-level standards'!AJ$13)),"",'II_Program-level standards'!AJ$13&amp;analysismethod1)</f>
        <v xml:space="preserve">Geomapping; 
</v>
      </c>
      <c r="CR3" s="248" t="str">
        <f>IF(ISNUMBER(FIND(analysismethod1,'II_Program-level standards'!AK$13)),"",'II_Program-level standards'!AK$13&amp;analysismethod1)</f>
        <v xml:space="preserve">Geomapping; 
</v>
      </c>
      <c r="CS3" s="248" t="str">
        <f>IF(ISNUMBER(FIND(analysismethod1,'II_Program-level standards'!AL$13)),"",'II_Program-level standards'!AL$13&amp;analysismethod1)</f>
        <v xml:space="preserve">Geomapping; 
</v>
      </c>
      <c r="CT3" s="248" t="str">
        <f>IF(ISNUMBER(FIND(analysismethod1,'II_Program-level standards'!AM$13)),"",'II_Program-level standards'!AM$13&amp;analysismethod1)</f>
        <v xml:space="preserve">Geomapping; 
</v>
      </c>
      <c r="CU3" s="248" t="str">
        <f>IF(ISNUMBER(FIND(analysismethod1,'II_Program-level standards'!AN$13)),"",'II_Program-level standards'!AN$13&amp;analysismethod1)</f>
        <v xml:space="preserve">Geomapping; 
</v>
      </c>
      <c r="CV3" s="248" t="str">
        <f>IF(ISNUMBER(FIND(analysismethod1,'II_Program-level standards'!AO$13)),"",'II_Program-level standards'!AO$13&amp;analysismethod1)</f>
        <v xml:space="preserve">Geomapping; 
</v>
      </c>
      <c r="CW3" s="248" t="str">
        <f>IF(ISNUMBER(FIND(analysismethod1,'II_Program-level standards'!AP$13)),"",'II_Program-level standards'!AP$13&amp;analysismethod1)</f>
        <v xml:space="preserve">Geomapping; 
</v>
      </c>
      <c r="CX3" s="248" t="str">
        <f>IF(ISNUMBER(FIND(analysismethod1,'II_Program-level standards'!AQ$13)),"",'II_Program-level standards'!AQ$13&amp;analysismethod1)</f>
        <v xml:space="preserve">Geomapping; 
</v>
      </c>
      <c r="CY3" s="248" t="str">
        <f>IF(ISNUMBER(FIND(analysismethod1,'II_Program-level standards'!AR$13)),"",'II_Program-level standards'!AR$13&amp;analysismethod1)</f>
        <v xml:space="preserve">Geomapping; 
</v>
      </c>
      <c r="CZ3" s="248" t="str">
        <f>IF(ISNUMBER(FIND(analysismethod1,'II_Program-level standards'!AS$13)),"",'II_Program-level standards'!AS$13&amp;analysismethod1)</f>
        <v xml:space="preserve">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28.25">
      <c r="A4" s="3" t="s">
        <v>70</v>
      </c>
      <c r="B4" s="11" t="s">
        <v>678</v>
      </c>
      <c r="C4" s="17" t="s">
        <v>93</v>
      </c>
      <c r="D4" s="17" t="s">
        <v>679</v>
      </c>
      <c r="E4" s="14" t="s">
        <v>680</v>
      </c>
      <c r="F4" s="62" t="str">
        <f>IF(ISNUMBER(FIND(benefits,'I_State and program information'!E20)),"",'I_State and program information'!E20&amp;benefits)</f>
        <v xml:space="preserve">Benefits; </v>
      </c>
      <c r="G4" s="12" t="s">
        <v>129</v>
      </c>
      <c r="H4" s="3" t="s">
        <v>151</v>
      </c>
      <c r="I4" s="3" t="s">
        <v>681</v>
      </c>
      <c r="J4" s="32" t="str">
        <f>IF('I_State and program information'!E26="","",'I_State and program information'!E26&amp;"; ")</f>
        <v xml:space="preserve">San Francisco DMC-ODS; </v>
      </c>
      <c r="K4" s="41" t="str">
        <f>IF(ISNUMBER(FIND(plan2,'I_State and program information'!$E$52)),"",'I_State and program information'!$E$52&amp;plan2)</f>
        <v/>
      </c>
      <c r="L4" s="41" t="str">
        <f>IF(ISNUMBER(FIND(plan2,'I_State and program information'!$E$56)),"",'I_State and program information'!$E$56&amp;plan2)</f>
        <v xml:space="preserve">San Francisco DMC-ODS; </v>
      </c>
      <c r="M4" s="41" t="str">
        <f>IF(ISNUMBER(FIND(plan2,'I_State and program information'!$E$60)),"",'I_State and program information'!$E$60&amp;plan2)</f>
        <v xml:space="preserve">San Francisco DMC-ODS; </v>
      </c>
      <c r="N4" s="41" t="str">
        <f>IF(ISNUMBER(FIND(plan2,'I_State and program information'!$E$64)),"",'I_State and program information'!$E$64&amp;plan2)</f>
        <v xml:space="preserve">San Francisco DMC-ODS; </v>
      </c>
      <c r="O4" s="41" t="str">
        <f>IF(ISNUMBER(FIND(plan2,'I_State and program information'!$E$68)),"",'I_State and program information'!$E$68&amp;plan2)</f>
        <v xml:space="preserve">San Francisco DMC-ODS; </v>
      </c>
      <c r="P4" s="41" t="str">
        <f>IF(ISNUMBER(FIND(plan2,'I_State and program information'!$E$72)),"",'I_State and program information'!$E$72&amp;plan2)</f>
        <v xml:space="preserve">San Francisco DMC-ODS; </v>
      </c>
      <c r="Q4" s="41" t="str">
        <f>IF(ISNUMBER(FIND(plan2,'I_State and program information'!$E$76)),"",'I_State and program information'!$E$76&amp;plan2)</f>
        <v xml:space="preserve">San Francisco DMC-ODS; </v>
      </c>
      <c r="R4" s="41" t="str">
        <f>IF(ISNUMBER(FIND(plan2,'I_State and program information'!$E$82)),"",'I_State and program information'!$E$82&amp;plan2)</f>
        <v/>
      </c>
      <c r="S4" s="41" t="str">
        <f>IF(ISNUMBER(FIND(plan2,'I_State and program information'!$E$88)),"",'I_State and program information'!$E$88&amp;plan2)</f>
        <v/>
      </c>
      <c r="T4" s="41" t="str">
        <f>IF(ISNUMBER(FIND(plan2,'I_State and program information'!$E$94)),"",'I_State and program information'!$E$94&amp;plan2)</f>
        <v/>
      </c>
      <c r="U4" s="3" t="s">
        <v>130</v>
      </c>
      <c r="V4" s="3" t="s">
        <v>682</v>
      </c>
      <c r="W4" s="18" t="s">
        <v>683</v>
      </c>
      <c r="X4" s="3" t="s">
        <v>684</v>
      </c>
      <c r="Y4" s="3" t="s">
        <v>685</v>
      </c>
      <c r="Z4" s="3" t="s">
        <v>345</v>
      </c>
      <c r="AB4" s="3" t="s">
        <v>159</v>
      </c>
      <c r="AC4" s="3" t="s">
        <v>495</v>
      </c>
      <c r="AD4" s="3" t="s">
        <v>686</v>
      </c>
      <c r="AE4" s="78" t="str">
        <f>IF(ISNUMBER(FIND(dsreq2,'III_Plan comp 438.206 All plans'!E$8)),"",'III_Plan comp 438.206 All plans'!E$8&amp;dsreq2)</f>
        <v xml:space="preserve">Does not maintain and monitor a sufficient network of appropriate providers;
Does not provide female enrollees with direct access to a women’s health specialist within the provider network;
</v>
      </c>
      <c r="AF4" s="62" t="str">
        <f>IF(ISNUMBER(FIND(dsreq2,'III_Plan comp 438.206 All plans'!F$8)),"",'III_Plan comp 438.206 All plans'!F$8&amp;dsreq2)</f>
        <v xml:space="preserve">Does not maintain and monitor a sufficient network of appropriate providers;
Does not provide female enrollees with direct access to a women’s health specialist within the provider network;
</v>
      </c>
      <c r="AG4" s="62" t="str">
        <f>IF(ISNUMBER(FIND(dsreq2,'III_Plan comp 438.206 All plans'!G$8)),"",'III_Plan comp 438.206 All plans'!G$8&amp;dsreq2)</f>
        <v xml:space="preserve">Does not maintain and monitor a sufficient network of appropriate providers;
Does not provide female enrollees with direct access to a women’s health specialist within the provider network;
</v>
      </c>
      <c r="AH4" s="62" t="str">
        <f>IF(ISNUMBER(FIND(dsreq2,'III_Plan comp 438.206 All plans'!H$8)),"",'III_Plan comp 438.206 All plans'!H$8&amp;dsreq2)</f>
        <v xml:space="preserve">Does not maintain and monitor a sufficient network of appropriate providers;
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maintain and monitor a sufficient network of appropriate providers;
Does not provide female enrollees with direct access to a women’s health specialist within the provider network;
</v>
      </c>
      <c r="AL4" s="62" t="str">
        <f>IF(ISNUMBER(FIND(dsreq2,'III_Plan comp 438.206 All plans'!L$8)),"",'III_Plan comp 438.206 All plans'!L$8&amp;dsreq2)</f>
        <v xml:space="preserve">Does not maintain and monitor a sufficient network of appropriate providers;
Does not provide female enrollees with direct access to a women’s health specialist within the provider network;
</v>
      </c>
      <c r="AM4" s="62" t="str">
        <f>IF(ISNUMBER(FIND(dsreq2,'III_Plan comp 438.206 All plans'!M$8)),"",'III_Plan comp 438.206 All plans'!M$8&amp;dsreq2)</f>
        <v xml:space="preserve">Does not maintain and monitor a sufficient network of appropriate providers;
Does not provide female enrollees with direct access to a women’s health specialist within the provider network;
</v>
      </c>
      <c r="AN4" s="62" t="str">
        <f>IF(ISNUMBER(FIND(dsreq2,'III_Plan comp 438.206 All plans'!N$8)),"",'III_Plan comp 438.206 All plans'!N$8&amp;dsreq2)</f>
        <v xml:space="preserve">Does not maintain and monitor a sufficient network of appropriate providers;
Does not provide female enrollees with direct access to a women’s health specialist within the provider network;
</v>
      </c>
      <c r="AO4" s="3" t="s">
        <v>687</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meet and require its network providers to meet State standard for timely access to care and services taking into account the urgency of the need for services, as well as appointment wait times specified in g 438.68(e);
Does not ensure that the network providers offer hours of operation that are no less than the hours of operation offered to commercial enrollees or comparable to Medicaid FFS;
</v>
      </c>
      <c r="AZ4" s="3" t="s">
        <v>688</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c>
      <c r="BL4" s="251" t="str">
        <f>IF(ISNUMBER(FIND(analysismethod2,'II_Program-level standards'!E$13)),"",'II_Program-level standards'!E$13&amp;analysismethod2)</f>
        <v/>
      </c>
      <c r="BM4" s="251" t="str">
        <f>IF(ISNUMBER(FIND(analysismethod2,'II_Program-level standards'!F$13)),"",'II_Program-level standards'!F$13&amp;analysismethod2)</f>
        <v/>
      </c>
      <c r="BN4" s="251" t="str">
        <f>IF(ISNUMBER(FIND(analysismethod2,'II_Program-level standards'!G$13)),"",'II_Program-level standards'!G$13&amp;analysismethod2)</f>
        <v/>
      </c>
      <c r="BO4" s="251" t="str">
        <f>IF(ISNUMBER(FIND(analysismethod2,'II_Program-level standards'!H$13)),"",'II_Program-level standards'!H$13&amp;analysismethod2)</f>
        <v/>
      </c>
      <c r="BP4" s="251" t="str">
        <f>IF(ISNUMBER(FIND(analysismethod2,'II_Program-level standards'!I$13)),"",'II_Program-level standards'!I$13&amp;analysismethod2)</f>
        <v/>
      </c>
      <c r="BQ4" s="251" t="str">
        <f>IF(ISNUMBER(FIND(analysismethod2,'II_Program-level standards'!J$13)),"",'II_Program-level standards'!J$13&amp;analysismethod2)</f>
        <v/>
      </c>
      <c r="BR4" s="251" t="str">
        <f>IF(ISNUMBER(FIND(analysismethod2,'II_Program-level standards'!K$13)),"",'II_Program-level standards'!K$13&amp;analysismethod2)</f>
        <v/>
      </c>
      <c r="BS4" s="251" t="str">
        <f>IF(ISNUMBER(FIND(analysismethod2,'II_Program-level standards'!L$13)),"",'II_Program-level standards'!L$13&amp;analysismethod2)</f>
        <v/>
      </c>
      <c r="BT4" s="251" t="str">
        <f>IF(ISNUMBER(FIND(analysismethod2,'II_Program-level standards'!M$13)),"",'II_Program-level standards'!M$13&amp;analysismethod2)</f>
        <v/>
      </c>
      <c r="BU4" s="251" t="str">
        <f>IF(ISNUMBER(FIND(analysismethod2,'II_Program-level standards'!N$13)),"",'II_Program-level standards'!N$13&amp;analysismethod2)</f>
        <v/>
      </c>
      <c r="BV4" s="251" t="str">
        <f>IF(ISNUMBER(FIND(analysismethod2,'II_Program-level standards'!O$13)),"",'II_Program-level standards'!O$13&amp;analysismethod2)</f>
        <v/>
      </c>
      <c r="BW4" s="251" t="str">
        <f>IF(ISNUMBER(FIND(analysismethod2,'II_Program-level standards'!P$13)),"",'II_Program-level standards'!P$13&amp;analysismethod2)</f>
        <v/>
      </c>
      <c r="BX4" s="251" t="str">
        <f>IF(ISNUMBER(FIND(analysismethod2,'II_Program-level standards'!Q$13)),"",'II_Program-level standards'!Q$13&amp;analysismethod2)</f>
        <v/>
      </c>
      <c r="BY4" s="251" t="str">
        <f>IF(ISNUMBER(FIND(analysismethod2,'II_Program-level standards'!R$13)),"",'II_Program-level standards'!R$13&amp;analysismethod2)</f>
        <v/>
      </c>
      <c r="BZ4" s="251" t="str">
        <f>IF(ISNUMBER(FIND(analysismethod2,'II_Program-level standards'!S$13)),"",'II_Program-level standards'!S$13&amp;analysismethod2)</f>
        <v/>
      </c>
      <c r="CA4" s="251" t="str">
        <f>IF(ISNUMBER(FIND(analysismethod2,'II_Program-level standards'!T$13)),"",'II_Program-level standards'!T$13&amp;analysismethod2)</f>
        <v/>
      </c>
      <c r="CB4" s="251" t="str">
        <f>IF(ISNUMBER(FIND(analysismethod2,'II_Program-level standards'!U$13)),"",'II_Program-level standards'!U$13&amp;analysismethod2)</f>
        <v/>
      </c>
      <c r="CC4" s="251" t="str">
        <f>IF(ISNUMBER(FIND(analysismethod2,'II_Program-level standards'!V$13)),"",'II_Program-level standards'!V$13&amp;analysismethod2)</f>
        <v/>
      </c>
      <c r="CD4" s="251" t="str">
        <f>IF(ISNUMBER(FIND(analysismethod2,'II_Program-level standards'!W$13)),"",'II_Program-level standards'!W$13&amp;analysismethod2)</f>
        <v/>
      </c>
      <c r="CE4" s="251" t="str">
        <f>IF(ISNUMBER(FIND(analysismethod2,'II_Program-level standards'!X$13)),"",'II_Program-level standards'!X$13&amp;analysismethod2)</f>
        <v/>
      </c>
      <c r="CF4" s="251" t="str">
        <f>IF(ISNUMBER(FIND(analysismethod2,'II_Program-level standards'!Y$13)),"",'II_Program-level standards'!Y$13&amp;analysismethod2)</f>
        <v/>
      </c>
      <c r="CG4" s="251" t="str">
        <f>IF(ISNUMBER(FIND(analysismethod2,'II_Program-level standards'!Z$13)),"",'II_Program-level standards'!Z$13&amp;analysismethod2)</f>
        <v/>
      </c>
      <c r="CH4" s="251" t="str">
        <f>IF(ISNUMBER(FIND(analysismethod2,'II_Program-level standards'!AA$13)),"",'II_Program-level standards'!AA$13&amp;analysismethod2)</f>
        <v/>
      </c>
      <c r="CI4" s="251" t="str">
        <f>IF(ISNUMBER(FIND(analysismethod2,'II_Program-level standards'!AB$13)),"",'II_Program-level standards'!AB$13&amp;analysismethod2)</f>
        <v/>
      </c>
      <c r="CJ4" s="251" t="str">
        <f>IF(ISNUMBER(FIND(analysismethod2,'II_Program-level standards'!AC$13)),"",'II_Program-level standards'!AC$13&amp;analysismethod2)</f>
        <v/>
      </c>
      <c r="CK4" s="251" t="str">
        <f>IF(ISNUMBER(FIND(analysismethod2,'II_Program-level standards'!AD$13)),"",'II_Program-level standards'!AD$13&amp;analysismethod2)</f>
        <v/>
      </c>
      <c r="CL4" s="251" t="str">
        <f>IF(ISNUMBER(FIND(analysismethod2,'II_Program-level standards'!AE$13)),"",'II_Program-level standards'!AE$13&amp;analysismethod2)</f>
        <v/>
      </c>
      <c r="CM4" s="251" t="str">
        <f>IF(ISNUMBER(FIND(analysismethod2,'II_Program-level standards'!AF$13)),"",'II_Program-level standards'!AF$13&amp;analysismethod2)</f>
        <v/>
      </c>
      <c r="CN4" s="251" t="str">
        <f>IF(ISNUMBER(FIND(analysismethod2,'II_Program-level standards'!AG$13)),"",'II_Program-level standards'!AG$13&amp;analysismethod2)</f>
        <v/>
      </c>
      <c r="CO4" s="251" t="str">
        <f>IF(ISNUMBER(FIND(analysismethod2,'II_Program-level standards'!AH$13)),"",'II_Program-level standards'!AH$13&amp;analysismethod2)</f>
        <v/>
      </c>
      <c r="CP4" s="251" t="str">
        <f>IF(ISNUMBER(FIND(analysismethod2,'II_Program-level standards'!AI$13)),"",'II_Program-level standards'!AI$13&amp;analysismethod2)</f>
        <v/>
      </c>
      <c r="CQ4" s="251" t="str">
        <f>IF(ISNUMBER(FIND(analysismethod2,'II_Program-level standards'!AJ$13)),"",'II_Program-level standards'!AJ$13&amp;analysismethod2)</f>
        <v/>
      </c>
      <c r="CR4" s="251" t="str">
        <f>IF(ISNUMBER(FIND(analysismethod2,'II_Program-level standards'!AK$13)),"",'II_Program-level standards'!AK$13&amp;analysismethod2)</f>
        <v/>
      </c>
      <c r="CS4" s="251" t="str">
        <f>IF(ISNUMBER(FIND(analysismethod2,'II_Program-level standards'!AL$13)),"",'II_Program-level standards'!AL$13&amp;analysismethod2)</f>
        <v/>
      </c>
      <c r="CT4" s="251" t="str">
        <f>IF(ISNUMBER(FIND(analysismethod2,'II_Program-level standards'!AM$13)),"",'II_Program-level standards'!AM$13&amp;analysismethod2)</f>
        <v/>
      </c>
      <c r="CU4" s="251" t="str">
        <f>IF(ISNUMBER(FIND(analysismethod2,'II_Program-level standards'!AN$13)),"",'II_Program-level standards'!AN$13&amp;analysismethod2)</f>
        <v/>
      </c>
      <c r="CV4" s="251" t="str">
        <f>IF(ISNUMBER(FIND(analysismethod2,'II_Program-level standards'!AO$13)),"",'II_Program-level standards'!AO$13&amp;analysismethod2)</f>
        <v/>
      </c>
      <c r="CW4" s="251" t="str">
        <f>IF(ISNUMBER(FIND(analysismethod2,'II_Program-level standards'!AP$13)),"",'II_Program-level standards'!AP$13&amp;analysismethod2)</f>
        <v/>
      </c>
      <c r="CX4" s="251" t="str">
        <f>IF(ISNUMBER(FIND(analysismethod2,'II_Program-level standards'!AQ$13)),"",'II_Program-level standards'!AQ$13&amp;analysismethod2)</f>
        <v/>
      </c>
      <c r="CY4" s="251" t="str">
        <f>IF(ISNUMBER(FIND(analysismethod2,'II_Program-level standards'!AR$13)),"",'II_Program-level standards'!AR$13&amp;analysismethod2)</f>
        <v/>
      </c>
      <c r="CZ4" s="251" t="str">
        <f>IF(ISNUMBER(FIND(analysismethod2,'II_Program-level standards'!AS$13)),"",'II_Program-level standards'!AS$13&amp;analysismethod2)</f>
        <v/>
      </c>
      <c r="DA4" s="251" t="str">
        <f>IF(ISNUMBER(FIND(analysismethod2,'II_Program-level standards'!AT$13)),"",'II_Program-level standards'!AT$13&amp;analysismethod2)</f>
        <v/>
      </c>
      <c r="DB4" s="251" t="str">
        <f>IF(ISNUMBER(FIND(analysismethod2,'II_Program-level standards'!AU$13)),"",'II_Program-level standards'!AU$13&amp;analysismethod2)</f>
        <v/>
      </c>
      <c r="DC4" s="251" t="str">
        <f>IF(ISNUMBER(FIND(analysismethod2,'II_Program-level standards'!AV$13)),"",'II_Program-level standards'!AV$13&amp;analysismethod2)</f>
        <v/>
      </c>
      <c r="DD4" s="251" t="str">
        <f>IF(ISNUMBER(FIND(analysismethod2,'II_Program-level standards'!AW$13)),"",'II_Program-level standards'!AW$13&amp;analysismethod2)</f>
        <v/>
      </c>
      <c r="DE4" s="251" t="str">
        <f>IF(ISNUMBER(FIND(analysismethod2,'II_Program-level standards'!AX$13)),"",'II_Program-level standards'!AX$13&amp;analysismethod2)</f>
        <v/>
      </c>
      <c r="DF4" s="251" t="str">
        <f>IF(ISNUMBER(FIND(analysismethod2,'II_Program-level standards'!AY$13)),"",'II_Program-level standards'!AY$13&amp;analysismethod2)</f>
        <v/>
      </c>
      <c r="DG4" s="251" t="str">
        <f>IF(ISNUMBER(FIND(analysismethod2,'II_Program-level standards'!AZ$13)),"",'II_Program-level standards'!AZ$13&amp;analysismethod2)</f>
        <v/>
      </c>
      <c r="DH4" s="251" t="str">
        <f>IF(ISNUMBER(FIND(analysismethod2,'II_Program-level standards'!BA$13)),"",'II_Program-level standards'!BA$13&amp;analysismethod2)</f>
        <v/>
      </c>
      <c r="DI4" s="251" t="str">
        <f>IF(ISNUMBER(FIND(analysismethod2,'II_Program-level standards'!BB$13)),"",'II_Program-level standards'!BB$13&amp;analysismethod2)</f>
        <v/>
      </c>
      <c r="DJ4" s="251" t="str">
        <f>IF(ISNUMBER(FIND(analysismethod2,'II_Program-level standards'!BC$13)),"",'II_Program-level standards'!BC$13&amp;analysismethod2)</f>
        <v/>
      </c>
      <c r="DK4" s="251" t="str">
        <f>IF(ISNUMBER(FIND(analysismethod2,'II_Program-level standards'!BD$13)),"",'II_Program-level standards'!BD$13&amp;analysismethod2)</f>
        <v/>
      </c>
      <c r="DL4" s="251" t="str">
        <f>IF(ISNUMBER(FIND(analysismethod2,'II_Program-level standards'!BE$13)),"",'II_Program-level standards'!BE$13&amp;analysismethod2)</f>
        <v/>
      </c>
      <c r="DM4" s="251" t="str">
        <f>IF(ISNUMBER(FIND(analysismethod2,'II_Program-level standards'!BF$13)),"",'II_Program-level standards'!BF$13&amp;analysismethod2)</f>
        <v/>
      </c>
      <c r="DN4" s="251" t="str">
        <f>IF(ISNUMBER(FIND(analysismethod2,'II_Program-level standards'!BG$13)),"",'II_Program-level standards'!BG$13&amp;analysismethod2)</f>
        <v/>
      </c>
      <c r="DO4" s="251" t="str">
        <f>IF(ISNUMBER(FIND(analysismethod2,'II_Program-level standards'!BH$13)),"",'II_Program-level standards'!BH$13&amp;analysismethod2)</f>
        <v/>
      </c>
      <c r="DP4" s="251" t="str">
        <f>IF(ISNUMBER(FIND(analysismethod2,'II_Program-level standards'!BI$13)),"",'II_Program-level standards'!BI$13&amp;analysismethod2)</f>
        <v/>
      </c>
      <c r="DQ4" s="251" t="str">
        <f>IF(ISNUMBER(FIND(analysismethod2,'II_Program-level standards'!BJ$13)),"",'II_Program-level standards'!BJ$13&amp;analysismethod2)</f>
        <v/>
      </c>
      <c r="DR4" s="251" t="str">
        <f>IF(ISNUMBER(FIND(analysismethod2,'II_Program-level standards'!BK$13)),"",'II_Program-level standards'!BK$13&amp;analysismethod2)</f>
        <v/>
      </c>
      <c r="DS4" s="251" t="str">
        <f>IF(ISNUMBER(FIND(analysismethod2,'II_Program-level standards'!BL$13)),"",'II_Program-level standards'!BL$13&amp;analysismethod2)</f>
        <v/>
      </c>
      <c r="DT4" s="251" t="str">
        <f>IF(ISNUMBER(FIND(analysismethod2,'II_Program-level standards'!BM$13)),"",'II_Program-level standards'!BM$13&amp;analysismethod2)</f>
        <v/>
      </c>
      <c r="DU4" s="251" t="str">
        <f>IF(ISNUMBER(FIND(analysismethod2,'II_Program-level standards'!BN$13)),"",'II_Program-level standards'!BN$13&amp;analysismethod2)</f>
        <v/>
      </c>
      <c r="DV4" s="251" t="str">
        <f>IF(ISNUMBER(FIND(analysismethod2,'II_Program-level standards'!BO$13)),"",'II_Program-level standards'!BO$13&amp;analysismethod2)</f>
        <v/>
      </c>
      <c r="DW4" s="251" t="str">
        <f>IF(ISNUMBER(FIND(analysismethod2,'II_Program-level standards'!BP$13)),"",'II_Program-level standards'!BP$13&amp;analysismethod2)</f>
        <v/>
      </c>
      <c r="DX4" s="251" t="str">
        <f>IF(ISNUMBER(FIND(analysismethod2,'II_Program-level standards'!BQ$13)),"",'II_Program-level standards'!BQ$13&amp;analysismethod2)</f>
        <v/>
      </c>
      <c r="DY4" s="251" t="str">
        <f>IF(ISNUMBER(FIND(analysismethod2,'II_Program-level standards'!BR$13)),"",'II_Program-level standards'!BR$13&amp;analysismethod2)</f>
        <v/>
      </c>
      <c r="DZ4" s="251" t="str">
        <f>IF(ISNUMBER(FIND(analysismethod2,'II_Program-level standards'!BS$13)),"",'II_Program-level standards'!BS$13&amp;analysismethod2)</f>
        <v/>
      </c>
      <c r="EA4" s="251" t="str">
        <f>IF(ISNUMBER(FIND(analysismethod2,'II_Program-level standards'!BT$13)),"",'II_Program-level standards'!BT$13&amp;analysismethod2)</f>
        <v/>
      </c>
      <c r="EB4" s="251" t="str">
        <f>IF(ISNUMBER(FIND(analysismethod2,'II_Program-level standards'!BU$13)),"",'II_Program-level standards'!BU$13&amp;analysismethod2)</f>
        <v/>
      </c>
      <c r="EC4" s="251" t="str">
        <f>IF(ISNUMBER(FIND(analysismethod2,'II_Program-level standards'!BV$13)),"",'II_Program-level standards'!BV$13&amp;analysismethod2)</f>
        <v/>
      </c>
      <c r="ED4" s="251" t="str">
        <f>IF(ISNUMBER(FIND(analysismethod2,'II_Program-level standards'!BW$13)),"",'II_Program-level standards'!BW$13&amp;analysismethod2)</f>
        <v/>
      </c>
      <c r="EE4" s="251" t="str">
        <f>IF(ISNUMBER(FIND(analysismethod2,'II_Program-level standards'!BX$13)),"",'II_Program-level standards'!BX$13&amp;analysismethod2)</f>
        <v/>
      </c>
      <c r="EF4" s="251" t="str">
        <f>IF(ISNUMBER(FIND(analysismethod2,'II_Program-level standards'!BY$13)),"",'II_Program-level standards'!BY$13&amp;analysismethod2)</f>
        <v/>
      </c>
      <c r="EG4" s="251" t="str">
        <f>IF(ISNUMBER(FIND(analysismethod2,'II_Program-level standards'!BZ$13)),"",'II_Program-level standards'!BZ$13&amp;analysismethod2)</f>
        <v/>
      </c>
      <c r="EH4" s="251" t="str">
        <f>IF(ISNUMBER(FIND(analysismethod2,'II_Program-level standards'!CA$13)),"",'II_Program-level standards'!CA$13&amp;analysismethod2)</f>
        <v/>
      </c>
      <c r="EI4" s="251" t="str">
        <f>IF(ISNUMBER(FIND(analysismethod2,'II_Program-level standards'!CB$13)),"",'II_Program-level standards'!CB$13&amp;analysismethod2)</f>
        <v/>
      </c>
      <c r="EJ4" s="251" t="str">
        <f>IF(ISNUMBER(FIND(analysismethod2,'II_Program-level standards'!CC$13)),"",'II_Program-level standards'!CC$13&amp;analysismethod2)</f>
        <v/>
      </c>
      <c r="EK4" s="251" t="str">
        <f>IF(ISNUMBER(FIND(analysismethod2,'II_Program-level standards'!CD$13)),"",'II_Program-level standards'!CD$13&amp;analysismethod2)</f>
        <v/>
      </c>
      <c r="EL4" s="251" t="str">
        <f>IF(ISNUMBER(FIND(analysismethod2,'II_Program-level standards'!CE$13)),"",'II_Program-level standards'!CE$13&amp;analysismethod2)</f>
        <v/>
      </c>
      <c r="EM4" s="251" t="str">
        <f>IF(ISNUMBER(FIND(analysismethod2,'II_Program-level standards'!CF$13)),"",'II_Program-level standards'!CF$13&amp;analysismethod2)</f>
        <v/>
      </c>
      <c r="EN4" s="251" t="str">
        <f>IF(ISNUMBER(FIND(analysismethod2,'II_Program-level standards'!CG$13)),"",'II_Program-level standards'!CG$13&amp;analysismethod2)</f>
        <v/>
      </c>
      <c r="EO4" s="251" t="str">
        <f>IF(ISNUMBER(FIND(analysismethod2,'II_Program-level standards'!CH$13)),"",'II_Program-level standards'!CH$13&amp;analysismethod2)</f>
        <v/>
      </c>
      <c r="EP4" s="251" t="str">
        <f>IF(ISNUMBER(FIND(analysismethod2,'II_Program-level standards'!CI$13)),"",'II_Program-level standards'!CI$13&amp;analysismethod2)</f>
        <v/>
      </c>
      <c r="EQ4" s="251" t="str">
        <f>IF(ISNUMBER(FIND(analysismethod2,'II_Program-level standards'!CJ$13)),"",'II_Program-level standards'!CJ$13&amp;analysismethod2)</f>
        <v/>
      </c>
      <c r="ER4" s="251" t="str">
        <f>IF(ISNUMBER(FIND(analysismethod2,'II_Program-level standards'!CK$13)),"",'II_Program-level standards'!CK$13&amp;analysismethod2)</f>
        <v/>
      </c>
      <c r="ES4" s="251" t="str">
        <f>IF(ISNUMBER(FIND(analysismethod2,'II_Program-level standards'!CL$13)),"",'II_Program-level standards'!CL$13&amp;analysismethod2)</f>
        <v/>
      </c>
      <c r="ET4" s="251" t="str">
        <f>IF(ISNUMBER(FIND(analysismethod2,'II_Program-level standards'!CM$13)),"",'II_Program-level standards'!CM$13&amp;analysismethod2)</f>
        <v/>
      </c>
      <c r="EU4" s="251" t="str">
        <f>IF(ISNUMBER(FIND(analysismethod2,'II_Program-level standards'!CN$13)),"",'II_Program-level standards'!CN$13&amp;analysismethod2)</f>
        <v/>
      </c>
      <c r="EV4" s="251" t="str">
        <f>IF(ISNUMBER(FIND(analysismethod2,'II_Program-level standards'!CO$13)),"",'II_Program-level standards'!CO$13&amp;analysismethod2)</f>
        <v/>
      </c>
      <c r="EW4" s="251" t="str">
        <f>IF(ISNUMBER(FIND(analysismethod2,'II_Program-level standards'!CP$13)),"",'II_Program-level standards'!CP$13&amp;analysismethod2)</f>
        <v/>
      </c>
      <c r="EX4" s="251" t="str">
        <f>IF(ISNUMBER(FIND(analysismethod2,'II_Program-level standards'!CQ$13)),"",'II_Program-level standards'!CQ$13&amp;analysismethod2)</f>
        <v/>
      </c>
      <c r="EY4" s="251" t="str">
        <f>IF(ISNUMBER(FIND(analysismethod2,'II_Program-level standards'!CR$13)),"",'II_Program-level standards'!CR$13&amp;analysismethod2)</f>
        <v/>
      </c>
      <c r="EZ4" s="251" t="str">
        <f>IF(ISNUMBER(FIND(analysismethod2,'II_Program-level standards'!CS$13)),"",'II_Program-level standards'!CS$13&amp;analysismethod2)</f>
        <v/>
      </c>
      <c r="FA4" s="251" t="str">
        <f>IF(ISNUMBER(FIND(analysismethod2,'II_Program-level standards'!CT$13)),"",'II_Program-level standards'!CT$13&amp;analysismethod2)</f>
        <v/>
      </c>
      <c r="FB4" s="251" t="str">
        <f>IF(ISNUMBER(FIND(analysismethod2,'II_Program-level standards'!CU$13)),"",'II_Program-level standards'!CU$13&amp;analysismethod2)</f>
        <v/>
      </c>
      <c r="FC4" s="251" t="str">
        <f>IF(ISNUMBER(FIND(analysismethod2,'II_Program-level standards'!CV$13)),"",'II_Program-level standards'!CV$13&amp;analysismethod2)</f>
        <v/>
      </c>
      <c r="FD4" s="251" t="str">
        <f>IF(ISNUMBER(FIND(analysismethod2,'II_Program-level standards'!CW$13)),"",'II_Program-level standards'!CW$13&amp;analysismethod2)</f>
        <v/>
      </c>
      <c r="FE4" s="251" t="str">
        <f>IF(ISNUMBER(FIND(analysismethod2,'II_Program-level standards'!CX$13)),"",'II_Program-level standards'!CX$13&amp;analysismethod2)</f>
        <v/>
      </c>
      <c r="FF4" s="251" t="str">
        <f>IF(ISNUMBER(FIND(analysismethod2,'II_Program-level standards'!CY$13)),"",'II_Program-level standards'!CY$13&amp;analysismethod2)</f>
        <v/>
      </c>
      <c r="FG4" s="252" t="str">
        <f>IF(ISNUMBER(FIND(analysismethod2,'II_Program-level standards'!CZ$13)),"",'II_Program-level standards'!CZ$13&amp;analysismethod2)</f>
        <v/>
      </c>
    </row>
    <row r="5" spans="1:212" ht="99.75">
      <c r="A5" s="3" t="s">
        <v>689</v>
      </c>
      <c r="B5" s="11" t="s">
        <v>690</v>
      </c>
      <c r="C5" s="17" t="s">
        <v>691</v>
      </c>
      <c r="D5" s="17" t="s">
        <v>692</v>
      </c>
      <c r="E5" s="14" t="s">
        <v>693</v>
      </c>
      <c r="F5" s="62" t="str">
        <f>IF(ISNUMBER(FIND(geographic,'I_State and program information'!E20)),"",'I_State and program information'!E20&amp;geographic)</f>
        <v xml:space="preserve">Geographic service area; </v>
      </c>
      <c r="G5" s="11"/>
      <c r="I5" s="3" t="s">
        <v>694</v>
      </c>
      <c r="J5" s="32" t="str">
        <f>IF('I_State and program information'!E27="","",'I_State and program information'!E27&amp;"; ")</f>
        <v xml:space="preserve">San Joaquin DMC-ODS; </v>
      </c>
      <c r="K5" s="41" t="str">
        <f>IF(ISNUMBER(FIND(plan3,'I_State and program information'!$E$52)),"",'I_State and program information'!$E$52&amp;plan3)</f>
        <v/>
      </c>
      <c r="L5" s="41" t="str">
        <f>IF(ISNUMBER(FIND(plan3,'I_State and program information'!$E$56)),"",'I_State and program information'!$E$56&amp;plan3)</f>
        <v xml:space="preserve">San Joaquin DMC-ODS; </v>
      </c>
      <c r="M5" s="41" t="str">
        <f>IF(ISNUMBER(FIND(plan3,'I_State and program information'!$E$60)),"",'I_State and program information'!$E$60&amp;plan3)</f>
        <v xml:space="preserve">San Joaquin DMC-ODS; </v>
      </c>
      <c r="N5" s="41" t="str">
        <f>IF(ISNUMBER(FIND(plan3,'I_State and program information'!$E$64)),"",'I_State and program information'!$E$64&amp;plan3)</f>
        <v xml:space="preserve">San Joaquin DMC-ODS; </v>
      </c>
      <c r="O5" s="41" t="str">
        <f>IF(ISNUMBER(FIND(plan3,'I_State and program information'!$E$68)),"",'I_State and program information'!$E$68&amp;plan3)</f>
        <v xml:space="preserve">San Joaquin DMC-ODS; </v>
      </c>
      <c r="P5" s="41" t="str">
        <f>IF(ISNUMBER(FIND(plan3,'I_State and program information'!$E$72)),"",'I_State and program information'!$E$72&amp;plan3)</f>
        <v xml:space="preserve">San Joaquin DMC-ODS; </v>
      </c>
      <c r="Q5" s="41" t="str">
        <f>IF(ISNUMBER(FIND(plan3,'I_State and program information'!$E$76)),"",'I_State and program information'!$E$76&amp;plan3)</f>
        <v xml:space="preserve">San Joaquin DMC-ODS; </v>
      </c>
      <c r="R5" s="41" t="str">
        <f>IF(ISNUMBER(FIND(plan3,'I_State and program information'!$E$82)),"",'I_State and program information'!$E$82&amp;plan3)</f>
        <v/>
      </c>
      <c r="S5" s="41" t="str">
        <f>IF(ISNUMBER(FIND(plan3,'I_State and program information'!$E$88)),"",'I_State and program information'!$E$88&amp;plan3)</f>
        <v/>
      </c>
      <c r="T5" s="41" t="str">
        <f>IF(ISNUMBER(FIND(plan3,'I_State and program information'!$E$94)),"",'I_State and program information'!$E$94&amp;plan3)</f>
        <v/>
      </c>
      <c r="U5" s="3" t="s">
        <v>132</v>
      </c>
      <c r="V5" s="3" t="s">
        <v>302</v>
      </c>
      <c r="W5" s="18" t="s">
        <v>695</v>
      </c>
      <c r="X5" s="3" t="s">
        <v>145</v>
      </c>
      <c r="Y5" s="3" t="s">
        <v>696</v>
      </c>
      <c r="AD5" s="3" t="s">
        <v>697</v>
      </c>
      <c r="AE5" s="78" t="str">
        <f>IF(ISNUMBER(FIND(dsreq3,'III_Plan comp 438.206 All plans'!E$8)),"",'III_Plan comp 438.206 All plans'!E$8&amp;dsreq3)</f>
        <v xml:space="preserve">Does not maintain and monitor a sufficient network of appropriate providers;
Does not provide for or arrange a no-cost-to-enrollee second opinion from an in-network or outside-network provider;
</v>
      </c>
      <c r="AF5" s="62" t="str">
        <f>IF(ISNUMBER(FIND(dsreq3,'III_Plan comp 438.206 All plans'!F$8)),"",'III_Plan comp 438.206 All plans'!F$8&amp;dsreq3)</f>
        <v xml:space="preserve">Does not maintain and monitor a sufficient network of appropriate providers;
Does not provide for or arrange a no-cost-to-enrollee second opinion from an in-network or outside-network provider;
</v>
      </c>
      <c r="AG5" s="62" t="str">
        <f>IF(ISNUMBER(FIND(dsreq3,'III_Plan comp 438.206 All plans'!G$8)),"",'III_Plan comp 438.206 All plans'!G$8&amp;dsreq3)</f>
        <v xml:space="preserve">Does not maintain and monitor a sufficient network of appropriate providers;
Does not provide for or arrange a no-cost-to-enrollee second opinion from an in-network or outside-network provider;
</v>
      </c>
      <c r="AH5" s="62" t="str">
        <f>IF(ISNUMBER(FIND(dsreq3,'III_Plan comp 438.206 All plans'!H$8)),"",'III_Plan comp 438.206 All plans'!H$8&amp;dsreq3)</f>
        <v xml:space="preserve">Does not maintain and monitor a sufficient network of appropriate providers;
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maintain and monitor a sufficient network of appropriate providers;
Does not provide for or arrange a no-cost-to-enrollee second opinion from an in-network or outside-network provider;
</v>
      </c>
      <c r="AL5" s="62" t="str">
        <f>IF(ISNUMBER(FIND(dsreq3,'III_Plan comp 438.206 All plans'!L$8)),"",'III_Plan comp 438.206 All plans'!L$8&amp;dsreq3)</f>
        <v xml:space="preserve">Does not maintain and monitor a sufficient network of appropriate providers;
Does not provide for or arrange a no-cost-to-enrollee second opinion from an in-network or outside-network provider;
</v>
      </c>
      <c r="AM5" s="62" t="str">
        <f>IF(ISNUMBER(FIND(dsreq3,'III_Plan comp 438.206 All plans'!M$8)),"",'III_Plan comp 438.206 All plans'!M$8&amp;dsreq3)</f>
        <v xml:space="preserve">Does not maintain and monitor a sufficient network of appropriate providers;
Does not provide for or arrange a no-cost-to-enrollee second opinion from an in-network or outside-network provider;
</v>
      </c>
      <c r="AN5" s="62" t="str">
        <f>IF(ISNUMBER(FIND(dsreq3,'III_Plan comp 438.206 All plans'!N$8)),"",'III_Plan comp 438.206 All plans'!N$8&amp;dsreq3)</f>
        <v xml:space="preserve">Does not maintain and monitor a sufficient network of appropriate providers;
Does not provide for or arrange a no-cost-to-enrollee second opinion from an in-network or outside-network provider;
</v>
      </c>
      <c r="AO5" s="3" t="s">
        <v>698</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R5" s="62" t="str">
        <f>IF(ISNUMBER(FIND(furnish3,'III_Plan comp 438.206 All plans'!G$9)),"",'III_Plan comp 438.206 All plans'!G$9&amp;furnish3)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Y5" s="62" t="str">
        <f>IF(ISNUMBER(FIND(furnish3,'III_Plan comp 438.206 All plans'!N$9)),"",'III_Plan comp 438.206 All plans'!N$9&amp;furnish3)</f>
        <v xml:space="preserve">Does not meet and require its network providers to meet State standard for timely access to care and services taking into account the urgency of the need for services, as well as appointment wait times specified in g 438.68(e);
Does not make services included in the contract available 24 hours a day, 7 days a week, when medically necessary;
</v>
      </c>
      <c r="AZ5" s="3" t="s">
        <v>699</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5.5">
      <c r="A6" s="3" t="s">
        <v>700</v>
      </c>
      <c r="B6" s="11" t="s">
        <v>701</v>
      </c>
      <c r="C6" s="17"/>
      <c r="D6" s="17" t="s">
        <v>702</v>
      </c>
      <c r="E6" s="14" t="s">
        <v>703</v>
      </c>
      <c r="F6" s="62" t="str">
        <f>IF(ISNUMBER(FIND(composition,'I_State and program information'!E20)),"",'I_State and program information'!E20&amp;composition)</f>
        <v xml:space="preserve">Composition of provider network; </v>
      </c>
      <c r="G6" s="11"/>
      <c r="I6" s="3" t="s">
        <v>704</v>
      </c>
      <c r="J6" s="32" t="str">
        <f>IF('I_State and program information'!E28="","",'I_State and program information'!E28&amp;"; ")</f>
        <v xml:space="preserve">San Luis Obispo DMC-ODS; </v>
      </c>
      <c r="K6" s="41" t="str">
        <f>IF(ISNUMBER(FIND(plan4,'I_State and program information'!$E$52)),"",'I_State and program information'!$E$52&amp;plan4)</f>
        <v/>
      </c>
      <c r="L6" s="41" t="str">
        <f>IF(ISNUMBER(FIND(plan4,'I_State and program information'!$E$56)),"",'I_State and program information'!$E$56&amp;plan4)</f>
        <v xml:space="preserve">San Luis Obispo DMC-ODS; </v>
      </c>
      <c r="M6" s="41" t="str">
        <f>IF(ISNUMBER(FIND(plan4,'I_State and program information'!$E$60)),"",'I_State and program information'!$E$60&amp;plan4)</f>
        <v xml:space="preserve">San Luis Obispo DMC-ODS; </v>
      </c>
      <c r="N6" s="41" t="str">
        <f>IF(ISNUMBER(FIND(plan4,'I_State and program information'!$E$64)),"",'I_State and program information'!$E$64&amp;plan4)</f>
        <v xml:space="preserve">San Luis Obispo DMC-ODS; </v>
      </c>
      <c r="O6" s="41" t="str">
        <f>IF(ISNUMBER(FIND(plan4,'I_State and program information'!$E$68)),"",'I_State and program information'!$E$68&amp;plan4)</f>
        <v xml:space="preserve">San Luis Obispo DMC-ODS; </v>
      </c>
      <c r="P6" s="41" t="str">
        <f>IF(ISNUMBER(FIND(plan4,'I_State and program information'!$E$72)),"",'I_State and program information'!$E$72&amp;plan4)</f>
        <v xml:space="preserve">San Luis Obispo DMC-ODS; </v>
      </c>
      <c r="Q6" s="41" t="str">
        <f>IF(ISNUMBER(FIND(plan4,'I_State and program information'!$E$76)),"",'I_State and program information'!$E$76&amp;plan4)</f>
        <v xml:space="preserve">San Luis Obispo DMC-ODS; </v>
      </c>
      <c r="R6" s="41" t="str">
        <f>IF(ISNUMBER(FIND(plan4,'I_State and program information'!$E$82)),"",'I_State and program information'!$E$82&amp;plan4)</f>
        <v/>
      </c>
      <c r="S6" s="41" t="str">
        <f>IF(ISNUMBER(FIND(plan4,'I_State and program information'!$E$88)),"",'I_State and program information'!$E$88&amp;plan4)</f>
        <v/>
      </c>
      <c r="T6" s="41" t="str">
        <f>IF(ISNUMBER(FIND(plan4,'I_State and program information'!$E$94)),"",'I_State and program information'!$E$94&amp;plan4)</f>
        <v/>
      </c>
      <c r="U6" s="3" t="s">
        <v>134</v>
      </c>
      <c r="V6" s="3" t="s">
        <v>304</v>
      </c>
      <c r="W6" s="18" t="s">
        <v>705</v>
      </c>
      <c r="X6" s="4" t="s">
        <v>706</v>
      </c>
      <c r="Y6" s="3" t="s">
        <v>707</v>
      </c>
      <c r="AD6" s="3" t="s">
        <v>708</v>
      </c>
      <c r="AE6" s="78" t="str">
        <f>IF(ISNUMBER(FIND(dsreq4,'III_Plan comp 438.206 All plans'!E$8)),"",'III_Plan comp 438.206 All plans'!E$8&amp;dsreq4)</f>
        <v xml:space="preserve">Does not maintain and monitor a sufficient network of appropriate providers;
Does not adequately and/or timely cover the enrollee’s MCO, PIHP, or PAHP services out of network;
</v>
      </c>
      <c r="AF6" s="62" t="str">
        <f>IF(ISNUMBER(FIND(dsreq4,'III_Plan comp 438.206 All plans'!F$8)),"",'III_Plan comp 438.206 All plans'!F$8&amp;dsreq4)</f>
        <v xml:space="preserve">Does not maintain and monitor a sufficient network of appropriate providers;
Does not adequately and/or timely cover the enrollee’s MCO, PIHP, or PAHP services out of network;
</v>
      </c>
      <c r="AG6" s="62" t="str">
        <f>IF(ISNUMBER(FIND(dsreq4,'III_Plan comp 438.206 All plans'!G$8)),"",'III_Plan comp 438.206 All plans'!G$8&amp;dsreq4)</f>
        <v xml:space="preserve">Does not maintain and monitor a sufficient network of appropriate providers;
Does not adequately and/or timely cover the enrollee’s MCO, PIHP, or PAHP services out of network;
</v>
      </c>
      <c r="AH6" s="62" t="str">
        <f>IF(ISNUMBER(FIND(dsreq4,'III_Plan comp 438.206 All plans'!H$8)),"",'III_Plan comp 438.206 All plans'!H$8&amp;dsreq4)</f>
        <v xml:space="preserve">Does not maintain and monitor a sufficient network of appropriate providers;
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maintain and monitor a sufficient network of appropriate providers;
Does not adequately and/or timely cover the enrollee’s MCO, PIHP, or PAHP services out of network;
</v>
      </c>
      <c r="AL6" s="62" t="str">
        <f>IF(ISNUMBER(FIND(dsreq4,'III_Plan comp 438.206 All plans'!L$8)),"",'III_Plan comp 438.206 All plans'!L$8&amp;dsreq4)</f>
        <v xml:space="preserve">Does not maintain and monitor a sufficient network of appropriate providers;
Does not adequately and/or timely cover the enrollee’s MCO, PIHP, or PAHP services out of network;
</v>
      </c>
      <c r="AM6" s="62" t="str">
        <f>IF(ISNUMBER(FIND(dsreq4,'III_Plan comp 438.206 All plans'!M$8)),"",'III_Plan comp 438.206 All plans'!M$8&amp;dsreq4)</f>
        <v xml:space="preserve">Does not maintain and monitor a sufficient network of appropriate providers;
Does not adequately and/or timely cover the enrollee’s MCO, PIHP, or PAHP services out of network;
</v>
      </c>
      <c r="AN6" s="62" t="str">
        <f>IF(ISNUMBER(FIND(dsreq4,'III_Plan comp 438.206 All plans'!N$8)),"",'III_Plan comp 438.206 All plans'!N$8&amp;dsreq4)</f>
        <v xml:space="preserve">Does not maintain and monitor a sufficient network of appropriate providers;
Does not adequately and/or timely cover the enrollee’s MCO, PIHP, or PAHP services out of network;
</v>
      </c>
      <c r="AO6" s="3" t="s">
        <v>709</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R6" s="62" t="str">
        <f>IF(ISNUMBER(FIND(furnish4,'III_Plan comp 438.206 All plans'!G$9)),"",'III_Plan comp 438.206 All plans'!G$9&amp;furnish4)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Y6" s="62" t="str">
        <f>IF(ISNUMBER(FIND(furnish4,'III_Plan comp 438.206 All plans'!N$9)),"",'III_Plan comp 438.206 All plans'!N$9&amp;furnish4)</f>
        <v xml:space="preserve">Does not meet and require its network providers to meet State standard for timely access to care and services taking into account the urgency of the need for services, as well as appointment wait times specified in g 438.68(e);
Does not establish mechanisms to ensure compliance by network providers;
</v>
      </c>
      <c r="AZ6" s="67" t="s">
        <v>710</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28.25">
      <c r="A7" s="3" t="s">
        <v>711</v>
      </c>
      <c r="B7" s="11" t="s">
        <v>85</v>
      </c>
      <c r="C7" s="17"/>
      <c r="D7" s="17" t="s">
        <v>712</v>
      </c>
      <c r="E7" s="14" t="s">
        <v>713</v>
      </c>
      <c r="F7" s="62" t="str">
        <f>IF(ISNUMBER(FIND(payments,'I_State and program information'!E20)),"",'I_State and program information'!E20&amp;payments)</f>
        <v>Payments to provider network;</v>
      </c>
      <c r="G7" s="11"/>
      <c r="I7" s="3" t="s">
        <v>714</v>
      </c>
      <c r="J7" s="32" t="str">
        <f>IF('I_State and program information'!E29="","",'I_State and program information'!E29&amp;"; ")</f>
        <v xml:space="preserve">San Mateo DMC-ODS; </v>
      </c>
      <c r="K7" s="41" t="str">
        <f>IF(ISNUMBER(FIND(plan5,'I_State and program information'!$E$52)),"",'I_State and program information'!$E$52&amp;plan5)</f>
        <v/>
      </c>
      <c r="L7" s="41" t="str">
        <f>IF(ISNUMBER(FIND(plan5,'I_State and program information'!$E$56)),"",'I_State and program information'!$E$56&amp;plan5)</f>
        <v xml:space="preserve">San Mateo DMC-ODS; </v>
      </c>
      <c r="M7" s="41" t="str">
        <f>IF(ISNUMBER(FIND(plan5,'I_State and program information'!$E$60)),"",'I_State and program information'!$E$60&amp;plan5)</f>
        <v xml:space="preserve">San Mateo DMC-ODS; </v>
      </c>
      <c r="N7" s="41" t="str">
        <f>IF(ISNUMBER(FIND(plan5,'I_State and program information'!$E$64)),"",'I_State and program information'!$E$64&amp;plan5)</f>
        <v xml:space="preserve">San Mateo DMC-ODS; </v>
      </c>
      <c r="O7" s="41" t="str">
        <f>IF(ISNUMBER(FIND(plan5,'I_State and program information'!$E$68)),"",'I_State and program information'!$E$68&amp;plan5)</f>
        <v xml:space="preserve">San Mateo DMC-ODS; </v>
      </c>
      <c r="P7" s="41" t="str">
        <f>IF(ISNUMBER(FIND(plan5,'I_State and program information'!$E$72)),"",'I_State and program information'!$E$72&amp;plan5)</f>
        <v xml:space="preserve">San Mateo DMC-ODS; </v>
      </c>
      <c r="Q7" s="41" t="str">
        <f>IF(ISNUMBER(FIND(plan5,'I_State and program information'!$E$76)),"",'I_State and program information'!$E$76&amp;plan5)</f>
        <v xml:space="preserve">San Mateo DMC-ODS;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137</v>
      </c>
      <c r="V7" s="3" t="s">
        <v>715</v>
      </c>
      <c r="W7" s="18" t="s">
        <v>716</v>
      </c>
      <c r="Y7" s="3" t="s">
        <v>717</v>
      </c>
      <c r="AD7" s="3" t="s">
        <v>718</v>
      </c>
      <c r="AE7" s="78" t="str">
        <f>IF(ISNUMBER(FIND(dsreq5,'III_Plan comp 438.206 All plans'!E$8)),"",'III_Plan comp 438.206 All plans'!E$8&amp;dsreq5)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maintain and monitor a sufficient network of appropriate providers;
Does not require out-of-network providers to coordinate with the MCO, PIHP, or PAHP for payment and ensure the cost to the enrollee is no greater than in-network services;
</v>
      </c>
      <c r="AO7" s="3" t="s">
        <v>719</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R7" s="62" t="str">
        <f>IF(ISNUMBER(FIND(furnish5,'III_Plan comp 438.206 All plans'!G$9)),"",'III_Plan comp 438.206 All plans'!G$9&amp;furnish5)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AY7" s="62" t="str">
        <f>IF(ISNUMBER(FIND(furnish5,'III_Plan comp 438.206 All plans'!N$9)),"",'III_Plan comp 438.206 All plans'!N$9&amp;furnish5)</f>
        <v xml:space="preserve">Does not meet and require its network providers to meet State standard for timely access to care and services taking into account the urgency of the need for services, as well as appointment wait times specified in g 438.68(e);
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5.5">
      <c r="B8" s="11" t="s">
        <v>720</v>
      </c>
      <c r="C8" s="17"/>
      <c r="D8" s="17" t="s">
        <v>721</v>
      </c>
      <c r="E8" s="14" t="s">
        <v>722</v>
      </c>
      <c r="F8" s="62" t="str">
        <f>IF(ISNUMBER(FIND(enrollment,'I_State and program information'!E20)),"",'I_State and program information'!E20&amp;enrollment)</f>
        <v xml:space="preserve">Enrollment of new population; </v>
      </c>
      <c r="G8" s="11"/>
      <c r="I8" s="3" t="s">
        <v>723</v>
      </c>
      <c r="J8" s="32" t="str">
        <f>IF('I_State and program information'!E30="","",'I_State and program information'!E30&amp;"; ")</f>
        <v xml:space="preserve">Santa Barbara DMC-ODS; </v>
      </c>
      <c r="K8" s="41" t="str">
        <f>IF(ISNUMBER(FIND(plan6,'I_State and program information'!$E$52)),"",'I_State and program information'!$E$52&amp;plan6)</f>
        <v/>
      </c>
      <c r="L8" s="41" t="str">
        <f>IF(ISNUMBER(FIND(plan6,'I_State and program information'!$E$56)),"",'I_State and program information'!$E$56&amp;plan6)</f>
        <v xml:space="preserve">Santa Barbara DMC-ODS; </v>
      </c>
      <c r="M8" s="41" t="str">
        <f>IF(ISNUMBER(FIND(plan6,'I_State and program information'!$E$60)),"",'I_State and program information'!$E$60&amp;plan6)</f>
        <v xml:space="preserve">Santa Barbara DMC-ODS; </v>
      </c>
      <c r="N8" s="41" t="str">
        <f>IF(ISNUMBER(FIND(plan6,'I_State and program information'!$E$64)),"",'I_State and program information'!$E$64&amp;plan6)</f>
        <v xml:space="preserve">Santa Barbara DMC-ODS; </v>
      </c>
      <c r="O8" s="41" t="str">
        <f>IF(ISNUMBER(FIND(plan6,'I_State and program information'!$E$68)),"",'I_State and program information'!$E$68&amp;plan6)</f>
        <v xml:space="preserve">Santa Barbara DMC-ODS; </v>
      </c>
      <c r="P8" s="41" t="str">
        <f>IF(ISNUMBER(FIND(plan6,'I_State and program information'!$E$72)),"",'I_State and program information'!$E$72&amp;plan6)</f>
        <v xml:space="preserve">Santa Barbara DMC-ODS; </v>
      </c>
      <c r="Q8" s="41" t="str">
        <f>IF(ISNUMBER(FIND(plan6,'I_State and program information'!$E$76)),"",'I_State and program information'!$E$76&amp;plan6)</f>
        <v xml:space="preserve">Santa Barbara DMC-ODS;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139</v>
      </c>
      <c r="V8" s="3" t="s">
        <v>724</v>
      </c>
      <c r="W8" s="18" t="s">
        <v>163</v>
      </c>
      <c r="Y8" s="3" t="s">
        <v>725</v>
      </c>
      <c r="AD8" s="3" t="s">
        <v>726</v>
      </c>
      <c r="AE8" s="78" t="str">
        <f>IF(ISNUMBER(FIND(dsreq6,'III_Plan comp 438.206 All plans'!E$8)),"",'III_Plan comp 438.206 All plans'!E$8&amp;dsreq6)</f>
        <v xml:space="preserve">Does not maintain and monitor a sufficient network of appropriate providers;
Does not demonstrate that its network providers are credentialed as required by § 438.214;
</v>
      </c>
      <c r="AF8" s="62" t="str">
        <f>IF(ISNUMBER(FIND(dsreq6,'III_Plan comp 438.206 All plans'!F$8)),"",'III_Plan comp 438.206 All plans'!F$8&amp;dsreq6)</f>
        <v xml:space="preserve">Does not maintain and monitor a sufficient network of appropriate providers;
Does not demonstrate that its network providers are credentialed as required by § 438.214;
</v>
      </c>
      <c r="AG8" s="62" t="str">
        <f>IF(ISNUMBER(FIND(dsreq6,'III_Plan comp 438.206 All plans'!G$8)),"",'III_Plan comp 438.206 All plans'!G$8&amp;dsreq6)</f>
        <v xml:space="preserve">Does not maintain and monitor a sufficient network of appropriate providers;
Does not demonstrate that its network providers are credentialed as required by § 438.214;
</v>
      </c>
      <c r="AH8" s="62" t="str">
        <f>IF(ISNUMBER(FIND(dsreq6,'III_Plan comp 438.206 All plans'!H$8)),"",'III_Plan comp 438.206 All plans'!H$8&amp;dsreq6)</f>
        <v xml:space="preserve">Does not maintain and monitor a sufficient network of appropriate providers;
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maintain and monitor a sufficient network of appropriate providers;
Does not demonstrate that its network providers are credentialed as required by § 438.214;
</v>
      </c>
      <c r="AL8" s="62" t="str">
        <f>IF(ISNUMBER(FIND(dsreq6,'III_Plan comp 438.206 All plans'!L$8)),"",'III_Plan comp 438.206 All plans'!L$8&amp;dsreq6)</f>
        <v xml:space="preserve">Does not maintain and monitor a sufficient network of appropriate providers;
Does not demonstrate that its network providers are credentialed as required by § 438.214;
</v>
      </c>
      <c r="AM8" s="62" t="str">
        <f>IF(ISNUMBER(FIND(dsreq6,'III_Plan comp 438.206 All plans'!M$8)),"",'III_Plan comp 438.206 All plans'!M$8&amp;dsreq6)</f>
        <v xml:space="preserve">Does not maintain and monitor a sufficient network of appropriate providers;
Does not demonstrate that its network providers are credentialed as required by § 438.214;
</v>
      </c>
      <c r="AN8" s="62" t="str">
        <f>IF(ISNUMBER(FIND(dsreq6,'III_Plan comp 438.206 All plans'!N$8)),"",'III_Plan comp 438.206 All plans'!N$8&amp;dsreq6)</f>
        <v xml:space="preserve">Does not maintain and monitor a sufficient network of appropriate providers;
Does not demonstrate that its network providers are credentialed as required by § 438.214;
</v>
      </c>
      <c r="AO8" s="3" t="s">
        <v>727</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R8" s="62" t="str">
        <f>IF(ISNUMBER(FIND(furnish6,'III_Plan comp 438.206 All plans'!G$9)),"",'III_Plan comp 438.206 All plans'!G$9&amp;furnish6)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AY8" s="62" t="str">
        <f>IF(ISNUMBER(FIND(furnish6,'III_Plan comp 438.206 All plans'!N$9)),"",'III_Plan comp 438.206 All plans'!N$9&amp;furnish6)</f>
        <v xml:space="preserve">Does not meet and require its network providers to meet State standard for timely access to care and services taking into account the urgency of the need for services, as well as appointment wait times specified in g 438.68(e);
Does not make corrective action if there is a failure to comply by a network provider;
</v>
      </c>
      <c r="BK8" s="250" t="str">
        <f>IF('I_State and program information'!$E$70="Yes","Review of Grievances Related to Access"&amp;"; "&amp;CHAR(10)&amp;CHAR(10),"")</f>
        <v/>
      </c>
      <c r="BL8" s="251" t="str">
        <f>IF(ISNUMBER(FIND(analysismethod6,'II_Program-level standards'!E$13)),"",'II_Program-level standards'!E$13&amp;analysismethod6)</f>
        <v/>
      </c>
      <c r="BM8" s="251" t="str">
        <f>IF(ISNUMBER(FIND(analysismethod6,'II_Program-level standards'!F$13)),"",'II_Program-level standards'!F$13&amp;analysismethod6)</f>
        <v/>
      </c>
      <c r="BN8" s="251" t="str">
        <f>IF(ISNUMBER(FIND(analysismethod6,'II_Program-level standards'!G$13)),"",'II_Program-level standards'!G$13&amp;analysismethod6)</f>
        <v/>
      </c>
      <c r="BO8" s="251" t="str">
        <f>IF(ISNUMBER(FIND(analysismethod6,'II_Program-level standards'!H$13)),"",'II_Program-level standards'!H$13&amp;analysismethod6)</f>
        <v/>
      </c>
      <c r="BP8" s="251" t="str">
        <f>IF(ISNUMBER(FIND(analysismethod6,'II_Program-level standards'!I$13)),"",'II_Program-level standards'!I$13&amp;analysismethod6)</f>
        <v/>
      </c>
      <c r="BQ8" s="251" t="str">
        <f>IF(ISNUMBER(FIND(analysismethod6,'II_Program-level standards'!J$13)),"",'II_Program-level standards'!J$13&amp;analysismethod6)</f>
        <v/>
      </c>
      <c r="BR8" s="251" t="str">
        <f>IF(ISNUMBER(FIND(analysismethod6,'II_Program-level standards'!K$13)),"",'II_Program-level standards'!K$13&amp;analysismethod6)</f>
        <v/>
      </c>
      <c r="BS8" s="251" t="str">
        <f>IF(ISNUMBER(FIND(analysismethod6,'II_Program-level standards'!L$13)),"",'II_Program-level standards'!L$13&amp;analysismethod6)</f>
        <v/>
      </c>
      <c r="BT8" s="251" t="str">
        <f>IF(ISNUMBER(FIND(analysismethod6,'II_Program-level standards'!M$13)),"",'II_Program-level standards'!M$13&amp;analysismethod6)</f>
        <v/>
      </c>
      <c r="BU8" s="251" t="str">
        <f>IF(ISNUMBER(FIND(analysismethod6,'II_Program-level standards'!N$13)),"",'II_Program-level standards'!N$13&amp;analysismethod6)</f>
        <v/>
      </c>
      <c r="BV8" s="251" t="str">
        <f>IF(ISNUMBER(FIND(analysismethod6,'II_Program-level standards'!O$13)),"",'II_Program-level standards'!O$13&amp;analysismethod6)</f>
        <v/>
      </c>
      <c r="BW8" s="251" t="str">
        <f>IF(ISNUMBER(FIND(analysismethod6,'II_Program-level standards'!P$13)),"",'II_Program-level standards'!P$13&amp;analysismethod6)</f>
        <v/>
      </c>
      <c r="BX8" s="251" t="str">
        <f>IF(ISNUMBER(FIND(analysismethod6,'II_Program-level standards'!Q$13)),"",'II_Program-level standards'!Q$13&amp;analysismethod6)</f>
        <v/>
      </c>
      <c r="BY8" s="251" t="str">
        <f>IF(ISNUMBER(FIND(analysismethod6,'II_Program-level standards'!R$13)),"",'II_Program-level standards'!R$13&amp;analysismethod6)</f>
        <v/>
      </c>
      <c r="BZ8" s="251" t="str">
        <f>IF(ISNUMBER(FIND(analysismethod6,'II_Program-level standards'!S$13)),"",'II_Program-level standards'!S$13&amp;analysismethod6)</f>
        <v/>
      </c>
      <c r="CA8" s="251" t="str">
        <f>IF(ISNUMBER(FIND(analysismethod6,'II_Program-level standards'!T$13)),"",'II_Program-level standards'!T$13&amp;analysismethod6)</f>
        <v/>
      </c>
      <c r="CB8" s="251" t="str">
        <f>IF(ISNUMBER(FIND(analysismethod6,'II_Program-level standards'!U$13)),"",'II_Program-level standards'!U$13&amp;analysismethod6)</f>
        <v/>
      </c>
      <c r="CC8" s="251" t="str">
        <f>IF(ISNUMBER(FIND(analysismethod6,'II_Program-level standards'!V$13)),"",'II_Program-level standards'!V$13&amp;analysismethod6)</f>
        <v/>
      </c>
      <c r="CD8" s="251" t="str">
        <f>IF(ISNUMBER(FIND(analysismethod6,'II_Program-level standards'!W$13)),"",'II_Program-level standards'!W$13&amp;analysismethod6)</f>
        <v/>
      </c>
      <c r="CE8" s="251" t="str">
        <f>IF(ISNUMBER(FIND(analysismethod6,'II_Program-level standards'!X$13)),"",'II_Program-level standards'!X$13&amp;analysismethod6)</f>
        <v/>
      </c>
      <c r="CF8" s="251" t="str">
        <f>IF(ISNUMBER(FIND(analysismethod6,'II_Program-level standards'!Y$13)),"",'II_Program-level standards'!Y$13&amp;analysismethod6)</f>
        <v/>
      </c>
      <c r="CG8" s="251" t="str">
        <f>IF(ISNUMBER(FIND(analysismethod6,'II_Program-level standards'!Z$13)),"",'II_Program-level standards'!Z$13&amp;analysismethod6)</f>
        <v/>
      </c>
      <c r="CH8" s="251" t="str">
        <f>IF(ISNUMBER(FIND(analysismethod6,'II_Program-level standards'!AA$13)),"",'II_Program-level standards'!AA$13&amp;analysismethod6)</f>
        <v/>
      </c>
      <c r="CI8" s="251" t="str">
        <f>IF(ISNUMBER(FIND(analysismethod6,'II_Program-level standards'!AB$13)),"",'II_Program-level standards'!AB$13&amp;analysismethod6)</f>
        <v/>
      </c>
      <c r="CJ8" s="251" t="str">
        <f>IF(ISNUMBER(FIND(analysismethod6,'II_Program-level standards'!AC$13)),"",'II_Program-level standards'!AC$13&amp;analysismethod6)</f>
        <v/>
      </c>
      <c r="CK8" s="251" t="str">
        <f>IF(ISNUMBER(FIND(analysismethod6,'II_Program-level standards'!AD$13)),"",'II_Program-level standards'!AD$13&amp;analysismethod6)</f>
        <v/>
      </c>
      <c r="CL8" s="251" t="str">
        <f>IF(ISNUMBER(FIND(analysismethod6,'II_Program-level standards'!AE$13)),"",'II_Program-level standards'!AE$13&amp;analysismethod6)</f>
        <v/>
      </c>
      <c r="CM8" s="251" t="str">
        <f>IF(ISNUMBER(FIND(analysismethod6,'II_Program-level standards'!AF$13)),"",'II_Program-level standards'!AF$13&amp;analysismethod6)</f>
        <v/>
      </c>
      <c r="CN8" s="251" t="str">
        <f>IF(ISNUMBER(FIND(analysismethod6,'II_Program-level standards'!AG$13)),"",'II_Program-level standards'!AG$13&amp;analysismethod6)</f>
        <v/>
      </c>
      <c r="CO8" s="251" t="str">
        <f>IF(ISNUMBER(FIND(analysismethod6,'II_Program-level standards'!AH$13)),"",'II_Program-level standards'!AH$13&amp;analysismethod6)</f>
        <v/>
      </c>
      <c r="CP8" s="251" t="str">
        <f>IF(ISNUMBER(FIND(analysismethod6,'II_Program-level standards'!AI$13)),"",'II_Program-level standards'!AI$13&amp;analysismethod6)</f>
        <v/>
      </c>
      <c r="CQ8" s="251" t="str">
        <f>IF(ISNUMBER(FIND(analysismethod6,'II_Program-level standards'!AJ$13)),"",'II_Program-level standards'!AJ$13&amp;analysismethod6)</f>
        <v/>
      </c>
      <c r="CR8" s="251" t="str">
        <f>IF(ISNUMBER(FIND(analysismethod6,'II_Program-level standards'!AK$13)),"",'II_Program-level standards'!AK$13&amp;analysismethod6)</f>
        <v/>
      </c>
      <c r="CS8" s="251" t="str">
        <f>IF(ISNUMBER(FIND(analysismethod6,'II_Program-level standards'!AL$13)),"",'II_Program-level standards'!AL$13&amp;analysismethod6)</f>
        <v/>
      </c>
      <c r="CT8" s="251" t="str">
        <f>IF(ISNUMBER(FIND(analysismethod6,'II_Program-level standards'!AM$13)),"",'II_Program-level standards'!AM$13&amp;analysismethod6)</f>
        <v/>
      </c>
      <c r="CU8" s="251" t="str">
        <f>IF(ISNUMBER(FIND(analysismethod6,'II_Program-level standards'!AN$13)),"",'II_Program-level standards'!AN$13&amp;analysismethod6)</f>
        <v/>
      </c>
      <c r="CV8" s="251" t="str">
        <f>IF(ISNUMBER(FIND(analysismethod6,'II_Program-level standards'!AO$13)),"",'II_Program-level standards'!AO$13&amp;analysismethod6)</f>
        <v/>
      </c>
      <c r="CW8" s="251" t="str">
        <f>IF(ISNUMBER(FIND(analysismethod6,'II_Program-level standards'!AP$13)),"",'II_Program-level standards'!AP$13&amp;analysismethod6)</f>
        <v/>
      </c>
      <c r="CX8" s="251" t="str">
        <f>IF(ISNUMBER(FIND(analysismethod6,'II_Program-level standards'!AQ$13)),"",'II_Program-level standards'!AQ$13&amp;analysismethod6)</f>
        <v/>
      </c>
      <c r="CY8" s="251" t="str">
        <f>IF(ISNUMBER(FIND(analysismethod6,'II_Program-level standards'!AR$13)),"",'II_Program-level standards'!AR$13&amp;analysismethod6)</f>
        <v/>
      </c>
      <c r="CZ8" s="251" t="str">
        <f>IF(ISNUMBER(FIND(analysismethod6,'II_Program-level standards'!AS$13)),"",'II_Program-level standards'!AS$13&amp;analysismethod6)</f>
        <v/>
      </c>
      <c r="DA8" s="251" t="str">
        <f>IF(ISNUMBER(FIND(analysismethod6,'II_Program-level standards'!AT$13)),"",'II_Program-level standards'!AT$13&amp;analysismethod6)</f>
        <v/>
      </c>
      <c r="DB8" s="251" t="str">
        <f>IF(ISNUMBER(FIND(analysismethod6,'II_Program-level standards'!AU$13)),"",'II_Program-level standards'!AU$13&amp;analysismethod6)</f>
        <v/>
      </c>
      <c r="DC8" s="251" t="str">
        <f>IF(ISNUMBER(FIND(analysismethod6,'II_Program-level standards'!AV$13)),"",'II_Program-level standards'!AV$13&amp;analysismethod6)</f>
        <v/>
      </c>
      <c r="DD8" s="251" t="str">
        <f>IF(ISNUMBER(FIND(analysismethod6,'II_Program-level standards'!AW$13)),"",'II_Program-level standards'!AW$13&amp;analysismethod6)</f>
        <v/>
      </c>
      <c r="DE8" s="251" t="str">
        <f>IF(ISNUMBER(FIND(analysismethod6,'II_Program-level standards'!AX$13)),"",'II_Program-level standards'!AX$13&amp;analysismethod6)</f>
        <v/>
      </c>
      <c r="DF8" s="251" t="str">
        <f>IF(ISNUMBER(FIND(analysismethod6,'II_Program-level standards'!AY$13)),"",'II_Program-level standards'!AY$13&amp;analysismethod6)</f>
        <v/>
      </c>
      <c r="DG8" s="251" t="str">
        <f>IF(ISNUMBER(FIND(analysismethod6,'II_Program-level standards'!AZ$13)),"",'II_Program-level standards'!AZ$13&amp;analysismethod6)</f>
        <v/>
      </c>
      <c r="DH8" s="251" t="str">
        <f>IF(ISNUMBER(FIND(analysismethod6,'II_Program-level standards'!BA$13)),"",'II_Program-level standards'!BA$13&amp;analysismethod6)</f>
        <v/>
      </c>
      <c r="DI8" s="251" t="str">
        <f>IF(ISNUMBER(FIND(analysismethod6,'II_Program-level standards'!BB$13)),"",'II_Program-level standards'!BB$13&amp;analysismethod6)</f>
        <v/>
      </c>
      <c r="DJ8" s="251" t="str">
        <f>IF(ISNUMBER(FIND(analysismethod6,'II_Program-level standards'!BC$13)),"",'II_Program-level standards'!BC$13&amp;analysismethod6)</f>
        <v/>
      </c>
      <c r="DK8" s="251" t="str">
        <f>IF(ISNUMBER(FIND(analysismethod6,'II_Program-level standards'!BD$13)),"",'II_Program-level standards'!BD$13&amp;analysismethod6)</f>
        <v/>
      </c>
      <c r="DL8" s="251" t="str">
        <f>IF(ISNUMBER(FIND(analysismethod6,'II_Program-level standards'!BE$13)),"",'II_Program-level standards'!BE$13&amp;analysismethod6)</f>
        <v/>
      </c>
      <c r="DM8" s="251" t="str">
        <f>IF(ISNUMBER(FIND(analysismethod6,'II_Program-level standards'!BF$13)),"",'II_Program-level standards'!BF$13&amp;analysismethod6)</f>
        <v/>
      </c>
      <c r="DN8" s="251" t="str">
        <f>IF(ISNUMBER(FIND(analysismethod6,'II_Program-level standards'!BG$13)),"",'II_Program-level standards'!BG$13&amp;analysismethod6)</f>
        <v/>
      </c>
      <c r="DO8" s="251" t="str">
        <f>IF(ISNUMBER(FIND(analysismethod6,'II_Program-level standards'!BH$13)),"",'II_Program-level standards'!BH$13&amp;analysismethod6)</f>
        <v/>
      </c>
      <c r="DP8" s="251" t="str">
        <f>IF(ISNUMBER(FIND(analysismethod6,'II_Program-level standards'!BI$13)),"",'II_Program-level standards'!BI$13&amp;analysismethod6)</f>
        <v/>
      </c>
      <c r="DQ8" s="251" t="str">
        <f>IF(ISNUMBER(FIND(analysismethod6,'II_Program-level standards'!BJ$13)),"",'II_Program-level standards'!BJ$13&amp;analysismethod6)</f>
        <v/>
      </c>
      <c r="DR8" s="251" t="str">
        <f>IF(ISNUMBER(FIND(analysismethod6,'II_Program-level standards'!BK$13)),"",'II_Program-level standards'!BK$13&amp;analysismethod6)</f>
        <v/>
      </c>
      <c r="DS8" s="251" t="str">
        <f>IF(ISNUMBER(FIND(analysismethod6,'II_Program-level standards'!BL$13)),"",'II_Program-level standards'!BL$13&amp;analysismethod6)</f>
        <v/>
      </c>
      <c r="DT8" s="251" t="str">
        <f>IF(ISNUMBER(FIND(analysismethod6,'II_Program-level standards'!BM$13)),"",'II_Program-level standards'!BM$13&amp;analysismethod6)</f>
        <v/>
      </c>
      <c r="DU8" s="251" t="str">
        <f>IF(ISNUMBER(FIND(analysismethod6,'II_Program-level standards'!BN$13)),"",'II_Program-level standards'!BN$13&amp;analysismethod6)</f>
        <v/>
      </c>
      <c r="DV8" s="251" t="str">
        <f>IF(ISNUMBER(FIND(analysismethod6,'II_Program-level standards'!BO$13)),"",'II_Program-level standards'!BO$13&amp;analysismethod6)</f>
        <v/>
      </c>
      <c r="DW8" s="251" t="str">
        <f>IF(ISNUMBER(FIND(analysismethod6,'II_Program-level standards'!BP$13)),"",'II_Program-level standards'!BP$13&amp;analysismethod6)</f>
        <v/>
      </c>
      <c r="DX8" s="251" t="str">
        <f>IF(ISNUMBER(FIND(analysismethod6,'II_Program-level standards'!BQ$13)),"",'II_Program-level standards'!BQ$13&amp;analysismethod6)</f>
        <v/>
      </c>
      <c r="DY8" s="251" t="str">
        <f>IF(ISNUMBER(FIND(analysismethod6,'II_Program-level standards'!BR$13)),"",'II_Program-level standards'!BR$13&amp;analysismethod6)</f>
        <v/>
      </c>
      <c r="DZ8" s="251" t="str">
        <f>IF(ISNUMBER(FIND(analysismethod6,'II_Program-level standards'!BS$13)),"",'II_Program-level standards'!BS$13&amp;analysismethod6)</f>
        <v/>
      </c>
      <c r="EA8" s="251" t="str">
        <f>IF(ISNUMBER(FIND(analysismethod6,'II_Program-level standards'!BT$13)),"",'II_Program-level standards'!BT$13&amp;analysismethod6)</f>
        <v/>
      </c>
      <c r="EB8" s="251" t="str">
        <f>IF(ISNUMBER(FIND(analysismethod6,'II_Program-level standards'!BU$13)),"",'II_Program-level standards'!BU$13&amp;analysismethod6)</f>
        <v/>
      </c>
      <c r="EC8" s="251" t="str">
        <f>IF(ISNUMBER(FIND(analysismethod6,'II_Program-level standards'!BV$13)),"",'II_Program-level standards'!BV$13&amp;analysismethod6)</f>
        <v/>
      </c>
      <c r="ED8" s="251" t="str">
        <f>IF(ISNUMBER(FIND(analysismethod6,'II_Program-level standards'!BW$13)),"",'II_Program-level standards'!BW$13&amp;analysismethod6)</f>
        <v/>
      </c>
      <c r="EE8" s="251" t="str">
        <f>IF(ISNUMBER(FIND(analysismethod6,'II_Program-level standards'!BX$13)),"",'II_Program-level standards'!BX$13&amp;analysismethod6)</f>
        <v/>
      </c>
      <c r="EF8" s="251" t="str">
        <f>IF(ISNUMBER(FIND(analysismethod6,'II_Program-level standards'!BY$13)),"",'II_Program-level standards'!BY$13&amp;analysismethod6)</f>
        <v/>
      </c>
      <c r="EG8" s="251" t="str">
        <f>IF(ISNUMBER(FIND(analysismethod6,'II_Program-level standards'!BZ$13)),"",'II_Program-level standards'!BZ$13&amp;analysismethod6)</f>
        <v/>
      </c>
      <c r="EH8" s="251" t="str">
        <f>IF(ISNUMBER(FIND(analysismethod6,'II_Program-level standards'!CA$13)),"",'II_Program-level standards'!CA$13&amp;analysismethod6)</f>
        <v/>
      </c>
      <c r="EI8" s="251" t="str">
        <f>IF(ISNUMBER(FIND(analysismethod6,'II_Program-level standards'!CB$13)),"",'II_Program-level standards'!CB$13&amp;analysismethod6)</f>
        <v/>
      </c>
      <c r="EJ8" s="251" t="str">
        <f>IF(ISNUMBER(FIND(analysismethod6,'II_Program-level standards'!CC$13)),"",'II_Program-level standards'!CC$13&amp;analysismethod6)</f>
        <v/>
      </c>
      <c r="EK8" s="251" t="str">
        <f>IF(ISNUMBER(FIND(analysismethod6,'II_Program-level standards'!CD$13)),"",'II_Program-level standards'!CD$13&amp;analysismethod6)</f>
        <v/>
      </c>
      <c r="EL8" s="251" t="str">
        <f>IF(ISNUMBER(FIND(analysismethod6,'II_Program-level standards'!CE$13)),"",'II_Program-level standards'!CE$13&amp;analysismethod6)</f>
        <v/>
      </c>
      <c r="EM8" s="251" t="str">
        <f>IF(ISNUMBER(FIND(analysismethod6,'II_Program-level standards'!CF$13)),"",'II_Program-level standards'!CF$13&amp;analysismethod6)</f>
        <v/>
      </c>
      <c r="EN8" s="251" t="str">
        <f>IF(ISNUMBER(FIND(analysismethod6,'II_Program-level standards'!CG$13)),"",'II_Program-level standards'!CG$13&amp;analysismethod6)</f>
        <v/>
      </c>
      <c r="EO8" s="251" t="str">
        <f>IF(ISNUMBER(FIND(analysismethod6,'II_Program-level standards'!CH$13)),"",'II_Program-level standards'!CH$13&amp;analysismethod6)</f>
        <v/>
      </c>
      <c r="EP8" s="251" t="str">
        <f>IF(ISNUMBER(FIND(analysismethod6,'II_Program-level standards'!CI$13)),"",'II_Program-level standards'!CI$13&amp;analysismethod6)</f>
        <v/>
      </c>
      <c r="EQ8" s="251" t="str">
        <f>IF(ISNUMBER(FIND(analysismethod6,'II_Program-level standards'!CJ$13)),"",'II_Program-level standards'!CJ$13&amp;analysismethod6)</f>
        <v/>
      </c>
      <c r="ER8" s="251" t="str">
        <f>IF(ISNUMBER(FIND(analysismethod6,'II_Program-level standards'!CK$13)),"",'II_Program-level standards'!CK$13&amp;analysismethod6)</f>
        <v/>
      </c>
      <c r="ES8" s="251" t="str">
        <f>IF(ISNUMBER(FIND(analysismethod6,'II_Program-level standards'!CL$13)),"",'II_Program-level standards'!CL$13&amp;analysismethod6)</f>
        <v/>
      </c>
      <c r="ET8" s="251" t="str">
        <f>IF(ISNUMBER(FIND(analysismethod6,'II_Program-level standards'!CM$13)),"",'II_Program-level standards'!CM$13&amp;analysismethod6)</f>
        <v/>
      </c>
      <c r="EU8" s="251" t="str">
        <f>IF(ISNUMBER(FIND(analysismethod6,'II_Program-level standards'!CN$13)),"",'II_Program-level standards'!CN$13&amp;analysismethod6)</f>
        <v/>
      </c>
      <c r="EV8" s="251" t="str">
        <f>IF(ISNUMBER(FIND(analysismethod6,'II_Program-level standards'!CO$13)),"",'II_Program-level standards'!CO$13&amp;analysismethod6)</f>
        <v/>
      </c>
      <c r="EW8" s="251" t="str">
        <f>IF(ISNUMBER(FIND(analysismethod6,'II_Program-level standards'!CP$13)),"",'II_Program-level standards'!CP$13&amp;analysismethod6)</f>
        <v/>
      </c>
      <c r="EX8" s="251" t="str">
        <f>IF(ISNUMBER(FIND(analysismethod6,'II_Program-level standards'!CQ$13)),"",'II_Program-level standards'!CQ$13&amp;analysismethod6)</f>
        <v/>
      </c>
      <c r="EY8" s="251" t="str">
        <f>IF(ISNUMBER(FIND(analysismethod6,'II_Program-level standards'!CR$13)),"",'II_Program-level standards'!CR$13&amp;analysismethod6)</f>
        <v/>
      </c>
      <c r="EZ8" s="251" t="str">
        <f>IF(ISNUMBER(FIND(analysismethod6,'II_Program-level standards'!CS$13)),"",'II_Program-level standards'!CS$13&amp;analysismethod6)</f>
        <v/>
      </c>
      <c r="FA8" s="251" t="str">
        <f>IF(ISNUMBER(FIND(analysismethod6,'II_Program-level standards'!CT$13)),"",'II_Program-level standards'!CT$13&amp;analysismethod6)</f>
        <v/>
      </c>
      <c r="FB8" s="251" t="str">
        <f>IF(ISNUMBER(FIND(analysismethod6,'II_Program-level standards'!CU$13)),"",'II_Program-level standards'!CU$13&amp;analysismethod6)</f>
        <v/>
      </c>
      <c r="FC8" s="251" t="str">
        <f>IF(ISNUMBER(FIND(analysismethod6,'II_Program-level standards'!CV$13)),"",'II_Program-level standards'!CV$13&amp;analysismethod6)</f>
        <v/>
      </c>
      <c r="FD8" s="251" t="str">
        <f>IF(ISNUMBER(FIND(analysismethod6,'II_Program-level standards'!CW$13)),"",'II_Program-level standards'!CW$13&amp;analysismethod6)</f>
        <v/>
      </c>
      <c r="FE8" s="251" t="str">
        <f>IF(ISNUMBER(FIND(analysismethod6,'II_Program-level standards'!CX$13)),"",'II_Program-level standards'!CX$13&amp;analysismethod6)</f>
        <v/>
      </c>
      <c r="FF8" s="251" t="str">
        <f>IF(ISNUMBER(FIND(analysismethod6,'II_Program-level standards'!CY$13)),"",'II_Program-level standards'!CY$13&amp;analysismethod6)</f>
        <v/>
      </c>
      <c r="FG8" s="252" t="str">
        <f>IF(ISNUMBER(FIND(analysismethod6,'II_Program-level standards'!CZ$13)),"",'II_Program-level standards'!CZ$13&amp;analysismethod6)</f>
        <v/>
      </c>
    </row>
    <row r="9" spans="1:212" ht="99.75">
      <c r="B9" s="11" t="s">
        <v>728</v>
      </c>
      <c r="C9" s="17"/>
      <c r="D9" s="17"/>
      <c r="E9" s="17"/>
      <c r="F9" s="17"/>
      <c r="G9" s="11"/>
      <c r="I9" s="3" t="s">
        <v>154</v>
      </c>
      <c r="J9" s="32" t="str">
        <f>IF('I_State and program information'!E31="","",'I_State and program information'!E31&amp;"; ")</f>
        <v xml:space="preserve">Santa Clara DMC-ODS; </v>
      </c>
      <c r="K9" s="41" t="str">
        <f>IF(ISNUMBER(FIND(plan7,'I_State and program information'!$E$52)),"",'I_State and program information'!$E$52&amp;plan7)</f>
        <v/>
      </c>
      <c r="L9" s="41" t="str">
        <f>IF(ISNUMBER(FIND(plan7,'I_State and program information'!$E$56)),"",'I_State and program information'!$E$56&amp;plan7)</f>
        <v xml:space="preserve">Santa Clara DMC-ODS; </v>
      </c>
      <c r="M9" s="41" t="str">
        <f>IF(ISNUMBER(FIND(plan7,'I_State and program information'!$E$60)),"",'I_State and program information'!$E$60&amp;plan7)</f>
        <v xml:space="preserve">Santa Clara DMC-ODS; </v>
      </c>
      <c r="N9" s="41" t="str">
        <f>IF(ISNUMBER(FIND(plan7,'I_State and program information'!$E$64)),"",'I_State and program information'!$E$64&amp;plan7)</f>
        <v xml:space="preserve">Santa Clara DMC-ODS; </v>
      </c>
      <c r="O9" s="41" t="str">
        <f>IF(ISNUMBER(FIND(plan7,'I_State and program information'!$E$68)),"",'I_State and program information'!$E$68&amp;plan7)</f>
        <v xml:space="preserve">Santa Clara DMC-ODS; </v>
      </c>
      <c r="P9" s="41" t="str">
        <f>IF(ISNUMBER(FIND(plan7,'I_State and program information'!$E$72)),"",'I_State and program information'!$E$72&amp;plan7)</f>
        <v xml:space="preserve">Santa Clara DMC-ODS; </v>
      </c>
      <c r="Q9" s="41" t="str">
        <f>IF(ISNUMBER(FIND(plan7,'I_State and program information'!$E$76)),"",'I_State and program information'!$E$76&amp;plan7)</f>
        <v xml:space="preserve">Santa Clara DMC-ODS;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141</v>
      </c>
      <c r="V9" s="3" t="s">
        <v>729</v>
      </c>
      <c r="W9" s="18" t="s">
        <v>164</v>
      </c>
      <c r="Y9" s="3" t="s">
        <v>730</v>
      </c>
      <c r="AD9" s="3" t="s">
        <v>731</v>
      </c>
      <c r="AE9" s="78" t="str">
        <f>IF(ISNUMBER(FIND(dsreq7,'III_Plan comp 438.206 All plans'!E$8)),"",'III_Plan comp 438.206 All plans'!E$8&amp;dsreq7)</f>
        <v xml:space="preserve">Does not maintain and monitor a sufficient network of appropriate providers;
Does not demonstrate that its network includes sufficient family planning providers to ensure timely access to covered services;
</v>
      </c>
      <c r="AF9" s="62" t="str">
        <f>IF(ISNUMBER(FIND(dsreq7,'III_Plan comp 438.206 All plans'!F$8)),"",'III_Plan comp 438.206 All plans'!F$8&amp;dsreq7)</f>
        <v xml:space="preserve">Does not maintain and monitor a sufficient network of appropriate providers;
Does not demonstrate that its network includes sufficient family planning providers to ensure timely access to covered services;
</v>
      </c>
      <c r="AG9" s="62" t="str">
        <f>IF(ISNUMBER(FIND(dsreq7,'III_Plan comp 438.206 All plans'!G$8)),"",'III_Plan comp 438.206 All plans'!G$8&amp;dsreq7)</f>
        <v xml:space="preserve">Does not maintain and monitor a sufficient network of appropriate providers;
Does not demonstrate that its network includes sufficient family planning providers to ensure timely access to covered services;
</v>
      </c>
      <c r="AH9" s="62" t="str">
        <f>IF(ISNUMBER(FIND(dsreq7,'III_Plan comp 438.206 All plans'!H$8)),"",'III_Plan comp 438.206 All plans'!H$8&amp;dsreq7)</f>
        <v xml:space="preserve">Does not maintain and monitor a sufficient network of appropriate providers;
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maintain and monitor a sufficient network of appropriate providers;
Does not demonstrate that its network includes sufficient family planning providers to ensure timely access to covered services;
</v>
      </c>
      <c r="AL9" s="62" t="str">
        <f>IF(ISNUMBER(FIND(dsreq7,'III_Plan comp 438.206 All plans'!L$8)),"",'III_Plan comp 438.206 All plans'!L$8&amp;dsreq7)</f>
        <v xml:space="preserve">Does not maintain and monitor a sufficient network of appropriate providers;
Does not demonstrate that its network includes sufficient family planning providers to ensure timely access to covered services;
</v>
      </c>
      <c r="AM9" s="62" t="str">
        <f>IF(ISNUMBER(FIND(dsreq7,'III_Plan comp 438.206 All plans'!M$8)),"",'III_Plan comp 438.206 All plans'!M$8&amp;dsreq7)</f>
        <v xml:space="preserve">Does not maintain and monitor a sufficient network of appropriate providers;
Does not demonstrate that its network includes sufficient family planning providers to ensure timely access to covered services;
</v>
      </c>
      <c r="AN9" s="62" t="str">
        <f>IF(ISNUMBER(FIND(dsreq7,'III_Plan comp 438.206 All plans'!N$8)),"",'III_Plan comp 438.206 All plans'!N$8&amp;dsreq7)</f>
        <v xml:space="preserve">Does not maintain and monitor a sufficient network of appropriate providers;
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7">
      <c r="B10" s="11" t="s">
        <v>732</v>
      </c>
      <c r="C10" s="17"/>
      <c r="D10" s="17"/>
      <c r="E10" s="17"/>
      <c r="F10" s="17"/>
      <c r="G10" s="11"/>
      <c r="I10" s="67" t="s">
        <v>706</v>
      </c>
      <c r="J10" s="32" t="str">
        <f>IF('I_State and program information'!E32="","",'I_State and program information'!E32&amp;"; ")</f>
        <v xml:space="preserve">Santa Cruz DMC-ODS; </v>
      </c>
      <c r="K10" s="41" t="str">
        <f>IF(ISNUMBER(FIND(plan8,'I_State and program information'!$E$52)),"",'I_State and program information'!$E$52&amp;plan8)</f>
        <v/>
      </c>
      <c r="L10" s="41" t="str">
        <f>IF(ISNUMBER(FIND(plan8,'I_State and program information'!$E$56)),"",'I_State and program information'!$E$56&amp;plan8)</f>
        <v xml:space="preserve">Santa Cruz DMC-ODS; </v>
      </c>
      <c r="M10" s="41" t="str">
        <f>IF(ISNUMBER(FIND(plan8,'I_State and program information'!$E$60)),"",'I_State and program information'!$E$60&amp;plan8)</f>
        <v xml:space="preserve">Santa Cruz DMC-ODS; </v>
      </c>
      <c r="N10" s="41" t="str">
        <f>IF(ISNUMBER(FIND(plan8,'I_State and program information'!$E$64)),"",'I_State and program information'!$E$64&amp;plan8)</f>
        <v xml:space="preserve">Santa Cruz DMC-ODS; </v>
      </c>
      <c r="O10" s="41" t="str">
        <f>IF(ISNUMBER(FIND(plan8,'I_State and program information'!$E$68)),"",'I_State and program information'!$E$68&amp;plan8)</f>
        <v xml:space="preserve">Santa Cruz DMC-ODS; </v>
      </c>
      <c r="P10" s="41" t="str">
        <f>IF(ISNUMBER(FIND(plan8,'I_State and program information'!$E$72)),"",'I_State and program information'!$E$72&amp;plan8)</f>
        <v xml:space="preserve">Santa Cruz DMC-ODS; </v>
      </c>
      <c r="Q10" s="41" t="str">
        <f>IF(ISNUMBER(FIND(plan8,'I_State and program information'!$E$76)),"",'I_State and program information'!$E$76&amp;plan8)</f>
        <v xml:space="preserve">Santa Cruz DMC-ODS;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143</v>
      </c>
      <c r="V10" s="3" t="s">
        <v>733</v>
      </c>
      <c r="W10" s="19" t="s">
        <v>706</v>
      </c>
      <c r="Y10" s="3" t="s">
        <v>734</v>
      </c>
      <c r="BK10" s="250" t="str">
        <f>IF('I_State and program information'!$E$79&lt;&gt;"",'I_State and program information'!E79&amp;"; "&amp;CHAR(10)&amp;CHAR(10),"")</f>
        <v xml:space="preserve">Timely Access Data Tool (TADT); 
</v>
      </c>
      <c r="BL10" s="251" t="str">
        <f>IF(ISNUMBER(FIND(analysismethod8,'II_Program-level standards'!E$13)),"",'II_Program-level standards'!E$13&amp;analysismethod8)</f>
        <v xml:space="preserve">Geomapping; 
Network Adequacy Certification Tool (NACT); 
Timely Access Data Tool (TADT); 
</v>
      </c>
      <c r="BM10" s="251" t="str">
        <f>IF(ISNUMBER(FIND(analysismethod8,'II_Program-level standards'!F$13)),"",'II_Program-level standards'!F$13&amp;analysismethod8)</f>
        <v xml:space="preserve">Geomapping; 
Network Adequacy Certification Tool (NACT); 
Timely Access Data Tool (TADT); 
</v>
      </c>
      <c r="BN10" s="251" t="str">
        <f>IF(ISNUMBER(FIND(analysismethod8,'II_Program-level standards'!G$13)),"",'II_Program-level standards'!G$13&amp;analysismethod8)</f>
        <v xml:space="preserve">Network Adequacy Certification Tool (NACT); 
Timely Access Data Tool (TADT); 
</v>
      </c>
      <c r="BO10" s="251" t="str">
        <f>IF(ISNUMBER(FIND(analysismethod8,'II_Program-level standards'!H$13)),"",'II_Program-level standards'!H$13&amp;analysismethod8)</f>
        <v xml:space="preserve">Network Adequacy Certification Tool (NACT); 
Timely Access Data Tool (TADT); 
</v>
      </c>
      <c r="BP10" s="251" t="str">
        <f>IF(ISNUMBER(FIND(analysismethod8,'II_Program-level standards'!I$13)),"",'II_Program-level standards'!I$13&amp;analysismethod8)</f>
        <v xml:space="preserve">Network Adequacy Certification Tool (NACT); 
Timely Access Data Tool (TADT); 
</v>
      </c>
      <c r="BQ10" s="251" t="str">
        <f>IF(ISNUMBER(FIND(analysismethod8,'II_Program-level standards'!J$13)),"",'II_Program-level standards'!J$13&amp;analysismethod8)</f>
        <v xml:space="preserve">Network Adequacy Certification Tool (NACT); 
Timely Access Data Tool (TADT); 
</v>
      </c>
      <c r="BR10" s="251" t="str">
        <f>IF(ISNUMBER(FIND(analysismethod8,'II_Program-level standards'!K$13)),"",'II_Program-level standards'!K$13&amp;analysismethod8)</f>
        <v/>
      </c>
      <c r="BS10" s="251" t="str">
        <f>IF(ISNUMBER(FIND(analysismethod8,'II_Program-level standards'!L$13)),"",'II_Program-level standards'!L$13&amp;analysismethod8)</f>
        <v/>
      </c>
      <c r="BT10" s="251" t="str">
        <f>IF(ISNUMBER(FIND(analysismethod8,'II_Program-level standards'!M$13)),"",'II_Program-level standards'!M$13&amp;analysismethod8)</f>
        <v/>
      </c>
      <c r="BU10" s="251" t="str">
        <f>IF(ISNUMBER(FIND(analysismethod8,'II_Program-level standards'!N$13)),"",'II_Program-level standards'!N$13&amp;analysismethod8)</f>
        <v/>
      </c>
      <c r="BV10" s="251" t="str">
        <f>IF(ISNUMBER(FIND(analysismethod8,'II_Program-level standards'!O$13)),"",'II_Program-level standards'!O$13&amp;analysismethod8)</f>
        <v xml:space="preserve">Language Capabilities: Contract
IHCP: Contract/Good-faith effort to contract; 
Timely Access Data Tool (TADT); 
</v>
      </c>
      <c r="BW10" s="251" t="str">
        <f>IF(ISNUMBER(FIND(analysismethod8,'II_Program-level standards'!P$13)),"",'II_Program-level standards'!P$13&amp;analysismethod8)</f>
        <v xml:space="preserve">Language Capabilities: Contract
IHCP: Contract/Good-faith effort to contract; 
Timely Access Data Tool (TADT); 
</v>
      </c>
      <c r="BX10" s="251" t="str">
        <f>IF(ISNUMBER(FIND(analysismethod8,'II_Program-level standards'!Q$13)),"",'II_Program-level standards'!Q$13&amp;analysismethod8)</f>
        <v xml:space="preserve">Timely Access Data Tool (TADT); 
</v>
      </c>
      <c r="BY10" s="251" t="str">
        <f>IF(ISNUMBER(FIND(analysismethod8,'II_Program-level standards'!R$13)),"",'II_Program-level standards'!R$13&amp;analysismethod8)</f>
        <v xml:space="preserve">Timely Access Data Tool (TADT); 
</v>
      </c>
      <c r="BZ10" s="251" t="str">
        <f>IF(ISNUMBER(FIND(analysismethod8,'II_Program-level standards'!S$13)),"",'II_Program-level standards'!S$13&amp;analysismethod8)</f>
        <v xml:space="preserve">Timely Access Data Tool (TADT); 
</v>
      </c>
      <c r="CA10" s="251" t="str">
        <f>IF(ISNUMBER(FIND(analysismethod8,'II_Program-level standards'!T$13)),"",'II_Program-level standards'!T$13&amp;analysismethod8)</f>
        <v xml:space="preserve">Timely Access Data Tool (TADT); 
</v>
      </c>
      <c r="CB10" s="251" t="str">
        <f>IF(ISNUMBER(FIND(analysismethod8,'II_Program-level standards'!U$13)),"",'II_Program-level standards'!U$13&amp;analysismethod8)</f>
        <v xml:space="preserve">Timely Access Data Tool (TADT); 
</v>
      </c>
      <c r="CC10" s="251" t="str">
        <f>IF(ISNUMBER(FIND(analysismethod8,'II_Program-level standards'!V$13)),"",'II_Program-level standards'!V$13&amp;analysismethod8)</f>
        <v xml:space="preserve">Timely Access Data Tool (TADT); 
</v>
      </c>
      <c r="CD10" s="251" t="str">
        <f>IF(ISNUMBER(FIND(analysismethod8,'II_Program-level standards'!W$13)),"",'II_Program-level standards'!W$13&amp;analysismethod8)</f>
        <v xml:space="preserve">Timely Access Data Tool (TADT); 
</v>
      </c>
      <c r="CE10" s="251" t="str">
        <f>IF(ISNUMBER(FIND(analysismethod8,'II_Program-level standards'!X$13)),"",'II_Program-level standards'!X$13&amp;analysismethod8)</f>
        <v xml:space="preserve">Timely Access Data Tool (TADT); 
</v>
      </c>
      <c r="CF10" s="251" t="str">
        <f>IF(ISNUMBER(FIND(analysismethod8,'II_Program-level standards'!Y$13)),"",'II_Program-level standards'!Y$13&amp;analysismethod8)</f>
        <v xml:space="preserve">Timely Access Data Tool (TADT); 
</v>
      </c>
      <c r="CG10" s="251" t="str">
        <f>IF(ISNUMBER(FIND(analysismethod8,'II_Program-level standards'!Z$13)),"",'II_Program-level standards'!Z$13&amp;analysismethod8)</f>
        <v xml:space="preserve">Timely Access Data Tool (TADT); 
</v>
      </c>
      <c r="CH10" s="251" t="str">
        <f>IF(ISNUMBER(FIND(analysismethod8,'II_Program-level standards'!AA$13)),"",'II_Program-level standards'!AA$13&amp;analysismethod8)</f>
        <v xml:space="preserve">Timely Access Data Tool (TADT); 
</v>
      </c>
      <c r="CI10" s="251" t="str">
        <f>IF(ISNUMBER(FIND(analysismethod8,'II_Program-level standards'!AB$13)),"",'II_Program-level standards'!AB$13&amp;analysismethod8)</f>
        <v xml:space="preserve">Timely Access Data Tool (TADT); 
</v>
      </c>
      <c r="CJ10" s="251" t="str">
        <f>IF(ISNUMBER(FIND(analysismethod8,'II_Program-level standards'!AC$13)),"",'II_Program-level standards'!AC$13&amp;analysismethod8)</f>
        <v xml:space="preserve">Timely Access Data Tool (TADT); 
</v>
      </c>
      <c r="CK10" s="251" t="str">
        <f>IF(ISNUMBER(FIND(analysismethod8,'II_Program-level standards'!AD$13)),"",'II_Program-level standards'!AD$13&amp;analysismethod8)</f>
        <v xml:space="preserve">Timely Access Data Tool (TADT); 
</v>
      </c>
      <c r="CL10" s="251" t="str">
        <f>IF(ISNUMBER(FIND(analysismethod8,'II_Program-level standards'!AE$13)),"",'II_Program-level standards'!AE$13&amp;analysismethod8)</f>
        <v xml:space="preserve">Timely Access Data Tool (TADT); 
</v>
      </c>
      <c r="CM10" s="251" t="str">
        <f>IF(ISNUMBER(FIND(analysismethod8,'II_Program-level standards'!AF$13)),"",'II_Program-level standards'!AF$13&amp;analysismethod8)</f>
        <v xml:space="preserve">Timely Access Data Tool (TADT); 
</v>
      </c>
      <c r="CN10" s="251" t="str">
        <f>IF(ISNUMBER(FIND(analysismethod8,'II_Program-level standards'!AG$13)),"",'II_Program-level standards'!AG$13&amp;analysismethod8)</f>
        <v xml:space="preserve">Timely Access Data Tool (TADT); 
</v>
      </c>
      <c r="CO10" s="251" t="str">
        <f>IF(ISNUMBER(FIND(analysismethod8,'II_Program-level standards'!AH$13)),"",'II_Program-level standards'!AH$13&amp;analysismethod8)</f>
        <v xml:space="preserve">Timely Access Data Tool (TADT); 
</v>
      </c>
      <c r="CP10" s="251" t="str">
        <f>IF(ISNUMBER(FIND(analysismethod8,'II_Program-level standards'!AI$13)),"",'II_Program-level standards'!AI$13&amp;analysismethod8)</f>
        <v xml:space="preserve">Timely Access Data Tool (TADT); 
</v>
      </c>
      <c r="CQ10" s="251" t="str">
        <f>IF(ISNUMBER(FIND(analysismethod8,'II_Program-level standards'!AJ$13)),"",'II_Program-level standards'!AJ$13&amp;analysismethod8)</f>
        <v xml:space="preserve">Timely Access Data Tool (TADT); 
</v>
      </c>
      <c r="CR10" s="251" t="str">
        <f>IF(ISNUMBER(FIND(analysismethod8,'II_Program-level standards'!AK$13)),"",'II_Program-level standards'!AK$13&amp;analysismethod8)</f>
        <v xml:space="preserve">Timely Access Data Tool (TADT); 
</v>
      </c>
      <c r="CS10" s="251" t="str">
        <f>IF(ISNUMBER(FIND(analysismethod8,'II_Program-level standards'!AL$13)),"",'II_Program-level standards'!AL$13&amp;analysismethod8)</f>
        <v xml:space="preserve">Timely Access Data Tool (TADT); 
</v>
      </c>
      <c r="CT10" s="251" t="str">
        <f>IF(ISNUMBER(FIND(analysismethod8,'II_Program-level standards'!AM$13)),"",'II_Program-level standards'!AM$13&amp;analysismethod8)</f>
        <v xml:space="preserve">Timely Access Data Tool (TADT); 
</v>
      </c>
      <c r="CU10" s="251" t="str">
        <f>IF(ISNUMBER(FIND(analysismethod8,'II_Program-level standards'!AN$13)),"",'II_Program-level standards'!AN$13&amp;analysismethod8)</f>
        <v xml:space="preserve">Timely Access Data Tool (TADT); 
</v>
      </c>
      <c r="CV10" s="251" t="str">
        <f>IF(ISNUMBER(FIND(analysismethod8,'II_Program-level standards'!AO$13)),"",'II_Program-level standards'!AO$13&amp;analysismethod8)</f>
        <v xml:space="preserve">Timely Access Data Tool (TADT); 
</v>
      </c>
      <c r="CW10" s="251" t="str">
        <f>IF(ISNUMBER(FIND(analysismethod8,'II_Program-level standards'!AP$13)),"",'II_Program-level standards'!AP$13&amp;analysismethod8)</f>
        <v xml:space="preserve">Timely Access Data Tool (TADT); 
</v>
      </c>
      <c r="CX10" s="251" t="str">
        <f>IF(ISNUMBER(FIND(analysismethod8,'II_Program-level standards'!AQ$13)),"",'II_Program-level standards'!AQ$13&amp;analysismethod8)</f>
        <v xml:space="preserve">Timely Access Data Tool (TADT); 
</v>
      </c>
      <c r="CY10" s="251" t="str">
        <f>IF(ISNUMBER(FIND(analysismethod8,'II_Program-level standards'!AR$13)),"",'II_Program-level standards'!AR$13&amp;analysismethod8)</f>
        <v xml:space="preserve">Timely Access Data Tool (TADT); 
</v>
      </c>
      <c r="CZ10" s="251" t="str">
        <f>IF(ISNUMBER(FIND(analysismethod8,'II_Program-level standards'!AS$13)),"",'II_Program-level standards'!AS$13&amp;analysismethod8)</f>
        <v xml:space="preserve">Timely Access Data Tool (TADT); 
</v>
      </c>
      <c r="DA10" s="251" t="str">
        <f>IF(ISNUMBER(FIND(analysismethod8,'II_Program-level standards'!AT$13)),"",'II_Program-level standards'!AT$13&amp;analysismethod8)</f>
        <v xml:space="preserve">Timely Access Data Tool (TADT); 
</v>
      </c>
      <c r="DB10" s="251" t="str">
        <f>IF(ISNUMBER(FIND(analysismethod8,'II_Program-level standards'!AU$13)),"",'II_Program-level standards'!AU$13&amp;analysismethod8)</f>
        <v xml:space="preserve">Timely Access Data Tool (TADT); 
</v>
      </c>
      <c r="DC10" s="251" t="str">
        <f>IF(ISNUMBER(FIND(analysismethod8,'II_Program-level standards'!AV$13)),"",'II_Program-level standards'!AV$13&amp;analysismethod8)</f>
        <v xml:space="preserve">Timely Access Data Tool (TADT); 
</v>
      </c>
      <c r="DD10" s="251" t="str">
        <f>IF(ISNUMBER(FIND(analysismethod8,'II_Program-level standards'!AW$13)),"",'II_Program-level standards'!AW$13&amp;analysismethod8)</f>
        <v xml:space="preserve">Timely Access Data Tool (TADT); 
</v>
      </c>
      <c r="DE10" s="251" t="str">
        <f>IF(ISNUMBER(FIND(analysismethod8,'II_Program-level standards'!AX$13)),"",'II_Program-level standards'!AX$13&amp;analysismethod8)</f>
        <v xml:space="preserve">Timely Access Data Tool (TADT); 
</v>
      </c>
      <c r="DF10" s="251" t="str">
        <f>IF(ISNUMBER(FIND(analysismethod8,'II_Program-level standards'!AY$13)),"",'II_Program-level standards'!AY$13&amp;analysismethod8)</f>
        <v xml:space="preserve">Timely Access Data Tool (TADT); 
</v>
      </c>
      <c r="DG10" s="251" t="str">
        <f>IF(ISNUMBER(FIND(analysismethod8,'II_Program-level standards'!AZ$13)),"",'II_Program-level standards'!AZ$13&amp;analysismethod8)</f>
        <v xml:space="preserve">Timely Access Data Tool (TADT); 
</v>
      </c>
      <c r="DH10" s="251" t="str">
        <f>IF(ISNUMBER(FIND(analysismethod8,'II_Program-level standards'!BA$13)),"",'II_Program-level standards'!BA$13&amp;analysismethod8)</f>
        <v xml:space="preserve">Timely Access Data Tool (TADT); 
</v>
      </c>
      <c r="DI10" s="251" t="str">
        <f>IF(ISNUMBER(FIND(analysismethod8,'II_Program-level standards'!BB$13)),"",'II_Program-level standards'!BB$13&amp;analysismethod8)</f>
        <v xml:space="preserve">Timely Access Data Tool (TADT); 
</v>
      </c>
      <c r="DJ10" s="251" t="str">
        <f>IF(ISNUMBER(FIND(analysismethod8,'II_Program-level standards'!BC$13)),"",'II_Program-level standards'!BC$13&amp;analysismethod8)</f>
        <v xml:space="preserve">Timely Access Data Tool (TADT); 
</v>
      </c>
      <c r="DK10" s="251" t="str">
        <f>IF(ISNUMBER(FIND(analysismethod8,'II_Program-level standards'!BD$13)),"",'II_Program-level standards'!BD$13&amp;analysismethod8)</f>
        <v xml:space="preserve">Timely Access Data Tool (TADT); 
</v>
      </c>
      <c r="DL10" s="251" t="str">
        <f>IF(ISNUMBER(FIND(analysismethod8,'II_Program-level standards'!BE$13)),"",'II_Program-level standards'!BE$13&amp;analysismethod8)</f>
        <v xml:space="preserve">Timely Access Data Tool (TADT); 
</v>
      </c>
      <c r="DM10" s="251" t="str">
        <f>IF(ISNUMBER(FIND(analysismethod8,'II_Program-level standards'!BF$13)),"",'II_Program-level standards'!BF$13&amp;analysismethod8)</f>
        <v xml:space="preserve">Timely Access Data Tool (TADT); 
</v>
      </c>
      <c r="DN10" s="251" t="str">
        <f>IF(ISNUMBER(FIND(analysismethod8,'II_Program-level standards'!BG$13)),"",'II_Program-level standards'!BG$13&amp;analysismethod8)</f>
        <v xml:space="preserve">Timely Access Data Tool (TADT); 
</v>
      </c>
      <c r="DO10" s="251" t="str">
        <f>IF(ISNUMBER(FIND(analysismethod8,'II_Program-level standards'!BH$13)),"",'II_Program-level standards'!BH$13&amp;analysismethod8)</f>
        <v xml:space="preserve">Timely Access Data Tool (TADT); 
</v>
      </c>
      <c r="DP10" s="251" t="str">
        <f>IF(ISNUMBER(FIND(analysismethod8,'II_Program-level standards'!BI$13)),"",'II_Program-level standards'!BI$13&amp;analysismethod8)</f>
        <v xml:space="preserve">Timely Access Data Tool (TADT); 
</v>
      </c>
      <c r="DQ10" s="251" t="str">
        <f>IF(ISNUMBER(FIND(analysismethod8,'II_Program-level standards'!BJ$13)),"",'II_Program-level standards'!BJ$13&amp;analysismethod8)</f>
        <v xml:space="preserve">Timely Access Data Tool (TADT); 
</v>
      </c>
      <c r="DR10" s="251" t="str">
        <f>IF(ISNUMBER(FIND(analysismethod8,'II_Program-level standards'!BK$13)),"",'II_Program-level standards'!BK$13&amp;analysismethod8)</f>
        <v xml:space="preserve">Timely Access Data Tool (TADT); 
</v>
      </c>
      <c r="DS10" s="251" t="str">
        <f>IF(ISNUMBER(FIND(analysismethod8,'II_Program-level standards'!BL$13)),"",'II_Program-level standards'!BL$13&amp;analysismethod8)</f>
        <v xml:space="preserve">Timely Access Data Tool (TADT); 
</v>
      </c>
      <c r="DT10" s="251" t="str">
        <f>IF(ISNUMBER(FIND(analysismethod8,'II_Program-level standards'!BM$13)),"",'II_Program-level standards'!BM$13&amp;analysismethod8)</f>
        <v xml:space="preserve">Timely Access Data Tool (TADT); 
</v>
      </c>
      <c r="DU10" s="251" t="str">
        <f>IF(ISNUMBER(FIND(analysismethod8,'II_Program-level standards'!BN$13)),"",'II_Program-level standards'!BN$13&amp;analysismethod8)</f>
        <v xml:space="preserve">Timely Access Data Tool (TADT); 
</v>
      </c>
      <c r="DV10" s="251" t="str">
        <f>IF(ISNUMBER(FIND(analysismethod8,'II_Program-level standards'!BO$13)),"",'II_Program-level standards'!BO$13&amp;analysismethod8)</f>
        <v xml:space="preserve">Timely Access Data Tool (TADT); 
</v>
      </c>
      <c r="DW10" s="251" t="str">
        <f>IF(ISNUMBER(FIND(analysismethod8,'II_Program-level standards'!BP$13)),"",'II_Program-level standards'!BP$13&amp;analysismethod8)</f>
        <v xml:space="preserve">Timely Access Data Tool (TADT); 
</v>
      </c>
      <c r="DX10" s="251" t="str">
        <f>IF(ISNUMBER(FIND(analysismethod8,'II_Program-level standards'!BQ$13)),"",'II_Program-level standards'!BQ$13&amp;analysismethod8)</f>
        <v xml:space="preserve">Timely Access Data Tool (TADT); 
</v>
      </c>
      <c r="DY10" s="251" t="str">
        <f>IF(ISNUMBER(FIND(analysismethod8,'II_Program-level standards'!BR$13)),"",'II_Program-level standards'!BR$13&amp;analysismethod8)</f>
        <v xml:space="preserve">Timely Access Data Tool (TADT); 
</v>
      </c>
      <c r="DZ10" s="251" t="str">
        <f>IF(ISNUMBER(FIND(analysismethod8,'II_Program-level standards'!BS$13)),"",'II_Program-level standards'!BS$13&amp;analysismethod8)</f>
        <v xml:space="preserve">Timely Access Data Tool (TADT); 
</v>
      </c>
      <c r="EA10" s="251" t="str">
        <f>IF(ISNUMBER(FIND(analysismethod8,'II_Program-level standards'!BT$13)),"",'II_Program-level standards'!BT$13&amp;analysismethod8)</f>
        <v xml:space="preserve">Timely Access Data Tool (TADT); 
</v>
      </c>
      <c r="EB10" s="251" t="str">
        <f>IF(ISNUMBER(FIND(analysismethod8,'II_Program-level standards'!BU$13)),"",'II_Program-level standards'!BU$13&amp;analysismethod8)</f>
        <v xml:space="preserve">Timely Access Data Tool (TADT); 
</v>
      </c>
      <c r="EC10" s="251" t="str">
        <f>IF(ISNUMBER(FIND(analysismethod8,'II_Program-level standards'!BV$13)),"",'II_Program-level standards'!BV$13&amp;analysismethod8)</f>
        <v xml:space="preserve">Timely Access Data Tool (TADT); 
</v>
      </c>
      <c r="ED10" s="251" t="str">
        <f>IF(ISNUMBER(FIND(analysismethod8,'II_Program-level standards'!BW$13)),"",'II_Program-level standards'!BW$13&amp;analysismethod8)</f>
        <v xml:space="preserve">Timely Access Data Tool (TADT); 
</v>
      </c>
      <c r="EE10" s="251" t="str">
        <f>IF(ISNUMBER(FIND(analysismethod8,'II_Program-level standards'!BX$13)),"",'II_Program-level standards'!BX$13&amp;analysismethod8)</f>
        <v xml:space="preserve">Timely Access Data Tool (TADT); 
</v>
      </c>
      <c r="EF10" s="251" t="str">
        <f>IF(ISNUMBER(FIND(analysismethod8,'II_Program-level standards'!BY$13)),"",'II_Program-level standards'!BY$13&amp;analysismethod8)</f>
        <v xml:space="preserve">Timely Access Data Tool (TADT); 
</v>
      </c>
      <c r="EG10" s="251" t="str">
        <f>IF(ISNUMBER(FIND(analysismethod8,'II_Program-level standards'!BZ$13)),"",'II_Program-level standards'!BZ$13&amp;analysismethod8)</f>
        <v xml:space="preserve">Timely Access Data Tool (TADT); 
</v>
      </c>
      <c r="EH10" s="251" t="str">
        <f>IF(ISNUMBER(FIND(analysismethod8,'II_Program-level standards'!CA$13)),"",'II_Program-level standards'!CA$13&amp;analysismethod8)</f>
        <v xml:space="preserve">Timely Access Data Tool (TADT); 
</v>
      </c>
      <c r="EI10" s="251" t="str">
        <f>IF(ISNUMBER(FIND(analysismethod8,'II_Program-level standards'!CB$13)),"",'II_Program-level standards'!CB$13&amp;analysismethod8)</f>
        <v xml:space="preserve">Timely Access Data Tool (TADT); 
</v>
      </c>
      <c r="EJ10" s="251" t="str">
        <f>IF(ISNUMBER(FIND(analysismethod8,'II_Program-level standards'!CC$13)),"",'II_Program-level standards'!CC$13&amp;analysismethod8)</f>
        <v xml:space="preserve">Timely Access Data Tool (TADT); 
</v>
      </c>
      <c r="EK10" s="251" t="str">
        <f>IF(ISNUMBER(FIND(analysismethod8,'II_Program-level standards'!CD$13)),"",'II_Program-level standards'!CD$13&amp;analysismethod8)</f>
        <v xml:space="preserve">Timely Access Data Tool (TADT); 
</v>
      </c>
      <c r="EL10" s="251" t="str">
        <f>IF(ISNUMBER(FIND(analysismethod8,'II_Program-level standards'!CE$13)),"",'II_Program-level standards'!CE$13&amp;analysismethod8)</f>
        <v xml:space="preserve">Timely Access Data Tool (TADT); 
</v>
      </c>
      <c r="EM10" s="251" t="str">
        <f>IF(ISNUMBER(FIND(analysismethod8,'II_Program-level standards'!CF$13)),"",'II_Program-level standards'!CF$13&amp;analysismethod8)</f>
        <v xml:space="preserve">Timely Access Data Tool (TADT); 
</v>
      </c>
      <c r="EN10" s="251" t="str">
        <f>IF(ISNUMBER(FIND(analysismethod8,'II_Program-level standards'!CG$13)),"",'II_Program-level standards'!CG$13&amp;analysismethod8)</f>
        <v xml:space="preserve">Timely Access Data Tool (TADT); 
</v>
      </c>
      <c r="EO10" s="251" t="str">
        <f>IF(ISNUMBER(FIND(analysismethod8,'II_Program-level standards'!CH$13)),"",'II_Program-level standards'!CH$13&amp;analysismethod8)</f>
        <v xml:space="preserve">Timely Access Data Tool (TADT); 
</v>
      </c>
      <c r="EP10" s="251" t="str">
        <f>IF(ISNUMBER(FIND(analysismethod8,'II_Program-level standards'!CI$13)),"",'II_Program-level standards'!CI$13&amp;analysismethod8)</f>
        <v xml:space="preserve">Timely Access Data Tool (TADT); 
</v>
      </c>
      <c r="EQ10" s="251" t="str">
        <f>IF(ISNUMBER(FIND(analysismethod8,'II_Program-level standards'!CJ$13)),"",'II_Program-level standards'!CJ$13&amp;analysismethod8)</f>
        <v xml:space="preserve">Timely Access Data Tool (TADT); 
</v>
      </c>
      <c r="ER10" s="251" t="str">
        <f>IF(ISNUMBER(FIND(analysismethod8,'II_Program-level standards'!CK$13)),"",'II_Program-level standards'!CK$13&amp;analysismethod8)</f>
        <v xml:space="preserve">Timely Access Data Tool (TADT); 
</v>
      </c>
      <c r="ES10" s="251" t="str">
        <f>IF(ISNUMBER(FIND(analysismethod8,'II_Program-level standards'!CL$13)),"",'II_Program-level standards'!CL$13&amp;analysismethod8)</f>
        <v xml:space="preserve">Timely Access Data Tool (TADT); 
</v>
      </c>
      <c r="ET10" s="251" t="str">
        <f>IF(ISNUMBER(FIND(analysismethod8,'II_Program-level standards'!CM$13)),"",'II_Program-level standards'!CM$13&amp;analysismethod8)</f>
        <v xml:space="preserve">Timely Access Data Tool (TADT); 
</v>
      </c>
      <c r="EU10" s="251" t="str">
        <f>IF(ISNUMBER(FIND(analysismethod8,'II_Program-level standards'!CN$13)),"",'II_Program-level standards'!CN$13&amp;analysismethod8)</f>
        <v xml:space="preserve">Timely Access Data Tool (TADT); 
</v>
      </c>
      <c r="EV10" s="251" t="str">
        <f>IF(ISNUMBER(FIND(analysismethod8,'II_Program-level standards'!CO$13)),"",'II_Program-level standards'!CO$13&amp;analysismethod8)</f>
        <v xml:space="preserve">Timely Access Data Tool (TADT); 
</v>
      </c>
      <c r="EW10" s="251" t="str">
        <f>IF(ISNUMBER(FIND(analysismethod8,'II_Program-level standards'!CP$13)),"",'II_Program-level standards'!CP$13&amp;analysismethod8)</f>
        <v xml:space="preserve">Timely Access Data Tool (TADT); 
</v>
      </c>
      <c r="EX10" s="251" t="str">
        <f>IF(ISNUMBER(FIND(analysismethod8,'II_Program-level standards'!CQ$13)),"",'II_Program-level standards'!CQ$13&amp;analysismethod8)</f>
        <v xml:space="preserve">Timely Access Data Tool (TADT); 
</v>
      </c>
      <c r="EY10" s="251" t="str">
        <f>IF(ISNUMBER(FIND(analysismethod8,'II_Program-level standards'!CR$13)),"",'II_Program-level standards'!CR$13&amp;analysismethod8)</f>
        <v xml:space="preserve">Timely Access Data Tool (TADT); 
</v>
      </c>
      <c r="EZ10" s="251" t="str">
        <f>IF(ISNUMBER(FIND(analysismethod8,'II_Program-level standards'!CS$13)),"",'II_Program-level standards'!CS$13&amp;analysismethod8)</f>
        <v xml:space="preserve">Timely Access Data Tool (TADT); 
</v>
      </c>
      <c r="FA10" s="251" t="str">
        <f>IF(ISNUMBER(FIND(analysismethod8,'II_Program-level standards'!CT$13)),"",'II_Program-level standards'!CT$13&amp;analysismethod8)</f>
        <v xml:space="preserve">Timely Access Data Tool (TADT); 
</v>
      </c>
      <c r="FB10" s="251" t="str">
        <f>IF(ISNUMBER(FIND(analysismethod8,'II_Program-level standards'!CU$13)),"",'II_Program-level standards'!CU$13&amp;analysismethod8)</f>
        <v xml:space="preserve">Timely Access Data Tool (TADT); 
</v>
      </c>
      <c r="FC10" s="251" t="str">
        <f>IF(ISNUMBER(FIND(analysismethod8,'II_Program-level standards'!CV$13)),"",'II_Program-level standards'!CV$13&amp;analysismethod8)</f>
        <v xml:space="preserve">Timely Access Data Tool (TADT); 
</v>
      </c>
      <c r="FD10" s="251" t="str">
        <f>IF(ISNUMBER(FIND(analysismethod8,'II_Program-level standards'!CW$13)),"",'II_Program-level standards'!CW$13&amp;analysismethod8)</f>
        <v xml:space="preserve">Timely Access Data Tool (TADT); 
</v>
      </c>
      <c r="FE10" s="251" t="str">
        <f>IF(ISNUMBER(FIND(analysismethod8,'II_Program-level standards'!CX$13)),"",'II_Program-level standards'!CX$13&amp;analysismethod8)</f>
        <v xml:space="preserve">Timely Access Data Tool (TADT); 
</v>
      </c>
      <c r="FF10" s="251" t="str">
        <f>IF(ISNUMBER(FIND(analysismethod8,'II_Program-level standards'!CY$13)),"",'II_Program-level standards'!CY$13&amp;analysismethod8)</f>
        <v xml:space="preserve">Timely Access Data Tool (TADT); 
</v>
      </c>
      <c r="FG10" s="252" t="str">
        <f>IF(ISNUMBER(FIND(analysismethod8,'II_Program-level standards'!CZ$13)),"",'II_Program-level standards'!CZ$13&amp;analysismethod8)</f>
        <v xml:space="preserve">Timely Access Data Tool (TADT); 
</v>
      </c>
    </row>
    <row r="11" spans="1:212">
      <c r="B11" s="11" t="s">
        <v>735</v>
      </c>
      <c r="C11" s="11"/>
      <c r="D11" s="11"/>
      <c r="E11" s="11"/>
      <c r="F11" s="11"/>
      <c r="G11" s="11"/>
      <c r="I11" s="3" t="s">
        <v>736</v>
      </c>
      <c r="J11" s="32" t="str">
        <f>IF('I_State and program information'!E33="","",'I_State and program information'!E33&amp;"; ")</f>
        <v xml:space="preserve">Stanislaus DMC-ODS; </v>
      </c>
      <c r="K11" s="41" t="str">
        <f>IF(ISNUMBER(FIND(plan9,'I_State and program information'!$E$52)),"",'I_State and program information'!$E$52&amp;plan9)</f>
        <v/>
      </c>
      <c r="L11" s="41" t="str">
        <f>IF(ISNUMBER(FIND(plan9,'I_State and program information'!$E$56)),"",'I_State and program information'!$E$56&amp;plan9)</f>
        <v xml:space="preserve">Stanislaus DMC-ODS; </v>
      </c>
      <c r="M11" s="41" t="str">
        <f>IF(ISNUMBER(FIND(plan9,'I_State and program information'!$E$60)),"",'I_State and program information'!$E$60&amp;plan9)</f>
        <v xml:space="preserve">Stanislaus DMC-ODS; </v>
      </c>
      <c r="N11" s="41" t="str">
        <f>IF(ISNUMBER(FIND(plan9,'I_State and program information'!$E$64)),"",'I_State and program information'!$E$64&amp;plan9)</f>
        <v xml:space="preserve">Stanislaus DMC-ODS; </v>
      </c>
      <c r="O11" s="41" t="str">
        <f>IF(ISNUMBER(FIND(plan9,'I_State and program information'!$E$68)),"",'I_State and program information'!$E$68&amp;plan9)</f>
        <v xml:space="preserve">Stanislaus DMC-ODS; </v>
      </c>
      <c r="P11" s="41" t="str">
        <f>IF(ISNUMBER(FIND(plan9,'I_State and program information'!$E$72)),"",'I_State and program information'!$E$72&amp;plan9)</f>
        <v xml:space="preserve">Stanislaus DMC-ODS; </v>
      </c>
      <c r="Q11" s="41" t="str">
        <f>IF(ISNUMBER(FIND(plan9,'I_State and program information'!$E$76)),"",'I_State and program information'!$E$76&amp;plan9)</f>
        <v xml:space="preserve">Stanislaus DMC-ODS;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145</v>
      </c>
      <c r="V11" s="3" t="s">
        <v>303</v>
      </c>
      <c r="Y11" s="4" t="s">
        <v>711</v>
      </c>
      <c r="BK11" s="250" t="str">
        <f>IF('I_State and program information'!$E$85&lt;&gt;"",'I_State and program information'!E85&amp;"; "&amp;CHAR(10)&amp;CHAR(10),"")</f>
        <v xml:space="preserve">Network Adequacy Certification Tool (NACT);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c>
      <c r="BP11" s="251" t="str">
        <f>IF(ISNUMBER(FIND(analysismethod9,'II_Program-level standards'!I$13)),"",'II_Program-level standards'!I$13&amp;analysismethod9)</f>
        <v/>
      </c>
      <c r="BQ11" s="251" t="str">
        <f>IF(ISNUMBER(FIND(analysismethod9,'II_Program-level standards'!J$13)),"",'II_Program-level standards'!J$13&amp;analysismethod9)</f>
        <v/>
      </c>
      <c r="BR11" s="251" t="str">
        <f>IF(ISNUMBER(FIND(analysismethod9,'II_Program-level standards'!K$13)),"",'II_Program-level standards'!K$13&amp;analysismethod9)</f>
        <v xml:space="preserve">Timely Access Data Tool (TADT); 
Network Adequacy Certification Tool (NACT); 
</v>
      </c>
      <c r="BS11" s="251" t="str">
        <f>IF(ISNUMBER(FIND(analysismethod9,'II_Program-level standards'!L$13)),"",'II_Program-level standards'!L$13&amp;analysismethod9)</f>
        <v xml:space="preserve">Timely Access Data Tool (TADT); 
Network Adequacy Certification Tool (NACT); 
</v>
      </c>
      <c r="BT11" s="251" t="str">
        <f>IF(ISNUMBER(FIND(analysismethod9,'II_Program-level standards'!M$13)),"",'II_Program-level standards'!M$13&amp;analysismethod9)</f>
        <v xml:space="preserve">Timely Access Data Tool (TADT); 
Network Adequacy Certification Tool (NACT); 
</v>
      </c>
      <c r="BU11" s="251" t="str">
        <f>IF(ISNUMBER(FIND(analysismethod9,'II_Program-level standards'!N$13)),"",'II_Program-level standards'!N$13&amp;analysismethod9)</f>
        <v xml:space="preserve">Timely Access Data Tool (TADT); 
Network Adequacy Certification Tool (NACT); 
</v>
      </c>
      <c r="BV11" s="251" t="str">
        <f>IF(ISNUMBER(FIND(analysismethod9,'II_Program-level standards'!O$13)),"",'II_Program-level standards'!O$13&amp;analysismethod9)</f>
        <v xml:space="preserve">Language Capabilities: Contract
IHCP: Contract/Good-faith effort to contract; 
Network Adequacy Certification Tool (NACT); 
</v>
      </c>
      <c r="BW11" s="251" t="str">
        <f>IF(ISNUMBER(FIND(analysismethod9,'II_Program-level standards'!P$13)),"",'II_Program-level standards'!P$13&amp;analysismethod9)</f>
        <v xml:space="preserve">Language Capabilities: Contract
IHCP: Contract/Good-faith effort to contract; 
Network Adequacy Certification Tool (NACT); 
</v>
      </c>
      <c r="BX11" s="251" t="str">
        <f>IF(ISNUMBER(FIND(analysismethod9,'II_Program-level standards'!Q$13)),"",'II_Program-level standards'!Q$13&amp;analysismethod9)</f>
        <v xml:space="preserve">Network Adequacy Certification Tool (NACT); 
</v>
      </c>
      <c r="BY11" s="251" t="str">
        <f>IF(ISNUMBER(FIND(analysismethod9,'II_Program-level standards'!R$13)),"",'II_Program-level standards'!R$13&amp;analysismethod9)</f>
        <v xml:space="preserve">Network Adequacy Certification Tool (NACT); 
</v>
      </c>
      <c r="BZ11" s="251" t="str">
        <f>IF(ISNUMBER(FIND(analysismethod9,'II_Program-level standards'!S$13)),"",'II_Program-level standards'!S$13&amp;analysismethod9)</f>
        <v xml:space="preserve">Network Adequacy Certification Tool (NACT); 
</v>
      </c>
      <c r="CA11" s="251" t="str">
        <f>IF(ISNUMBER(FIND(analysismethod9,'II_Program-level standards'!T$13)),"",'II_Program-level standards'!T$13&amp;analysismethod9)</f>
        <v xml:space="preserve">Network Adequacy Certification Tool (NACT); 
</v>
      </c>
      <c r="CB11" s="251" t="str">
        <f>IF(ISNUMBER(FIND(analysismethod9,'II_Program-level standards'!U$13)),"",'II_Program-level standards'!U$13&amp;analysismethod9)</f>
        <v xml:space="preserve">Network Adequacy Certification Tool (NACT); 
</v>
      </c>
      <c r="CC11" s="251" t="str">
        <f>IF(ISNUMBER(FIND(analysismethod9,'II_Program-level standards'!V$13)),"",'II_Program-level standards'!V$13&amp;analysismethod9)</f>
        <v xml:space="preserve">Network Adequacy Certification Tool (NACT); 
</v>
      </c>
      <c r="CD11" s="251" t="str">
        <f>IF(ISNUMBER(FIND(analysismethod9,'II_Program-level standards'!W$13)),"",'II_Program-level standards'!W$13&amp;analysismethod9)</f>
        <v xml:space="preserve">Network Adequacy Certification Tool (NACT); 
</v>
      </c>
      <c r="CE11" s="251" t="str">
        <f>IF(ISNUMBER(FIND(analysismethod9,'II_Program-level standards'!X$13)),"",'II_Program-level standards'!X$13&amp;analysismethod9)</f>
        <v xml:space="preserve">Network Adequacy Certification Tool (NACT); 
</v>
      </c>
      <c r="CF11" s="251" t="str">
        <f>IF(ISNUMBER(FIND(analysismethod9,'II_Program-level standards'!Y$13)),"",'II_Program-level standards'!Y$13&amp;analysismethod9)</f>
        <v xml:space="preserve">Network Adequacy Certification Tool (NACT); 
</v>
      </c>
      <c r="CG11" s="251" t="str">
        <f>IF(ISNUMBER(FIND(analysismethod9,'II_Program-level standards'!Z$13)),"",'II_Program-level standards'!Z$13&amp;analysismethod9)</f>
        <v xml:space="preserve">Network Adequacy Certification Tool (NACT); 
</v>
      </c>
      <c r="CH11" s="251" t="str">
        <f>IF(ISNUMBER(FIND(analysismethod9,'II_Program-level standards'!AA$13)),"",'II_Program-level standards'!AA$13&amp;analysismethod9)</f>
        <v xml:space="preserve">Network Adequacy Certification Tool (NACT); 
</v>
      </c>
      <c r="CI11" s="251" t="str">
        <f>IF(ISNUMBER(FIND(analysismethod9,'II_Program-level standards'!AB$13)),"",'II_Program-level standards'!AB$13&amp;analysismethod9)</f>
        <v xml:space="preserve">Network Adequacy Certification Tool (NACT); 
</v>
      </c>
      <c r="CJ11" s="251" t="str">
        <f>IF(ISNUMBER(FIND(analysismethod9,'II_Program-level standards'!AC$13)),"",'II_Program-level standards'!AC$13&amp;analysismethod9)</f>
        <v xml:space="preserve">Network Adequacy Certification Tool (NACT); 
</v>
      </c>
      <c r="CK11" s="251" t="str">
        <f>IF(ISNUMBER(FIND(analysismethod9,'II_Program-level standards'!AD$13)),"",'II_Program-level standards'!AD$13&amp;analysismethod9)</f>
        <v xml:space="preserve">Network Adequacy Certification Tool (NACT); 
</v>
      </c>
      <c r="CL11" s="251" t="str">
        <f>IF(ISNUMBER(FIND(analysismethod9,'II_Program-level standards'!AE$13)),"",'II_Program-level standards'!AE$13&amp;analysismethod9)</f>
        <v xml:space="preserve">Network Adequacy Certification Tool (NACT); 
</v>
      </c>
      <c r="CM11" s="251" t="str">
        <f>IF(ISNUMBER(FIND(analysismethod9,'II_Program-level standards'!AF$13)),"",'II_Program-level standards'!AF$13&amp;analysismethod9)</f>
        <v xml:space="preserve">Network Adequacy Certification Tool (NACT); 
</v>
      </c>
      <c r="CN11" s="251" t="str">
        <f>IF(ISNUMBER(FIND(analysismethod9,'II_Program-level standards'!AG$13)),"",'II_Program-level standards'!AG$13&amp;analysismethod9)</f>
        <v xml:space="preserve">Network Adequacy Certification Tool (NACT); 
</v>
      </c>
      <c r="CO11" s="251" t="str">
        <f>IF(ISNUMBER(FIND(analysismethod9,'II_Program-level standards'!AH$13)),"",'II_Program-level standards'!AH$13&amp;analysismethod9)</f>
        <v xml:space="preserve">Network Adequacy Certification Tool (NACT); 
</v>
      </c>
      <c r="CP11" s="251" t="str">
        <f>IF(ISNUMBER(FIND(analysismethod9,'II_Program-level standards'!AI$13)),"",'II_Program-level standards'!AI$13&amp;analysismethod9)</f>
        <v xml:space="preserve">Network Adequacy Certification Tool (NACT); 
</v>
      </c>
      <c r="CQ11" s="251" t="str">
        <f>IF(ISNUMBER(FIND(analysismethod9,'II_Program-level standards'!AJ$13)),"",'II_Program-level standards'!AJ$13&amp;analysismethod9)</f>
        <v xml:space="preserve">Network Adequacy Certification Tool (NACT); 
</v>
      </c>
      <c r="CR11" s="251" t="str">
        <f>IF(ISNUMBER(FIND(analysismethod9,'II_Program-level standards'!AK$13)),"",'II_Program-level standards'!AK$13&amp;analysismethod9)</f>
        <v xml:space="preserve">Network Adequacy Certification Tool (NACT); 
</v>
      </c>
      <c r="CS11" s="251" t="str">
        <f>IF(ISNUMBER(FIND(analysismethod9,'II_Program-level standards'!AL$13)),"",'II_Program-level standards'!AL$13&amp;analysismethod9)</f>
        <v xml:space="preserve">Network Adequacy Certification Tool (NACT); 
</v>
      </c>
      <c r="CT11" s="251" t="str">
        <f>IF(ISNUMBER(FIND(analysismethod9,'II_Program-level standards'!AM$13)),"",'II_Program-level standards'!AM$13&amp;analysismethod9)</f>
        <v xml:space="preserve">Network Adequacy Certification Tool (NACT); 
</v>
      </c>
      <c r="CU11" s="251" t="str">
        <f>IF(ISNUMBER(FIND(analysismethod9,'II_Program-level standards'!AN$13)),"",'II_Program-level standards'!AN$13&amp;analysismethod9)</f>
        <v xml:space="preserve">Network Adequacy Certification Tool (NACT); 
</v>
      </c>
      <c r="CV11" s="251" t="str">
        <f>IF(ISNUMBER(FIND(analysismethod9,'II_Program-level standards'!AO$13)),"",'II_Program-level standards'!AO$13&amp;analysismethod9)</f>
        <v xml:space="preserve">Network Adequacy Certification Tool (NACT); 
</v>
      </c>
      <c r="CW11" s="251" t="str">
        <f>IF(ISNUMBER(FIND(analysismethod9,'II_Program-level standards'!AP$13)),"",'II_Program-level standards'!AP$13&amp;analysismethod9)</f>
        <v xml:space="preserve">Network Adequacy Certification Tool (NACT); 
</v>
      </c>
      <c r="CX11" s="251" t="str">
        <f>IF(ISNUMBER(FIND(analysismethod9,'II_Program-level standards'!AQ$13)),"",'II_Program-level standards'!AQ$13&amp;analysismethod9)</f>
        <v xml:space="preserve">Network Adequacy Certification Tool (NACT); 
</v>
      </c>
      <c r="CY11" s="251" t="str">
        <f>IF(ISNUMBER(FIND(analysismethod9,'II_Program-level standards'!AR$13)),"",'II_Program-level standards'!AR$13&amp;analysismethod9)</f>
        <v xml:space="preserve">Network Adequacy Certification Tool (NACT); 
</v>
      </c>
      <c r="CZ11" s="251" t="str">
        <f>IF(ISNUMBER(FIND(analysismethod9,'II_Program-level standards'!AS$13)),"",'II_Program-level standards'!AS$13&amp;analysismethod9)</f>
        <v xml:space="preserve">Network Adequacy Certification Tool (NACT); 
</v>
      </c>
      <c r="DA11" s="251" t="str">
        <f>IF(ISNUMBER(FIND(analysismethod9,'II_Program-level standards'!AT$13)),"",'II_Program-level standards'!AT$13&amp;analysismethod9)</f>
        <v xml:space="preserve">Network Adequacy Certification Tool (NACT); 
</v>
      </c>
      <c r="DB11" s="251" t="str">
        <f>IF(ISNUMBER(FIND(analysismethod9,'II_Program-level standards'!AU$13)),"",'II_Program-level standards'!AU$13&amp;analysismethod9)</f>
        <v xml:space="preserve">Network Adequacy Certification Tool (NACT); 
</v>
      </c>
      <c r="DC11" s="251" t="str">
        <f>IF(ISNUMBER(FIND(analysismethod9,'II_Program-level standards'!AV$13)),"",'II_Program-level standards'!AV$13&amp;analysismethod9)</f>
        <v xml:space="preserve">Network Adequacy Certification Tool (NACT); 
</v>
      </c>
      <c r="DD11" s="251" t="str">
        <f>IF(ISNUMBER(FIND(analysismethod9,'II_Program-level standards'!AW$13)),"",'II_Program-level standards'!AW$13&amp;analysismethod9)</f>
        <v xml:space="preserve">Network Adequacy Certification Tool (NACT); 
</v>
      </c>
      <c r="DE11" s="251" t="str">
        <f>IF(ISNUMBER(FIND(analysismethod9,'II_Program-level standards'!AX$13)),"",'II_Program-level standards'!AX$13&amp;analysismethod9)</f>
        <v xml:space="preserve">Network Adequacy Certification Tool (NACT); 
</v>
      </c>
      <c r="DF11" s="251" t="str">
        <f>IF(ISNUMBER(FIND(analysismethod9,'II_Program-level standards'!AY$13)),"",'II_Program-level standards'!AY$13&amp;analysismethod9)</f>
        <v xml:space="preserve">Network Adequacy Certification Tool (NACT); 
</v>
      </c>
      <c r="DG11" s="251" t="str">
        <f>IF(ISNUMBER(FIND(analysismethod9,'II_Program-level standards'!AZ$13)),"",'II_Program-level standards'!AZ$13&amp;analysismethod9)</f>
        <v xml:space="preserve">Network Adequacy Certification Tool (NACT); 
</v>
      </c>
      <c r="DH11" s="251" t="str">
        <f>IF(ISNUMBER(FIND(analysismethod9,'II_Program-level standards'!BA$13)),"",'II_Program-level standards'!BA$13&amp;analysismethod9)</f>
        <v xml:space="preserve">Network Adequacy Certification Tool (NACT); 
</v>
      </c>
      <c r="DI11" s="251" t="str">
        <f>IF(ISNUMBER(FIND(analysismethod9,'II_Program-level standards'!BB$13)),"",'II_Program-level standards'!BB$13&amp;analysismethod9)</f>
        <v xml:space="preserve">Network Adequacy Certification Tool (NACT); 
</v>
      </c>
      <c r="DJ11" s="251" t="str">
        <f>IF(ISNUMBER(FIND(analysismethod9,'II_Program-level standards'!BC$13)),"",'II_Program-level standards'!BC$13&amp;analysismethod9)</f>
        <v xml:space="preserve">Network Adequacy Certification Tool (NACT); 
</v>
      </c>
      <c r="DK11" s="251" t="str">
        <f>IF(ISNUMBER(FIND(analysismethod9,'II_Program-level standards'!BD$13)),"",'II_Program-level standards'!BD$13&amp;analysismethod9)</f>
        <v xml:space="preserve">Network Adequacy Certification Tool (NACT); 
</v>
      </c>
      <c r="DL11" s="251" t="str">
        <f>IF(ISNUMBER(FIND(analysismethod9,'II_Program-level standards'!BE$13)),"",'II_Program-level standards'!BE$13&amp;analysismethod9)</f>
        <v xml:space="preserve">Network Adequacy Certification Tool (NACT); 
</v>
      </c>
      <c r="DM11" s="251" t="str">
        <f>IF(ISNUMBER(FIND(analysismethod9,'II_Program-level standards'!BF$13)),"",'II_Program-level standards'!BF$13&amp;analysismethod9)</f>
        <v xml:space="preserve">Network Adequacy Certification Tool (NACT); 
</v>
      </c>
      <c r="DN11" s="251" t="str">
        <f>IF(ISNUMBER(FIND(analysismethod9,'II_Program-level standards'!BG$13)),"",'II_Program-level standards'!BG$13&amp;analysismethod9)</f>
        <v xml:space="preserve">Network Adequacy Certification Tool (NACT); 
</v>
      </c>
      <c r="DO11" s="251" t="str">
        <f>IF(ISNUMBER(FIND(analysismethod9,'II_Program-level standards'!BH$13)),"",'II_Program-level standards'!BH$13&amp;analysismethod9)</f>
        <v xml:space="preserve">Network Adequacy Certification Tool (NACT); 
</v>
      </c>
      <c r="DP11" s="251" t="str">
        <f>IF(ISNUMBER(FIND(analysismethod9,'II_Program-level standards'!BI$13)),"",'II_Program-level standards'!BI$13&amp;analysismethod9)</f>
        <v xml:space="preserve">Network Adequacy Certification Tool (NACT); 
</v>
      </c>
      <c r="DQ11" s="251" t="str">
        <f>IF(ISNUMBER(FIND(analysismethod9,'II_Program-level standards'!BJ$13)),"",'II_Program-level standards'!BJ$13&amp;analysismethod9)</f>
        <v xml:space="preserve">Network Adequacy Certification Tool (NACT); 
</v>
      </c>
      <c r="DR11" s="251" t="str">
        <f>IF(ISNUMBER(FIND(analysismethod9,'II_Program-level standards'!BK$13)),"",'II_Program-level standards'!BK$13&amp;analysismethod9)</f>
        <v xml:space="preserve">Network Adequacy Certification Tool (NACT); 
</v>
      </c>
      <c r="DS11" s="251" t="str">
        <f>IF(ISNUMBER(FIND(analysismethod9,'II_Program-level standards'!BL$13)),"",'II_Program-level standards'!BL$13&amp;analysismethod9)</f>
        <v xml:space="preserve">Network Adequacy Certification Tool (NACT); 
</v>
      </c>
      <c r="DT11" s="251" t="str">
        <f>IF(ISNUMBER(FIND(analysismethod9,'II_Program-level standards'!BM$13)),"",'II_Program-level standards'!BM$13&amp;analysismethod9)</f>
        <v xml:space="preserve">Network Adequacy Certification Tool (NACT); 
</v>
      </c>
      <c r="DU11" s="251" t="str">
        <f>IF(ISNUMBER(FIND(analysismethod9,'II_Program-level standards'!BN$13)),"",'II_Program-level standards'!BN$13&amp;analysismethod9)</f>
        <v xml:space="preserve">Network Adequacy Certification Tool (NACT); 
</v>
      </c>
      <c r="DV11" s="251" t="str">
        <f>IF(ISNUMBER(FIND(analysismethod9,'II_Program-level standards'!BO$13)),"",'II_Program-level standards'!BO$13&amp;analysismethod9)</f>
        <v xml:space="preserve">Network Adequacy Certification Tool (NACT); 
</v>
      </c>
      <c r="DW11" s="251" t="str">
        <f>IF(ISNUMBER(FIND(analysismethod9,'II_Program-level standards'!BP$13)),"",'II_Program-level standards'!BP$13&amp;analysismethod9)</f>
        <v xml:space="preserve">Network Adequacy Certification Tool (NACT); 
</v>
      </c>
      <c r="DX11" s="251" t="str">
        <f>IF(ISNUMBER(FIND(analysismethod9,'II_Program-level standards'!BQ$13)),"",'II_Program-level standards'!BQ$13&amp;analysismethod9)</f>
        <v xml:space="preserve">Network Adequacy Certification Tool (NACT); 
</v>
      </c>
      <c r="DY11" s="251" t="str">
        <f>IF(ISNUMBER(FIND(analysismethod9,'II_Program-level standards'!BR$13)),"",'II_Program-level standards'!BR$13&amp;analysismethod9)</f>
        <v xml:space="preserve">Network Adequacy Certification Tool (NACT); 
</v>
      </c>
      <c r="DZ11" s="251" t="str">
        <f>IF(ISNUMBER(FIND(analysismethod9,'II_Program-level standards'!BS$13)),"",'II_Program-level standards'!BS$13&amp;analysismethod9)</f>
        <v xml:space="preserve">Network Adequacy Certification Tool (NACT); 
</v>
      </c>
      <c r="EA11" s="251" t="str">
        <f>IF(ISNUMBER(FIND(analysismethod9,'II_Program-level standards'!BT$13)),"",'II_Program-level standards'!BT$13&amp;analysismethod9)</f>
        <v xml:space="preserve">Network Adequacy Certification Tool (NACT); 
</v>
      </c>
      <c r="EB11" s="251" t="str">
        <f>IF(ISNUMBER(FIND(analysismethod9,'II_Program-level standards'!BU$13)),"",'II_Program-level standards'!BU$13&amp;analysismethod9)</f>
        <v xml:space="preserve">Network Adequacy Certification Tool (NACT); 
</v>
      </c>
      <c r="EC11" s="251" t="str">
        <f>IF(ISNUMBER(FIND(analysismethod9,'II_Program-level standards'!BV$13)),"",'II_Program-level standards'!BV$13&amp;analysismethod9)</f>
        <v xml:space="preserve">Network Adequacy Certification Tool (NACT); 
</v>
      </c>
      <c r="ED11" s="251" t="str">
        <f>IF(ISNUMBER(FIND(analysismethod9,'II_Program-level standards'!BW$13)),"",'II_Program-level standards'!BW$13&amp;analysismethod9)</f>
        <v xml:space="preserve">Network Adequacy Certification Tool (NACT); 
</v>
      </c>
      <c r="EE11" s="251" t="str">
        <f>IF(ISNUMBER(FIND(analysismethod9,'II_Program-level standards'!BX$13)),"",'II_Program-level standards'!BX$13&amp;analysismethod9)</f>
        <v xml:space="preserve">Network Adequacy Certification Tool (NACT); 
</v>
      </c>
      <c r="EF11" s="251" t="str">
        <f>IF(ISNUMBER(FIND(analysismethod9,'II_Program-level standards'!BY$13)),"",'II_Program-level standards'!BY$13&amp;analysismethod9)</f>
        <v xml:space="preserve">Network Adequacy Certification Tool (NACT); 
</v>
      </c>
      <c r="EG11" s="251" t="str">
        <f>IF(ISNUMBER(FIND(analysismethod9,'II_Program-level standards'!BZ$13)),"",'II_Program-level standards'!BZ$13&amp;analysismethod9)</f>
        <v xml:space="preserve">Network Adequacy Certification Tool (NACT); 
</v>
      </c>
      <c r="EH11" s="251" t="str">
        <f>IF(ISNUMBER(FIND(analysismethod9,'II_Program-level standards'!CA$13)),"",'II_Program-level standards'!CA$13&amp;analysismethod9)</f>
        <v xml:space="preserve">Network Adequacy Certification Tool (NACT); 
</v>
      </c>
      <c r="EI11" s="251" t="str">
        <f>IF(ISNUMBER(FIND(analysismethod9,'II_Program-level standards'!CB$13)),"",'II_Program-level standards'!CB$13&amp;analysismethod9)</f>
        <v xml:space="preserve">Network Adequacy Certification Tool (NACT); 
</v>
      </c>
      <c r="EJ11" s="251" t="str">
        <f>IF(ISNUMBER(FIND(analysismethod9,'II_Program-level standards'!CC$13)),"",'II_Program-level standards'!CC$13&amp;analysismethod9)</f>
        <v xml:space="preserve">Network Adequacy Certification Tool (NACT); 
</v>
      </c>
      <c r="EK11" s="251" t="str">
        <f>IF(ISNUMBER(FIND(analysismethod9,'II_Program-level standards'!CD$13)),"",'II_Program-level standards'!CD$13&amp;analysismethod9)</f>
        <v xml:space="preserve">Network Adequacy Certification Tool (NACT); 
</v>
      </c>
      <c r="EL11" s="251" t="str">
        <f>IF(ISNUMBER(FIND(analysismethod9,'II_Program-level standards'!CE$13)),"",'II_Program-level standards'!CE$13&amp;analysismethod9)</f>
        <v xml:space="preserve">Network Adequacy Certification Tool (NACT); 
</v>
      </c>
      <c r="EM11" s="251" t="str">
        <f>IF(ISNUMBER(FIND(analysismethod9,'II_Program-level standards'!CF$13)),"",'II_Program-level standards'!CF$13&amp;analysismethod9)</f>
        <v xml:space="preserve">Network Adequacy Certification Tool (NACT); 
</v>
      </c>
      <c r="EN11" s="251" t="str">
        <f>IF(ISNUMBER(FIND(analysismethod9,'II_Program-level standards'!CG$13)),"",'II_Program-level standards'!CG$13&amp;analysismethod9)</f>
        <v xml:space="preserve">Network Adequacy Certification Tool (NACT); 
</v>
      </c>
      <c r="EO11" s="251" t="str">
        <f>IF(ISNUMBER(FIND(analysismethod9,'II_Program-level standards'!CH$13)),"",'II_Program-level standards'!CH$13&amp;analysismethod9)</f>
        <v xml:space="preserve">Network Adequacy Certification Tool (NACT); 
</v>
      </c>
      <c r="EP11" s="251" t="str">
        <f>IF(ISNUMBER(FIND(analysismethod9,'II_Program-level standards'!CI$13)),"",'II_Program-level standards'!CI$13&amp;analysismethod9)</f>
        <v xml:space="preserve">Network Adequacy Certification Tool (NACT); 
</v>
      </c>
      <c r="EQ11" s="251" t="str">
        <f>IF(ISNUMBER(FIND(analysismethod9,'II_Program-level standards'!CJ$13)),"",'II_Program-level standards'!CJ$13&amp;analysismethod9)</f>
        <v xml:space="preserve">Network Adequacy Certification Tool (NACT); 
</v>
      </c>
      <c r="ER11" s="251" t="str">
        <f>IF(ISNUMBER(FIND(analysismethod9,'II_Program-level standards'!CK$13)),"",'II_Program-level standards'!CK$13&amp;analysismethod9)</f>
        <v xml:space="preserve">Network Adequacy Certification Tool (NACT); 
</v>
      </c>
      <c r="ES11" s="251" t="str">
        <f>IF(ISNUMBER(FIND(analysismethod9,'II_Program-level standards'!CL$13)),"",'II_Program-level standards'!CL$13&amp;analysismethod9)</f>
        <v xml:space="preserve">Network Adequacy Certification Tool (NACT); 
</v>
      </c>
      <c r="ET11" s="251" t="str">
        <f>IF(ISNUMBER(FIND(analysismethod9,'II_Program-level standards'!CM$13)),"",'II_Program-level standards'!CM$13&amp;analysismethod9)</f>
        <v xml:space="preserve">Network Adequacy Certification Tool (NACT); 
</v>
      </c>
      <c r="EU11" s="251" t="str">
        <f>IF(ISNUMBER(FIND(analysismethod9,'II_Program-level standards'!CN$13)),"",'II_Program-level standards'!CN$13&amp;analysismethod9)</f>
        <v xml:space="preserve">Network Adequacy Certification Tool (NACT); 
</v>
      </c>
      <c r="EV11" s="251" t="str">
        <f>IF(ISNUMBER(FIND(analysismethod9,'II_Program-level standards'!CO$13)),"",'II_Program-level standards'!CO$13&amp;analysismethod9)</f>
        <v xml:space="preserve">Network Adequacy Certification Tool (NACT); 
</v>
      </c>
      <c r="EW11" s="251" t="str">
        <f>IF(ISNUMBER(FIND(analysismethod9,'II_Program-level standards'!CP$13)),"",'II_Program-level standards'!CP$13&amp;analysismethod9)</f>
        <v xml:space="preserve">Network Adequacy Certification Tool (NACT); 
</v>
      </c>
      <c r="EX11" s="251" t="str">
        <f>IF(ISNUMBER(FIND(analysismethod9,'II_Program-level standards'!CQ$13)),"",'II_Program-level standards'!CQ$13&amp;analysismethod9)</f>
        <v xml:space="preserve">Network Adequacy Certification Tool (NACT); 
</v>
      </c>
      <c r="EY11" s="251" t="str">
        <f>IF(ISNUMBER(FIND(analysismethod9,'II_Program-level standards'!CR$13)),"",'II_Program-level standards'!CR$13&amp;analysismethod9)</f>
        <v xml:space="preserve">Network Adequacy Certification Tool (NACT); 
</v>
      </c>
      <c r="EZ11" s="251" t="str">
        <f>IF(ISNUMBER(FIND(analysismethod9,'II_Program-level standards'!CS$13)),"",'II_Program-level standards'!CS$13&amp;analysismethod9)</f>
        <v xml:space="preserve">Network Adequacy Certification Tool (NACT); 
</v>
      </c>
      <c r="FA11" s="251" t="str">
        <f>IF(ISNUMBER(FIND(analysismethod9,'II_Program-level standards'!CT$13)),"",'II_Program-level standards'!CT$13&amp;analysismethod9)</f>
        <v xml:space="preserve">Network Adequacy Certification Tool (NACT); 
</v>
      </c>
      <c r="FB11" s="251" t="str">
        <f>IF(ISNUMBER(FIND(analysismethod9,'II_Program-level standards'!CU$13)),"",'II_Program-level standards'!CU$13&amp;analysismethod9)</f>
        <v xml:space="preserve">Network Adequacy Certification Tool (NACT); 
</v>
      </c>
      <c r="FC11" s="251" t="str">
        <f>IF(ISNUMBER(FIND(analysismethod9,'II_Program-level standards'!CV$13)),"",'II_Program-level standards'!CV$13&amp;analysismethod9)</f>
        <v xml:space="preserve">Network Adequacy Certification Tool (NACT); 
</v>
      </c>
      <c r="FD11" s="251" t="str">
        <f>IF(ISNUMBER(FIND(analysismethod9,'II_Program-level standards'!CW$13)),"",'II_Program-level standards'!CW$13&amp;analysismethod9)</f>
        <v xml:space="preserve">Network Adequacy Certification Tool (NACT); 
</v>
      </c>
      <c r="FE11" s="251" t="str">
        <f>IF(ISNUMBER(FIND(analysismethod9,'II_Program-level standards'!CX$13)),"",'II_Program-level standards'!CX$13&amp;analysismethod9)</f>
        <v xml:space="preserve">Network Adequacy Certification Tool (NACT); 
</v>
      </c>
      <c r="FF11" s="251" t="str">
        <f>IF(ISNUMBER(FIND(analysismethod9,'II_Program-level standards'!CY$13)),"",'II_Program-level standards'!CY$13&amp;analysismethod9)</f>
        <v xml:space="preserve">Network Adequacy Certification Tool (NACT); 
</v>
      </c>
      <c r="FG11" s="252" t="str">
        <f>IF(ISNUMBER(FIND(analysismethod9,'II_Program-level standards'!CZ$13)),"",'II_Program-level standards'!CZ$13&amp;analysismethod9)</f>
        <v xml:space="preserve">Network Adequacy Certification Tool (NACT); 
</v>
      </c>
    </row>
    <row r="12" spans="1:212">
      <c r="B12" s="11" t="s">
        <v>737</v>
      </c>
      <c r="C12" s="11"/>
      <c r="D12" s="11"/>
      <c r="E12" s="11"/>
      <c r="F12" s="11"/>
      <c r="G12" s="11"/>
      <c r="J12" s="32" t="str">
        <f>IF('I_State and program information'!E34="","",'I_State and program information'!E34&amp;"; ")</f>
        <v xml:space="preserve">Tulare DMC-ODS; </v>
      </c>
      <c r="K12" s="41" t="str">
        <f>IF(ISNUMBER(FIND(plan10,'I_State and program information'!$E$52)),"",'I_State and program information'!$E$52&amp;plan10)</f>
        <v/>
      </c>
      <c r="L12" s="41" t="str">
        <f>IF(ISNUMBER(FIND(plan10,'I_State and program information'!$E$56)),"",'I_State and program information'!$E$56&amp;plan10)</f>
        <v xml:space="preserve">Tulare DMC-ODS; </v>
      </c>
      <c r="M12" s="41" t="str">
        <f>IF(ISNUMBER(FIND(plan10,'I_State and program information'!$E$60)),"",'I_State and program information'!$E$60&amp;plan10)</f>
        <v xml:space="preserve">Tulare DMC-ODS; </v>
      </c>
      <c r="N12" s="41" t="str">
        <f>IF(ISNUMBER(FIND(plan10,'I_State and program information'!$E$64)),"",'I_State and program information'!$E$64&amp;plan10)</f>
        <v xml:space="preserve">Tulare DMC-ODS; </v>
      </c>
      <c r="O12" s="41" t="str">
        <f>IF(ISNUMBER(FIND(plan10,'I_State and program information'!$E$68)),"",'I_State and program information'!$E$68&amp;plan10)</f>
        <v xml:space="preserve">Tulare DMC-ODS; </v>
      </c>
      <c r="P12" s="41" t="str">
        <f>IF(ISNUMBER(FIND(plan10,'I_State and program information'!$E$72)),"",'I_State and program information'!$E$72&amp;plan10)</f>
        <v xml:space="preserve">Tulare DMC-ODS; </v>
      </c>
      <c r="Q12" s="41" t="str">
        <f>IF(ISNUMBER(FIND(plan10,'I_State and program information'!$E$76)),"",'I_State and program information'!$E$76&amp;plan10)</f>
        <v xml:space="preserve">Tulare DMC-ODS;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711</v>
      </c>
      <c r="BK12" s="250" t="str">
        <f>IF('I_State and program information'!$E$91&lt;&gt;"",'I_State and program information'!E91&amp;"; "&amp;CHAR(10)&amp;CHAR(10),"")</f>
        <v xml:space="preserve">Language Capabilities: Contract
IHCP: Contract/Good-faith effort to contract; 
</v>
      </c>
      <c r="BL12" s="251" t="str">
        <f>IF(ISNUMBER(FIND(analysismethod10,'II_Program-level standards'!E$13)),"",'II_Program-level standards'!E$13&amp;analysismethod10)</f>
        <v xml:space="preserve">Geomapping; 
Network Adequacy Certification Tool (NACT); 
Language Capabilities: Contract
IHCP: Contract/Good-faith effort to contract; 
</v>
      </c>
      <c r="BM12" s="251" t="str">
        <f>IF(ISNUMBER(FIND(analysismethod10,'II_Program-level standards'!F$13)),"",'II_Program-level standards'!F$13&amp;analysismethod10)</f>
        <v xml:space="preserve">Geomapping; 
Network Adequacy Certification Tool (NACT); 
Language Capabilities: Contract
IHCP: Contract/Good-faith effort to contract; 
</v>
      </c>
      <c r="BN12" s="251" t="str">
        <f>IF(ISNUMBER(FIND(analysismethod10,'II_Program-level standards'!G$13)),"",'II_Program-level standards'!G$13&amp;analysismethod10)</f>
        <v xml:space="preserve">Network Adequacy Certification Tool (NACT); 
Language Capabilities: Contract
IHCP: Contract/Good-faith effort to contract; 
</v>
      </c>
      <c r="BO12" s="251" t="str">
        <f>IF(ISNUMBER(FIND(analysismethod10,'II_Program-level standards'!H$13)),"",'II_Program-level standards'!H$13&amp;analysismethod10)</f>
        <v xml:space="preserve">Network Adequacy Certification Tool (NACT); 
Language Capabilities: Contract
IHCP: Contract/Good-faith effort to contract; 
</v>
      </c>
      <c r="BP12" s="251" t="str">
        <f>IF(ISNUMBER(FIND(analysismethod10,'II_Program-level standards'!I$13)),"",'II_Program-level standards'!I$13&amp;analysismethod10)</f>
        <v xml:space="preserve">Network Adequacy Certification Tool (NACT); 
Language Capabilities: Contract
IHCP: Contract/Good-faith effort to contract; 
</v>
      </c>
      <c r="BQ12" s="251" t="str">
        <f>IF(ISNUMBER(FIND(analysismethod10,'II_Program-level standards'!J$13)),"",'II_Program-level standards'!J$13&amp;analysismethod10)</f>
        <v xml:space="preserve">Network Adequacy Certification Tool (NACT); 
Language Capabilities: Contract
IHCP: Contract/Good-faith effort to contract; 
</v>
      </c>
      <c r="BR12" s="251" t="str">
        <f>IF(ISNUMBER(FIND(analysismethod10,'II_Program-level standards'!K$13)),"",'II_Program-level standards'!K$13&amp;analysismethod10)</f>
        <v xml:space="preserve">Timely Access Data Tool (TADT); 
Language Capabilities: Contract
IHCP: Contract/Good-faith effort to contract; 
</v>
      </c>
      <c r="BS12" s="251" t="str">
        <f>IF(ISNUMBER(FIND(analysismethod10,'II_Program-level standards'!L$13)),"",'II_Program-level standards'!L$13&amp;analysismethod10)</f>
        <v xml:space="preserve">Timely Access Data Tool (TADT); 
Language Capabilities: Contract
IHCP: Contract/Good-faith effort to contract; 
</v>
      </c>
      <c r="BT12" s="251" t="str">
        <f>IF(ISNUMBER(FIND(analysismethod10,'II_Program-level standards'!M$13)),"",'II_Program-level standards'!M$13&amp;analysismethod10)</f>
        <v xml:space="preserve">Timely Access Data Tool (TADT); 
Language Capabilities: Contract
IHCP: Contract/Good-faith effort to contract; 
</v>
      </c>
      <c r="BU12" s="251" t="str">
        <f>IF(ISNUMBER(FIND(analysismethod10,'II_Program-level standards'!N$13)),"",'II_Program-level standards'!N$13&amp;analysismethod10)</f>
        <v xml:space="preserve">Timely Access Data Tool (TADT); 
Language Capabilities: Contract
IHCP: Contract/Good-faith effort to contract; 
</v>
      </c>
      <c r="BV12" s="251" t="str">
        <f>IF(ISNUMBER(FIND(analysismethod10,'II_Program-level standards'!O$13)),"",'II_Program-level standards'!O$13&amp;analysismethod10)</f>
        <v/>
      </c>
      <c r="BW12" s="251" t="str">
        <f>IF(ISNUMBER(FIND(analysismethod10,'II_Program-level standards'!P$13)),"",'II_Program-level standards'!P$13&amp;analysismethod10)</f>
        <v/>
      </c>
      <c r="BX12" s="251" t="str">
        <f>IF(ISNUMBER(FIND(analysismethod10,'II_Program-level standards'!Q$13)),"",'II_Program-level standards'!Q$13&amp;analysismethod10)</f>
        <v xml:space="preserve">Language Capabilities: Contract
IHCP: Contract/Good-faith effort to contract; 
</v>
      </c>
      <c r="BY12" s="251" t="str">
        <f>IF(ISNUMBER(FIND(analysismethod10,'II_Program-level standards'!R$13)),"",'II_Program-level standards'!R$13&amp;analysismethod10)</f>
        <v xml:space="preserve">Language Capabilities: Contract
IHCP: Contract/Good-faith effort to contract; 
</v>
      </c>
      <c r="BZ12" s="251" t="str">
        <f>IF(ISNUMBER(FIND(analysismethod10,'II_Program-level standards'!S$13)),"",'II_Program-level standards'!S$13&amp;analysismethod10)</f>
        <v xml:space="preserve">Language Capabilities: Contract
IHCP: Contract/Good-faith effort to contract; 
</v>
      </c>
      <c r="CA12" s="251" t="str">
        <f>IF(ISNUMBER(FIND(analysismethod10,'II_Program-level standards'!T$13)),"",'II_Program-level standards'!T$13&amp;analysismethod10)</f>
        <v xml:space="preserve">Language Capabilities: Contract
IHCP: Contract/Good-faith effort to contract; 
</v>
      </c>
      <c r="CB12" s="251" t="str">
        <f>IF(ISNUMBER(FIND(analysismethod10,'II_Program-level standards'!U$13)),"",'II_Program-level standards'!U$13&amp;analysismethod10)</f>
        <v xml:space="preserve">Language Capabilities: Contract
IHCP: Contract/Good-faith effort to contract; 
</v>
      </c>
      <c r="CC12" s="251" t="str">
        <f>IF(ISNUMBER(FIND(analysismethod10,'II_Program-level standards'!V$13)),"",'II_Program-level standards'!V$13&amp;analysismethod10)</f>
        <v xml:space="preserve">Language Capabilities: Contract
IHCP: Contract/Good-faith effort to contract; 
</v>
      </c>
      <c r="CD12" s="251" t="str">
        <f>IF(ISNUMBER(FIND(analysismethod10,'II_Program-level standards'!W$13)),"",'II_Program-level standards'!W$13&amp;analysismethod10)</f>
        <v xml:space="preserve">Language Capabilities: Contract
IHCP: Contract/Good-faith effort to contract; 
</v>
      </c>
      <c r="CE12" s="251" t="str">
        <f>IF(ISNUMBER(FIND(analysismethod10,'II_Program-level standards'!X$13)),"",'II_Program-level standards'!X$13&amp;analysismethod10)</f>
        <v xml:space="preserve">Language Capabilities: Contract
IHCP: Contract/Good-faith effort to contract; 
</v>
      </c>
      <c r="CF12" s="251" t="str">
        <f>IF(ISNUMBER(FIND(analysismethod10,'II_Program-level standards'!Y$13)),"",'II_Program-level standards'!Y$13&amp;analysismethod10)</f>
        <v xml:space="preserve">Language Capabilities: Contract
IHCP: Contract/Good-faith effort to contract; 
</v>
      </c>
      <c r="CG12" s="251" t="str">
        <f>IF(ISNUMBER(FIND(analysismethod10,'II_Program-level standards'!Z$13)),"",'II_Program-level standards'!Z$13&amp;analysismethod10)</f>
        <v xml:space="preserve">Language Capabilities: Contract
IHCP: Contract/Good-faith effort to contract; 
</v>
      </c>
      <c r="CH12" s="251" t="str">
        <f>IF(ISNUMBER(FIND(analysismethod10,'II_Program-level standards'!AA$13)),"",'II_Program-level standards'!AA$13&amp;analysismethod10)</f>
        <v xml:space="preserve">Language Capabilities: Contract
IHCP: Contract/Good-faith effort to contract; 
</v>
      </c>
      <c r="CI12" s="251" t="str">
        <f>IF(ISNUMBER(FIND(analysismethod10,'II_Program-level standards'!AB$13)),"",'II_Program-level standards'!AB$13&amp;analysismethod10)</f>
        <v xml:space="preserve">Language Capabilities: Contract
IHCP: Contract/Good-faith effort to contract; 
</v>
      </c>
      <c r="CJ12" s="251" t="str">
        <f>IF(ISNUMBER(FIND(analysismethod10,'II_Program-level standards'!AC$13)),"",'II_Program-level standards'!AC$13&amp;analysismethod10)</f>
        <v xml:space="preserve">Language Capabilities: Contract
IHCP: Contract/Good-faith effort to contract; 
</v>
      </c>
      <c r="CK12" s="251" t="str">
        <f>IF(ISNUMBER(FIND(analysismethod10,'II_Program-level standards'!AD$13)),"",'II_Program-level standards'!AD$13&amp;analysismethod10)</f>
        <v xml:space="preserve">Language Capabilities: Contract
IHCP: Contract/Good-faith effort to contract; 
</v>
      </c>
      <c r="CL12" s="251" t="str">
        <f>IF(ISNUMBER(FIND(analysismethod10,'II_Program-level standards'!AE$13)),"",'II_Program-level standards'!AE$13&amp;analysismethod10)</f>
        <v xml:space="preserve">Language Capabilities: Contract
IHCP: Contract/Good-faith effort to contract; 
</v>
      </c>
      <c r="CM12" s="251" t="str">
        <f>IF(ISNUMBER(FIND(analysismethod10,'II_Program-level standards'!AF$13)),"",'II_Program-level standards'!AF$13&amp;analysismethod10)</f>
        <v xml:space="preserve">Language Capabilities: Contract
IHCP: Contract/Good-faith effort to contract; 
</v>
      </c>
      <c r="CN12" s="251" t="str">
        <f>IF(ISNUMBER(FIND(analysismethod10,'II_Program-level standards'!AG$13)),"",'II_Program-level standards'!AG$13&amp;analysismethod10)</f>
        <v xml:space="preserve">Language Capabilities: Contract
IHCP: Contract/Good-faith effort to contract; 
</v>
      </c>
      <c r="CO12" s="251" t="str">
        <f>IF(ISNUMBER(FIND(analysismethod10,'II_Program-level standards'!AH$13)),"",'II_Program-level standards'!AH$13&amp;analysismethod10)</f>
        <v xml:space="preserve">Language Capabilities: Contract
IHCP: Contract/Good-faith effort to contract; 
</v>
      </c>
      <c r="CP12" s="251" t="str">
        <f>IF(ISNUMBER(FIND(analysismethod10,'II_Program-level standards'!AI$13)),"",'II_Program-level standards'!AI$13&amp;analysismethod10)</f>
        <v xml:space="preserve">Language Capabilities: Contract
IHCP: Contract/Good-faith effort to contract; 
</v>
      </c>
      <c r="CQ12" s="251" t="str">
        <f>IF(ISNUMBER(FIND(analysismethod10,'II_Program-level standards'!AJ$13)),"",'II_Program-level standards'!AJ$13&amp;analysismethod10)</f>
        <v xml:space="preserve">Language Capabilities: Contract
IHCP: Contract/Good-faith effort to contract; 
</v>
      </c>
      <c r="CR12" s="251" t="str">
        <f>IF(ISNUMBER(FIND(analysismethod10,'II_Program-level standards'!AK$13)),"",'II_Program-level standards'!AK$13&amp;analysismethod10)</f>
        <v xml:space="preserve">Language Capabilities: Contract
IHCP: Contract/Good-faith effort to contract; 
</v>
      </c>
      <c r="CS12" s="251" t="str">
        <f>IF(ISNUMBER(FIND(analysismethod10,'II_Program-level standards'!AL$13)),"",'II_Program-level standards'!AL$13&amp;analysismethod10)</f>
        <v xml:space="preserve">Language Capabilities: Contract
IHCP: Contract/Good-faith effort to contract; 
</v>
      </c>
      <c r="CT12" s="251" t="str">
        <f>IF(ISNUMBER(FIND(analysismethod10,'II_Program-level standards'!AM$13)),"",'II_Program-level standards'!AM$13&amp;analysismethod10)</f>
        <v xml:space="preserve">Language Capabilities: Contract
IHCP: Contract/Good-faith effort to contract; 
</v>
      </c>
      <c r="CU12" s="251" t="str">
        <f>IF(ISNUMBER(FIND(analysismethod10,'II_Program-level standards'!AN$13)),"",'II_Program-level standards'!AN$13&amp;analysismethod10)</f>
        <v xml:space="preserve">Language Capabilities: Contract
IHCP: Contract/Good-faith effort to contract; 
</v>
      </c>
      <c r="CV12" s="251" t="str">
        <f>IF(ISNUMBER(FIND(analysismethod10,'II_Program-level standards'!AO$13)),"",'II_Program-level standards'!AO$13&amp;analysismethod10)</f>
        <v xml:space="preserve">Language Capabilities: Contract
IHCP: Contract/Good-faith effort to contract; 
</v>
      </c>
      <c r="CW12" s="251" t="str">
        <f>IF(ISNUMBER(FIND(analysismethod10,'II_Program-level standards'!AP$13)),"",'II_Program-level standards'!AP$13&amp;analysismethod10)</f>
        <v xml:space="preserve">Language Capabilities: Contract
IHCP: Contract/Good-faith effort to contract; 
</v>
      </c>
      <c r="CX12" s="251" t="str">
        <f>IF(ISNUMBER(FIND(analysismethod10,'II_Program-level standards'!AQ$13)),"",'II_Program-level standards'!AQ$13&amp;analysismethod10)</f>
        <v xml:space="preserve">Language Capabilities: Contract
IHCP: Contract/Good-faith effort to contract; 
</v>
      </c>
      <c r="CY12" s="251" t="str">
        <f>IF(ISNUMBER(FIND(analysismethod10,'II_Program-level standards'!AR$13)),"",'II_Program-level standards'!AR$13&amp;analysismethod10)</f>
        <v xml:space="preserve">Language Capabilities: Contract
IHCP: Contract/Good-faith effort to contract; 
</v>
      </c>
      <c r="CZ12" s="251" t="str">
        <f>IF(ISNUMBER(FIND(analysismethod10,'II_Program-level standards'!AS$13)),"",'II_Program-level standards'!AS$13&amp;analysismethod10)</f>
        <v xml:space="preserve">Language Capabilities: Contract
IHCP: Contract/Good-faith effort to contract; 
</v>
      </c>
      <c r="DA12" s="251" t="str">
        <f>IF(ISNUMBER(FIND(analysismethod10,'II_Program-level standards'!AT$13)),"",'II_Program-level standards'!AT$13&amp;analysismethod10)</f>
        <v xml:space="preserve">Language Capabilities: Contract
IHCP: Contract/Good-faith effort to contract; 
</v>
      </c>
      <c r="DB12" s="251" t="str">
        <f>IF(ISNUMBER(FIND(analysismethod10,'II_Program-level standards'!AU$13)),"",'II_Program-level standards'!AU$13&amp;analysismethod10)</f>
        <v xml:space="preserve">Language Capabilities: Contract
IHCP: Contract/Good-faith effort to contract; 
</v>
      </c>
      <c r="DC12" s="251" t="str">
        <f>IF(ISNUMBER(FIND(analysismethod10,'II_Program-level standards'!AV$13)),"",'II_Program-level standards'!AV$13&amp;analysismethod10)</f>
        <v xml:space="preserve">Language Capabilities: Contract
IHCP: Contract/Good-faith effort to contract; 
</v>
      </c>
      <c r="DD12" s="251" t="str">
        <f>IF(ISNUMBER(FIND(analysismethod10,'II_Program-level standards'!AW$13)),"",'II_Program-level standards'!AW$13&amp;analysismethod10)</f>
        <v xml:space="preserve">Language Capabilities: Contract
IHCP: Contract/Good-faith effort to contract; 
</v>
      </c>
      <c r="DE12" s="251" t="str">
        <f>IF(ISNUMBER(FIND(analysismethod10,'II_Program-level standards'!AX$13)),"",'II_Program-level standards'!AX$13&amp;analysismethod10)</f>
        <v xml:space="preserve">Language Capabilities: Contract
IHCP: Contract/Good-faith effort to contract; 
</v>
      </c>
      <c r="DF12" s="251" t="str">
        <f>IF(ISNUMBER(FIND(analysismethod10,'II_Program-level standards'!AY$13)),"",'II_Program-level standards'!AY$13&amp;analysismethod10)</f>
        <v xml:space="preserve">Language Capabilities: Contract
IHCP: Contract/Good-faith effort to contract; 
</v>
      </c>
      <c r="DG12" s="251" t="str">
        <f>IF(ISNUMBER(FIND(analysismethod10,'II_Program-level standards'!AZ$13)),"",'II_Program-level standards'!AZ$13&amp;analysismethod10)</f>
        <v xml:space="preserve">Language Capabilities: Contract
IHCP: Contract/Good-faith effort to contract; 
</v>
      </c>
      <c r="DH12" s="251" t="str">
        <f>IF(ISNUMBER(FIND(analysismethod10,'II_Program-level standards'!BA$13)),"",'II_Program-level standards'!BA$13&amp;analysismethod10)</f>
        <v xml:space="preserve">Language Capabilities: Contract
IHCP: Contract/Good-faith effort to contract; 
</v>
      </c>
      <c r="DI12" s="251" t="str">
        <f>IF(ISNUMBER(FIND(analysismethod10,'II_Program-level standards'!BB$13)),"",'II_Program-level standards'!BB$13&amp;analysismethod10)</f>
        <v xml:space="preserve">Language Capabilities: Contract
IHCP: Contract/Good-faith effort to contract; 
</v>
      </c>
      <c r="DJ12" s="251" t="str">
        <f>IF(ISNUMBER(FIND(analysismethod10,'II_Program-level standards'!BC$13)),"",'II_Program-level standards'!BC$13&amp;analysismethod10)</f>
        <v xml:space="preserve">Language Capabilities: Contract
IHCP: Contract/Good-faith effort to contract; 
</v>
      </c>
      <c r="DK12" s="251" t="str">
        <f>IF(ISNUMBER(FIND(analysismethod10,'II_Program-level standards'!BD$13)),"",'II_Program-level standards'!BD$13&amp;analysismethod10)</f>
        <v xml:space="preserve">Language Capabilities: Contract
IHCP: Contract/Good-faith effort to contract; 
</v>
      </c>
      <c r="DL12" s="251" t="str">
        <f>IF(ISNUMBER(FIND(analysismethod10,'II_Program-level standards'!BE$13)),"",'II_Program-level standards'!BE$13&amp;analysismethod10)</f>
        <v xml:space="preserve">Language Capabilities: Contract
IHCP: Contract/Good-faith effort to contract; 
</v>
      </c>
      <c r="DM12" s="251" t="str">
        <f>IF(ISNUMBER(FIND(analysismethod10,'II_Program-level standards'!BF$13)),"",'II_Program-level standards'!BF$13&amp;analysismethod10)</f>
        <v xml:space="preserve">Language Capabilities: Contract
IHCP: Contract/Good-faith effort to contract; 
</v>
      </c>
      <c r="DN12" s="251" t="str">
        <f>IF(ISNUMBER(FIND(analysismethod10,'II_Program-level standards'!BG$13)),"",'II_Program-level standards'!BG$13&amp;analysismethod10)</f>
        <v xml:space="preserve">Language Capabilities: Contract
IHCP: Contract/Good-faith effort to contract; 
</v>
      </c>
      <c r="DO12" s="251" t="str">
        <f>IF(ISNUMBER(FIND(analysismethod10,'II_Program-level standards'!BH$13)),"",'II_Program-level standards'!BH$13&amp;analysismethod10)</f>
        <v xml:space="preserve">Language Capabilities: Contract
IHCP: Contract/Good-faith effort to contract; 
</v>
      </c>
      <c r="DP12" s="251" t="str">
        <f>IF(ISNUMBER(FIND(analysismethod10,'II_Program-level standards'!BI$13)),"",'II_Program-level standards'!BI$13&amp;analysismethod10)</f>
        <v xml:space="preserve">Language Capabilities: Contract
IHCP: Contract/Good-faith effort to contract; 
</v>
      </c>
      <c r="DQ12" s="251" t="str">
        <f>IF(ISNUMBER(FIND(analysismethod10,'II_Program-level standards'!BJ$13)),"",'II_Program-level standards'!BJ$13&amp;analysismethod10)</f>
        <v xml:space="preserve">Language Capabilities: Contract
IHCP: Contract/Good-faith effort to contract; 
</v>
      </c>
      <c r="DR12" s="251" t="str">
        <f>IF(ISNUMBER(FIND(analysismethod10,'II_Program-level standards'!BK$13)),"",'II_Program-level standards'!BK$13&amp;analysismethod10)</f>
        <v xml:space="preserve">Language Capabilities: Contract
IHCP: Contract/Good-faith effort to contract; 
</v>
      </c>
      <c r="DS12" s="251" t="str">
        <f>IF(ISNUMBER(FIND(analysismethod10,'II_Program-level standards'!BL$13)),"",'II_Program-level standards'!BL$13&amp;analysismethod10)</f>
        <v xml:space="preserve">Language Capabilities: Contract
IHCP: Contract/Good-faith effort to contract; 
</v>
      </c>
      <c r="DT12" s="251" t="str">
        <f>IF(ISNUMBER(FIND(analysismethod10,'II_Program-level standards'!BM$13)),"",'II_Program-level standards'!BM$13&amp;analysismethod10)</f>
        <v xml:space="preserve">Language Capabilities: Contract
IHCP: Contract/Good-faith effort to contract; 
</v>
      </c>
      <c r="DU12" s="251" t="str">
        <f>IF(ISNUMBER(FIND(analysismethod10,'II_Program-level standards'!BN$13)),"",'II_Program-level standards'!BN$13&amp;analysismethod10)</f>
        <v xml:space="preserve">Language Capabilities: Contract
IHCP: Contract/Good-faith effort to contract; 
</v>
      </c>
      <c r="DV12" s="251" t="str">
        <f>IF(ISNUMBER(FIND(analysismethod10,'II_Program-level standards'!BO$13)),"",'II_Program-level standards'!BO$13&amp;analysismethod10)</f>
        <v xml:space="preserve">Language Capabilities: Contract
IHCP: Contract/Good-faith effort to contract; 
</v>
      </c>
      <c r="DW12" s="251" t="str">
        <f>IF(ISNUMBER(FIND(analysismethod10,'II_Program-level standards'!BP$13)),"",'II_Program-level standards'!BP$13&amp;analysismethod10)</f>
        <v xml:space="preserve">Language Capabilities: Contract
IHCP: Contract/Good-faith effort to contract; 
</v>
      </c>
      <c r="DX12" s="251" t="str">
        <f>IF(ISNUMBER(FIND(analysismethod10,'II_Program-level standards'!BQ$13)),"",'II_Program-level standards'!BQ$13&amp;analysismethod10)</f>
        <v xml:space="preserve">Language Capabilities: Contract
IHCP: Contract/Good-faith effort to contract; 
</v>
      </c>
      <c r="DY12" s="251" t="str">
        <f>IF(ISNUMBER(FIND(analysismethod10,'II_Program-level standards'!BR$13)),"",'II_Program-level standards'!BR$13&amp;analysismethod10)</f>
        <v xml:space="preserve">Language Capabilities: Contract
IHCP: Contract/Good-faith effort to contract; 
</v>
      </c>
      <c r="DZ12" s="251" t="str">
        <f>IF(ISNUMBER(FIND(analysismethod10,'II_Program-level standards'!BS$13)),"",'II_Program-level standards'!BS$13&amp;analysismethod10)</f>
        <v xml:space="preserve">Language Capabilities: Contract
IHCP: Contract/Good-faith effort to contract; 
</v>
      </c>
      <c r="EA12" s="251" t="str">
        <f>IF(ISNUMBER(FIND(analysismethod10,'II_Program-level standards'!BT$13)),"",'II_Program-level standards'!BT$13&amp;analysismethod10)</f>
        <v xml:space="preserve">Language Capabilities: Contract
IHCP: Contract/Good-faith effort to contract; 
</v>
      </c>
      <c r="EB12" s="251" t="str">
        <f>IF(ISNUMBER(FIND(analysismethod10,'II_Program-level standards'!BU$13)),"",'II_Program-level standards'!BU$13&amp;analysismethod10)</f>
        <v xml:space="preserve">Language Capabilities: Contract
IHCP: Contract/Good-faith effort to contract; 
</v>
      </c>
      <c r="EC12" s="251" t="str">
        <f>IF(ISNUMBER(FIND(analysismethod10,'II_Program-level standards'!BV$13)),"",'II_Program-level standards'!BV$13&amp;analysismethod10)</f>
        <v xml:space="preserve">Language Capabilities: Contract
IHCP: Contract/Good-faith effort to contract; 
</v>
      </c>
      <c r="ED12" s="251" t="str">
        <f>IF(ISNUMBER(FIND(analysismethod10,'II_Program-level standards'!BW$13)),"",'II_Program-level standards'!BW$13&amp;analysismethod10)</f>
        <v xml:space="preserve">Language Capabilities: Contract
IHCP: Contract/Good-faith effort to contract; 
</v>
      </c>
      <c r="EE12" s="251" t="str">
        <f>IF(ISNUMBER(FIND(analysismethod10,'II_Program-level standards'!BX$13)),"",'II_Program-level standards'!BX$13&amp;analysismethod10)</f>
        <v xml:space="preserve">Language Capabilities: Contract
IHCP: Contract/Good-faith effort to contract; 
</v>
      </c>
      <c r="EF12" s="251" t="str">
        <f>IF(ISNUMBER(FIND(analysismethod10,'II_Program-level standards'!BY$13)),"",'II_Program-level standards'!BY$13&amp;analysismethod10)</f>
        <v xml:space="preserve">Language Capabilities: Contract
IHCP: Contract/Good-faith effort to contract; 
</v>
      </c>
      <c r="EG12" s="251" t="str">
        <f>IF(ISNUMBER(FIND(analysismethod10,'II_Program-level standards'!BZ$13)),"",'II_Program-level standards'!BZ$13&amp;analysismethod10)</f>
        <v xml:space="preserve">Language Capabilities: Contract
IHCP: Contract/Good-faith effort to contract; 
</v>
      </c>
      <c r="EH12" s="251" t="str">
        <f>IF(ISNUMBER(FIND(analysismethod10,'II_Program-level standards'!CA$13)),"",'II_Program-level standards'!CA$13&amp;analysismethod10)</f>
        <v xml:space="preserve">Language Capabilities: Contract
IHCP: Contract/Good-faith effort to contract; 
</v>
      </c>
      <c r="EI12" s="251" t="str">
        <f>IF(ISNUMBER(FIND(analysismethod10,'II_Program-level standards'!CB$13)),"",'II_Program-level standards'!CB$13&amp;analysismethod10)</f>
        <v xml:space="preserve">Language Capabilities: Contract
IHCP: Contract/Good-faith effort to contract; 
</v>
      </c>
      <c r="EJ12" s="251" t="str">
        <f>IF(ISNUMBER(FIND(analysismethod10,'II_Program-level standards'!CC$13)),"",'II_Program-level standards'!CC$13&amp;analysismethod10)</f>
        <v xml:space="preserve">Language Capabilities: Contract
IHCP: Contract/Good-faith effort to contract; 
</v>
      </c>
      <c r="EK12" s="251" t="str">
        <f>IF(ISNUMBER(FIND(analysismethod10,'II_Program-level standards'!CD$13)),"",'II_Program-level standards'!CD$13&amp;analysismethod10)</f>
        <v xml:space="preserve">Language Capabilities: Contract
IHCP: Contract/Good-faith effort to contract; 
</v>
      </c>
      <c r="EL12" s="251" t="str">
        <f>IF(ISNUMBER(FIND(analysismethod10,'II_Program-level standards'!CE$13)),"",'II_Program-level standards'!CE$13&amp;analysismethod10)</f>
        <v xml:space="preserve">Language Capabilities: Contract
IHCP: Contract/Good-faith effort to contract; 
</v>
      </c>
      <c r="EM12" s="251" t="str">
        <f>IF(ISNUMBER(FIND(analysismethod10,'II_Program-level standards'!CF$13)),"",'II_Program-level standards'!CF$13&amp;analysismethod10)</f>
        <v xml:space="preserve">Language Capabilities: Contract
IHCP: Contract/Good-faith effort to contract; 
</v>
      </c>
      <c r="EN12" s="251" t="str">
        <f>IF(ISNUMBER(FIND(analysismethod10,'II_Program-level standards'!CG$13)),"",'II_Program-level standards'!CG$13&amp;analysismethod10)</f>
        <v xml:space="preserve">Language Capabilities: Contract
IHCP: Contract/Good-faith effort to contract; 
</v>
      </c>
      <c r="EO12" s="251" t="str">
        <f>IF(ISNUMBER(FIND(analysismethod10,'II_Program-level standards'!CH$13)),"",'II_Program-level standards'!CH$13&amp;analysismethod10)</f>
        <v xml:space="preserve">Language Capabilities: Contract
IHCP: Contract/Good-faith effort to contract; 
</v>
      </c>
      <c r="EP12" s="251" t="str">
        <f>IF(ISNUMBER(FIND(analysismethod10,'II_Program-level standards'!CI$13)),"",'II_Program-level standards'!CI$13&amp;analysismethod10)</f>
        <v xml:space="preserve">Language Capabilities: Contract
IHCP: Contract/Good-faith effort to contract; 
</v>
      </c>
      <c r="EQ12" s="251" t="str">
        <f>IF(ISNUMBER(FIND(analysismethod10,'II_Program-level standards'!CJ$13)),"",'II_Program-level standards'!CJ$13&amp;analysismethod10)</f>
        <v xml:space="preserve">Language Capabilities: Contract
IHCP: Contract/Good-faith effort to contract; 
</v>
      </c>
      <c r="ER12" s="251" t="str">
        <f>IF(ISNUMBER(FIND(analysismethod10,'II_Program-level standards'!CK$13)),"",'II_Program-level standards'!CK$13&amp;analysismethod10)</f>
        <v xml:space="preserve">Language Capabilities: Contract
IHCP: Contract/Good-faith effort to contract; 
</v>
      </c>
      <c r="ES12" s="251" t="str">
        <f>IF(ISNUMBER(FIND(analysismethod10,'II_Program-level standards'!CL$13)),"",'II_Program-level standards'!CL$13&amp;analysismethod10)</f>
        <v xml:space="preserve">Language Capabilities: Contract
IHCP: Contract/Good-faith effort to contract; 
</v>
      </c>
      <c r="ET12" s="251" t="str">
        <f>IF(ISNUMBER(FIND(analysismethod10,'II_Program-level standards'!CM$13)),"",'II_Program-level standards'!CM$13&amp;analysismethod10)</f>
        <v xml:space="preserve">Language Capabilities: Contract
IHCP: Contract/Good-faith effort to contract; 
</v>
      </c>
      <c r="EU12" s="251" t="str">
        <f>IF(ISNUMBER(FIND(analysismethod10,'II_Program-level standards'!CN$13)),"",'II_Program-level standards'!CN$13&amp;analysismethod10)</f>
        <v xml:space="preserve">Language Capabilities: Contract
IHCP: Contract/Good-faith effort to contract; 
</v>
      </c>
      <c r="EV12" s="251" t="str">
        <f>IF(ISNUMBER(FIND(analysismethod10,'II_Program-level standards'!CO$13)),"",'II_Program-level standards'!CO$13&amp;analysismethod10)</f>
        <v xml:space="preserve">Language Capabilities: Contract
IHCP: Contract/Good-faith effort to contract; 
</v>
      </c>
      <c r="EW12" s="251" t="str">
        <f>IF(ISNUMBER(FIND(analysismethod10,'II_Program-level standards'!CP$13)),"",'II_Program-level standards'!CP$13&amp;analysismethod10)</f>
        <v xml:space="preserve">Language Capabilities: Contract
IHCP: Contract/Good-faith effort to contract; 
</v>
      </c>
      <c r="EX12" s="251" t="str">
        <f>IF(ISNUMBER(FIND(analysismethod10,'II_Program-level standards'!CQ$13)),"",'II_Program-level standards'!CQ$13&amp;analysismethod10)</f>
        <v xml:space="preserve">Language Capabilities: Contract
IHCP: Contract/Good-faith effort to contract; 
</v>
      </c>
      <c r="EY12" s="251" t="str">
        <f>IF(ISNUMBER(FIND(analysismethod10,'II_Program-level standards'!CR$13)),"",'II_Program-level standards'!CR$13&amp;analysismethod10)</f>
        <v xml:space="preserve">Language Capabilities: Contract
IHCP: Contract/Good-faith effort to contract; 
</v>
      </c>
      <c r="EZ12" s="251" t="str">
        <f>IF(ISNUMBER(FIND(analysismethod10,'II_Program-level standards'!CS$13)),"",'II_Program-level standards'!CS$13&amp;analysismethod10)</f>
        <v xml:space="preserve">Language Capabilities: Contract
IHCP: Contract/Good-faith effort to contract; 
</v>
      </c>
      <c r="FA12" s="251" t="str">
        <f>IF(ISNUMBER(FIND(analysismethod10,'II_Program-level standards'!CT$13)),"",'II_Program-level standards'!CT$13&amp;analysismethod10)</f>
        <v xml:space="preserve">Language Capabilities: Contract
IHCP: Contract/Good-faith effort to contract; 
</v>
      </c>
      <c r="FB12" s="251" t="str">
        <f>IF(ISNUMBER(FIND(analysismethod10,'II_Program-level standards'!CU$13)),"",'II_Program-level standards'!CU$13&amp;analysismethod10)</f>
        <v xml:space="preserve">Language Capabilities: Contract
IHCP: Contract/Good-faith effort to contract; 
</v>
      </c>
      <c r="FC12" s="251" t="str">
        <f>IF(ISNUMBER(FIND(analysismethod10,'II_Program-level standards'!CV$13)),"",'II_Program-level standards'!CV$13&amp;analysismethod10)</f>
        <v xml:space="preserve">Language Capabilities: Contract
IHCP: Contract/Good-faith effort to contract; 
</v>
      </c>
      <c r="FD12" s="251" t="str">
        <f>IF(ISNUMBER(FIND(analysismethod10,'II_Program-level standards'!CW$13)),"",'II_Program-level standards'!CW$13&amp;analysismethod10)</f>
        <v xml:space="preserve">Language Capabilities: Contract
IHCP: Contract/Good-faith effort to contract; 
</v>
      </c>
      <c r="FE12" s="251" t="str">
        <f>IF(ISNUMBER(FIND(analysismethod10,'II_Program-level standards'!CX$13)),"",'II_Program-level standards'!CX$13&amp;analysismethod10)</f>
        <v xml:space="preserve">Language Capabilities: Contract
IHCP: Contract/Good-faith effort to contract; 
</v>
      </c>
      <c r="FF12" s="251" t="str">
        <f>IF(ISNUMBER(FIND(analysismethod10,'II_Program-level standards'!CY$13)),"",'II_Program-level standards'!CY$13&amp;analysismethod10)</f>
        <v xml:space="preserve">Language Capabilities: Contract
IHCP: Contract/Good-faith effort to contract; 
</v>
      </c>
      <c r="FG12" s="252" t="str">
        <f>IF(ISNUMBER(FIND(analysismethod10,'II_Program-level standards'!CZ$13)),"",'II_Program-level standards'!CZ$13&amp;analysismethod10)</f>
        <v xml:space="preserve">Language Capabilities: Contract
IHCP: Contract/Good-faith effort to contract; 
</v>
      </c>
    </row>
    <row r="13" spans="1:212" ht="15" thickBot="1">
      <c r="B13" s="11" t="s">
        <v>738</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5" thickTop="1">
      <c r="B14" s="11" t="s">
        <v>739</v>
      </c>
      <c r="C14" s="11"/>
      <c r="D14" s="11"/>
      <c r="E14" s="11"/>
      <c r="F14" s="11"/>
      <c r="G14" s="11"/>
      <c r="J14" s="92"/>
      <c r="K14" s="91"/>
      <c r="L14" s="91"/>
      <c r="M14" s="91"/>
      <c r="N14" s="91"/>
      <c r="O14" s="91"/>
      <c r="P14" s="91"/>
      <c r="Q14" s="91"/>
      <c r="R14" s="91"/>
      <c r="S14" s="91"/>
      <c r="T14" s="91"/>
      <c r="BK14" s="13"/>
      <c r="BL14" s="13"/>
    </row>
    <row r="15" spans="1:212" ht="15" thickBot="1">
      <c r="B15" s="11" t="s">
        <v>740</v>
      </c>
      <c r="C15" s="11"/>
      <c r="D15" s="11"/>
      <c r="E15" s="11"/>
      <c r="F15" s="11"/>
      <c r="G15" s="11"/>
      <c r="J15" s="92"/>
      <c r="K15" s="91"/>
      <c r="L15" s="91"/>
      <c r="M15" s="91"/>
      <c r="N15" s="91"/>
      <c r="O15" s="91"/>
      <c r="P15" s="91"/>
      <c r="Q15" s="91"/>
      <c r="R15" s="91"/>
      <c r="S15" s="91"/>
      <c r="T15" s="91"/>
      <c r="BK15" s="13"/>
      <c r="BL15" s="13"/>
    </row>
    <row r="16" spans="1:212" ht="15.75" thickTop="1">
      <c r="B16" s="11" t="s">
        <v>741</v>
      </c>
      <c r="C16" s="11"/>
      <c r="D16" s="11"/>
      <c r="E16" s="11"/>
      <c r="F16" s="11"/>
      <c r="G16" s="11"/>
      <c r="J16" s="92"/>
      <c r="K16" s="91"/>
      <c r="L16" s="91"/>
      <c r="M16" s="91"/>
      <c r="N16" s="91"/>
      <c r="O16" s="91"/>
      <c r="P16" s="91"/>
      <c r="Q16" s="91"/>
      <c r="R16" s="91"/>
      <c r="S16" s="91"/>
      <c r="T16" s="91"/>
      <c r="BJ16" s="268" t="s">
        <v>742</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Network Adequacy Certification Tool (NACT); 
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Network Adequacy Certification Tool (NACT); 
Language Capabilities: Contract
IHCP: Contract/Good-faith effort to contract; 
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743</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c>
      <c r="BL17" s="251" t="str">
        <f>IF(ISNUMBER(FIND(analysismethod2,'III_Plan comp 438.68 {Plan 1}'!E$15)),"",'III_Plan comp 438.68 {Plan 1}'!E$15&amp;analysismethod2)</f>
        <v/>
      </c>
      <c r="BM17" s="251" t="str">
        <f>IF(ISNUMBER(FIND(analysismethod2,'III_Plan comp 438.68 {Plan 1}'!F$15)),"",'III_Plan comp 438.68 {Plan 1}'!F$15&amp;analysismethod2)</f>
        <v/>
      </c>
      <c r="BN17" s="251" t="str">
        <f>IF(ISNUMBER(FIND(analysismethod2,'III_Plan comp 438.68 {Plan 1}'!G$15)),"",'III_Plan comp 438.68 {Plan 1}'!G$15&amp;analysismethod2)</f>
        <v/>
      </c>
      <c r="BO17" s="251" t="str">
        <f>IF(ISNUMBER(FIND(analysismethod2,'III_Plan comp 438.68 {Plan 1}'!H$15)),"",'III_Plan comp 438.68 {Plan 1}'!H$15&amp;analysismethod2)</f>
        <v/>
      </c>
      <c r="BP17" s="251" t="str">
        <f>IF(ISNUMBER(FIND(analysismethod2,'III_Plan comp 438.68 {Plan 1}'!I$15)),"",'III_Plan comp 438.68 {Plan 1}'!I$15&amp;analysismethod2)</f>
        <v/>
      </c>
      <c r="BQ17" s="251" t="str">
        <f>IF(ISNUMBER(FIND(analysismethod2,'III_Plan comp 438.68 {Plan 1}'!J$15)),"",'III_Plan comp 438.68 {Plan 1}'!J$15&amp;analysismethod2)</f>
        <v/>
      </c>
      <c r="BR17" s="251" t="str">
        <f>IF(ISNUMBER(FIND(analysismethod2,'III_Plan comp 438.68 {Plan 1}'!K$15)),"",'III_Plan comp 438.68 {Plan 1}'!K$15&amp;analysismethod2)</f>
        <v/>
      </c>
      <c r="BS17" s="251" t="str">
        <f>IF(ISNUMBER(FIND(analysismethod2,'III_Plan comp 438.68 {Plan 1}'!L$15)),"",'III_Plan comp 438.68 {Plan 1}'!L$15&amp;analysismethod2)</f>
        <v/>
      </c>
      <c r="BT17" s="251" t="str">
        <f>IF(ISNUMBER(FIND(analysismethod2,'III_Plan comp 438.68 {Plan 1}'!M$15)),"",'III_Plan comp 438.68 {Plan 1}'!M$15&amp;analysismethod2)</f>
        <v/>
      </c>
      <c r="BU17" s="251" t="str">
        <f>IF(ISNUMBER(FIND(analysismethod2,'III_Plan comp 438.68 {Plan 1}'!N$15)),"",'III_Plan comp 438.68 {Plan 1}'!N$15&amp;analysismethod2)</f>
        <v/>
      </c>
      <c r="BV17" s="251" t="str">
        <f>IF(ISNUMBER(FIND(analysismethod2,'III_Plan comp 438.68 {Plan 1}'!O$15)),"",'III_Plan comp 438.68 {Plan 1}'!O$15&amp;analysismethod2)</f>
        <v/>
      </c>
      <c r="BW17" s="251" t="str">
        <f>IF(ISNUMBER(FIND(analysismethod2,'III_Plan comp 438.68 {Plan 1}'!P$15)),"",'III_Plan comp 438.68 {Plan 1}'!P$15&amp;analysismethod2)</f>
        <v/>
      </c>
      <c r="BX17" s="251" t="str">
        <f>IF(ISNUMBER(FIND(analysismethod2,'III_Plan comp 438.68 {Plan 1}'!Q$15)),"",'III_Plan comp 438.68 {Plan 1}'!Q$15&amp;analysismethod2)</f>
        <v/>
      </c>
      <c r="BY17" s="251" t="str">
        <f>IF(ISNUMBER(FIND(analysismethod2,'III_Plan comp 438.68 {Plan 1}'!R$15)),"",'III_Plan comp 438.68 {Plan 1}'!R$15&amp;analysismethod2)</f>
        <v/>
      </c>
      <c r="BZ17" s="251" t="str">
        <f>IF(ISNUMBER(FIND(analysismethod2,'III_Plan comp 438.68 {Plan 1}'!S$15)),"",'III_Plan comp 438.68 {Plan 1}'!S$15&amp;analysismethod2)</f>
        <v/>
      </c>
      <c r="CA17" s="251" t="str">
        <f>IF(ISNUMBER(FIND(analysismethod2,'III_Plan comp 438.68 {Plan 1}'!T$15)),"",'III_Plan comp 438.68 {Plan 1}'!T$15&amp;analysismethod2)</f>
        <v/>
      </c>
      <c r="CB17" s="251" t="str">
        <f>IF(ISNUMBER(FIND(analysismethod2,'III_Plan comp 438.68 {Plan 1}'!U$15)),"",'III_Plan comp 438.68 {Plan 1}'!U$15&amp;analysismethod2)</f>
        <v/>
      </c>
      <c r="CC17" s="251" t="str">
        <f>IF(ISNUMBER(FIND(analysismethod2,'III_Plan comp 438.68 {Plan 1}'!V$15)),"",'III_Plan comp 438.68 {Plan 1}'!V$15&amp;analysismethod2)</f>
        <v/>
      </c>
      <c r="CD17" s="251" t="str">
        <f>IF(ISNUMBER(FIND(analysismethod2,'III_Plan comp 438.68 {Plan 1}'!W$15)),"",'III_Plan comp 438.68 {Plan 1}'!W$15&amp;analysismethod2)</f>
        <v/>
      </c>
      <c r="CE17" s="251" t="str">
        <f>IF(ISNUMBER(FIND(analysismethod2,'III_Plan comp 438.68 {Plan 1}'!X$15)),"",'III_Plan comp 438.68 {Plan 1}'!X$15&amp;analysismethod2)</f>
        <v/>
      </c>
      <c r="CF17" s="251" t="str">
        <f>IF(ISNUMBER(FIND(analysismethod2,'III_Plan comp 438.68 {Plan 1}'!Y$15)),"",'III_Plan comp 438.68 {Plan 1}'!Y$15&amp;analysismethod2)</f>
        <v/>
      </c>
      <c r="CG17" s="251" t="str">
        <f>IF(ISNUMBER(FIND(analysismethod2,'III_Plan comp 438.68 {Plan 1}'!Z$15)),"",'III_Plan comp 438.68 {Plan 1}'!Z$15&amp;analysismethod2)</f>
        <v/>
      </c>
      <c r="CH17" s="251" t="str">
        <f>IF(ISNUMBER(FIND(analysismethod2,'III_Plan comp 438.68 {Plan 1}'!AA$15)),"",'III_Plan comp 438.68 {Plan 1}'!AA$15&amp;analysismethod2)</f>
        <v/>
      </c>
      <c r="CI17" s="251" t="str">
        <f>IF(ISNUMBER(FIND(analysismethod2,'III_Plan comp 438.68 {Plan 1}'!AB$15)),"",'III_Plan comp 438.68 {Plan 1}'!AB$15&amp;analysismethod2)</f>
        <v/>
      </c>
      <c r="CJ17" s="251" t="str">
        <f>IF(ISNUMBER(FIND(analysismethod2,'III_Plan comp 438.68 {Plan 1}'!AC$15)),"",'III_Plan comp 438.68 {Plan 1}'!AC$15&amp;analysismethod2)</f>
        <v/>
      </c>
      <c r="CK17" s="251" t="str">
        <f>IF(ISNUMBER(FIND(analysismethod2,'III_Plan comp 438.68 {Plan 1}'!AD$15)),"",'III_Plan comp 438.68 {Plan 1}'!AD$15&amp;analysismethod2)</f>
        <v/>
      </c>
      <c r="CL17" s="251" t="str">
        <f>IF(ISNUMBER(FIND(analysismethod2,'III_Plan comp 438.68 {Plan 1}'!AE$15)),"",'III_Plan comp 438.68 {Plan 1}'!AE$15&amp;analysismethod2)</f>
        <v/>
      </c>
      <c r="CM17" s="251" t="str">
        <f>IF(ISNUMBER(FIND(analysismethod2,'III_Plan comp 438.68 {Plan 1}'!AF$15)),"",'III_Plan comp 438.68 {Plan 1}'!AF$15&amp;analysismethod2)</f>
        <v/>
      </c>
      <c r="CN17" s="251" t="str">
        <f>IF(ISNUMBER(FIND(analysismethod2,'III_Plan comp 438.68 {Plan 1}'!AG$15)),"",'III_Plan comp 438.68 {Plan 1}'!AG$15&amp;analysismethod2)</f>
        <v/>
      </c>
      <c r="CO17" s="251" t="str">
        <f>IF(ISNUMBER(FIND(analysismethod2,'III_Plan comp 438.68 {Plan 1}'!AH$15)),"",'III_Plan comp 438.68 {Plan 1}'!AH$15&amp;analysismethod2)</f>
        <v/>
      </c>
      <c r="CP17" s="251" t="str">
        <f>IF(ISNUMBER(FIND(analysismethod2,'III_Plan comp 438.68 {Plan 1}'!AI$15)),"",'III_Plan comp 438.68 {Plan 1}'!AI$15&amp;analysismethod2)</f>
        <v/>
      </c>
      <c r="CQ17" s="251" t="str">
        <f>IF(ISNUMBER(FIND(analysismethod2,'III_Plan comp 438.68 {Plan 1}'!AJ$15)),"",'III_Plan comp 438.68 {Plan 1}'!AJ$15&amp;analysismethod2)</f>
        <v/>
      </c>
      <c r="CR17" s="251" t="str">
        <f>IF(ISNUMBER(FIND(analysismethod2,'III_Plan comp 438.68 {Plan 1}'!AK$15)),"",'III_Plan comp 438.68 {Plan 1}'!AK$15&amp;analysismethod2)</f>
        <v/>
      </c>
      <c r="CS17" s="251" t="str">
        <f>IF(ISNUMBER(FIND(analysismethod2,'III_Plan comp 438.68 {Plan 1}'!AL$15)),"",'III_Plan comp 438.68 {Plan 1}'!AL$15&amp;analysismethod2)</f>
        <v/>
      </c>
      <c r="CT17" s="251" t="str">
        <f>IF(ISNUMBER(FIND(analysismethod2,'III_Plan comp 438.68 {Plan 1}'!AM$15)),"",'III_Plan comp 438.68 {Plan 1}'!AM$15&amp;analysismethod2)</f>
        <v/>
      </c>
      <c r="CU17" s="251" t="str">
        <f>IF(ISNUMBER(FIND(analysismethod2,'III_Plan comp 438.68 {Plan 1}'!AN$15)),"",'III_Plan comp 438.68 {Plan 1}'!AN$15&amp;analysismethod2)</f>
        <v/>
      </c>
      <c r="CV17" s="251" t="str">
        <f>IF(ISNUMBER(FIND(analysismethod2,'III_Plan comp 438.68 {Plan 1}'!AO$15)),"",'III_Plan comp 438.68 {Plan 1}'!AO$15&amp;analysismethod2)</f>
        <v/>
      </c>
      <c r="CW17" s="251" t="str">
        <f>IF(ISNUMBER(FIND(analysismethod2,'III_Plan comp 438.68 {Plan 1}'!AP$15)),"",'III_Plan comp 438.68 {Plan 1}'!AP$15&amp;analysismethod2)</f>
        <v/>
      </c>
      <c r="CX17" s="251" t="str">
        <f>IF(ISNUMBER(FIND(analysismethod2,'III_Plan comp 438.68 {Plan 1}'!AQ$15)),"",'III_Plan comp 438.68 {Plan 1}'!AQ$15&amp;analysismethod2)</f>
        <v/>
      </c>
      <c r="CY17" s="251" t="str">
        <f>IF(ISNUMBER(FIND(analysismethod2,'III_Plan comp 438.68 {Plan 1}'!AR$15)),"",'III_Plan comp 438.68 {Plan 1}'!AR$15&amp;analysismethod2)</f>
        <v/>
      </c>
      <c r="CZ17" s="251" t="str">
        <f>IF(ISNUMBER(FIND(analysismethod2,'III_Plan comp 438.68 {Plan 1}'!AS$15)),"",'III_Plan comp 438.68 {Plan 1}'!AS$15&amp;analysismethod2)</f>
        <v/>
      </c>
      <c r="DA17" s="251" t="str">
        <f>IF(ISNUMBER(FIND(analysismethod2,'III_Plan comp 438.68 {Plan 1}'!AT$15)),"",'III_Plan comp 438.68 {Plan 1}'!AT$15&amp;analysismethod2)</f>
        <v/>
      </c>
      <c r="DB17" s="251" t="str">
        <f>IF(ISNUMBER(FIND(analysismethod2,'III_Plan comp 438.68 {Plan 1}'!AU$15)),"",'III_Plan comp 438.68 {Plan 1}'!AU$15&amp;analysismethod2)</f>
        <v/>
      </c>
      <c r="DC17" s="251" t="str">
        <f>IF(ISNUMBER(FIND(analysismethod2,'III_Plan comp 438.68 {Plan 1}'!AV$15)),"",'III_Plan comp 438.68 {Plan 1}'!AV$15&amp;analysismethod2)</f>
        <v/>
      </c>
      <c r="DD17" s="251" t="str">
        <f>IF(ISNUMBER(FIND(analysismethod2,'III_Plan comp 438.68 {Plan 1}'!AW$15)),"",'III_Plan comp 438.68 {Plan 1}'!AW$15&amp;analysismethod2)</f>
        <v/>
      </c>
      <c r="DE17" s="251" t="str">
        <f>IF(ISNUMBER(FIND(analysismethod2,'III_Plan comp 438.68 {Plan 1}'!AX$15)),"",'III_Plan comp 438.68 {Plan 1}'!AX$15&amp;analysismethod2)</f>
        <v/>
      </c>
      <c r="DF17" s="251" t="str">
        <f>IF(ISNUMBER(FIND(analysismethod2,'III_Plan comp 438.68 {Plan 1}'!AY$15)),"",'III_Plan comp 438.68 {Plan 1}'!AY$15&amp;analysismethod2)</f>
        <v/>
      </c>
      <c r="DG17" s="251" t="str">
        <f>IF(ISNUMBER(FIND(analysismethod2,'III_Plan comp 438.68 {Plan 1}'!AZ$15)),"",'III_Plan comp 438.68 {Plan 1}'!AZ$15&amp;analysismethod2)</f>
        <v/>
      </c>
      <c r="DH17" s="251" t="str">
        <f>IF(ISNUMBER(FIND(analysismethod2,'III_Plan comp 438.68 {Plan 1}'!BA$15)),"",'III_Plan comp 438.68 {Plan 1}'!BA$15&amp;analysismethod2)</f>
        <v/>
      </c>
      <c r="DI17" s="251" t="str">
        <f>IF(ISNUMBER(FIND(analysismethod2,'III_Plan comp 438.68 {Plan 1}'!BB$15)),"",'III_Plan comp 438.68 {Plan 1}'!BB$15&amp;analysismethod2)</f>
        <v/>
      </c>
      <c r="DJ17" s="251" t="str">
        <f>IF(ISNUMBER(FIND(analysismethod2,'III_Plan comp 438.68 {Plan 1}'!BC$15)),"",'III_Plan comp 438.68 {Plan 1}'!BC$15&amp;analysismethod2)</f>
        <v/>
      </c>
      <c r="DK17" s="251" t="str">
        <f>IF(ISNUMBER(FIND(analysismethod2,'III_Plan comp 438.68 {Plan 1}'!BD$15)),"",'III_Plan comp 438.68 {Plan 1}'!BD$15&amp;analysismethod2)</f>
        <v/>
      </c>
      <c r="DL17" s="251" t="str">
        <f>IF(ISNUMBER(FIND(analysismethod2,'III_Plan comp 438.68 {Plan 1}'!BE$15)),"",'III_Plan comp 438.68 {Plan 1}'!BE$15&amp;analysismethod2)</f>
        <v/>
      </c>
      <c r="DM17" s="251" t="str">
        <f>IF(ISNUMBER(FIND(analysismethod2,'III_Plan comp 438.68 {Plan 1}'!BF$15)),"",'III_Plan comp 438.68 {Plan 1}'!BF$15&amp;analysismethod2)</f>
        <v/>
      </c>
      <c r="DN17" s="251" t="str">
        <f>IF(ISNUMBER(FIND(analysismethod2,'III_Plan comp 438.68 {Plan 1}'!BG$15)),"",'III_Plan comp 438.68 {Plan 1}'!BG$15&amp;analysismethod2)</f>
        <v/>
      </c>
      <c r="DO17" s="251" t="str">
        <f>IF(ISNUMBER(FIND(analysismethod2,'III_Plan comp 438.68 {Plan 1}'!BH$15)),"",'III_Plan comp 438.68 {Plan 1}'!BH$15&amp;analysismethod2)</f>
        <v/>
      </c>
      <c r="DP17" s="251" t="str">
        <f>IF(ISNUMBER(FIND(analysismethod2,'III_Plan comp 438.68 {Plan 1}'!BI$15)),"",'III_Plan comp 438.68 {Plan 1}'!BI$15&amp;analysismethod2)</f>
        <v/>
      </c>
      <c r="DQ17" s="251" t="str">
        <f>IF(ISNUMBER(FIND(analysismethod2,'III_Plan comp 438.68 {Plan 1}'!BJ$15)),"",'III_Plan comp 438.68 {Plan 1}'!BJ$15&amp;analysismethod2)</f>
        <v/>
      </c>
      <c r="DR17" s="251" t="str">
        <f>IF(ISNUMBER(FIND(analysismethod2,'III_Plan comp 438.68 {Plan 1}'!BK$15)),"",'III_Plan comp 438.68 {Plan 1}'!BK$15&amp;analysismethod2)</f>
        <v/>
      </c>
      <c r="DS17" s="251" t="str">
        <f>IF(ISNUMBER(FIND(analysismethod2,'III_Plan comp 438.68 {Plan 1}'!BL$15)),"",'III_Plan comp 438.68 {Plan 1}'!BL$15&amp;analysismethod2)</f>
        <v/>
      </c>
      <c r="DT17" s="251" t="str">
        <f>IF(ISNUMBER(FIND(analysismethod2,'III_Plan comp 438.68 {Plan 1}'!BM$15)),"",'III_Plan comp 438.68 {Plan 1}'!BM$15&amp;analysismethod2)</f>
        <v/>
      </c>
      <c r="DU17" s="251" t="str">
        <f>IF(ISNUMBER(FIND(analysismethod2,'III_Plan comp 438.68 {Plan 1}'!BN$15)),"",'III_Plan comp 438.68 {Plan 1}'!BN$15&amp;analysismethod2)</f>
        <v/>
      </c>
      <c r="DV17" s="251" t="str">
        <f>IF(ISNUMBER(FIND(analysismethod2,'III_Plan comp 438.68 {Plan 1}'!BO$15)),"",'III_Plan comp 438.68 {Plan 1}'!BO$15&amp;analysismethod2)</f>
        <v/>
      </c>
      <c r="DW17" s="251" t="str">
        <f>IF(ISNUMBER(FIND(analysismethod2,'III_Plan comp 438.68 {Plan 1}'!BP$15)),"",'III_Plan comp 438.68 {Plan 1}'!BP$15&amp;analysismethod2)</f>
        <v/>
      </c>
      <c r="DX17" s="251" t="str">
        <f>IF(ISNUMBER(FIND(analysismethod2,'III_Plan comp 438.68 {Plan 1}'!BQ$15)),"",'III_Plan comp 438.68 {Plan 1}'!BQ$15&amp;analysismethod2)</f>
        <v/>
      </c>
      <c r="DY17" s="251" t="str">
        <f>IF(ISNUMBER(FIND(analysismethod2,'III_Plan comp 438.68 {Plan 1}'!BR$15)),"",'III_Plan comp 438.68 {Plan 1}'!BR$15&amp;analysismethod2)</f>
        <v/>
      </c>
      <c r="DZ17" s="251" t="str">
        <f>IF(ISNUMBER(FIND(analysismethod2,'III_Plan comp 438.68 {Plan 1}'!BS$15)),"",'III_Plan comp 438.68 {Plan 1}'!BS$15&amp;analysismethod2)</f>
        <v/>
      </c>
      <c r="EA17" s="251" t="str">
        <f>IF(ISNUMBER(FIND(analysismethod2,'III_Plan comp 438.68 {Plan 1}'!BT$15)),"",'III_Plan comp 438.68 {Plan 1}'!BT$15&amp;analysismethod2)</f>
        <v/>
      </c>
      <c r="EB17" s="251" t="str">
        <f>IF(ISNUMBER(FIND(analysismethod2,'III_Plan comp 438.68 {Plan 1}'!BU$15)),"",'III_Plan comp 438.68 {Plan 1}'!BU$15&amp;analysismethod2)</f>
        <v/>
      </c>
      <c r="EC17" s="251" t="str">
        <f>IF(ISNUMBER(FIND(analysismethod2,'III_Plan comp 438.68 {Plan 1}'!BV$15)),"",'III_Plan comp 438.68 {Plan 1}'!BV$15&amp;analysismethod2)</f>
        <v/>
      </c>
      <c r="ED17" s="251" t="str">
        <f>IF(ISNUMBER(FIND(analysismethod2,'III_Plan comp 438.68 {Plan 1}'!BW$15)),"",'III_Plan comp 438.68 {Plan 1}'!BW$15&amp;analysismethod2)</f>
        <v/>
      </c>
      <c r="EE17" s="251" t="str">
        <f>IF(ISNUMBER(FIND(analysismethod2,'III_Plan comp 438.68 {Plan 1}'!BX$15)),"",'III_Plan comp 438.68 {Plan 1}'!BX$15&amp;analysismethod2)</f>
        <v/>
      </c>
      <c r="EF17" s="251" t="str">
        <f>IF(ISNUMBER(FIND(analysismethod2,'III_Plan comp 438.68 {Plan 1}'!BY$15)),"",'III_Plan comp 438.68 {Plan 1}'!BY$15&amp;analysismethod2)</f>
        <v/>
      </c>
      <c r="EG17" s="251" t="str">
        <f>IF(ISNUMBER(FIND(analysismethod2,'III_Plan comp 438.68 {Plan 1}'!BZ$15)),"",'III_Plan comp 438.68 {Plan 1}'!BZ$15&amp;analysismethod2)</f>
        <v/>
      </c>
      <c r="EH17" s="251" t="str">
        <f>IF(ISNUMBER(FIND(analysismethod2,'III_Plan comp 438.68 {Plan 1}'!CA$15)),"",'III_Plan comp 438.68 {Plan 1}'!CA$15&amp;analysismethod2)</f>
        <v/>
      </c>
      <c r="EI17" s="251" t="str">
        <f>IF(ISNUMBER(FIND(analysismethod2,'III_Plan comp 438.68 {Plan 1}'!CB$15)),"",'III_Plan comp 438.68 {Plan 1}'!CB$15&amp;analysismethod2)</f>
        <v/>
      </c>
      <c r="EJ17" s="251" t="str">
        <f>IF(ISNUMBER(FIND(analysismethod2,'III_Plan comp 438.68 {Plan 1}'!CC$15)),"",'III_Plan comp 438.68 {Plan 1}'!CC$15&amp;analysismethod2)</f>
        <v/>
      </c>
      <c r="EK17" s="251" t="str">
        <f>IF(ISNUMBER(FIND(analysismethod2,'III_Plan comp 438.68 {Plan 1}'!CD$15)),"",'III_Plan comp 438.68 {Plan 1}'!CD$15&amp;analysismethod2)</f>
        <v/>
      </c>
      <c r="EL17" s="251" t="str">
        <f>IF(ISNUMBER(FIND(analysismethod2,'III_Plan comp 438.68 {Plan 1}'!CE$15)),"",'III_Plan comp 438.68 {Plan 1}'!CE$15&amp;analysismethod2)</f>
        <v/>
      </c>
      <c r="EM17" s="251" t="str">
        <f>IF(ISNUMBER(FIND(analysismethod2,'III_Plan comp 438.68 {Plan 1}'!CF$15)),"",'III_Plan comp 438.68 {Plan 1}'!CF$15&amp;analysismethod2)</f>
        <v/>
      </c>
      <c r="EN17" s="251" t="str">
        <f>IF(ISNUMBER(FIND(analysismethod2,'III_Plan comp 438.68 {Plan 1}'!CG$15)),"",'III_Plan comp 438.68 {Plan 1}'!CG$15&amp;analysismethod2)</f>
        <v/>
      </c>
      <c r="EO17" s="251" t="str">
        <f>IF(ISNUMBER(FIND(analysismethod2,'III_Plan comp 438.68 {Plan 1}'!CH$15)),"",'III_Plan comp 438.68 {Plan 1}'!CH$15&amp;analysismethod2)</f>
        <v/>
      </c>
      <c r="EP17" s="251" t="str">
        <f>IF(ISNUMBER(FIND(analysismethod2,'III_Plan comp 438.68 {Plan 1}'!CI$15)),"",'III_Plan comp 438.68 {Plan 1}'!CI$15&amp;analysismethod2)</f>
        <v/>
      </c>
      <c r="EQ17" s="251" t="str">
        <f>IF(ISNUMBER(FIND(analysismethod2,'III_Plan comp 438.68 {Plan 1}'!CJ$15)),"",'III_Plan comp 438.68 {Plan 1}'!CJ$15&amp;analysismethod2)</f>
        <v/>
      </c>
      <c r="ER17" s="251" t="str">
        <f>IF(ISNUMBER(FIND(analysismethod2,'III_Plan comp 438.68 {Plan 1}'!CK$15)),"",'III_Plan comp 438.68 {Plan 1}'!CK$15&amp;analysismethod2)</f>
        <v/>
      </c>
      <c r="ES17" s="251" t="str">
        <f>IF(ISNUMBER(FIND(analysismethod2,'III_Plan comp 438.68 {Plan 1}'!CL$15)),"",'III_Plan comp 438.68 {Plan 1}'!CL$15&amp;analysismethod2)</f>
        <v/>
      </c>
      <c r="ET17" s="251" t="str">
        <f>IF(ISNUMBER(FIND(analysismethod2,'III_Plan comp 438.68 {Plan 1}'!CM$15)),"",'III_Plan comp 438.68 {Plan 1}'!CM$15&amp;analysismethod2)</f>
        <v/>
      </c>
      <c r="EU17" s="251" t="str">
        <f>IF(ISNUMBER(FIND(analysismethod2,'III_Plan comp 438.68 {Plan 1}'!CN$15)),"",'III_Plan comp 438.68 {Plan 1}'!CN$15&amp;analysismethod2)</f>
        <v/>
      </c>
      <c r="EV17" s="251" t="str">
        <f>IF(ISNUMBER(FIND(analysismethod2,'III_Plan comp 438.68 {Plan 1}'!CO$15)),"",'III_Plan comp 438.68 {Plan 1}'!CO$15&amp;analysismethod2)</f>
        <v/>
      </c>
      <c r="EW17" s="251" t="str">
        <f>IF(ISNUMBER(FIND(analysismethod2,'III_Plan comp 438.68 {Plan 1}'!CP$15)),"",'III_Plan comp 438.68 {Plan 1}'!CP$15&amp;analysismethod2)</f>
        <v/>
      </c>
      <c r="EX17" s="251" t="str">
        <f>IF(ISNUMBER(FIND(analysismethod2,'III_Plan comp 438.68 {Plan 1}'!CQ$15)),"",'III_Plan comp 438.68 {Plan 1}'!CQ$15&amp;analysismethod2)</f>
        <v/>
      </c>
      <c r="EY17" s="251" t="str">
        <f>IF(ISNUMBER(FIND(analysismethod2,'III_Plan comp 438.68 {Plan 1}'!CR$15)),"",'III_Plan comp 438.68 {Plan 1}'!CR$15&amp;analysismethod2)</f>
        <v/>
      </c>
      <c r="EZ17" s="251" t="str">
        <f>IF(ISNUMBER(FIND(analysismethod2,'III_Plan comp 438.68 {Plan 1}'!CS$15)),"",'III_Plan comp 438.68 {Plan 1}'!CS$15&amp;analysismethod2)</f>
        <v/>
      </c>
      <c r="FA17" s="251" t="str">
        <f>IF(ISNUMBER(FIND(analysismethod2,'III_Plan comp 438.68 {Plan 1}'!CT$15)),"",'III_Plan comp 438.68 {Plan 1}'!CT$15&amp;analysismethod2)</f>
        <v/>
      </c>
      <c r="FB17" s="251" t="str">
        <f>IF(ISNUMBER(FIND(analysismethod2,'III_Plan comp 438.68 {Plan 1}'!CU$15)),"",'III_Plan comp 438.68 {Plan 1}'!CU$15&amp;analysismethod2)</f>
        <v/>
      </c>
      <c r="FC17" s="251" t="str">
        <f>IF(ISNUMBER(FIND(analysismethod2,'III_Plan comp 438.68 {Plan 1}'!CV$15)),"",'III_Plan comp 438.68 {Plan 1}'!CV$15&amp;analysismethod2)</f>
        <v/>
      </c>
      <c r="FD17" s="251" t="str">
        <f>IF(ISNUMBER(FIND(analysismethod2,'III_Plan comp 438.68 {Plan 1}'!CW$15)),"",'III_Plan comp 438.68 {Plan 1}'!CW$15&amp;analysismethod2)</f>
        <v/>
      </c>
      <c r="FE17" s="251" t="str">
        <f>IF(ISNUMBER(FIND(analysismethod2,'III_Plan comp 438.68 {Plan 1}'!CX$15)),"",'III_Plan comp 438.68 {Plan 1}'!CX$15&amp;analysismethod2)</f>
        <v/>
      </c>
      <c r="FF17" s="251" t="str">
        <f>IF(ISNUMBER(FIND(analysismethod2,'III_Plan comp 438.68 {Plan 1}'!CY$15)),"",'III_Plan comp 438.68 {Plan 1}'!CY$15&amp;analysismethod2)</f>
        <v/>
      </c>
      <c r="FG17" s="251" t="str">
        <f>IF(ISNUMBER(FIND(analysismethod2,'III_Plan comp 438.68 {Plan 1}'!CZ$15)),"",'III_Plan comp 438.68 {Plan 1}'!CZ$15&amp;analysismethod2)</f>
        <v/>
      </c>
    </row>
    <row r="18" spans="2:163">
      <c r="B18" s="11" t="s">
        <v>744</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745</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746</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747</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c>
      <c r="BL21" s="251" t="str">
        <f>IF(ISNUMBER(FIND(analysismethod6,'III_Plan comp 438.68 {Plan 1}'!E$15)),"",'III_Plan comp 438.68 {Plan 1}'!E$15&amp;analysismethod6)</f>
        <v/>
      </c>
      <c r="BM21" s="251" t="str">
        <f>IF(ISNUMBER(FIND(analysismethod6,'III_Plan comp 438.68 {Plan 1}'!F$15)),"",'III_Plan comp 438.68 {Plan 1}'!F$15&amp;analysismethod6)</f>
        <v/>
      </c>
      <c r="BN21" s="251" t="str">
        <f>IF(ISNUMBER(FIND(analysismethod6,'III_Plan comp 438.68 {Plan 1}'!G$15)),"",'III_Plan comp 438.68 {Plan 1}'!G$15&amp;analysismethod6)</f>
        <v/>
      </c>
      <c r="BO21" s="251" t="str">
        <f>IF(ISNUMBER(FIND(analysismethod6,'III_Plan comp 438.68 {Plan 1}'!H$15)),"",'III_Plan comp 438.68 {Plan 1}'!H$15&amp;analysismethod6)</f>
        <v/>
      </c>
      <c r="BP21" s="251" t="str">
        <f>IF(ISNUMBER(FIND(analysismethod6,'III_Plan comp 438.68 {Plan 1}'!I$15)),"",'III_Plan comp 438.68 {Plan 1}'!I$15&amp;analysismethod6)</f>
        <v/>
      </c>
      <c r="BQ21" s="251" t="str">
        <f>IF(ISNUMBER(FIND(analysismethod6,'III_Plan comp 438.68 {Plan 1}'!J$15)),"",'III_Plan comp 438.68 {Plan 1}'!J$15&amp;analysismethod6)</f>
        <v/>
      </c>
      <c r="BR21" s="251" t="str">
        <f>IF(ISNUMBER(FIND(analysismethod6,'III_Plan comp 438.68 {Plan 1}'!K$15)),"",'III_Plan comp 438.68 {Plan 1}'!K$15&amp;analysismethod6)</f>
        <v/>
      </c>
      <c r="BS21" s="251" t="str">
        <f>IF(ISNUMBER(FIND(analysismethod6,'III_Plan comp 438.68 {Plan 1}'!L$15)),"",'III_Plan comp 438.68 {Plan 1}'!L$15&amp;analysismethod6)</f>
        <v/>
      </c>
      <c r="BT21" s="251" t="str">
        <f>IF(ISNUMBER(FIND(analysismethod6,'III_Plan comp 438.68 {Plan 1}'!M$15)),"",'III_Plan comp 438.68 {Plan 1}'!M$15&amp;analysismethod6)</f>
        <v/>
      </c>
      <c r="BU21" s="251" t="str">
        <f>IF(ISNUMBER(FIND(analysismethod6,'III_Plan comp 438.68 {Plan 1}'!N$15)),"",'III_Plan comp 438.68 {Plan 1}'!N$15&amp;analysismethod6)</f>
        <v/>
      </c>
      <c r="BV21" s="251" t="str">
        <f>IF(ISNUMBER(FIND(analysismethod6,'III_Plan comp 438.68 {Plan 1}'!O$15)),"",'III_Plan comp 438.68 {Plan 1}'!O$15&amp;analysismethod6)</f>
        <v/>
      </c>
      <c r="BW21" s="251" t="str">
        <f>IF(ISNUMBER(FIND(analysismethod6,'III_Plan comp 438.68 {Plan 1}'!P$15)),"",'III_Plan comp 438.68 {Plan 1}'!P$15&amp;analysismethod6)</f>
        <v/>
      </c>
      <c r="BX21" s="251" t="str">
        <f>IF(ISNUMBER(FIND(analysismethod6,'III_Plan comp 438.68 {Plan 1}'!Q$15)),"",'III_Plan comp 438.68 {Plan 1}'!Q$15&amp;analysismethod6)</f>
        <v/>
      </c>
      <c r="BY21" s="251" t="str">
        <f>IF(ISNUMBER(FIND(analysismethod6,'III_Plan comp 438.68 {Plan 1}'!R$15)),"",'III_Plan comp 438.68 {Plan 1}'!R$15&amp;analysismethod6)</f>
        <v/>
      </c>
      <c r="BZ21" s="251" t="str">
        <f>IF(ISNUMBER(FIND(analysismethod6,'III_Plan comp 438.68 {Plan 1}'!S$15)),"",'III_Plan comp 438.68 {Plan 1}'!S$15&amp;analysismethod6)</f>
        <v/>
      </c>
      <c r="CA21" s="251" t="str">
        <f>IF(ISNUMBER(FIND(analysismethod6,'III_Plan comp 438.68 {Plan 1}'!T$15)),"",'III_Plan comp 438.68 {Plan 1}'!T$15&amp;analysismethod6)</f>
        <v/>
      </c>
      <c r="CB21" s="251" t="str">
        <f>IF(ISNUMBER(FIND(analysismethod6,'III_Plan comp 438.68 {Plan 1}'!U$15)),"",'III_Plan comp 438.68 {Plan 1}'!U$15&amp;analysismethod6)</f>
        <v/>
      </c>
      <c r="CC21" s="251" t="str">
        <f>IF(ISNUMBER(FIND(analysismethod6,'III_Plan comp 438.68 {Plan 1}'!V$15)),"",'III_Plan comp 438.68 {Plan 1}'!V$15&amp;analysismethod6)</f>
        <v/>
      </c>
      <c r="CD21" s="251" t="str">
        <f>IF(ISNUMBER(FIND(analysismethod6,'III_Plan comp 438.68 {Plan 1}'!W$15)),"",'III_Plan comp 438.68 {Plan 1}'!W$15&amp;analysismethod6)</f>
        <v/>
      </c>
      <c r="CE21" s="251" t="str">
        <f>IF(ISNUMBER(FIND(analysismethod6,'III_Plan comp 438.68 {Plan 1}'!X$15)),"",'III_Plan comp 438.68 {Plan 1}'!X$15&amp;analysismethod6)</f>
        <v/>
      </c>
      <c r="CF21" s="251" t="str">
        <f>IF(ISNUMBER(FIND(analysismethod6,'III_Plan comp 438.68 {Plan 1}'!Y$15)),"",'III_Plan comp 438.68 {Plan 1}'!Y$15&amp;analysismethod6)</f>
        <v/>
      </c>
      <c r="CG21" s="251" t="str">
        <f>IF(ISNUMBER(FIND(analysismethod6,'III_Plan comp 438.68 {Plan 1}'!Z$15)),"",'III_Plan comp 438.68 {Plan 1}'!Z$15&amp;analysismethod6)</f>
        <v/>
      </c>
      <c r="CH21" s="251" t="str">
        <f>IF(ISNUMBER(FIND(analysismethod6,'III_Plan comp 438.68 {Plan 1}'!AA$15)),"",'III_Plan comp 438.68 {Plan 1}'!AA$15&amp;analysismethod6)</f>
        <v/>
      </c>
      <c r="CI21" s="251" t="str">
        <f>IF(ISNUMBER(FIND(analysismethod6,'III_Plan comp 438.68 {Plan 1}'!AB$15)),"",'III_Plan comp 438.68 {Plan 1}'!AB$15&amp;analysismethod6)</f>
        <v/>
      </c>
      <c r="CJ21" s="251" t="str">
        <f>IF(ISNUMBER(FIND(analysismethod6,'III_Plan comp 438.68 {Plan 1}'!AC$15)),"",'III_Plan comp 438.68 {Plan 1}'!AC$15&amp;analysismethod6)</f>
        <v/>
      </c>
      <c r="CK21" s="251" t="str">
        <f>IF(ISNUMBER(FIND(analysismethod6,'III_Plan comp 438.68 {Plan 1}'!AD$15)),"",'III_Plan comp 438.68 {Plan 1}'!AD$15&amp;analysismethod6)</f>
        <v/>
      </c>
      <c r="CL21" s="251" t="str">
        <f>IF(ISNUMBER(FIND(analysismethod6,'III_Plan comp 438.68 {Plan 1}'!AE$15)),"",'III_Plan comp 438.68 {Plan 1}'!AE$15&amp;analysismethod6)</f>
        <v/>
      </c>
      <c r="CM21" s="251" t="str">
        <f>IF(ISNUMBER(FIND(analysismethod6,'III_Plan comp 438.68 {Plan 1}'!AF$15)),"",'III_Plan comp 438.68 {Plan 1}'!AF$15&amp;analysismethod6)</f>
        <v/>
      </c>
      <c r="CN21" s="251" t="str">
        <f>IF(ISNUMBER(FIND(analysismethod6,'III_Plan comp 438.68 {Plan 1}'!AG$15)),"",'III_Plan comp 438.68 {Plan 1}'!AG$15&amp;analysismethod6)</f>
        <v/>
      </c>
      <c r="CO21" s="251" t="str">
        <f>IF(ISNUMBER(FIND(analysismethod6,'III_Plan comp 438.68 {Plan 1}'!AH$15)),"",'III_Plan comp 438.68 {Plan 1}'!AH$15&amp;analysismethod6)</f>
        <v/>
      </c>
      <c r="CP21" s="251" t="str">
        <f>IF(ISNUMBER(FIND(analysismethod6,'III_Plan comp 438.68 {Plan 1}'!AI$15)),"",'III_Plan comp 438.68 {Plan 1}'!AI$15&amp;analysismethod6)</f>
        <v/>
      </c>
      <c r="CQ21" s="251" t="str">
        <f>IF(ISNUMBER(FIND(analysismethod6,'III_Plan comp 438.68 {Plan 1}'!AJ$15)),"",'III_Plan comp 438.68 {Plan 1}'!AJ$15&amp;analysismethod6)</f>
        <v/>
      </c>
      <c r="CR21" s="251" t="str">
        <f>IF(ISNUMBER(FIND(analysismethod6,'III_Plan comp 438.68 {Plan 1}'!AK$15)),"",'III_Plan comp 438.68 {Plan 1}'!AK$15&amp;analysismethod6)</f>
        <v/>
      </c>
      <c r="CS21" s="251" t="str">
        <f>IF(ISNUMBER(FIND(analysismethod6,'III_Plan comp 438.68 {Plan 1}'!AL$15)),"",'III_Plan comp 438.68 {Plan 1}'!AL$15&amp;analysismethod6)</f>
        <v/>
      </c>
      <c r="CT21" s="251" t="str">
        <f>IF(ISNUMBER(FIND(analysismethod6,'III_Plan comp 438.68 {Plan 1}'!AM$15)),"",'III_Plan comp 438.68 {Plan 1}'!AM$15&amp;analysismethod6)</f>
        <v/>
      </c>
      <c r="CU21" s="251" t="str">
        <f>IF(ISNUMBER(FIND(analysismethod6,'III_Plan comp 438.68 {Plan 1}'!AN$15)),"",'III_Plan comp 438.68 {Plan 1}'!AN$15&amp;analysismethod6)</f>
        <v/>
      </c>
      <c r="CV21" s="251" t="str">
        <f>IF(ISNUMBER(FIND(analysismethod6,'III_Plan comp 438.68 {Plan 1}'!AO$15)),"",'III_Plan comp 438.68 {Plan 1}'!AO$15&amp;analysismethod6)</f>
        <v/>
      </c>
      <c r="CW21" s="251" t="str">
        <f>IF(ISNUMBER(FIND(analysismethod6,'III_Plan comp 438.68 {Plan 1}'!AP$15)),"",'III_Plan comp 438.68 {Plan 1}'!AP$15&amp;analysismethod6)</f>
        <v/>
      </c>
      <c r="CX21" s="251" t="str">
        <f>IF(ISNUMBER(FIND(analysismethod6,'III_Plan comp 438.68 {Plan 1}'!AQ$15)),"",'III_Plan comp 438.68 {Plan 1}'!AQ$15&amp;analysismethod6)</f>
        <v/>
      </c>
      <c r="CY21" s="251" t="str">
        <f>IF(ISNUMBER(FIND(analysismethod6,'III_Plan comp 438.68 {Plan 1}'!AR$15)),"",'III_Plan comp 438.68 {Plan 1}'!AR$15&amp;analysismethod6)</f>
        <v/>
      </c>
      <c r="CZ21" s="251" t="str">
        <f>IF(ISNUMBER(FIND(analysismethod6,'III_Plan comp 438.68 {Plan 1}'!AS$15)),"",'III_Plan comp 438.68 {Plan 1}'!AS$15&amp;analysismethod6)</f>
        <v/>
      </c>
      <c r="DA21" s="251" t="str">
        <f>IF(ISNUMBER(FIND(analysismethod6,'III_Plan comp 438.68 {Plan 1}'!AT$15)),"",'III_Plan comp 438.68 {Plan 1}'!AT$15&amp;analysismethod6)</f>
        <v/>
      </c>
      <c r="DB21" s="251" t="str">
        <f>IF(ISNUMBER(FIND(analysismethod6,'III_Plan comp 438.68 {Plan 1}'!AU$15)),"",'III_Plan comp 438.68 {Plan 1}'!AU$15&amp;analysismethod6)</f>
        <v/>
      </c>
      <c r="DC21" s="251" t="str">
        <f>IF(ISNUMBER(FIND(analysismethod6,'III_Plan comp 438.68 {Plan 1}'!AV$15)),"",'III_Plan comp 438.68 {Plan 1}'!AV$15&amp;analysismethod6)</f>
        <v/>
      </c>
      <c r="DD21" s="251" t="str">
        <f>IF(ISNUMBER(FIND(analysismethod6,'III_Plan comp 438.68 {Plan 1}'!AW$15)),"",'III_Plan comp 438.68 {Plan 1}'!AW$15&amp;analysismethod6)</f>
        <v/>
      </c>
      <c r="DE21" s="251" t="str">
        <f>IF(ISNUMBER(FIND(analysismethod6,'III_Plan comp 438.68 {Plan 1}'!AX$15)),"",'III_Plan comp 438.68 {Plan 1}'!AX$15&amp;analysismethod6)</f>
        <v/>
      </c>
      <c r="DF21" s="251" t="str">
        <f>IF(ISNUMBER(FIND(analysismethod6,'III_Plan comp 438.68 {Plan 1}'!AY$15)),"",'III_Plan comp 438.68 {Plan 1}'!AY$15&amp;analysismethod6)</f>
        <v/>
      </c>
      <c r="DG21" s="251" t="str">
        <f>IF(ISNUMBER(FIND(analysismethod6,'III_Plan comp 438.68 {Plan 1}'!AZ$15)),"",'III_Plan comp 438.68 {Plan 1}'!AZ$15&amp;analysismethod6)</f>
        <v/>
      </c>
      <c r="DH21" s="251" t="str">
        <f>IF(ISNUMBER(FIND(analysismethod6,'III_Plan comp 438.68 {Plan 1}'!BA$15)),"",'III_Plan comp 438.68 {Plan 1}'!BA$15&amp;analysismethod6)</f>
        <v/>
      </c>
      <c r="DI21" s="251" t="str">
        <f>IF(ISNUMBER(FIND(analysismethod6,'III_Plan comp 438.68 {Plan 1}'!BB$15)),"",'III_Plan comp 438.68 {Plan 1}'!BB$15&amp;analysismethod6)</f>
        <v/>
      </c>
      <c r="DJ21" s="251" t="str">
        <f>IF(ISNUMBER(FIND(analysismethod6,'III_Plan comp 438.68 {Plan 1}'!BC$15)),"",'III_Plan comp 438.68 {Plan 1}'!BC$15&amp;analysismethod6)</f>
        <v/>
      </c>
      <c r="DK21" s="251" t="str">
        <f>IF(ISNUMBER(FIND(analysismethod6,'III_Plan comp 438.68 {Plan 1}'!BD$15)),"",'III_Plan comp 438.68 {Plan 1}'!BD$15&amp;analysismethod6)</f>
        <v/>
      </c>
      <c r="DL21" s="251" t="str">
        <f>IF(ISNUMBER(FIND(analysismethod6,'III_Plan comp 438.68 {Plan 1}'!BE$15)),"",'III_Plan comp 438.68 {Plan 1}'!BE$15&amp;analysismethod6)</f>
        <v/>
      </c>
      <c r="DM21" s="251" t="str">
        <f>IF(ISNUMBER(FIND(analysismethod6,'III_Plan comp 438.68 {Plan 1}'!BF$15)),"",'III_Plan comp 438.68 {Plan 1}'!BF$15&amp;analysismethod6)</f>
        <v/>
      </c>
      <c r="DN21" s="251" t="str">
        <f>IF(ISNUMBER(FIND(analysismethod6,'III_Plan comp 438.68 {Plan 1}'!BG$15)),"",'III_Plan comp 438.68 {Plan 1}'!BG$15&amp;analysismethod6)</f>
        <v/>
      </c>
      <c r="DO21" s="251" t="str">
        <f>IF(ISNUMBER(FIND(analysismethod6,'III_Plan comp 438.68 {Plan 1}'!BH$15)),"",'III_Plan comp 438.68 {Plan 1}'!BH$15&amp;analysismethod6)</f>
        <v/>
      </c>
      <c r="DP21" s="251" t="str">
        <f>IF(ISNUMBER(FIND(analysismethod6,'III_Plan comp 438.68 {Plan 1}'!BI$15)),"",'III_Plan comp 438.68 {Plan 1}'!BI$15&amp;analysismethod6)</f>
        <v/>
      </c>
      <c r="DQ21" s="251" t="str">
        <f>IF(ISNUMBER(FIND(analysismethod6,'III_Plan comp 438.68 {Plan 1}'!BJ$15)),"",'III_Plan comp 438.68 {Plan 1}'!BJ$15&amp;analysismethod6)</f>
        <v/>
      </c>
      <c r="DR21" s="251" t="str">
        <f>IF(ISNUMBER(FIND(analysismethod6,'III_Plan comp 438.68 {Plan 1}'!BK$15)),"",'III_Plan comp 438.68 {Plan 1}'!BK$15&amp;analysismethod6)</f>
        <v/>
      </c>
      <c r="DS21" s="251" t="str">
        <f>IF(ISNUMBER(FIND(analysismethod6,'III_Plan comp 438.68 {Plan 1}'!BL$15)),"",'III_Plan comp 438.68 {Plan 1}'!BL$15&amp;analysismethod6)</f>
        <v/>
      </c>
      <c r="DT21" s="251" t="str">
        <f>IF(ISNUMBER(FIND(analysismethod6,'III_Plan comp 438.68 {Plan 1}'!BM$15)),"",'III_Plan comp 438.68 {Plan 1}'!BM$15&amp;analysismethod6)</f>
        <v/>
      </c>
      <c r="DU21" s="251" t="str">
        <f>IF(ISNUMBER(FIND(analysismethod6,'III_Plan comp 438.68 {Plan 1}'!BN$15)),"",'III_Plan comp 438.68 {Plan 1}'!BN$15&amp;analysismethod6)</f>
        <v/>
      </c>
      <c r="DV21" s="251" t="str">
        <f>IF(ISNUMBER(FIND(analysismethod6,'III_Plan comp 438.68 {Plan 1}'!BO$15)),"",'III_Plan comp 438.68 {Plan 1}'!BO$15&amp;analysismethod6)</f>
        <v/>
      </c>
      <c r="DW21" s="251" t="str">
        <f>IF(ISNUMBER(FIND(analysismethod6,'III_Plan comp 438.68 {Plan 1}'!BP$15)),"",'III_Plan comp 438.68 {Plan 1}'!BP$15&amp;analysismethod6)</f>
        <v/>
      </c>
      <c r="DX21" s="251" t="str">
        <f>IF(ISNUMBER(FIND(analysismethod6,'III_Plan comp 438.68 {Plan 1}'!BQ$15)),"",'III_Plan comp 438.68 {Plan 1}'!BQ$15&amp;analysismethod6)</f>
        <v/>
      </c>
      <c r="DY21" s="251" t="str">
        <f>IF(ISNUMBER(FIND(analysismethod6,'III_Plan comp 438.68 {Plan 1}'!BR$15)),"",'III_Plan comp 438.68 {Plan 1}'!BR$15&amp;analysismethod6)</f>
        <v/>
      </c>
      <c r="DZ21" s="251" t="str">
        <f>IF(ISNUMBER(FIND(analysismethod6,'III_Plan comp 438.68 {Plan 1}'!BS$15)),"",'III_Plan comp 438.68 {Plan 1}'!BS$15&amp;analysismethod6)</f>
        <v/>
      </c>
      <c r="EA21" s="251" t="str">
        <f>IF(ISNUMBER(FIND(analysismethod6,'III_Plan comp 438.68 {Plan 1}'!BT$15)),"",'III_Plan comp 438.68 {Plan 1}'!BT$15&amp;analysismethod6)</f>
        <v/>
      </c>
      <c r="EB21" s="251" t="str">
        <f>IF(ISNUMBER(FIND(analysismethod6,'III_Plan comp 438.68 {Plan 1}'!BU$15)),"",'III_Plan comp 438.68 {Plan 1}'!BU$15&amp;analysismethod6)</f>
        <v/>
      </c>
      <c r="EC21" s="251" t="str">
        <f>IF(ISNUMBER(FIND(analysismethod6,'III_Plan comp 438.68 {Plan 1}'!BV$15)),"",'III_Plan comp 438.68 {Plan 1}'!BV$15&amp;analysismethod6)</f>
        <v/>
      </c>
      <c r="ED21" s="251" t="str">
        <f>IF(ISNUMBER(FIND(analysismethod6,'III_Plan comp 438.68 {Plan 1}'!BW$15)),"",'III_Plan comp 438.68 {Plan 1}'!BW$15&amp;analysismethod6)</f>
        <v/>
      </c>
      <c r="EE21" s="251" t="str">
        <f>IF(ISNUMBER(FIND(analysismethod6,'III_Plan comp 438.68 {Plan 1}'!BX$15)),"",'III_Plan comp 438.68 {Plan 1}'!BX$15&amp;analysismethod6)</f>
        <v/>
      </c>
      <c r="EF21" s="251" t="str">
        <f>IF(ISNUMBER(FIND(analysismethod6,'III_Plan comp 438.68 {Plan 1}'!BY$15)),"",'III_Plan comp 438.68 {Plan 1}'!BY$15&amp;analysismethod6)</f>
        <v/>
      </c>
      <c r="EG21" s="251" t="str">
        <f>IF(ISNUMBER(FIND(analysismethod6,'III_Plan comp 438.68 {Plan 1}'!BZ$15)),"",'III_Plan comp 438.68 {Plan 1}'!BZ$15&amp;analysismethod6)</f>
        <v/>
      </c>
      <c r="EH21" s="251" t="str">
        <f>IF(ISNUMBER(FIND(analysismethod6,'III_Plan comp 438.68 {Plan 1}'!CA$15)),"",'III_Plan comp 438.68 {Plan 1}'!CA$15&amp;analysismethod6)</f>
        <v/>
      </c>
      <c r="EI21" s="251" t="str">
        <f>IF(ISNUMBER(FIND(analysismethod6,'III_Plan comp 438.68 {Plan 1}'!CB$15)),"",'III_Plan comp 438.68 {Plan 1}'!CB$15&amp;analysismethod6)</f>
        <v/>
      </c>
      <c r="EJ21" s="251" t="str">
        <f>IF(ISNUMBER(FIND(analysismethod6,'III_Plan comp 438.68 {Plan 1}'!CC$15)),"",'III_Plan comp 438.68 {Plan 1}'!CC$15&amp;analysismethod6)</f>
        <v/>
      </c>
      <c r="EK21" s="251" t="str">
        <f>IF(ISNUMBER(FIND(analysismethod6,'III_Plan comp 438.68 {Plan 1}'!CD$15)),"",'III_Plan comp 438.68 {Plan 1}'!CD$15&amp;analysismethod6)</f>
        <v/>
      </c>
      <c r="EL21" s="251" t="str">
        <f>IF(ISNUMBER(FIND(analysismethod6,'III_Plan comp 438.68 {Plan 1}'!CE$15)),"",'III_Plan comp 438.68 {Plan 1}'!CE$15&amp;analysismethod6)</f>
        <v/>
      </c>
      <c r="EM21" s="251" t="str">
        <f>IF(ISNUMBER(FIND(analysismethod6,'III_Plan comp 438.68 {Plan 1}'!CF$15)),"",'III_Plan comp 438.68 {Plan 1}'!CF$15&amp;analysismethod6)</f>
        <v/>
      </c>
      <c r="EN21" s="251" t="str">
        <f>IF(ISNUMBER(FIND(analysismethod6,'III_Plan comp 438.68 {Plan 1}'!CG$15)),"",'III_Plan comp 438.68 {Plan 1}'!CG$15&amp;analysismethod6)</f>
        <v/>
      </c>
      <c r="EO21" s="251" t="str">
        <f>IF(ISNUMBER(FIND(analysismethod6,'III_Plan comp 438.68 {Plan 1}'!CH$15)),"",'III_Plan comp 438.68 {Plan 1}'!CH$15&amp;analysismethod6)</f>
        <v/>
      </c>
      <c r="EP21" s="251" t="str">
        <f>IF(ISNUMBER(FIND(analysismethod6,'III_Plan comp 438.68 {Plan 1}'!CI$15)),"",'III_Plan comp 438.68 {Plan 1}'!CI$15&amp;analysismethod6)</f>
        <v/>
      </c>
      <c r="EQ21" s="251" t="str">
        <f>IF(ISNUMBER(FIND(analysismethod6,'III_Plan comp 438.68 {Plan 1}'!CJ$15)),"",'III_Plan comp 438.68 {Plan 1}'!CJ$15&amp;analysismethod6)</f>
        <v/>
      </c>
      <c r="ER21" s="251" t="str">
        <f>IF(ISNUMBER(FIND(analysismethod6,'III_Plan comp 438.68 {Plan 1}'!CK$15)),"",'III_Plan comp 438.68 {Plan 1}'!CK$15&amp;analysismethod6)</f>
        <v/>
      </c>
      <c r="ES21" s="251" t="str">
        <f>IF(ISNUMBER(FIND(analysismethod6,'III_Plan comp 438.68 {Plan 1}'!CL$15)),"",'III_Plan comp 438.68 {Plan 1}'!CL$15&amp;analysismethod6)</f>
        <v/>
      </c>
      <c r="ET21" s="251" t="str">
        <f>IF(ISNUMBER(FIND(analysismethod6,'III_Plan comp 438.68 {Plan 1}'!CM$15)),"",'III_Plan comp 438.68 {Plan 1}'!CM$15&amp;analysismethod6)</f>
        <v/>
      </c>
      <c r="EU21" s="251" t="str">
        <f>IF(ISNUMBER(FIND(analysismethod6,'III_Plan comp 438.68 {Plan 1}'!CN$15)),"",'III_Plan comp 438.68 {Plan 1}'!CN$15&amp;analysismethod6)</f>
        <v/>
      </c>
      <c r="EV21" s="251" t="str">
        <f>IF(ISNUMBER(FIND(analysismethod6,'III_Plan comp 438.68 {Plan 1}'!CO$15)),"",'III_Plan comp 438.68 {Plan 1}'!CO$15&amp;analysismethod6)</f>
        <v/>
      </c>
      <c r="EW21" s="251" t="str">
        <f>IF(ISNUMBER(FIND(analysismethod6,'III_Plan comp 438.68 {Plan 1}'!CP$15)),"",'III_Plan comp 438.68 {Plan 1}'!CP$15&amp;analysismethod6)</f>
        <v/>
      </c>
      <c r="EX21" s="251" t="str">
        <f>IF(ISNUMBER(FIND(analysismethod6,'III_Plan comp 438.68 {Plan 1}'!CQ$15)),"",'III_Plan comp 438.68 {Plan 1}'!CQ$15&amp;analysismethod6)</f>
        <v/>
      </c>
      <c r="EY21" s="251" t="str">
        <f>IF(ISNUMBER(FIND(analysismethod6,'III_Plan comp 438.68 {Plan 1}'!CR$15)),"",'III_Plan comp 438.68 {Plan 1}'!CR$15&amp;analysismethod6)</f>
        <v/>
      </c>
      <c r="EZ21" s="251" t="str">
        <f>IF(ISNUMBER(FIND(analysismethod6,'III_Plan comp 438.68 {Plan 1}'!CS$15)),"",'III_Plan comp 438.68 {Plan 1}'!CS$15&amp;analysismethod6)</f>
        <v/>
      </c>
      <c r="FA21" s="251" t="str">
        <f>IF(ISNUMBER(FIND(analysismethod6,'III_Plan comp 438.68 {Plan 1}'!CT$15)),"",'III_Plan comp 438.68 {Plan 1}'!CT$15&amp;analysismethod6)</f>
        <v/>
      </c>
      <c r="FB21" s="251" t="str">
        <f>IF(ISNUMBER(FIND(analysismethod6,'III_Plan comp 438.68 {Plan 1}'!CU$15)),"",'III_Plan comp 438.68 {Plan 1}'!CU$15&amp;analysismethod6)</f>
        <v/>
      </c>
      <c r="FC21" s="251" t="str">
        <f>IF(ISNUMBER(FIND(analysismethod6,'III_Plan comp 438.68 {Plan 1}'!CV$15)),"",'III_Plan comp 438.68 {Plan 1}'!CV$15&amp;analysismethod6)</f>
        <v/>
      </c>
      <c r="FD21" s="251" t="str">
        <f>IF(ISNUMBER(FIND(analysismethod6,'III_Plan comp 438.68 {Plan 1}'!CW$15)),"",'III_Plan comp 438.68 {Plan 1}'!CW$15&amp;analysismethod6)</f>
        <v/>
      </c>
      <c r="FE21" s="251" t="str">
        <f>IF(ISNUMBER(FIND(analysismethod6,'III_Plan comp 438.68 {Plan 1}'!CX$15)),"",'III_Plan comp 438.68 {Plan 1}'!CX$15&amp;analysismethod6)</f>
        <v/>
      </c>
      <c r="FF21" s="251" t="str">
        <f>IF(ISNUMBER(FIND(analysismethod6,'III_Plan comp 438.68 {Plan 1}'!CY$15)),"",'III_Plan comp 438.68 {Plan 1}'!CY$15&amp;analysismethod6)</f>
        <v/>
      </c>
      <c r="FG21" s="251" t="str">
        <f>IF(ISNUMBER(FIND(analysismethod6,'III_Plan comp 438.68 {Plan 1}'!CZ$15)),"",'III_Plan comp 438.68 {Plan 1}'!CZ$15&amp;analysismethod6)</f>
        <v/>
      </c>
    </row>
    <row r="22" spans="2:163">
      <c r="B22" s="11" t="s">
        <v>748</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749</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For the methodology used to analyze standards set in 42 CFR 438.68, see the document titled "DHCS BH SMHS Methodology Description". During the period of 08/01/2024 to 01/31/2025, DHCS utilized this methodology to analyze the Plan's submissions.; 
</v>
      </c>
      <c r="BL23" s="251" t="str">
        <f>IF(ISNUMBER(FIND(analysismethod8,'III_Plan comp 438.68 {Plan 1}'!E$15)),"",'III_Plan comp 438.68 {Plan 1}'!E$15&amp;analysismethod8)</f>
        <v xml:space="preserve">Timely Access Data Tool (TADT); 
</v>
      </c>
      <c r="BM23" s="251" t="str">
        <f>IF(ISNUMBER(FIND(analysismethod8,'III_Plan comp 438.68 {Plan 1}'!F$15)),"",'III_Plan comp 438.68 {Plan 1}'!F$15&amp;analysismethod8)</f>
        <v xml:space="preserve">Timely Access Data Tool (TADT); 
</v>
      </c>
      <c r="BN23" s="251" t="str">
        <f>IF(ISNUMBER(FIND(analysismethod8,'III_Plan comp 438.68 {Plan 1}'!G$15)),"",'III_Plan comp 438.68 {Plan 1}'!G$15&amp;analysismethod8)</f>
        <v xml:space="preserve">Timely Access Data Tool (TADT); 
</v>
      </c>
      <c r="BO23" s="251" t="str">
        <f>IF(ISNUMBER(FIND(analysismethod8,'III_Plan comp 438.68 {Plan 1}'!H$15)),"",'III_Plan comp 438.68 {Plan 1}'!H$15&amp;analysismethod8)</f>
        <v xml:space="preserve">Timely Access Data Tool (TADT); 
</v>
      </c>
      <c r="BP23" s="251" t="str">
        <f>IF(ISNUMBER(FIND(analysismethod8,'III_Plan comp 438.68 {Plan 1}'!I$15)),"",'III_Plan comp 438.68 {Plan 1}'!I$15&amp;analysismethod8)</f>
        <v xml:space="preserve">Network Adequacy Certification Tool (NACT); 
Timely Access Data Tool (TADT); 
</v>
      </c>
      <c r="BQ23" s="251" t="str">
        <f>IF(ISNUMBER(FIND(analysismethod8,'III_Plan comp 438.68 {Plan 1}'!J$15)),"",'III_Plan comp 438.68 {Plan 1}'!J$15&amp;analysismethod8)</f>
        <v xml:space="preserve">Timely Access Data Tool (TADT); 
</v>
      </c>
      <c r="BR23" s="251" t="str">
        <f>IF(ISNUMBER(FIND(analysismethod8,'III_Plan comp 438.68 {Plan 1}'!K$15)),"",'III_Plan comp 438.68 {Plan 1}'!K$15&amp;analysismethod8)</f>
        <v xml:space="preserve">Timely Access Data Tool (TADT); 
</v>
      </c>
      <c r="BS23" s="251" t="str">
        <f>IF(ISNUMBER(FIND(analysismethod8,'III_Plan comp 438.68 {Plan 1}'!L$15)),"",'III_Plan comp 438.68 {Plan 1}'!L$15&amp;analysismethod8)</f>
        <v xml:space="preserve">Timely Access Data Tool (TADT); 
</v>
      </c>
      <c r="BT23" s="251" t="str">
        <f>IF(ISNUMBER(FIND(analysismethod8,'III_Plan comp 438.68 {Plan 1}'!M$15)),"",'III_Plan comp 438.68 {Plan 1}'!M$15&amp;analysismethod8)</f>
        <v xml:space="preserve">Timely Access Data Tool (TADT); 
</v>
      </c>
      <c r="BU23" s="251" t="str">
        <f>IF(ISNUMBER(FIND(analysismethod8,'III_Plan comp 438.68 {Plan 1}'!N$15)),"",'III_Plan comp 438.68 {Plan 1}'!N$15&amp;analysismethod8)</f>
        <v xml:space="preserve">Timely Access Data Tool (TADT); 
</v>
      </c>
      <c r="BV23" s="251" t="str">
        <f>IF(ISNUMBER(FIND(analysismethod8,'III_Plan comp 438.68 {Plan 1}'!O$15)),"",'III_Plan comp 438.68 {Plan 1}'!O$15&amp;analysismethod8)</f>
        <v xml:space="preserve">Timely Access Data Tool (TADT); 
</v>
      </c>
      <c r="BW23" s="251" t="str">
        <f>IF(ISNUMBER(FIND(analysismethod8,'III_Plan comp 438.68 {Plan 1}'!P$15)),"",'III_Plan comp 438.68 {Plan 1}'!P$15&amp;analysismethod8)</f>
        <v xml:space="preserve">Network Adequacy Certification Tool (NACT); 
Language Capabilities: Contract
IHCP: Contract/Good-faith effort to contract; 
Timely Access Data Tool (TADT); 
</v>
      </c>
      <c r="BX23" s="251" t="str">
        <f>IF(ISNUMBER(FIND(analysismethod8,'III_Plan comp 438.68 {Plan 1}'!Q$15)),"",'III_Plan comp 438.68 {Plan 1}'!Q$15&amp;analysismethod8)</f>
        <v xml:space="preserve">Timely Access Data Tool (TADT); 
</v>
      </c>
      <c r="BY23" s="251" t="str">
        <f>IF(ISNUMBER(FIND(analysismethod8,'III_Plan comp 438.68 {Plan 1}'!R$15)),"",'III_Plan comp 438.68 {Plan 1}'!R$15&amp;analysismethod8)</f>
        <v xml:space="preserve">Timely Access Data Tool (TADT); 
</v>
      </c>
      <c r="BZ23" s="251" t="str">
        <f>IF(ISNUMBER(FIND(analysismethod8,'III_Plan comp 438.68 {Plan 1}'!S$15)),"",'III_Plan comp 438.68 {Plan 1}'!S$15&amp;analysismethod8)</f>
        <v xml:space="preserve">Timely Access Data Tool (TADT); 
</v>
      </c>
      <c r="CA23" s="251" t="str">
        <f>IF(ISNUMBER(FIND(analysismethod8,'III_Plan comp 438.68 {Plan 1}'!T$15)),"",'III_Plan comp 438.68 {Plan 1}'!T$15&amp;analysismethod8)</f>
        <v xml:space="preserve">Timely Access Data Tool (TADT); 
</v>
      </c>
      <c r="CB23" s="251" t="str">
        <f>IF(ISNUMBER(FIND(analysismethod8,'III_Plan comp 438.68 {Plan 1}'!U$15)),"",'III_Plan comp 438.68 {Plan 1}'!U$15&amp;analysismethod8)</f>
        <v xml:space="preserve">Timely Access Data Tool (TADT); 
</v>
      </c>
      <c r="CC23" s="251" t="str">
        <f>IF(ISNUMBER(FIND(analysismethod8,'III_Plan comp 438.68 {Plan 1}'!V$15)),"",'III_Plan comp 438.68 {Plan 1}'!V$15&amp;analysismethod8)</f>
        <v xml:space="preserve">Timely Access Data Tool (TADT); 
</v>
      </c>
      <c r="CD23" s="251" t="str">
        <f>IF(ISNUMBER(FIND(analysismethod8,'III_Plan comp 438.68 {Plan 1}'!W$15)),"",'III_Plan comp 438.68 {Plan 1}'!W$15&amp;analysismethod8)</f>
        <v xml:space="preserve">Timely Access Data Tool (TADT); 
</v>
      </c>
      <c r="CE23" s="251" t="str">
        <f>IF(ISNUMBER(FIND(analysismethod8,'III_Plan comp 438.68 {Plan 1}'!X$15)),"",'III_Plan comp 438.68 {Plan 1}'!X$15&amp;analysismethod8)</f>
        <v xml:space="preserve">Timely Access Data Tool (TADT); 
</v>
      </c>
      <c r="CF23" s="251" t="str">
        <f>IF(ISNUMBER(FIND(analysismethod8,'III_Plan comp 438.68 {Plan 1}'!Y$15)),"",'III_Plan comp 438.68 {Plan 1}'!Y$15&amp;analysismethod8)</f>
        <v xml:space="preserve">Timely Access Data Tool (TADT); 
</v>
      </c>
      <c r="CG23" s="251" t="str">
        <f>IF(ISNUMBER(FIND(analysismethod8,'III_Plan comp 438.68 {Plan 1}'!Z$15)),"",'III_Plan comp 438.68 {Plan 1}'!Z$15&amp;analysismethod8)</f>
        <v xml:space="preserve">Timely Access Data Tool (TADT); 
</v>
      </c>
      <c r="CH23" s="251" t="str">
        <f>IF(ISNUMBER(FIND(analysismethod8,'III_Plan comp 438.68 {Plan 1}'!AA$15)),"",'III_Plan comp 438.68 {Plan 1}'!AA$15&amp;analysismethod8)</f>
        <v xml:space="preserve">Timely Access Data Tool (TADT); 
</v>
      </c>
      <c r="CI23" s="251" t="str">
        <f>IF(ISNUMBER(FIND(analysismethod8,'III_Plan comp 438.68 {Plan 1}'!AB$15)),"",'III_Plan comp 438.68 {Plan 1}'!AB$15&amp;analysismethod8)</f>
        <v xml:space="preserve">Timely Access Data Tool (TADT); 
</v>
      </c>
      <c r="CJ23" s="251" t="str">
        <f>IF(ISNUMBER(FIND(analysismethod8,'III_Plan comp 438.68 {Plan 1}'!AC$15)),"",'III_Plan comp 438.68 {Plan 1}'!AC$15&amp;analysismethod8)</f>
        <v xml:space="preserve">Timely Access Data Tool (TADT); 
</v>
      </c>
      <c r="CK23" s="251" t="str">
        <f>IF(ISNUMBER(FIND(analysismethod8,'III_Plan comp 438.68 {Plan 1}'!AD$15)),"",'III_Plan comp 438.68 {Plan 1}'!AD$15&amp;analysismethod8)</f>
        <v xml:space="preserve">Timely Access Data Tool (TADT); 
</v>
      </c>
      <c r="CL23" s="251" t="str">
        <f>IF(ISNUMBER(FIND(analysismethod8,'III_Plan comp 438.68 {Plan 1}'!AE$15)),"",'III_Plan comp 438.68 {Plan 1}'!AE$15&amp;analysismethod8)</f>
        <v xml:space="preserve">Timely Access Data Tool (TADT); 
</v>
      </c>
      <c r="CM23" s="251" t="str">
        <f>IF(ISNUMBER(FIND(analysismethod8,'III_Plan comp 438.68 {Plan 1}'!AF$15)),"",'III_Plan comp 438.68 {Plan 1}'!AF$15&amp;analysismethod8)</f>
        <v xml:space="preserve">Timely Access Data Tool (TADT); 
</v>
      </c>
      <c r="CN23" s="251" t="str">
        <f>IF(ISNUMBER(FIND(analysismethod8,'III_Plan comp 438.68 {Plan 1}'!AG$15)),"",'III_Plan comp 438.68 {Plan 1}'!AG$15&amp;analysismethod8)</f>
        <v xml:space="preserve">Timely Access Data Tool (TADT); 
</v>
      </c>
      <c r="CO23" s="251" t="str">
        <f>IF(ISNUMBER(FIND(analysismethod8,'III_Plan comp 438.68 {Plan 1}'!AH$15)),"",'III_Plan comp 438.68 {Plan 1}'!AH$15&amp;analysismethod8)</f>
        <v xml:space="preserve">Timely Access Data Tool (TADT); 
</v>
      </c>
      <c r="CP23" s="251" t="str">
        <f>IF(ISNUMBER(FIND(analysismethod8,'III_Plan comp 438.68 {Plan 1}'!AI$15)),"",'III_Plan comp 438.68 {Plan 1}'!AI$15&amp;analysismethod8)</f>
        <v xml:space="preserve">Timely Access Data Tool (TADT); 
</v>
      </c>
      <c r="CQ23" s="251" t="str">
        <f>IF(ISNUMBER(FIND(analysismethod8,'III_Plan comp 438.68 {Plan 1}'!AJ$15)),"",'III_Plan comp 438.68 {Plan 1}'!AJ$15&amp;analysismethod8)</f>
        <v xml:space="preserve">Timely Access Data Tool (TADT); 
</v>
      </c>
      <c r="CR23" s="251" t="str">
        <f>IF(ISNUMBER(FIND(analysismethod8,'III_Plan comp 438.68 {Plan 1}'!AK$15)),"",'III_Plan comp 438.68 {Plan 1}'!AK$15&amp;analysismethod8)</f>
        <v xml:space="preserve">Timely Access Data Tool (TADT); 
</v>
      </c>
      <c r="CS23" s="251" t="str">
        <f>IF(ISNUMBER(FIND(analysismethod8,'III_Plan comp 438.68 {Plan 1}'!AL$15)),"",'III_Plan comp 438.68 {Plan 1}'!AL$15&amp;analysismethod8)</f>
        <v xml:space="preserve">Timely Access Data Tool (TADT); 
</v>
      </c>
      <c r="CT23" s="251" t="str">
        <f>IF(ISNUMBER(FIND(analysismethod8,'III_Plan comp 438.68 {Plan 1}'!AM$15)),"",'III_Plan comp 438.68 {Plan 1}'!AM$15&amp;analysismethod8)</f>
        <v xml:space="preserve">Timely Access Data Tool (TADT); 
</v>
      </c>
      <c r="CU23" s="251" t="str">
        <f>IF(ISNUMBER(FIND(analysismethod8,'III_Plan comp 438.68 {Plan 1}'!AN$15)),"",'III_Plan comp 438.68 {Plan 1}'!AN$15&amp;analysismethod8)</f>
        <v xml:space="preserve">Timely Access Data Tool (TADT); 
</v>
      </c>
      <c r="CV23" s="251" t="str">
        <f>IF(ISNUMBER(FIND(analysismethod8,'III_Plan comp 438.68 {Plan 1}'!AO$15)),"",'III_Plan comp 438.68 {Plan 1}'!AO$15&amp;analysismethod8)</f>
        <v xml:space="preserve">Timely Access Data Tool (TADT); 
</v>
      </c>
      <c r="CW23" s="251" t="str">
        <f>IF(ISNUMBER(FIND(analysismethod8,'III_Plan comp 438.68 {Plan 1}'!AP$15)),"",'III_Plan comp 438.68 {Plan 1}'!AP$15&amp;analysismethod8)</f>
        <v xml:space="preserve">Timely Access Data Tool (TADT); 
</v>
      </c>
      <c r="CX23" s="251" t="str">
        <f>IF(ISNUMBER(FIND(analysismethod8,'III_Plan comp 438.68 {Plan 1}'!AQ$15)),"",'III_Plan comp 438.68 {Plan 1}'!AQ$15&amp;analysismethod8)</f>
        <v xml:space="preserve">Timely Access Data Tool (TADT); 
</v>
      </c>
      <c r="CY23" s="251" t="str">
        <f>IF(ISNUMBER(FIND(analysismethod8,'III_Plan comp 438.68 {Plan 1}'!AR$15)),"",'III_Plan comp 438.68 {Plan 1}'!AR$15&amp;analysismethod8)</f>
        <v xml:space="preserve">Timely Access Data Tool (TADT); 
</v>
      </c>
      <c r="CZ23" s="251" t="str">
        <f>IF(ISNUMBER(FIND(analysismethod8,'III_Plan comp 438.68 {Plan 1}'!AS$15)),"",'III_Plan comp 438.68 {Plan 1}'!AS$15&amp;analysismethod8)</f>
        <v xml:space="preserve">Timely Access Data Tool (TADT); 
</v>
      </c>
      <c r="DA23" s="251" t="str">
        <f>IF(ISNUMBER(FIND(analysismethod8,'III_Plan comp 438.68 {Plan 1}'!AT$15)),"",'III_Plan comp 438.68 {Plan 1}'!AT$15&amp;analysismethod8)</f>
        <v xml:space="preserve">Timely Access Data Tool (TADT); 
</v>
      </c>
      <c r="DB23" s="251" t="str">
        <f>IF(ISNUMBER(FIND(analysismethod8,'III_Plan comp 438.68 {Plan 1}'!AU$15)),"",'III_Plan comp 438.68 {Plan 1}'!AU$15&amp;analysismethod8)</f>
        <v xml:space="preserve">Timely Access Data Tool (TADT); 
</v>
      </c>
      <c r="DC23" s="251" t="str">
        <f>IF(ISNUMBER(FIND(analysismethod8,'III_Plan comp 438.68 {Plan 1}'!AV$15)),"",'III_Plan comp 438.68 {Plan 1}'!AV$15&amp;analysismethod8)</f>
        <v xml:space="preserve">Timely Access Data Tool (TADT); 
</v>
      </c>
      <c r="DD23" s="251" t="str">
        <f>IF(ISNUMBER(FIND(analysismethod8,'III_Plan comp 438.68 {Plan 1}'!AW$15)),"",'III_Plan comp 438.68 {Plan 1}'!AW$15&amp;analysismethod8)</f>
        <v xml:space="preserve">Timely Access Data Tool (TADT); 
</v>
      </c>
      <c r="DE23" s="251" t="str">
        <f>IF(ISNUMBER(FIND(analysismethod8,'III_Plan comp 438.68 {Plan 1}'!AX$15)),"",'III_Plan comp 438.68 {Plan 1}'!AX$15&amp;analysismethod8)</f>
        <v xml:space="preserve">Timely Access Data Tool (TADT); 
</v>
      </c>
      <c r="DF23" s="251" t="str">
        <f>IF(ISNUMBER(FIND(analysismethod8,'III_Plan comp 438.68 {Plan 1}'!AY$15)),"",'III_Plan comp 438.68 {Plan 1}'!AY$15&amp;analysismethod8)</f>
        <v xml:space="preserve">Timely Access Data Tool (TADT); 
</v>
      </c>
      <c r="DG23" s="251" t="str">
        <f>IF(ISNUMBER(FIND(analysismethod8,'III_Plan comp 438.68 {Plan 1}'!AZ$15)),"",'III_Plan comp 438.68 {Plan 1}'!AZ$15&amp;analysismethod8)</f>
        <v xml:space="preserve">Timely Access Data Tool (TADT); 
</v>
      </c>
      <c r="DH23" s="251" t="str">
        <f>IF(ISNUMBER(FIND(analysismethod8,'III_Plan comp 438.68 {Plan 1}'!BA$15)),"",'III_Plan comp 438.68 {Plan 1}'!BA$15&amp;analysismethod8)</f>
        <v xml:space="preserve">Timely Access Data Tool (TADT); 
</v>
      </c>
      <c r="DI23" s="251" t="str">
        <f>IF(ISNUMBER(FIND(analysismethod8,'III_Plan comp 438.68 {Plan 1}'!BB$15)),"",'III_Plan comp 438.68 {Plan 1}'!BB$15&amp;analysismethod8)</f>
        <v xml:space="preserve">Timely Access Data Tool (TADT); 
</v>
      </c>
      <c r="DJ23" s="251" t="str">
        <f>IF(ISNUMBER(FIND(analysismethod8,'III_Plan comp 438.68 {Plan 1}'!BC$15)),"",'III_Plan comp 438.68 {Plan 1}'!BC$15&amp;analysismethod8)</f>
        <v xml:space="preserve">Timely Access Data Tool (TADT); 
</v>
      </c>
      <c r="DK23" s="251" t="str">
        <f>IF(ISNUMBER(FIND(analysismethod8,'III_Plan comp 438.68 {Plan 1}'!BD$15)),"",'III_Plan comp 438.68 {Plan 1}'!BD$15&amp;analysismethod8)</f>
        <v xml:space="preserve">Timely Access Data Tool (TADT); 
</v>
      </c>
      <c r="DL23" s="251" t="str">
        <f>IF(ISNUMBER(FIND(analysismethod8,'III_Plan comp 438.68 {Plan 1}'!BE$15)),"",'III_Plan comp 438.68 {Plan 1}'!BE$15&amp;analysismethod8)</f>
        <v xml:space="preserve">Timely Access Data Tool (TADT); 
</v>
      </c>
      <c r="DM23" s="251" t="str">
        <f>IF(ISNUMBER(FIND(analysismethod8,'III_Plan comp 438.68 {Plan 1}'!BF$15)),"",'III_Plan comp 438.68 {Plan 1}'!BF$15&amp;analysismethod8)</f>
        <v xml:space="preserve">Timely Access Data Tool (TADT); 
</v>
      </c>
      <c r="DN23" s="251" t="str">
        <f>IF(ISNUMBER(FIND(analysismethod8,'III_Plan comp 438.68 {Plan 1}'!BG$15)),"",'III_Plan comp 438.68 {Plan 1}'!BG$15&amp;analysismethod8)</f>
        <v xml:space="preserve">Timely Access Data Tool (TADT); 
</v>
      </c>
      <c r="DO23" s="251" t="str">
        <f>IF(ISNUMBER(FIND(analysismethod8,'III_Plan comp 438.68 {Plan 1}'!BH$15)),"",'III_Plan comp 438.68 {Plan 1}'!BH$15&amp;analysismethod8)</f>
        <v xml:space="preserve">Timely Access Data Tool (TADT); 
</v>
      </c>
      <c r="DP23" s="251" t="str">
        <f>IF(ISNUMBER(FIND(analysismethod8,'III_Plan comp 438.68 {Plan 1}'!BI$15)),"",'III_Plan comp 438.68 {Plan 1}'!BI$15&amp;analysismethod8)</f>
        <v xml:space="preserve">Timely Access Data Tool (TADT); 
</v>
      </c>
      <c r="DQ23" s="251" t="str">
        <f>IF(ISNUMBER(FIND(analysismethod8,'III_Plan comp 438.68 {Plan 1}'!BJ$15)),"",'III_Plan comp 438.68 {Plan 1}'!BJ$15&amp;analysismethod8)</f>
        <v xml:space="preserve">Timely Access Data Tool (TADT); 
</v>
      </c>
      <c r="DR23" s="251" t="str">
        <f>IF(ISNUMBER(FIND(analysismethod8,'III_Plan comp 438.68 {Plan 1}'!BK$15)),"",'III_Plan comp 438.68 {Plan 1}'!BK$15&amp;analysismethod8)</f>
        <v xml:space="preserve">Timely Access Data Tool (TADT); 
</v>
      </c>
      <c r="DS23" s="251" t="str">
        <f>IF(ISNUMBER(FIND(analysismethod8,'III_Plan comp 438.68 {Plan 1}'!BL$15)),"",'III_Plan comp 438.68 {Plan 1}'!BL$15&amp;analysismethod8)</f>
        <v xml:space="preserve">Timely Access Data Tool (TADT); 
</v>
      </c>
      <c r="DT23" s="251" t="str">
        <f>IF(ISNUMBER(FIND(analysismethod8,'III_Plan comp 438.68 {Plan 1}'!BM$15)),"",'III_Plan comp 438.68 {Plan 1}'!BM$15&amp;analysismethod8)</f>
        <v xml:space="preserve">Timely Access Data Tool (TADT); 
</v>
      </c>
      <c r="DU23" s="251" t="str">
        <f>IF(ISNUMBER(FIND(analysismethod8,'III_Plan comp 438.68 {Plan 1}'!BN$15)),"",'III_Plan comp 438.68 {Plan 1}'!BN$15&amp;analysismethod8)</f>
        <v xml:space="preserve">Timely Access Data Tool (TADT); 
</v>
      </c>
      <c r="DV23" s="251" t="str">
        <f>IF(ISNUMBER(FIND(analysismethod8,'III_Plan comp 438.68 {Plan 1}'!BO$15)),"",'III_Plan comp 438.68 {Plan 1}'!BO$15&amp;analysismethod8)</f>
        <v xml:space="preserve">Timely Access Data Tool (TADT); 
</v>
      </c>
      <c r="DW23" s="251" t="str">
        <f>IF(ISNUMBER(FIND(analysismethod8,'III_Plan comp 438.68 {Plan 1}'!BP$15)),"",'III_Plan comp 438.68 {Plan 1}'!BP$15&amp;analysismethod8)</f>
        <v xml:space="preserve">Timely Access Data Tool (TADT); 
</v>
      </c>
      <c r="DX23" s="251" t="str">
        <f>IF(ISNUMBER(FIND(analysismethod8,'III_Plan comp 438.68 {Plan 1}'!BQ$15)),"",'III_Plan comp 438.68 {Plan 1}'!BQ$15&amp;analysismethod8)</f>
        <v xml:space="preserve">Timely Access Data Tool (TADT); 
</v>
      </c>
      <c r="DY23" s="251" t="str">
        <f>IF(ISNUMBER(FIND(analysismethod8,'III_Plan comp 438.68 {Plan 1}'!BR$15)),"",'III_Plan comp 438.68 {Plan 1}'!BR$15&amp;analysismethod8)</f>
        <v xml:space="preserve">Timely Access Data Tool (TADT); 
</v>
      </c>
      <c r="DZ23" s="251" t="str">
        <f>IF(ISNUMBER(FIND(analysismethod8,'III_Plan comp 438.68 {Plan 1}'!BS$15)),"",'III_Plan comp 438.68 {Plan 1}'!BS$15&amp;analysismethod8)</f>
        <v xml:space="preserve">Timely Access Data Tool (TADT); 
</v>
      </c>
      <c r="EA23" s="251" t="str">
        <f>IF(ISNUMBER(FIND(analysismethod8,'III_Plan comp 438.68 {Plan 1}'!BT$15)),"",'III_Plan comp 438.68 {Plan 1}'!BT$15&amp;analysismethod8)</f>
        <v xml:space="preserve">Timely Access Data Tool (TADT); 
</v>
      </c>
      <c r="EB23" s="251" t="str">
        <f>IF(ISNUMBER(FIND(analysismethod8,'III_Plan comp 438.68 {Plan 1}'!BU$15)),"",'III_Plan comp 438.68 {Plan 1}'!BU$15&amp;analysismethod8)</f>
        <v xml:space="preserve">Timely Access Data Tool (TADT); 
</v>
      </c>
      <c r="EC23" s="251" t="str">
        <f>IF(ISNUMBER(FIND(analysismethod8,'III_Plan comp 438.68 {Plan 1}'!BV$15)),"",'III_Plan comp 438.68 {Plan 1}'!BV$15&amp;analysismethod8)</f>
        <v xml:space="preserve">Timely Access Data Tool (TADT); 
</v>
      </c>
      <c r="ED23" s="251" t="str">
        <f>IF(ISNUMBER(FIND(analysismethod8,'III_Plan comp 438.68 {Plan 1}'!BW$15)),"",'III_Plan comp 438.68 {Plan 1}'!BW$15&amp;analysismethod8)</f>
        <v xml:space="preserve">Timely Access Data Tool (TADT); 
</v>
      </c>
      <c r="EE23" s="251" t="str">
        <f>IF(ISNUMBER(FIND(analysismethod8,'III_Plan comp 438.68 {Plan 1}'!BX$15)),"",'III_Plan comp 438.68 {Plan 1}'!BX$15&amp;analysismethod8)</f>
        <v xml:space="preserve">Timely Access Data Tool (TADT); 
</v>
      </c>
      <c r="EF23" s="251" t="str">
        <f>IF(ISNUMBER(FIND(analysismethod8,'III_Plan comp 438.68 {Plan 1}'!BY$15)),"",'III_Plan comp 438.68 {Plan 1}'!BY$15&amp;analysismethod8)</f>
        <v xml:space="preserve">Timely Access Data Tool (TADT); 
</v>
      </c>
      <c r="EG23" s="251" t="str">
        <f>IF(ISNUMBER(FIND(analysismethod8,'III_Plan comp 438.68 {Plan 1}'!BZ$15)),"",'III_Plan comp 438.68 {Plan 1}'!BZ$15&amp;analysismethod8)</f>
        <v xml:space="preserve">Timely Access Data Tool (TADT); 
</v>
      </c>
      <c r="EH23" s="251" t="str">
        <f>IF(ISNUMBER(FIND(analysismethod8,'III_Plan comp 438.68 {Plan 1}'!CA$15)),"",'III_Plan comp 438.68 {Plan 1}'!CA$15&amp;analysismethod8)</f>
        <v xml:space="preserve">Timely Access Data Tool (TADT); 
</v>
      </c>
      <c r="EI23" s="251" t="str">
        <f>IF(ISNUMBER(FIND(analysismethod8,'III_Plan comp 438.68 {Plan 1}'!CB$15)),"",'III_Plan comp 438.68 {Plan 1}'!CB$15&amp;analysismethod8)</f>
        <v xml:space="preserve">Timely Access Data Tool (TADT); 
</v>
      </c>
      <c r="EJ23" s="251" t="str">
        <f>IF(ISNUMBER(FIND(analysismethod8,'III_Plan comp 438.68 {Plan 1}'!CC$15)),"",'III_Plan comp 438.68 {Plan 1}'!CC$15&amp;analysismethod8)</f>
        <v xml:space="preserve">Timely Access Data Tool (TADT); 
</v>
      </c>
      <c r="EK23" s="251" t="str">
        <f>IF(ISNUMBER(FIND(analysismethod8,'III_Plan comp 438.68 {Plan 1}'!CD$15)),"",'III_Plan comp 438.68 {Plan 1}'!CD$15&amp;analysismethod8)</f>
        <v xml:space="preserve">Timely Access Data Tool (TADT); 
</v>
      </c>
      <c r="EL23" s="251" t="str">
        <f>IF(ISNUMBER(FIND(analysismethod8,'III_Plan comp 438.68 {Plan 1}'!CE$15)),"",'III_Plan comp 438.68 {Plan 1}'!CE$15&amp;analysismethod8)</f>
        <v xml:space="preserve">Timely Access Data Tool (TADT); 
</v>
      </c>
      <c r="EM23" s="251" t="str">
        <f>IF(ISNUMBER(FIND(analysismethod8,'III_Plan comp 438.68 {Plan 1}'!CF$15)),"",'III_Plan comp 438.68 {Plan 1}'!CF$15&amp;analysismethod8)</f>
        <v xml:space="preserve">Timely Access Data Tool (TADT); 
</v>
      </c>
      <c r="EN23" s="251" t="str">
        <f>IF(ISNUMBER(FIND(analysismethod8,'III_Plan comp 438.68 {Plan 1}'!CG$15)),"",'III_Plan comp 438.68 {Plan 1}'!CG$15&amp;analysismethod8)</f>
        <v xml:space="preserve">Timely Access Data Tool (TADT); 
</v>
      </c>
      <c r="EO23" s="251" t="str">
        <f>IF(ISNUMBER(FIND(analysismethod8,'III_Plan comp 438.68 {Plan 1}'!CH$15)),"",'III_Plan comp 438.68 {Plan 1}'!CH$15&amp;analysismethod8)</f>
        <v xml:space="preserve">Timely Access Data Tool (TADT); 
</v>
      </c>
      <c r="EP23" s="251" t="str">
        <f>IF(ISNUMBER(FIND(analysismethod8,'III_Plan comp 438.68 {Plan 1}'!CI$15)),"",'III_Plan comp 438.68 {Plan 1}'!CI$15&amp;analysismethod8)</f>
        <v xml:space="preserve">Timely Access Data Tool (TADT); 
</v>
      </c>
      <c r="EQ23" s="251" t="str">
        <f>IF(ISNUMBER(FIND(analysismethod8,'III_Plan comp 438.68 {Plan 1}'!CJ$15)),"",'III_Plan comp 438.68 {Plan 1}'!CJ$15&amp;analysismethod8)</f>
        <v xml:space="preserve">Timely Access Data Tool (TADT); 
</v>
      </c>
      <c r="ER23" s="251" t="str">
        <f>IF(ISNUMBER(FIND(analysismethod8,'III_Plan comp 438.68 {Plan 1}'!CK$15)),"",'III_Plan comp 438.68 {Plan 1}'!CK$15&amp;analysismethod8)</f>
        <v xml:space="preserve">Timely Access Data Tool (TADT); 
</v>
      </c>
      <c r="ES23" s="251" t="str">
        <f>IF(ISNUMBER(FIND(analysismethod8,'III_Plan comp 438.68 {Plan 1}'!CL$15)),"",'III_Plan comp 438.68 {Plan 1}'!CL$15&amp;analysismethod8)</f>
        <v xml:space="preserve">Timely Access Data Tool (TADT); 
</v>
      </c>
      <c r="ET23" s="251" t="str">
        <f>IF(ISNUMBER(FIND(analysismethod8,'III_Plan comp 438.68 {Plan 1}'!CM$15)),"",'III_Plan comp 438.68 {Plan 1}'!CM$15&amp;analysismethod8)</f>
        <v xml:space="preserve">Timely Access Data Tool (TADT); 
</v>
      </c>
      <c r="EU23" s="251" t="str">
        <f>IF(ISNUMBER(FIND(analysismethod8,'III_Plan comp 438.68 {Plan 1}'!CN$15)),"",'III_Plan comp 438.68 {Plan 1}'!CN$15&amp;analysismethod8)</f>
        <v xml:space="preserve">Timely Access Data Tool (TADT); 
</v>
      </c>
      <c r="EV23" s="251" t="str">
        <f>IF(ISNUMBER(FIND(analysismethod8,'III_Plan comp 438.68 {Plan 1}'!CO$15)),"",'III_Plan comp 438.68 {Plan 1}'!CO$15&amp;analysismethod8)</f>
        <v xml:space="preserve">Timely Access Data Tool (TADT); 
</v>
      </c>
      <c r="EW23" s="251" t="str">
        <f>IF(ISNUMBER(FIND(analysismethod8,'III_Plan comp 438.68 {Plan 1}'!CP$15)),"",'III_Plan comp 438.68 {Plan 1}'!CP$15&amp;analysismethod8)</f>
        <v xml:space="preserve">Timely Access Data Tool (TADT); 
</v>
      </c>
      <c r="EX23" s="251" t="str">
        <f>IF(ISNUMBER(FIND(analysismethod8,'III_Plan comp 438.68 {Plan 1}'!CQ$15)),"",'III_Plan comp 438.68 {Plan 1}'!CQ$15&amp;analysismethod8)</f>
        <v xml:space="preserve">Timely Access Data Tool (TADT); 
</v>
      </c>
      <c r="EY23" s="251" t="str">
        <f>IF(ISNUMBER(FIND(analysismethod8,'III_Plan comp 438.68 {Plan 1}'!CR$15)),"",'III_Plan comp 438.68 {Plan 1}'!CR$15&amp;analysismethod8)</f>
        <v xml:space="preserve">Timely Access Data Tool (TADT); 
</v>
      </c>
      <c r="EZ23" s="251" t="str">
        <f>IF(ISNUMBER(FIND(analysismethod8,'III_Plan comp 438.68 {Plan 1}'!CS$15)),"",'III_Plan comp 438.68 {Plan 1}'!CS$15&amp;analysismethod8)</f>
        <v xml:space="preserve">Timely Access Data Tool (TADT); 
</v>
      </c>
      <c r="FA23" s="251" t="str">
        <f>IF(ISNUMBER(FIND(analysismethod8,'III_Plan comp 438.68 {Plan 1}'!CT$15)),"",'III_Plan comp 438.68 {Plan 1}'!CT$15&amp;analysismethod8)</f>
        <v xml:space="preserve">Timely Access Data Tool (TADT); 
</v>
      </c>
      <c r="FB23" s="251" t="str">
        <f>IF(ISNUMBER(FIND(analysismethod8,'III_Plan comp 438.68 {Plan 1}'!CU$15)),"",'III_Plan comp 438.68 {Plan 1}'!CU$15&amp;analysismethod8)</f>
        <v xml:space="preserve">Timely Access Data Tool (TADT); 
</v>
      </c>
      <c r="FC23" s="251" t="str">
        <f>IF(ISNUMBER(FIND(analysismethod8,'III_Plan comp 438.68 {Plan 1}'!CV$15)),"",'III_Plan comp 438.68 {Plan 1}'!CV$15&amp;analysismethod8)</f>
        <v xml:space="preserve">Timely Access Data Tool (TADT); 
</v>
      </c>
      <c r="FD23" s="251" t="str">
        <f>IF(ISNUMBER(FIND(analysismethod8,'III_Plan comp 438.68 {Plan 1}'!CW$15)),"",'III_Plan comp 438.68 {Plan 1}'!CW$15&amp;analysismethod8)</f>
        <v xml:space="preserve">Timely Access Data Tool (TADT); 
</v>
      </c>
      <c r="FE23" s="251" t="str">
        <f>IF(ISNUMBER(FIND(analysismethod8,'III_Plan comp 438.68 {Plan 1}'!CX$15)),"",'III_Plan comp 438.68 {Plan 1}'!CX$15&amp;analysismethod8)</f>
        <v xml:space="preserve">Timely Access Data Tool (TADT); 
</v>
      </c>
      <c r="FF23" s="251" t="str">
        <f>IF(ISNUMBER(FIND(analysismethod8,'III_Plan comp 438.68 {Plan 1}'!CY$15)),"",'III_Plan comp 438.68 {Plan 1}'!CY$15&amp;analysismethod8)</f>
        <v xml:space="preserve">Timely Access Data Tool (TADT); 
</v>
      </c>
      <c r="FG23" s="251" t="str">
        <f>IF(ISNUMBER(FIND(analysismethod8,'III_Plan comp 438.68 {Plan 1}'!CZ$15)),"",'III_Plan comp 438.68 {Plan 1}'!CZ$15&amp;analysismethod8)</f>
        <v xml:space="preserve">Timely Access Data Tool (TADT); 
</v>
      </c>
    </row>
    <row r="24" spans="2:163">
      <c r="B24" s="11" t="s">
        <v>750</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Network Adequacy Certification Tool (NACT); 
</v>
      </c>
      <c r="BM24" s="251" t="str">
        <f>IF(ISNUMBER(FIND(analysismethod9,'III_Plan comp 438.68 {Plan 1}'!F$15)),"",'III_Plan comp 438.68 {Plan 1}'!F$15&amp;analysismethod9)</f>
        <v xml:space="preserve">Network Adequacy Certification Tool (NACT); 
</v>
      </c>
      <c r="BN24" s="251" t="str">
        <f>IF(ISNUMBER(FIND(analysismethod9,'III_Plan comp 438.68 {Plan 1}'!G$15)),"",'III_Plan comp 438.68 {Plan 1}'!G$15&amp;analysismethod9)</f>
        <v xml:space="preserve">Network Adequacy Certification Tool (NACT); 
</v>
      </c>
      <c r="BO24" s="251" t="str">
        <f>IF(ISNUMBER(FIND(analysismethod9,'III_Plan comp 438.68 {Plan 1}'!H$15)),"",'III_Plan comp 438.68 {Plan 1}'!H$15&amp;analysismethod9)</f>
        <v xml:space="preserve">Network Adequacy Certification Tool (NACT); 
</v>
      </c>
      <c r="BP24" s="251" t="str">
        <f>IF(ISNUMBER(FIND(analysismethod9,'III_Plan comp 438.68 {Plan 1}'!I$15)),"",'III_Plan comp 438.68 {Plan 1}'!I$15&amp;analysismethod9)</f>
        <v/>
      </c>
      <c r="BQ24" s="251" t="str">
        <f>IF(ISNUMBER(FIND(analysismethod9,'III_Plan comp 438.68 {Plan 1}'!J$15)),"",'III_Plan comp 438.68 {Plan 1}'!J$15&amp;analysismethod9)</f>
        <v xml:space="preserve">Network Adequacy Certification Tool (NACT); 
</v>
      </c>
      <c r="BR24" s="251" t="str">
        <f>IF(ISNUMBER(FIND(analysismethod9,'III_Plan comp 438.68 {Plan 1}'!K$15)),"",'III_Plan comp 438.68 {Plan 1}'!K$15&amp;analysismethod9)</f>
        <v xml:space="preserve">Network Adequacy Certification Tool (NACT); 
</v>
      </c>
      <c r="BS24" s="251" t="str">
        <f>IF(ISNUMBER(FIND(analysismethod9,'III_Plan comp 438.68 {Plan 1}'!L$15)),"",'III_Plan comp 438.68 {Plan 1}'!L$15&amp;analysismethod9)</f>
        <v xml:space="preserve">Network Adequacy Certification Tool (NACT); 
</v>
      </c>
      <c r="BT24" s="251" t="str">
        <f>IF(ISNUMBER(FIND(analysismethod9,'III_Plan comp 438.68 {Plan 1}'!M$15)),"",'III_Plan comp 438.68 {Plan 1}'!M$15&amp;analysismethod9)</f>
        <v xml:space="preserve">Network Adequacy Certification Tool (NACT); 
</v>
      </c>
      <c r="BU24" s="251" t="str">
        <f>IF(ISNUMBER(FIND(analysismethod9,'III_Plan comp 438.68 {Plan 1}'!N$15)),"",'III_Plan comp 438.68 {Plan 1}'!N$15&amp;analysismethod9)</f>
        <v xml:space="preserve">Network Adequacy Certification Tool (NACT); 
</v>
      </c>
      <c r="BV24" s="251" t="str">
        <f>IF(ISNUMBER(FIND(analysismethod9,'III_Plan comp 438.68 {Plan 1}'!O$15)),"",'III_Plan comp 438.68 {Plan 1}'!O$15&amp;analysismethod9)</f>
        <v xml:space="preserve">Network Adequacy Certification Tool (NACT); 
</v>
      </c>
      <c r="BW24" s="251" t="str">
        <f>IF(ISNUMBER(FIND(analysismethod9,'III_Plan comp 438.68 {Plan 1}'!P$15)),"",'III_Plan comp 438.68 {Plan 1}'!P$15&amp;analysismethod9)</f>
        <v/>
      </c>
      <c r="BX24" s="251" t="str">
        <f>IF(ISNUMBER(FIND(analysismethod9,'III_Plan comp 438.68 {Plan 1}'!Q$15)),"",'III_Plan comp 438.68 {Plan 1}'!Q$15&amp;analysismethod9)</f>
        <v xml:space="preserve">Network Adequacy Certification Tool (NACT); 
</v>
      </c>
      <c r="BY24" s="251" t="str">
        <f>IF(ISNUMBER(FIND(analysismethod9,'III_Plan comp 438.68 {Plan 1}'!R$15)),"",'III_Plan comp 438.68 {Plan 1}'!R$15&amp;analysismethod9)</f>
        <v xml:space="preserve">Network Adequacy Certification Tool (NACT); 
</v>
      </c>
      <c r="BZ24" s="251" t="str">
        <f>IF(ISNUMBER(FIND(analysismethod9,'III_Plan comp 438.68 {Plan 1}'!S$15)),"",'III_Plan comp 438.68 {Plan 1}'!S$15&amp;analysismethod9)</f>
        <v xml:space="preserve">Network Adequacy Certification Tool (NACT); 
</v>
      </c>
      <c r="CA24" s="251" t="str">
        <f>IF(ISNUMBER(FIND(analysismethod9,'III_Plan comp 438.68 {Plan 1}'!T$15)),"",'III_Plan comp 438.68 {Plan 1}'!T$15&amp;analysismethod9)</f>
        <v xml:space="preserve">Network Adequacy Certification Tool (NACT); 
</v>
      </c>
      <c r="CB24" s="251" t="str">
        <f>IF(ISNUMBER(FIND(analysismethod9,'III_Plan comp 438.68 {Plan 1}'!U$15)),"",'III_Plan comp 438.68 {Plan 1}'!U$15&amp;analysismethod9)</f>
        <v xml:space="preserve">Network Adequacy Certification Tool (NACT); 
</v>
      </c>
      <c r="CC24" s="251" t="str">
        <f>IF(ISNUMBER(FIND(analysismethod9,'III_Plan comp 438.68 {Plan 1}'!V$15)),"",'III_Plan comp 438.68 {Plan 1}'!V$15&amp;analysismethod9)</f>
        <v xml:space="preserve">Network Adequacy Certification Tool (NACT); 
</v>
      </c>
      <c r="CD24" s="251" t="str">
        <f>IF(ISNUMBER(FIND(analysismethod9,'III_Plan comp 438.68 {Plan 1}'!W$15)),"",'III_Plan comp 438.68 {Plan 1}'!W$15&amp;analysismethod9)</f>
        <v xml:space="preserve">Network Adequacy Certification Tool (NACT); 
</v>
      </c>
      <c r="CE24" s="251" t="str">
        <f>IF(ISNUMBER(FIND(analysismethod9,'III_Plan comp 438.68 {Plan 1}'!X$15)),"",'III_Plan comp 438.68 {Plan 1}'!X$15&amp;analysismethod9)</f>
        <v xml:space="preserve">Network Adequacy Certification Tool (NACT); 
</v>
      </c>
      <c r="CF24" s="251" t="str">
        <f>IF(ISNUMBER(FIND(analysismethod9,'III_Plan comp 438.68 {Plan 1}'!Y$15)),"",'III_Plan comp 438.68 {Plan 1}'!Y$15&amp;analysismethod9)</f>
        <v xml:space="preserve">Network Adequacy Certification Tool (NACT); 
</v>
      </c>
      <c r="CG24" s="251" t="str">
        <f>IF(ISNUMBER(FIND(analysismethod9,'III_Plan comp 438.68 {Plan 1}'!Z$15)),"",'III_Plan comp 438.68 {Plan 1}'!Z$15&amp;analysismethod9)</f>
        <v xml:space="preserve">Network Adequacy Certification Tool (NACT); 
</v>
      </c>
      <c r="CH24" s="251" t="str">
        <f>IF(ISNUMBER(FIND(analysismethod9,'III_Plan comp 438.68 {Plan 1}'!AA$15)),"",'III_Plan comp 438.68 {Plan 1}'!AA$15&amp;analysismethod9)</f>
        <v xml:space="preserve">Network Adequacy Certification Tool (NACT); 
</v>
      </c>
      <c r="CI24" s="251" t="str">
        <f>IF(ISNUMBER(FIND(analysismethod9,'III_Plan comp 438.68 {Plan 1}'!AB$15)),"",'III_Plan comp 438.68 {Plan 1}'!AB$15&amp;analysismethod9)</f>
        <v xml:space="preserve">Network Adequacy Certification Tool (NACT); 
</v>
      </c>
      <c r="CJ24" s="251" t="str">
        <f>IF(ISNUMBER(FIND(analysismethod9,'III_Plan comp 438.68 {Plan 1}'!AC$15)),"",'III_Plan comp 438.68 {Plan 1}'!AC$15&amp;analysismethod9)</f>
        <v xml:space="preserve">Network Adequacy Certification Tool (NACT); 
</v>
      </c>
      <c r="CK24" s="251" t="str">
        <f>IF(ISNUMBER(FIND(analysismethod9,'III_Plan comp 438.68 {Plan 1}'!AD$15)),"",'III_Plan comp 438.68 {Plan 1}'!AD$15&amp;analysismethod9)</f>
        <v xml:space="preserve">Network Adequacy Certification Tool (NACT); 
</v>
      </c>
      <c r="CL24" s="251" t="str">
        <f>IF(ISNUMBER(FIND(analysismethod9,'III_Plan comp 438.68 {Plan 1}'!AE$15)),"",'III_Plan comp 438.68 {Plan 1}'!AE$15&amp;analysismethod9)</f>
        <v xml:space="preserve">Network Adequacy Certification Tool (NACT); 
</v>
      </c>
      <c r="CM24" s="251" t="str">
        <f>IF(ISNUMBER(FIND(analysismethod9,'III_Plan comp 438.68 {Plan 1}'!AF$15)),"",'III_Plan comp 438.68 {Plan 1}'!AF$15&amp;analysismethod9)</f>
        <v xml:space="preserve">Network Adequacy Certification Tool (NACT); 
</v>
      </c>
      <c r="CN24" s="251" t="str">
        <f>IF(ISNUMBER(FIND(analysismethod9,'III_Plan comp 438.68 {Plan 1}'!AG$15)),"",'III_Plan comp 438.68 {Plan 1}'!AG$15&amp;analysismethod9)</f>
        <v xml:space="preserve">Network Adequacy Certification Tool (NACT); 
</v>
      </c>
      <c r="CO24" s="251" t="str">
        <f>IF(ISNUMBER(FIND(analysismethod9,'III_Plan comp 438.68 {Plan 1}'!AH$15)),"",'III_Plan comp 438.68 {Plan 1}'!AH$15&amp;analysismethod9)</f>
        <v xml:space="preserve">Network Adequacy Certification Tool (NACT); 
</v>
      </c>
      <c r="CP24" s="251" t="str">
        <f>IF(ISNUMBER(FIND(analysismethod9,'III_Plan comp 438.68 {Plan 1}'!AI$15)),"",'III_Plan comp 438.68 {Plan 1}'!AI$15&amp;analysismethod9)</f>
        <v xml:space="preserve">Network Adequacy Certification Tool (NACT); 
</v>
      </c>
      <c r="CQ24" s="251" t="str">
        <f>IF(ISNUMBER(FIND(analysismethod9,'III_Plan comp 438.68 {Plan 1}'!AJ$15)),"",'III_Plan comp 438.68 {Plan 1}'!AJ$15&amp;analysismethod9)</f>
        <v xml:space="preserve">Network Adequacy Certification Tool (NACT); 
</v>
      </c>
      <c r="CR24" s="251" t="str">
        <f>IF(ISNUMBER(FIND(analysismethod9,'III_Plan comp 438.68 {Plan 1}'!AK$15)),"",'III_Plan comp 438.68 {Plan 1}'!AK$15&amp;analysismethod9)</f>
        <v xml:space="preserve">Network Adequacy Certification Tool (NACT); 
</v>
      </c>
      <c r="CS24" s="251" t="str">
        <f>IF(ISNUMBER(FIND(analysismethod9,'III_Plan comp 438.68 {Plan 1}'!AL$15)),"",'III_Plan comp 438.68 {Plan 1}'!AL$15&amp;analysismethod9)</f>
        <v xml:space="preserve">Network Adequacy Certification Tool (NACT); 
</v>
      </c>
      <c r="CT24" s="251" t="str">
        <f>IF(ISNUMBER(FIND(analysismethod9,'III_Plan comp 438.68 {Plan 1}'!AM$15)),"",'III_Plan comp 438.68 {Plan 1}'!AM$15&amp;analysismethod9)</f>
        <v xml:space="preserve">Network Adequacy Certification Tool (NACT); 
</v>
      </c>
      <c r="CU24" s="251" t="str">
        <f>IF(ISNUMBER(FIND(analysismethod9,'III_Plan comp 438.68 {Plan 1}'!AN$15)),"",'III_Plan comp 438.68 {Plan 1}'!AN$15&amp;analysismethod9)</f>
        <v xml:space="preserve">Network Adequacy Certification Tool (NACT); 
</v>
      </c>
      <c r="CV24" s="251" t="str">
        <f>IF(ISNUMBER(FIND(analysismethod9,'III_Plan comp 438.68 {Plan 1}'!AO$15)),"",'III_Plan comp 438.68 {Plan 1}'!AO$15&amp;analysismethod9)</f>
        <v xml:space="preserve">Network Adequacy Certification Tool (NACT); 
</v>
      </c>
      <c r="CW24" s="251" t="str">
        <f>IF(ISNUMBER(FIND(analysismethod9,'III_Plan comp 438.68 {Plan 1}'!AP$15)),"",'III_Plan comp 438.68 {Plan 1}'!AP$15&amp;analysismethod9)</f>
        <v xml:space="preserve">Network Adequacy Certification Tool (NACT); 
</v>
      </c>
      <c r="CX24" s="251" t="str">
        <f>IF(ISNUMBER(FIND(analysismethod9,'III_Plan comp 438.68 {Plan 1}'!AQ$15)),"",'III_Plan comp 438.68 {Plan 1}'!AQ$15&amp;analysismethod9)</f>
        <v xml:space="preserve">Network Adequacy Certification Tool (NACT); 
</v>
      </c>
      <c r="CY24" s="251" t="str">
        <f>IF(ISNUMBER(FIND(analysismethod9,'III_Plan comp 438.68 {Plan 1}'!AR$15)),"",'III_Plan comp 438.68 {Plan 1}'!AR$15&amp;analysismethod9)</f>
        <v xml:space="preserve">Network Adequacy Certification Tool (NACT); 
</v>
      </c>
      <c r="CZ24" s="251" t="str">
        <f>IF(ISNUMBER(FIND(analysismethod9,'III_Plan comp 438.68 {Plan 1}'!AS$15)),"",'III_Plan comp 438.68 {Plan 1}'!AS$15&amp;analysismethod9)</f>
        <v xml:space="preserve">Network Adequacy Certification Tool (NACT); 
</v>
      </c>
      <c r="DA24" s="251" t="str">
        <f>IF(ISNUMBER(FIND(analysismethod9,'III_Plan comp 438.68 {Plan 1}'!AT$15)),"",'III_Plan comp 438.68 {Plan 1}'!AT$15&amp;analysismethod9)</f>
        <v xml:space="preserve">Network Adequacy Certification Tool (NACT); 
</v>
      </c>
      <c r="DB24" s="251" t="str">
        <f>IF(ISNUMBER(FIND(analysismethod9,'III_Plan comp 438.68 {Plan 1}'!AU$15)),"",'III_Plan comp 438.68 {Plan 1}'!AU$15&amp;analysismethod9)</f>
        <v xml:space="preserve">Network Adequacy Certification Tool (NACT); 
</v>
      </c>
      <c r="DC24" s="251" t="str">
        <f>IF(ISNUMBER(FIND(analysismethod9,'III_Plan comp 438.68 {Plan 1}'!AV$15)),"",'III_Plan comp 438.68 {Plan 1}'!AV$15&amp;analysismethod9)</f>
        <v xml:space="preserve">Network Adequacy Certification Tool (NACT); 
</v>
      </c>
      <c r="DD24" s="251" t="str">
        <f>IF(ISNUMBER(FIND(analysismethod9,'III_Plan comp 438.68 {Plan 1}'!AW$15)),"",'III_Plan comp 438.68 {Plan 1}'!AW$15&amp;analysismethod9)</f>
        <v xml:space="preserve">Network Adequacy Certification Tool (NACT); 
</v>
      </c>
      <c r="DE24" s="251" t="str">
        <f>IF(ISNUMBER(FIND(analysismethod9,'III_Plan comp 438.68 {Plan 1}'!AX$15)),"",'III_Plan comp 438.68 {Plan 1}'!AX$15&amp;analysismethod9)</f>
        <v xml:space="preserve">Network Adequacy Certification Tool (NACT); 
</v>
      </c>
      <c r="DF24" s="251" t="str">
        <f>IF(ISNUMBER(FIND(analysismethod9,'III_Plan comp 438.68 {Plan 1}'!AY$15)),"",'III_Plan comp 438.68 {Plan 1}'!AY$15&amp;analysismethod9)</f>
        <v xml:space="preserve">Network Adequacy Certification Tool (NACT); 
</v>
      </c>
      <c r="DG24" s="251" t="str">
        <f>IF(ISNUMBER(FIND(analysismethod9,'III_Plan comp 438.68 {Plan 1}'!AZ$15)),"",'III_Plan comp 438.68 {Plan 1}'!AZ$15&amp;analysismethod9)</f>
        <v xml:space="preserve">Network Adequacy Certification Tool (NACT); 
</v>
      </c>
      <c r="DH24" s="251" t="str">
        <f>IF(ISNUMBER(FIND(analysismethod9,'III_Plan comp 438.68 {Plan 1}'!BA$15)),"",'III_Plan comp 438.68 {Plan 1}'!BA$15&amp;analysismethod9)</f>
        <v xml:space="preserve">Network Adequacy Certification Tool (NACT); 
</v>
      </c>
      <c r="DI24" s="251" t="str">
        <f>IF(ISNUMBER(FIND(analysismethod9,'III_Plan comp 438.68 {Plan 1}'!BB$15)),"",'III_Plan comp 438.68 {Plan 1}'!BB$15&amp;analysismethod9)</f>
        <v xml:space="preserve">Network Adequacy Certification Tool (NACT); 
</v>
      </c>
      <c r="DJ24" s="251" t="str">
        <f>IF(ISNUMBER(FIND(analysismethod9,'III_Plan comp 438.68 {Plan 1}'!BC$15)),"",'III_Plan comp 438.68 {Plan 1}'!BC$15&amp;analysismethod9)</f>
        <v xml:space="preserve">Network Adequacy Certification Tool (NACT); 
</v>
      </c>
      <c r="DK24" s="251" t="str">
        <f>IF(ISNUMBER(FIND(analysismethod9,'III_Plan comp 438.68 {Plan 1}'!BD$15)),"",'III_Plan comp 438.68 {Plan 1}'!BD$15&amp;analysismethod9)</f>
        <v xml:space="preserve">Network Adequacy Certification Tool (NACT); 
</v>
      </c>
      <c r="DL24" s="251" t="str">
        <f>IF(ISNUMBER(FIND(analysismethod9,'III_Plan comp 438.68 {Plan 1}'!BE$15)),"",'III_Plan comp 438.68 {Plan 1}'!BE$15&amp;analysismethod9)</f>
        <v xml:space="preserve">Network Adequacy Certification Tool (NACT); 
</v>
      </c>
      <c r="DM24" s="251" t="str">
        <f>IF(ISNUMBER(FIND(analysismethod9,'III_Plan comp 438.68 {Plan 1}'!BF$15)),"",'III_Plan comp 438.68 {Plan 1}'!BF$15&amp;analysismethod9)</f>
        <v xml:space="preserve">Network Adequacy Certification Tool (NACT); 
</v>
      </c>
      <c r="DN24" s="251" t="str">
        <f>IF(ISNUMBER(FIND(analysismethod9,'III_Plan comp 438.68 {Plan 1}'!BG$15)),"",'III_Plan comp 438.68 {Plan 1}'!BG$15&amp;analysismethod9)</f>
        <v xml:space="preserve">Network Adequacy Certification Tool (NACT); 
</v>
      </c>
      <c r="DO24" s="251" t="str">
        <f>IF(ISNUMBER(FIND(analysismethod9,'III_Plan comp 438.68 {Plan 1}'!BH$15)),"",'III_Plan comp 438.68 {Plan 1}'!BH$15&amp;analysismethod9)</f>
        <v xml:space="preserve">Network Adequacy Certification Tool (NACT); 
</v>
      </c>
      <c r="DP24" s="251" t="str">
        <f>IF(ISNUMBER(FIND(analysismethod9,'III_Plan comp 438.68 {Plan 1}'!BI$15)),"",'III_Plan comp 438.68 {Plan 1}'!BI$15&amp;analysismethod9)</f>
        <v xml:space="preserve">Network Adequacy Certification Tool (NACT); 
</v>
      </c>
      <c r="DQ24" s="251" t="str">
        <f>IF(ISNUMBER(FIND(analysismethod9,'III_Plan comp 438.68 {Plan 1}'!BJ$15)),"",'III_Plan comp 438.68 {Plan 1}'!BJ$15&amp;analysismethod9)</f>
        <v xml:space="preserve">Network Adequacy Certification Tool (NACT); 
</v>
      </c>
      <c r="DR24" s="251" t="str">
        <f>IF(ISNUMBER(FIND(analysismethod9,'III_Plan comp 438.68 {Plan 1}'!BK$15)),"",'III_Plan comp 438.68 {Plan 1}'!BK$15&amp;analysismethod9)</f>
        <v xml:space="preserve">Network Adequacy Certification Tool (NACT); 
</v>
      </c>
      <c r="DS24" s="251" t="str">
        <f>IF(ISNUMBER(FIND(analysismethod9,'III_Plan comp 438.68 {Plan 1}'!BL$15)),"",'III_Plan comp 438.68 {Plan 1}'!BL$15&amp;analysismethod9)</f>
        <v xml:space="preserve">Network Adequacy Certification Tool (NACT); 
</v>
      </c>
      <c r="DT24" s="251" t="str">
        <f>IF(ISNUMBER(FIND(analysismethod9,'III_Plan comp 438.68 {Plan 1}'!BM$15)),"",'III_Plan comp 438.68 {Plan 1}'!BM$15&amp;analysismethod9)</f>
        <v xml:space="preserve">Network Adequacy Certification Tool (NACT); 
</v>
      </c>
      <c r="DU24" s="251" t="str">
        <f>IF(ISNUMBER(FIND(analysismethod9,'III_Plan comp 438.68 {Plan 1}'!BN$15)),"",'III_Plan comp 438.68 {Plan 1}'!BN$15&amp;analysismethod9)</f>
        <v xml:space="preserve">Network Adequacy Certification Tool (NACT); 
</v>
      </c>
      <c r="DV24" s="251" t="str">
        <f>IF(ISNUMBER(FIND(analysismethod9,'III_Plan comp 438.68 {Plan 1}'!BO$15)),"",'III_Plan comp 438.68 {Plan 1}'!BO$15&amp;analysismethod9)</f>
        <v xml:space="preserve">Network Adequacy Certification Tool (NACT); 
</v>
      </c>
      <c r="DW24" s="251" t="str">
        <f>IF(ISNUMBER(FIND(analysismethod9,'III_Plan comp 438.68 {Plan 1}'!BP$15)),"",'III_Plan comp 438.68 {Plan 1}'!BP$15&amp;analysismethod9)</f>
        <v xml:space="preserve">Network Adequacy Certification Tool (NACT); 
</v>
      </c>
      <c r="DX24" s="251" t="str">
        <f>IF(ISNUMBER(FIND(analysismethod9,'III_Plan comp 438.68 {Plan 1}'!BQ$15)),"",'III_Plan comp 438.68 {Plan 1}'!BQ$15&amp;analysismethod9)</f>
        <v xml:space="preserve">Network Adequacy Certification Tool (NACT); 
</v>
      </c>
      <c r="DY24" s="251" t="str">
        <f>IF(ISNUMBER(FIND(analysismethod9,'III_Plan comp 438.68 {Plan 1}'!BR$15)),"",'III_Plan comp 438.68 {Plan 1}'!BR$15&amp;analysismethod9)</f>
        <v xml:space="preserve">Network Adequacy Certification Tool (NACT); 
</v>
      </c>
      <c r="DZ24" s="251" t="str">
        <f>IF(ISNUMBER(FIND(analysismethod9,'III_Plan comp 438.68 {Plan 1}'!BS$15)),"",'III_Plan comp 438.68 {Plan 1}'!BS$15&amp;analysismethod9)</f>
        <v xml:space="preserve">Network Adequacy Certification Tool (NACT); 
</v>
      </c>
      <c r="EA24" s="251" t="str">
        <f>IF(ISNUMBER(FIND(analysismethod9,'III_Plan comp 438.68 {Plan 1}'!BT$15)),"",'III_Plan comp 438.68 {Plan 1}'!BT$15&amp;analysismethod9)</f>
        <v xml:space="preserve">Network Adequacy Certification Tool (NACT); 
</v>
      </c>
      <c r="EB24" s="251" t="str">
        <f>IF(ISNUMBER(FIND(analysismethod9,'III_Plan comp 438.68 {Plan 1}'!BU$15)),"",'III_Plan comp 438.68 {Plan 1}'!BU$15&amp;analysismethod9)</f>
        <v xml:space="preserve">Network Adequacy Certification Tool (NACT); 
</v>
      </c>
      <c r="EC24" s="251" t="str">
        <f>IF(ISNUMBER(FIND(analysismethod9,'III_Plan comp 438.68 {Plan 1}'!BV$15)),"",'III_Plan comp 438.68 {Plan 1}'!BV$15&amp;analysismethod9)</f>
        <v xml:space="preserve">Network Adequacy Certification Tool (NACT); 
</v>
      </c>
      <c r="ED24" s="251" t="str">
        <f>IF(ISNUMBER(FIND(analysismethod9,'III_Plan comp 438.68 {Plan 1}'!BW$15)),"",'III_Plan comp 438.68 {Plan 1}'!BW$15&amp;analysismethod9)</f>
        <v xml:space="preserve">Network Adequacy Certification Tool (NACT); 
</v>
      </c>
      <c r="EE24" s="251" t="str">
        <f>IF(ISNUMBER(FIND(analysismethod9,'III_Plan comp 438.68 {Plan 1}'!BX$15)),"",'III_Plan comp 438.68 {Plan 1}'!BX$15&amp;analysismethod9)</f>
        <v xml:space="preserve">Network Adequacy Certification Tool (NACT); 
</v>
      </c>
      <c r="EF24" s="251" t="str">
        <f>IF(ISNUMBER(FIND(analysismethod9,'III_Plan comp 438.68 {Plan 1}'!BY$15)),"",'III_Plan comp 438.68 {Plan 1}'!BY$15&amp;analysismethod9)</f>
        <v xml:space="preserve">Network Adequacy Certification Tool (NACT); 
</v>
      </c>
      <c r="EG24" s="251" t="str">
        <f>IF(ISNUMBER(FIND(analysismethod9,'III_Plan comp 438.68 {Plan 1}'!BZ$15)),"",'III_Plan comp 438.68 {Plan 1}'!BZ$15&amp;analysismethod9)</f>
        <v xml:space="preserve">Network Adequacy Certification Tool (NACT); 
</v>
      </c>
      <c r="EH24" s="251" t="str">
        <f>IF(ISNUMBER(FIND(analysismethod9,'III_Plan comp 438.68 {Plan 1}'!CA$15)),"",'III_Plan comp 438.68 {Plan 1}'!CA$15&amp;analysismethod9)</f>
        <v xml:space="preserve">Network Adequacy Certification Tool (NACT); 
</v>
      </c>
      <c r="EI24" s="251" t="str">
        <f>IF(ISNUMBER(FIND(analysismethod9,'III_Plan comp 438.68 {Plan 1}'!CB$15)),"",'III_Plan comp 438.68 {Plan 1}'!CB$15&amp;analysismethod9)</f>
        <v xml:space="preserve">Network Adequacy Certification Tool (NACT); 
</v>
      </c>
      <c r="EJ24" s="251" t="str">
        <f>IF(ISNUMBER(FIND(analysismethod9,'III_Plan comp 438.68 {Plan 1}'!CC$15)),"",'III_Plan comp 438.68 {Plan 1}'!CC$15&amp;analysismethod9)</f>
        <v xml:space="preserve">Network Adequacy Certification Tool (NACT); 
</v>
      </c>
      <c r="EK24" s="251" t="str">
        <f>IF(ISNUMBER(FIND(analysismethod9,'III_Plan comp 438.68 {Plan 1}'!CD$15)),"",'III_Plan comp 438.68 {Plan 1}'!CD$15&amp;analysismethod9)</f>
        <v xml:space="preserve">Network Adequacy Certification Tool (NACT); 
</v>
      </c>
      <c r="EL24" s="251" t="str">
        <f>IF(ISNUMBER(FIND(analysismethod9,'III_Plan comp 438.68 {Plan 1}'!CE$15)),"",'III_Plan comp 438.68 {Plan 1}'!CE$15&amp;analysismethod9)</f>
        <v xml:space="preserve">Network Adequacy Certification Tool (NACT); 
</v>
      </c>
      <c r="EM24" s="251" t="str">
        <f>IF(ISNUMBER(FIND(analysismethod9,'III_Plan comp 438.68 {Plan 1}'!CF$15)),"",'III_Plan comp 438.68 {Plan 1}'!CF$15&amp;analysismethod9)</f>
        <v xml:space="preserve">Network Adequacy Certification Tool (NACT); 
</v>
      </c>
      <c r="EN24" s="251" t="str">
        <f>IF(ISNUMBER(FIND(analysismethod9,'III_Plan comp 438.68 {Plan 1}'!CG$15)),"",'III_Plan comp 438.68 {Plan 1}'!CG$15&amp;analysismethod9)</f>
        <v xml:space="preserve">Network Adequacy Certification Tool (NACT); 
</v>
      </c>
      <c r="EO24" s="251" t="str">
        <f>IF(ISNUMBER(FIND(analysismethod9,'III_Plan comp 438.68 {Plan 1}'!CH$15)),"",'III_Plan comp 438.68 {Plan 1}'!CH$15&amp;analysismethod9)</f>
        <v xml:space="preserve">Network Adequacy Certification Tool (NACT); 
</v>
      </c>
      <c r="EP24" s="251" t="str">
        <f>IF(ISNUMBER(FIND(analysismethod9,'III_Plan comp 438.68 {Plan 1}'!CI$15)),"",'III_Plan comp 438.68 {Plan 1}'!CI$15&amp;analysismethod9)</f>
        <v xml:space="preserve">Network Adequacy Certification Tool (NACT); 
</v>
      </c>
      <c r="EQ24" s="251" t="str">
        <f>IF(ISNUMBER(FIND(analysismethod9,'III_Plan comp 438.68 {Plan 1}'!CJ$15)),"",'III_Plan comp 438.68 {Plan 1}'!CJ$15&amp;analysismethod9)</f>
        <v xml:space="preserve">Network Adequacy Certification Tool (NACT); 
</v>
      </c>
      <c r="ER24" s="251" t="str">
        <f>IF(ISNUMBER(FIND(analysismethod9,'III_Plan comp 438.68 {Plan 1}'!CK$15)),"",'III_Plan comp 438.68 {Plan 1}'!CK$15&amp;analysismethod9)</f>
        <v xml:space="preserve">Network Adequacy Certification Tool (NACT); 
</v>
      </c>
      <c r="ES24" s="251" t="str">
        <f>IF(ISNUMBER(FIND(analysismethod9,'III_Plan comp 438.68 {Plan 1}'!CL$15)),"",'III_Plan comp 438.68 {Plan 1}'!CL$15&amp;analysismethod9)</f>
        <v xml:space="preserve">Network Adequacy Certification Tool (NACT); 
</v>
      </c>
      <c r="ET24" s="251" t="str">
        <f>IF(ISNUMBER(FIND(analysismethod9,'III_Plan comp 438.68 {Plan 1}'!CM$15)),"",'III_Plan comp 438.68 {Plan 1}'!CM$15&amp;analysismethod9)</f>
        <v xml:space="preserve">Network Adequacy Certification Tool (NACT); 
</v>
      </c>
      <c r="EU24" s="251" t="str">
        <f>IF(ISNUMBER(FIND(analysismethod9,'III_Plan comp 438.68 {Plan 1}'!CN$15)),"",'III_Plan comp 438.68 {Plan 1}'!CN$15&amp;analysismethod9)</f>
        <v xml:space="preserve">Network Adequacy Certification Tool (NACT); 
</v>
      </c>
      <c r="EV24" s="251" t="str">
        <f>IF(ISNUMBER(FIND(analysismethod9,'III_Plan comp 438.68 {Plan 1}'!CO$15)),"",'III_Plan comp 438.68 {Plan 1}'!CO$15&amp;analysismethod9)</f>
        <v xml:space="preserve">Network Adequacy Certification Tool (NACT); 
</v>
      </c>
      <c r="EW24" s="251" t="str">
        <f>IF(ISNUMBER(FIND(analysismethod9,'III_Plan comp 438.68 {Plan 1}'!CP$15)),"",'III_Plan comp 438.68 {Plan 1}'!CP$15&amp;analysismethod9)</f>
        <v xml:space="preserve">Network Adequacy Certification Tool (NACT); 
</v>
      </c>
      <c r="EX24" s="251" t="str">
        <f>IF(ISNUMBER(FIND(analysismethod9,'III_Plan comp 438.68 {Plan 1}'!CQ$15)),"",'III_Plan comp 438.68 {Plan 1}'!CQ$15&amp;analysismethod9)</f>
        <v xml:space="preserve">Network Adequacy Certification Tool (NACT); 
</v>
      </c>
      <c r="EY24" s="251" t="str">
        <f>IF(ISNUMBER(FIND(analysismethod9,'III_Plan comp 438.68 {Plan 1}'!CR$15)),"",'III_Plan comp 438.68 {Plan 1}'!CR$15&amp;analysismethod9)</f>
        <v xml:space="preserve">Network Adequacy Certification Tool (NACT); 
</v>
      </c>
      <c r="EZ24" s="251" t="str">
        <f>IF(ISNUMBER(FIND(analysismethod9,'III_Plan comp 438.68 {Plan 1}'!CS$15)),"",'III_Plan comp 438.68 {Plan 1}'!CS$15&amp;analysismethod9)</f>
        <v xml:space="preserve">Network Adequacy Certification Tool (NACT); 
</v>
      </c>
      <c r="FA24" s="251" t="str">
        <f>IF(ISNUMBER(FIND(analysismethod9,'III_Plan comp 438.68 {Plan 1}'!CT$15)),"",'III_Plan comp 438.68 {Plan 1}'!CT$15&amp;analysismethod9)</f>
        <v xml:space="preserve">Network Adequacy Certification Tool (NACT); 
</v>
      </c>
      <c r="FB24" s="251" t="str">
        <f>IF(ISNUMBER(FIND(analysismethod9,'III_Plan comp 438.68 {Plan 1}'!CU$15)),"",'III_Plan comp 438.68 {Plan 1}'!CU$15&amp;analysismethod9)</f>
        <v xml:space="preserve">Network Adequacy Certification Tool (NACT); 
</v>
      </c>
      <c r="FC24" s="251" t="str">
        <f>IF(ISNUMBER(FIND(analysismethod9,'III_Plan comp 438.68 {Plan 1}'!CV$15)),"",'III_Plan comp 438.68 {Plan 1}'!CV$15&amp;analysismethod9)</f>
        <v xml:space="preserve">Network Adequacy Certification Tool (NACT); 
</v>
      </c>
      <c r="FD24" s="251" t="str">
        <f>IF(ISNUMBER(FIND(analysismethod9,'III_Plan comp 438.68 {Plan 1}'!CW$15)),"",'III_Plan comp 438.68 {Plan 1}'!CW$15&amp;analysismethod9)</f>
        <v xml:space="preserve">Network Adequacy Certification Tool (NACT); 
</v>
      </c>
      <c r="FE24" s="251" t="str">
        <f>IF(ISNUMBER(FIND(analysismethod9,'III_Plan comp 438.68 {Plan 1}'!CX$15)),"",'III_Plan comp 438.68 {Plan 1}'!CX$15&amp;analysismethod9)</f>
        <v xml:space="preserve">Network Adequacy Certification Tool (NACT); 
</v>
      </c>
      <c r="FF24" s="251" t="str">
        <f>IF(ISNUMBER(FIND(analysismethod9,'III_Plan comp 438.68 {Plan 1}'!CY$15)),"",'III_Plan comp 438.68 {Plan 1}'!CY$15&amp;analysismethod9)</f>
        <v xml:space="preserve">Network Adequacy Certification Tool (NACT); 
</v>
      </c>
      <c r="FG24" s="251" t="str">
        <f>IF(ISNUMBER(FIND(analysismethod9,'III_Plan comp 438.68 {Plan 1}'!CZ$15)),"",'III_Plan comp 438.68 {Plan 1}'!CZ$15&amp;analysismethod9)</f>
        <v xml:space="preserve">Network Adequacy Certification Tool (NACT); 
</v>
      </c>
    </row>
    <row r="25" spans="2:163" ht="15" thickBot="1">
      <c r="B25" s="11" t="s">
        <v>751</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Language Capabilities: Contract
IHCP: Contract/Good-faith effort to contract; 
</v>
      </c>
      <c r="BM25" s="254" t="str">
        <f>IF(ISNUMBER(FIND(analysismethod10,'III_Plan comp 438.68 {Plan 1}'!F$15)),"",'III_Plan comp 438.68 {Plan 1}'!F$15&amp;analysismethod10)</f>
        <v xml:space="preserve">Language Capabilities: Contract
IHCP: Contract/Good-faith effort to contract; 
</v>
      </c>
      <c r="BN25" s="254" t="str">
        <f>IF(ISNUMBER(FIND(analysismethod10,'III_Plan comp 438.68 {Plan 1}'!G$15)),"",'III_Plan comp 438.68 {Plan 1}'!G$15&amp;analysismethod10)</f>
        <v xml:space="preserve">Language Capabilities: Contract
IHCP: Contract/Good-faith effort to contract; 
</v>
      </c>
      <c r="BO25" s="254" t="str">
        <f>IF(ISNUMBER(FIND(analysismethod10,'III_Plan comp 438.68 {Plan 1}'!H$15)),"",'III_Plan comp 438.68 {Plan 1}'!H$15&amp;analysismethod10)</f>
        <v xml:space="preserve">Language Capabilities: Contract
IHCP: Contract/Good-faith effort to contract; 
</v>
      </c>
      <c r="BP25" s="254" t="str">
        <f>IF(ISNUMBER(FIND(analysismethod10,'III_Plan comp 438.68 {Plan 1}'!I$15)),"",'III_Plan comp 438.68 {Plan 1}'!I$15&amp;analysismethod10)</f>
        <v xml:space="preserve">Network Adequacy Certification Tool (NACT); 
Language Capabilities: Contract
IHCP: Contract/Good-faith effort to contract; 
</v>
      </c>
      <c r="BQ25" s="254" t="str">
        <f>IF(ISNUMBER(FIND(analysismethod10,'III_Plan comp 438.68 {Plan 1}'!J$15)),"",'III_Plan comp 438.68 {Plan 1}'!J$15&amp;analysismethod10)</f>
        <v xml:space="preserve">Language Capabilities: Contract
IHCP: Contract/Good-faith effort to contract; 
</v>
      </c>
      <c r="BR25" s="254" t="str">
        <f>IF(ISNUMBER(FIND(analysismethod10,'III_Plan comp 438.68 {Plan 1}'!K$15)),"",'III_Plan comp 438.68 {Plan 1}'!K$15&amp;analysismethod10)</f>
        <v xml:space="preserve">Language Capabilities: Contract
IHCP: Contract/Good-faith effort to contract; 
</v>
      </c>
      <c r="BS25" s="254" t="str">
        <f>IF(ISNUMBER(FIND(analysismethod10,'III_Plan comp 438.68 {Plan 1}'!L$15)),"",'III_Plan comp 438.68 {Plan 1}'!L$15&amp;analysismethod10)</f>
        <v xml:space="preserve">Language Capabilities: Contract
IHCP: Contract/Good-faith effort to contract; 
</v>
      </c>
      <c r="BT25" s="254" t="str">
        <f>IF(ISNUMBER(FIND(analysismethod10,'III_Plan comp 438.68 {Plan 1}'!M$15)),"",'III_Plan comp 438.68 {Plan 1}'!M$15&amp;analysismethod10)</f>
        <v xml:space="preserve">Language Capabilities: Contract
IHCP: Contract/Good-faith effort to contract; 
</v>
      </c>
      <c r="BU25" s="254" t="str">
        <f>IF(ISNUMBER(FIND(analysismethod10,'III_Plan comp 438.68 {Plan 1}'!N$15)),"",'III_Plan comp 438.68 {Plan 1}'!N$15&amp;analysismethod10)</f>
        <v xml:space="preserve">Language Capabilities: Contract
IHCP: Contract/Good-faith effort to contract; 
</v>
      </c>
      <c r="BV25" s="254" t="str">
        <f>IF(ISNUMBER(FIND(analysismethod10,'III_Plan comp 438.68 {Plan 1}'!O$15)),"",'III_Plan comp 438.68 {Plan 1}'!O$15&amp;analysismethod10)</f>
        <v xml:space="preserve">Language Capabilities: Contract
IHCP: Contract/Good-faith effort to contract; 
</v>
      </c>
      <c r="BW25" s="254" t="str">
        <f>IF(ISNUMBER(FIND(analysismethod10,'III_Plan comp 438.68 {Plan 1}'!P$15)),"",'III_Plan comp 438.68 {Plan 1}'!P$15&amp;analysismethod10)</f>
        <v/>
      </c>
      <c r="BX25" s="254" t="str">
        <f>IF(ISNUMBER(FIND(analysismethod10,'III_Plan comp 438.68 {Plan 1}'!Q$15)),"",'III_Plan comp 438.68 {Plan 1}'!Q$15&amp;analysismethod10)</f>
        <v xml:space="preserve">Language Capabilities: Contract
IHCP: Contract/Good-faith effort to contract; 
</v>
      </c>
      <c r="BY25" s="254" t="str">
        <f>IF(ISNUMBER(FIND(analysismethod10,'III_Plan comp 438.68 {Plan 1}'!R$15)),"",'III_Plan comp 438.68 {Plan 1}'!R$15&amp;analysismethod10)</f>
        <v xml:space="preserve">Language Capabilities: Contract
IHCP: Contract/Good-faith effort to contract; 
</v>
      </c>
      <c r="BZ25" s="254" t="str">
        <f>IF(ISNUMBER(FIND(analysismethod10,'III_Plan comp 438.68 {Plan 1}'!S$15)),"",'III_Plan comp 438.68 {Plan 1}'!S$15&amp;analysismethod10)</f>
        <v xml:space="preserve">Language Capabilities: Contract
IHCP: Contract/Good-faith effort to contract; 
</v>
      </c>
      <c r="CA25" s="254" t="str">
        <f>IF(ISNUMBER(FIND(analysismethod10,'III_Plan comp 438.68 {Plan 1}'!T$15)),"",'III_Plan comp 438.68 {Plan 1}'!T$15&amp;analysismethod10)</f>
        <v xml:space="preserve">Language Capabilities: Contract
IHCP: Contract/Good-faith effort to contract; 
</v>
      </c>
      <c r="CB25" s="254" t="str">
        <f>IF(ISNUMBER(FIND(analysismethod10,'III_Plan comp 438.68 {Plan 1}'!U$15)),"",'III_Plan comp 438.68 {Plan 1}'!U$15&amp;analysismethod10)</f>
        <v xml:space="preserve">Language Capabilities: Contract
IHCP: Contract/Good-faith effort to contract; 
</v>
      </c>
      <c r="CC25" s="254" t="str">
        <f>IF(ISNUMBER(FIND(analysismethod10,'III_Plan comp 438.68 {Plan 1}'!V$15)),"",'III_Plan comp 438.68 {Plan 1}'!V$15&amp;analysismethod10)</f>
        <v xml:space="preserve">Language Capabilities: Contract
IHCP: Contract/Good-faith effort to contract; 
</v>
      </c>
      <c r="CD25" s="254" t="str">
        <f>IF(ISNUMBER(FIND(analysismethod10,'III_Plan comp 438.68 {Plan 1}'!W$15)),"",'III_Plan comp 438.68 {Plan 1}'!W$15&amp;analysismethod10)</f>
        <v xml:space="preserve">Language Capabilities: Contract
IHCP: Contract/Good-faith effort to contract; 
</v>
      </c>
      <c r="CE25" s="254" t="str">
        <f>IF(ISNUMBER(FIND(analysismethod10,'III_Plan comp 438.68 {Plan 1}'!X$15)),"",'III_Plan comp 438.68 {Plan 1}'!X$15&amp;analysismethod10)</f>
        <v xml:space="preserve">Language Capabilities: Contract
IHCP: Contract/Good-faith effort to contract; 
</v>
      </c>
      <c r="CF25" s="254" t="str">
        <f>IF(ISNUMBER(FIND(analysismethod10,'III_Plan comp 438.68 {Plan 1}'!Y$15)),"",'III_Plan comp 438.68 {Plan 1}'!Y$15&amp;analysismethod10)</f>
        <v xml:space="preserve">Language Capabilities: Contract
IHCP: Contract/Good-faith effort to contract; 
</v>
      </c>
      <c r="CG25" s="254" t="str">
        <f>IF(ISNUMBER(FIND(analysismethod10,'III_Plan comp 438.68 {Plan 1}'!Z$15)),"",'III_Plan comp 438.68 {Plan 1}'!Z$15&amp;analysismethod10)</f>
        <v xml:space="preserve">Language Capabilities: Contract
IHCP: Contract/Good-faith effort to contract; 
</v>
      </c>
      <c r="CH25" s="254" t="str">
        <f>IF(ISNUMBER(FIND(analysismethod10,'III_Plan comp 438.68 {Plan 1}'!AA$15)),"",'III_Plan comp 438.68 {Plan 1}'!AA$15&amp;analysismethod10)</f>
        <v xml:space="preserve">Language Capabilities: Contract
IHCP: Contract/Good-faith effort to contract; 
</v>
      </c>
      <c r="CI25" s="254" t="str">
        <f>IF(ISNUMBER(FIND(analysismethod10,'III_Plan comp 438.68 {Plan 1}'!AB$15)),"",'III_Plan comp 438.68 {Plan 1}'!AB$15&amp;analysismethod10)</f>
        <v xml:space="preserve">Language Capabilities: Contract
IHCP: Contract/Good-faith effort to contract; 
</v>
      </c>
      <c r="CJ25" s="254" t="str">
        <f>IF(ISNUMBER(FIND(analysismethod10,'III_Plan comp 438.68 {Plan 1}'!AC$15)),"",'III_Plan comp 438.68 {Plan 1}'!AC$15&amp;analysismethod10)</f>
        <v xml:space="preserve">Language Capabilities: Contract
IHCP: Contract/Good-faith effort to contract; 
</v>
      </c>
      <c r="CK25" s="254" t="str">
        <f>IF(ISNUMBER(FIND(analysismethod10,'III_Plan comp 438.68 {Plan 1}'!AD$15)),"",'III_Plan comp 438.68 {Plan 1}'!AD$15&amp;analysismethod10)</f>
        <v xml:space="preserve">Language Capabilities: Contract
IHCP: Contract/Good-faith effort to contract; 
</v>
      </c>
      <c r="CL25" s="254" t="str">
        <f>IF(ISNUMBER(FIND(analysismethod10,'III_Plan comp 438.68 {Plan 1}'!AE$15)),"",'III_Plan comp 438.68 {Plan 1}'!AE$15&amp;analysismethod10)</f>
        <v xml:space="preserve">Language Capabilities: Contract
IHCP: Contract/Good-faith effort to contract; 
</v>
      </c>
      <c r="CM25" s="254" t="str">
        <f>IF(ISNUMBER(FIND(analysismethod10,'III_Plan comp 438.68 {Plan 1}'!AF$15)),"",'III_Plan comp 438.68 {Plan 1}'!AF$15&amp;analysismethod10)</f>
        <v xml:space="preserve">Language Capabilities: Contract
IHCP: Contract/Good-faith effort to contract; 
</v>
      </c>
      <c r="CN25" s="254" t="str">
        <f>IF(ISNUMBER(FIND(analysismethod10,'III_Plan comp 438.68 {Plan 1}'!AG$15)),"",'III_Plan comp 438.68 {Plan 1}'!AG$15&amp;analysismethod10)</f>
        <v xml:space="preserve">Language Capabilities: Contract
IHCP: Contract/Good-faith effort to contract; 
</v>
      </c>
      <c r="CO25" s="254" t="str">
        <f>IF(ISNUMBER(FIND(analysismethod10,'III_Plan comp 438.68 {Plan 1}'!AH$15)),"",'III_Plan comp 438.68 {Plan 1}'!AH$15&amp;analysismethod10)</f>
        <v xml:space="preserve">Language Capabilities: Contract
IHCP: Contract/Good-faith effort to contract; 
</v>
      </c>
      <c r="CP25" s="254" t="str">
        <f>IF(ISNUMBER(FIND(analysismethod10,'III_Plan comp 438.68 {Plan 1}'!AI$15)),"",'III_Plan comp 438.68 {Plan 1}'!AI$15&amp;analysismethod10)</f>
        <v xml:space="preserve">Language Capabilities: Contract
IHCP: Contract/Good-faith effort to contract; 
</v>
      </c>
      <c r="CQ25" s="254" t="str">
        <f>IF(ISNUMBER(FIND(analysismethod10,'III_Plan comp 438.68 {Plan 1}'!AJ$15)),"",'III_Plan comp 438.68 {Plan 1}'!AJ$15&amp;analysismethod10)</f>
        <v xml:space="preserve">Language Capabilities: Contract
IHCP: Contract/Good-faith effort to contract; 
</v>
      </c>
      <c r="CR25" s="254" t="str">
        <f>IF(ISNUMBER(FIND(analysismethod10,'III_Plan comp 438.68 {Plan 1}'!AK$15)),"",'III_Plan comp 438.68 {Plan 1}'!AK$15&amp;analysismethod10)</f>
        <v xml:space="preserve">Language Capabilities: Contract
IHCP: Contract/Good-faith effort to contract; 
</v>
      </c>
      <c r="CS25" s="254" t="str">
        <f>IF(ISNUMBER(FIND(analysismethod10,'III_Plan comp 438.68 {Plan 1}'!AL$15)),"",'III_Plan comp 438.68 {Plan 1}'!AL$15&amp;analysismethod10)</f>
        <v xml:space="preserve">Language Capabilities: Contract
IHCP: Contract/Good-faith effort to contract; 
</v>
      </c>
      <c r="CT25" s="254" t="str">
        <f>IF(ISNUMBER(FIND(analysismethod10,'III_Plan comp 438.68 {Plan 1}'!AM$15)),"",'III_Plan comp 438.68 {Plan 1}'!AM$15&amp;analysismethod10)</f>
        <v xml:space="preserve">Language Capabilities: Contract
IHCP: Contract/Good-faith effort to contract; 
</v>
      </c>
      <c r="CU25" s="254" t="str">
        <f>IF(ISNUMBER(FIND(analysismethod10,'III_Plan comp 438.68 {Plan 1}'!AN$15)),"",'III_Plan comp 438.68 {Plan 1}'!AN$15&amp;analysismethod10)</f>
        <v xml:space="preserve">Language Capabilities: Contract
IHCP: Contract/Good-faith effort to contract; 
</v>
      </c>
      <c r="CV25" s="254" t="str">
        <f>IF(ISNUMBER(FIND(analysismethod10,'III_Plan comp 438.68 {Plan 1}'!AO$15)),"",'III_Plan comp 438.68 {Plan 1}'!AO$15&amp;analysismethod10)</f>
        <v xml:space="preserve">Language Capabilities: Contract
IHCP: Contract/Good-faith effort to contract; 
</v>
      </c>
      <c r="CW25" s="254" t="str">
        <f>IF(ISNUMBER(FIND(analysismethod10,'III_Plan comp 438.68 {Plan 1}'!AP$15)),"",'III_Plan comp 438.68 {Plan 1}'!AP$15&amp;analysismethod10)</f>
        <v xml:space="preserve">Language Capabilities: Contract
IHCP: Contract/Good-faith effort to contract; 
</v>
      </c>
      <c r="CX25" s="254" t="str">
        <f>IF(ISNUMBER(FIND(analysismethod10,'III_Plan comp 438.68 {Plan 1}'!AQ$15)),"",'III_Plan comp 438.68 {Plan 1}'!AQ$15&amp;analysismethod10)</f>
        <v xml:space="preserve">Language Capabilities: Contract
IHCP: Contract/Good-faith effort to contract; 
</v>
      </c>
      <c r="CY25" s="254" t="str">
        <f>IF(ISNUMBER(FIND(analysismethod10,'III_Plan comp 438.68 {Plan 1}'!AR$15)),"",'III_Plan comp 438.68 {Plan 1}'!AR$15&amp;analysismethod10)</f>
        <v xml:space="preserve">Language Capabilities: Contract
IHCP: Contract/Good-faith effort to contract; 
</v>
      </c>
      <c r="CZ25" s="254" t="str">
        <f>IF(ISNUMBER(FIND(analysismethod10,'III_Plan comp 438.68 {Plan 1}'!AS$15)),"",'III_Plan comp 438.68 {Plan 1}'!AS$15&amp;analysismethod10)</f>
        <v xml:space="preserve">Language Capabilities: Contract
IHCP: Contract/Good-faith effort to contract; 
</v>
      </c>
      <c r="DA25" s="254" t="str">
        <f>IF(ISNUMBER(FIND(analysismethod10,'III_Plan comp 438.68 {Plan 1}'!AT$15)),"",'III_Plan comp 438.68 {Plan 1}'!AT$15&amp;analysismethod10)</f>
        <v xml:space="preserve">Language Capabilities: Contract
IHCP: Contract/Good-faith effort to contract; 
</v>
      </c>
      <c r="DB25" s="254" t="str">
        <f>IF(ISNUMBER(FIND(analysismethod10,'III_Plan comp 438.68 {Plan 1}'!AU$15)),"",'III_Plan comp 438.68 {Plan 1}'!AU$15&amp;analysismethod10)</f>
        <v xml:space="preserve">Language Capabilities: Contract
IHCP: Contract/Good-faith effort to contract; 
</v>
      </c>
      <c r="DC25" s="254" t="str">
        <f>IF(ISNUMBER(FIND(analysismethod10,'III_Plan comp 438.68 {Plan 1}'!AV$15)),"",'III_Plan comp 438.68 {Plan 1}'!AV$15&amp;analysismethod10)</f>
        <v xml:space="preserve">Language Capabilities: Contract
IHCP: Contract/Good-faith effort to contract; 
</v>
      </c>
      <c r="DD25" s="254" t="str">
        <f>IF(ISNUMBER(FIND(analysismethod10,'III_Plan comp 438.68 {Plan 1}'!AW$15)),"",'III_Plan comp 438.68 {Plan 1}'!AW$15&amp;analysismethod10)</f>
        <v xml:space="preserve">Language Capabilities: Contract
IHCP: Contract/Good-faith effort to contract; 
</v>
      </c>
      <c r="DE25" s="254" t="str">
        <f>IF(ISNUMBER(FIND(analysismethod10,'III_Plan comp 438.68 {Plan 1}'!AX$15)),"",'III_Plan comp 438.68 {Plan 1}'!AX$15&amp;analysismethod10)</f>
        <v xml:space="preserve">Language Capabilities: Contract
IHCP: Contract/Good-faith effort to contract; 
</v>
      </c>
      <c r="DF25" s="254" t="str">
        <f>IF(ISNUMBER(FIND(analysismethod10,'III_Plan comp 438.68 {Plan 1}'!AY$15)),"",'III_Plan comp 438.68 {Plan 1}'!AY$15&amp;analysismethod10)</f>
        <v xml:space="preserve">Language Capabilities: Contract
IHCP: Contract/Good-faith effort to contract; 
</v>
      </c>
      <c r="DG25" s="254" t="str">
        <f>IF(ISNUMBER(FIND(analysismethod10,'III_Plan comp 438.68 {Plan 1}'!AZ$15)),"",'III_Plan comp 438.68 {Plan 1}'!AZ$15&amp;analysismethod10)</f>
        <v xml:space="preserve">Language Capabilities: Contract
IHCP: Contract/Good-faith effort to contract; 
</v>
      </c>
      <c r="DH25" s="254" t="str">
        <f>IF(ISNUMBER(FIND(analysismethod10,'III_Plan comp 438.68 {Plan 1}'!BA$15)),"",'III_Plan comp 438.68 {Plan 1}'!BA$15&amp;analysismethod10)</f>
        <v xml:space="preserve">Language Capabilities: Contract
IHCP: Contract/Good-faith effort to contract; 
</v>
      </c>
      <c r="DI25" s="254" t="str">
        <f>IF(ISNUMBER(FIND(analysismethod10,'III_Plan comp 438.68 {Plan 1}'!BB$15)),"",'III_Plan comp 438.68 {Plan 1}'!BB$15&amp;analysismethod10)</f>
        <v xml:space="preserve">Language Capabilities: Contract
IHCP: Contract/Good-faith effort to contract; 
</v>
      </c>
      <c r="DJ25" s="254" t="str">
        <f>IF(ISNUMBER(FIND(analysismethod10,'III_Plan comp 438.68 {Plan 1}'!BC$15)),"",'III_Plan comp 438.68 {Plan 1}'!BC$15&amp;analysismethod10)</f>
        <v xml:space="preserve">Language Capabilities: Contract
IHCP: Contract/Good-faith effort to contract; 
</v>
      </c>
      <c r="DK25" s="254" t="str">
        <f>IF(ISNUMBER(FIND(analysismethod10,'III_Plan comp 438.68 {Plan 1}'!BD$15)),"",'III_Plan comp 438.68 {Plan 1}'!BD$15&amp;analysismethod10)</f>
        <v xml:space="preserve">Language Capabilities: Contract
IHCP: Contract/Good-faith effort to contract; 
</v>
      </c>
      <c r="DL25" s="254" t="str">
        <f>IF(ISNUMBER(FIND(analysismethod10,'III_Plan comp 438.68 {Plan 1}'!BE$15)),"",'III_Plan comp 438.68 {Plan 1}'!BE$15&amp;analysismethod10)</f>
        <v xml:space="preserve">Language Capabilities: Contract
IHCP: Contract/Good-faith effort to contract; 
</v>
      </c>
      <c r="DM25" s="254" t="str">
        <f>IF(ISNUMBER(FIND(analysismethod10,'III_Plan comp 438.68 {Plan 1}'!BF$15)),"",'III_Plan comp 438.68 {Plan 1}'!BF$15&amp;analysismethod10)</f>
        <v xml:space="preserve">Language Capabilities: Contract
IHCP: Contract/Good-faith effort to contract; 
</v>
      </c>
      <c r="DN25" s="254" t="str">
        <f>IF(ISNUMBER(FIND(analysismethod10,'III_Plan comp 438.68 {Plan 1}'!BG$15)),"",'III_Plan comp 438.68 {Plan 1}'!BG$15&amp;analysismethod10)</f>
        <v xml:space="preserve">Language Capabilities: Contract
IHCP: Contract/Good-faith effort to contract; 
</v>
      </c>
      <c r="DO25" s="254" t="str">
        <f>IF(ISNUMBER(FIND(analysismethod10,'III_Plan comp 438.68 {Plan 1}'!BH$15)),"",'III_Plan comp 438.68 {Plan 1}'!BH$15&amp;analysismethod10)</f>
        <v xml:space="preserve">Language Capabilities: Contract
IHCP: Contract/Good-faith effort to contract; 
</v>
      </c>
      <c r="DP25" s="254" t="str">
        <f>IF(ISNUMBER(FIND(analysismethod10,'III_Plan comp 438.68 {Plan 1}'!BI$15)),"",'III_Plan comp 438.68 {Plan 1}'!BI$15&amp;analysismethod10)</f>
        <v xml:space="preserve">Language Capabilities: Contract
IHCP: Contract/Good-faith effort to contract; 
</v>
      </c>
      <c r="DQ25" s="254" t="str">
        <f>IF(ISNUMBER(FIND(analysismethod10,'III_Plan comp 438.68 {Plan 1}'!BJ$15)),"",'III_Plan comp 438.68 {Plan 1}'!BJ$15&amp;analysismethod10)</f>
        <v xml:space="preserve">Language Capabilities: Contract
IHCP: Contract/Good-faith effort to contract; 
</v>
      </c>
      <c r="DR25" s="254" t="str">
        <f>IF(ISNUMBER(FIND(analysismethod10,'III_Plan comp 438.68 {Plan 1}'!BK$15)),"",'III_Plan comp 438.68 {Plan 1}'!BK$15&amp;analysismethod10)</f>
        <v xml:space="preserve">Language Capabilities: Contract
IHCP: Contract/Good-faith effort to contract; 
</v>
      </c>
      <c r="DS25" s="254" t="str">
        <f>IF(ISNUMBER(FIND(analysismethod10,'III_Plan comp 438.68 {Plan 1}'!BL$15)),"",'III_Plan comp 438.68 {Plan 1}'!BL$15&amp;analysismethod10)</f>
        <v xml:space="preserve">Language Capabilities: Contract
IHCP: Contract/Good-faith effort to contract; 
</v>
      </c>
      <c r="DT25" s="254" t="str">
        <f>IF(ISNUMBER(FIND(analysismethod10,'III_Plan comp 438.68 {Plan 1}'!BM$15)),"",'III_Plan comp 438.68 {Plan 1}'!BM$15&amp;analysismethod10)</f>
        <v xml:space="preserve">Language Capabilities: Contract
IHCP: Contract/Good-faith effort to contract; 
</v>
      </c>
      <c r="DU25" s="254" t="str">
        <f>IF(ISNUMBER(FIND(analysismethod10,'III_Plan comp 438.68 {Plan 1}'!BN$15)),"",'III_Plan comp 438.68 {Plan 1}'!BN$15&amp;analysismethod10)</f>
        <v xml:space="preserve">Language Capabilities: Contract
IHCP: Contract/Good-faith effort to contract; 
</v>
      </c>
      <c r="DV25" s="254" t="str">
        <f>IF(ISNUMBER(FIND(analysismethod10,'III_Plan comp 438.68 {Plan 1}'!BO$15)),"",'III_Plan comp 438.68 {Plan 1}'!BO$15&amp;analysismethod10)</f>
        <v xml:space="preserve">Language Capabilities: Contract
IHCP: Contract/Good-faith effort to contract; 
</v>
      </c>
      <c r="DW25" s="254" t="str">
        <f>IF(ISNUMBER(FIND(analysismethod10,'III_Plan comp 438.68 {Plan 1}'!BP$15)),"",'III_Plan comp 438.68 {Plan 1}'!BP$15&amp;analysismethod10)</f>
        <v xml:space="preserve">Language Capabilities: Contract
IHCP: Contract/Good-faith effort to contract; 
</v>
      </c>
      <c r="DX25" s="254" t="str">
        <f>IF(ISNUMBER(FIND(analysismethod10,'III_Plan comp 438.68 {Plan 1}'!BQ$15)),"",'III_Plan comp 438.68 {Plan 1}'!BQ$15&amp;analysismethod10)</f>
        <v xml:space="preserve">Language Capabilities: Contract
IHCP: Contract/Good-faith effort to contract; 
</v>
      </c>
      <c r="DY25" s="254" t="str">
        <f>IF(ISNUMBER(FIND(analysismethod10,'III_Plan comp 438.68 {Plan 1}'!BR$15)),"",'III_Plan comp 438.68 {Plan 1}'!BR$15&amp;analysismethod10)</f>
        <v xml:space="preserve">Language Capabilities: Contract
IHCP: Contract/Good-faith effort to contract; 
</v>
      </c>
      <c r="DZ25" s="254" t="str">
        <f>IF(ISNUMBER(FIND(analysismethod10,'III_Plan comp 438.68 {Plan 1}'!BS$15)),"",'III_Plan comp 438.68 {Plan 1}'!BS$15&amp;analysismethod10)</f>
        <v xml:space="preserve">Language Capabilities: Contract
IHCP: Contract/Good-faith effort to contract; 
</v>
      </c>
      <c r="EA25" s="254" t="str">
        <f>IF(ISNUMBER(FIND(analysismethod10,'III_Plan comp 438.68 {Plan 1}'!BT$15)),"",'III_Plan comp 438.68 {Plan 1}'!BT$15&amp;analysismethod10)</f>
        <v xml:space="preserve">Language Capabilities: Contract
IHCP: Contract/Good-faith effort to contract; 
</v>
      </c>
      <c r="EB25" s="254" t="str">
        <f>IF(ISNUMBER(FIND(analysismethod10,'III_Plan comp 438.68 {Plan 1}'!BU$15)),"",'III_Plan comp 438.68 {Plan 1}'!BU$15&amp;analysismethod10)</f>
        <v xml:space="preserve">Language Capabilities: Contract
IHCP: Contract/Good-faith effort to contract; 
</v>
      </c>
      <c r="EC25" s="254" t="str">
        <f>IF(ISNUMBER(FIND(analysismethod10,'III_Plan comp 438.68 {Plan 1}'!BV$15)),"",'III_Plan comp 438.68 {Plan 1}'!BV$15&amp;analysismethod10)</f>
        <v xml:space="preserve">Language Capabilities: Contract
IHCP: Contract/Good-faith effort to contract; 
</v>
      </c>
      <c r="ED25" s="254" t="str">
        <f>IF(ISNUMBER(FIND(analysismethod10,'III_Plan comp 438.68 {Plan 1}'!BW$15)),"",'III_Plan comp 438.68 {Plan 1}'!BW$15&amp;analysismethod10)</f>
        <v xml:space="preserve">Language Capabilities: Contract
IHCP: Contract/Good-faith effort to contract; 
</v>
      </c>
      <c r="EE25" s="254" t="str">
        <f>IF(ISNUMBER(FIND(analysismethod10,'III_Plan comp 438.68 {Plan 1}'!BX$15)),"",'III_Plan comp 438.68 {Plan 1}'!BX$15&amp;analysismethod10)</f>
        <v xml:space="preserve">Language Capabilities: Contract
IHCP: Contract/Good-faith effort to contract; 
</v>
      </c>
      <c r="EF25" s="254" t="str">
        <f>IF(ISNUMBER(FIND(analysismethod10,'III_Plan comp 438.68 {Plan 1}'!BY$15)),"",'III_Plan comp 438.68 {Plan 1}'!BY$15&amp;analysismethod10)</f>
        <v xml:space="preserve">Language Capabilities: Contract
IHCP: Contract/Good-faith effort to contract; 
</v>
      </c>
      <c r="EG25" s="254" t="str">
        <f>IF(ISNUMBER(FIND(analysismethod10,'III_Plan comp 438.68 {Plan 1}'!BZ$15)),"",'III_Plan comp 438.68 {Plan 1}'!BZ$15&amp;analysismethod10)</f>
        <v xml:space="preserve">Language Capabilities: Contract
IHCP: Contract/Good-faith effort to contract; 
</v>
      </c>
      <c r="EH25" s="254" t="str">
        <f>IF(ISNUMBER(FIND(analysismethod10,'III_Plan comp 438.68 {Plan 1}'!CA$15)),"",'III_Plan comp 438.68 {Plan 1}'!CA$15&amp;analysismethod10)</f>
        <v xml:space="preserve">Language Capabilities: Contract
IHCP: Contract/Good-faith effort to contract; 
</v>
      </c>
      <c r="EI25" s="254" t="str">
        <f>IF(ISNUMBER(FIND(analysismethod10,'III_Plan comp 438.68 {Plan 1}'!CB$15)),"",'III_Plan comp 438.68 {Plan 1}'!CB$15&amp;analysismethod10)</f>
        <v xml:space="preserve">Language Capabilities: Contract
IHCP: Contract/Good-faith effort to contract; 
</v>
      </c>
      <c r="EJ25" s="254" t="str">
        <f>IF(ISNUMBER(FIND(analysismethod10,'III_Plan comp 438.68 {Plan 1}'!CC$15)),"",'III_Plan comp 438.68 {Plan 1}'!CC$15&amp;analysismethod10)</f>
        <v xml:space="preserve">Language Capabilities: Contract
IHCP: Contract/Good-faith effort to contract; 
</v>
      </c>
      <c r="EK25" s="254" t="str">
        <f>IF(ISNUMBER(FIND(analysismethod10,'III_Plan comp 438.68 {Plan 1}'!CD$15)),"",'III_Plan comp 438.68 {Plan 1}'!CD$15&amp;analysismethod10)</f>
        <v xml:space="preserve">Language Capabilities: Contract
IHCP: Contract/Good-faith effort to contract; 
</v>
      </c>
      <c r="EL25" s="254" t="str">
        <f>IF(ISNUMBER(FIND(analysismethod10,'III_Plan comp 438.68 {Plan 1}'!CE$15)),"",'III_Plan comp 438.68 {Plan 1}'!CE$15&amp;analysismethod10)</f>
        <v xml:space="preserve">Language Capabilities: Contract
IHCP: Contract/Good-faith effort to contract; 
</v>
      </c>
      <c r="EM25" s="254" t="str">
        <f>IF(ISNUMBER(FIND(analysismethod10,'III_Plan comp 438.68 {Plan 1}'!CF$15)),"",'III_Plan comp 438.68 {Plan 1}'!CF$15&amp;analysismethod10)</f>
        <v xml:space="preserve">Language Capabilities: Contract
IHCP: Contract/Good-faith effort to contract; 
</v>
      </c>
      <c r="EN25" s="254" t="str">
        <f>IF(ISNUMBER(FIND(analysismethod10,'III_Plan comp 438.68 {Plan 1}'!CG$15)),"",'III_Plan comp 438.68 {Plan 1}'!CG$15&amp;analysismethod10)</f>
        <v xml:space="preserve">Language Capabilities: Contract
IHCP: Contract/Good-faith effort to contract; 
</v>
      </c>
      <c r="EO25" s="254" t="str">
        <f>IF(ISNUMBER(FIND(analysismethod10,'III_Plan comp 438.68 {Plan 1}'!CH$15)),"",'III_Plan comp 438.68 {Plan 1}'!CH$15&amp;analysismethod10)</f>
        <v xml:space="preserve">Language Capabilities: Contract
IHCP: Contract/Good-faith effort to contract; 
</v>
      </c>
      <c r="EP25" s="254" t="str">
        <f>IF(ISNUMBER(FIND(analysismethod10,'III_Plan comp 438.68 {Plan 1}'!CI$15)),"",'III_Plan comp 438.68 {Plan 1}'!CI$15&amp;analysismethod10)</f>
        <v xml:space="preserve">Language Capabilities: Contract
IHCP: Contract/Good-faith effort to contract; 
</v>
      </c>
      <c r="EQ25" s="254" t="str">
        <f>IF(ISNUMBER(FIND(analysismethod10,'III_Plan comp 438.68 {Plan 1}'!CJ$15)),"",'III_Plan comp 438.68 {Plan 1}'!CJ$15&amp;analysismethod10)</f>
        <v xml:space="preserve">Language Capabilities: Contract
IHCP: Contract/Good-faith effort to contract; 
</v>
      </c>
      <c r="ER25" s="254" t="str">
        <f>IF(ISNUMBER(FIND(analysismethod10,'III_Plan comp 438.68 {Plan 1}'!CK$15)),"",'III_Plan comp 438.68 {Plan 1}'!CK$15&amp;analysismethod10)</f>
        <v xml:space="preserve">Language Capabilities: Contract
IHCP: Contract/Good-faith effort to contract; 
</v>
      </c>
      <c r="ES25" s="254" t="str">
        <f>IF(ISNUMBER(FIND(analysismethod10,'III_Plan comp 438.68 {Plan 1}'!CL$15)),"",'III_Plan comp 438.68 {Plan 1}'!CL$15&amp;analysismethod10)</f>
        <v xml:space="preserve">Language Capabilities: Contract
IHCP: Contract/Good-faith effort to contract; 
</v>
      </c>
      <c r="ET25" s="254" t="str">
        <f>IF(ISNUMBER(FIND(analysismethod10,'III_Plan comp 438.68 {Plan 1}'!CM$15)),"",'III_Plan comp 438.68 {Plan 1}'!CM$15&amp;analysismethod10)</f>
        <v xml:space="preserve">Language Capabilities: Contract
IHCP: Contract/Good-faith effort to contract; 
</v>
      </c>
      <c r="EU25" s="254" t="str">
        <f>IF(ISNUMBER(FIND(analysismethod10,'III_Plan comp 438.68 {Plan 1}'!CN$15)),"",'III_Plan comp 438.68 {Plan 1}'!CN$15&amp;analysismethod10)</f>
        <v xml:space="preserve">Language Capabilities: Contract
IHCP: Contract/Good-faith effort to contract; 
</v>
      </c>
      <c r="EV25" s="254" t="str">
        <f>IF(ISNUMBER(FIND(analysismethod10,'III_Plan comp 438.68 {Plan 1}'!CO$15)),"",'III_Plan comp 438.68 {Plan 1}'!CO$15&amp;analysismethod10)</f>
        <v xml:space="preserve">Language Capabilities: Contract
IHCP: Contract/Good-faith effort to contract; 
</v>
      </c>
      <c r="EW25" s="254" t="str">
        <f>IF(ISNUMBER(FIND(analysismethod10,'III_Plan comp 438.68 {Plan 1}'!CP$15)),"",'III_Plan comp 438.68 {Plan 1}'!CP$15&amp;analysismethod10)</f>
        <v xml:space="preserve">Language Capabilities: Contract
IHCP: Contract/Good-faith effort to contract; 
</v>
      </c>
      <c r="EX25" s="254" t="str">
        <f>IF(ISNUMBER(FIND(analysismethod10,'III_Plan comp 438.68 {Plan 1}'!CQ$15)),"",'III_Plan comp 438.68 {Plan 1}'!CQ$15&amp;analysismethod10)</f>
        <v xml:space="preserve">Language Capabilities: Contract
IHCP: Contract/Good-faith effort to contract; 
</v>
      </c>
      <c r="EY25" s="254" t="str">
        <f>IF(ISNUMBER(FIND(analysismethod10,'III_Plan comp 438.68 {Plan 1}'!CR$15)),"",'III_Plan comp 438.68 {Plan 1}'!CR$15&amp;analysismethod10)</f>
        <v xml:space="preserve">Language Capabilities: Contract
IHCP: Contract/Good-faith effort to contract; 
</v>
      </c>
      <c r="EZ25" s="254" t="str">
        <f>IF(ISNUMBER(FIND(analysismethod10,'III_Plan comp 438.68 {Plan 1}'!CS$15)),"",'III_Plan comp 438.68 {Plan 1}'!CS$15&amp;analysismethod10)</f>
        <v xml:space="preserve">Language Capabilities: Contract
IHCP: Contract/Good-faith effort to contract; 
</v>
      </c>
      <c r="FA25" s="254" t="str">
        <f>IF(ISNUMBER(FIND(analysismethod10,'III_Plan comp 438.68 {Plan 1}'!CT$15)),"",'III_Plan comp 438.68 {Plan 1}'!CT$15&amp;analysismethod10)</f>
        <v xml:space="preserve">Language Capabilities: Contract
IHCP: Contract/Good-faith effort to contract; 
</v>
      </c>
      <c r="FB25" s="254" t="str">
        <f>IF(ISNUMBER(FIND(analysismethod10,'III_Plan comp 438.68 {Plan 1}'!CU$15)),"",'III_Plan comp 438.68 {Plan 1}'!CU$15&amp;analysismethod10)</f>
        <v xml:space="preserve">Language Capabilities: Contract
IHCP: Contract/Good-faith effort to contract; 
</v>
      </c>
      <c r="FC25" s="254" t="str">
        <f>IF(ISNUMBER(FIND(analysismethod10,'III_Plan comp 438.68 {Plan 1}'!CV$15)),"",'III_Plan comp 438.68 {Plan 1}'!CV$15&amp;analysismethod10)</f>
        <v xml:space="preserve">Language Capabilities: Contract
IHCP: Contract/Good-faith effort to contract; 
</v>
      </c>
      <c r="FD25" s="254" t="str">
        <f>IF(ISNUMBER(FIND(analysismethod10,'III_Plan comp 438.68 {Plan 1}'!CW$15)),"",'III_Plan comp 438.68 {Plan 1}'!CW$15&amp;analysismethod10)</f>
        <v xml:space="preserve">Language Capabilities: Contract
IHCP: Contract/Good-faith effort to contract; 
</v>
      </c>
      <c r="FE25" s="254" t="str">
        <f>IF(ISNUMBER(FIND(analysismethod10,'III_Plan comp 438.68 {Plan 1}'!CX$15)),"",'III_Plan comp 438.68 {Plan 1}'!CX$15&amp;analysismethod10)</f>
        <v xml:space="preserve">Language Capabilities: Contract
IHCP: Contract/Good-faith effort to contract; 
</v>
      </c>
      <c r="FF25" s="254" t="str">
        <f>IF(ISNUMBER(FIND(analysismethod10,'III_Plan comp 438.68 {Plan 1}'!CY$15)),"",'III_Plan comp 438.68 {Plan 1}'!CY$15&amp;analysismethod10)</f>
        <v xml:space="preserve">Language Capabilities: Contract
IHCP: Contract/Good-faith effort to contract; 
</v>
      </c>
      <c r="FG25" s="254" t="str">
        <f>IF(ISNUMBER(FIND(analysismethod10,'III_Plan comp 438.68 {Plan 1}'!CZ$15)),"",'III_Plan comp 438.68 {Plan 1}'!CZ$15&amp;analysismethod10)</f>
        <v xml:space="preserve">Language Capabilities: Contract
IHCP: Contract/Good-faith effort to contract; 
</v>
      </c>
    </row>
    <row r="26" spans="2:163" ht="15" thickTop="1">
      <c r="B26" s="11" t="s">
        <v>752</v>
      </c>
      <c r="C26" s="11"/>
      <c r="D26" s="11"/>
      <c r="E26" s="11"/>
      <c r="F26" s="11"/>
      <c r="G26" s="11"/>
      <c r="J26" s="92"/>
      <c r="K26" s="91"/>
      <c r="L26" s="91"/>
      <c r="M26" s="91"/>
      <c r="N26" s="91"/>
      <c r="O26" s="91"/>
      <c r="P26" s="91"/>
      <c r="Q26" s="91"/>
      <c r="R26" s="91"/>
      <c r="S26" s="91"/>
      <c r="T26" s="91"/>
      <c r="BK26" s="13"/>
      <c r="BL26" s="13"/>
    </row>
    <row r="27" spans="2:163" ht="15" thickBot="1">
      <c r="B27" s="11" t="s">
        <v>753</v>
      </c>
      <c r="C27" s="11"/>
      <c r="D27" s="11"/>
      <c r="E27" s="11"/>
      <c r="F27" s="11"/>
      <c r="G27" s="11"/>
      <c r="J27" s="92"/>
      <c r="K27" s="91"/>
      <c r="L27" s="91"/>
      <c r="M27" s="91"/>
      <c r="N27" s="91"/>
      <c r="O27" s="91"/>
      <c r="P27" s="91"/>
      <c r="Q27" s="91"/>
      <c r="R27" s="91"/>
      <c r="S27" s="91"/>
      <c r="T27" s="91"/>
      <c r="BK27" s="13"/>
      <c r="BL27" s="13"/>
    </row>
    <row r="28" spans="2:163" ht="15.75" thickTop="1">
      <c r="B28" s="11" t="s">
        <v>754</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Network Adequacy Certification Tool (NACT); 
Geomapping; 
</v>
      </c>
      <c r="BO28" s="248" t="str">
        <f>IF(ISNUMBER(FIND(analysismethod1,'III_Plan comp 438.68 {Plan 2}'!H$15)),"",'III_Plan comp 438.68 {Plan 2}'!H$15&amp;analysismethod1)</f>
        <v xml:space="preserve">Network Adequacy Certification Tool (NACT); 
Geomapping; 
</v>
      </c>
      <c r="BP28" s="248" t="str">
        <f>IF(ISNUMBER(FIND(analysismethod1,'III_Plan comp 438.68 {Plan 2}'!I$15)),"",'III_Plan comp 438.68 {Plan 2}'!I$15&amp;analysismethod1)</f>
        <v xml:space="preserve">Network Adequacy Certification Tool (NACT); 
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Timely Access Data Tool (TADT); 
Geomapping; 
</v>
      </c>
      <c r="BS28" s="248" t="str">
        <f>IF(ISNUMBER(FIND(analysismethod1,'III_Plan comp 438.68 {Plan 2}'!L$15)),"",'III_Plan comp 438.68 {Plan 2}'!L$15&amp;analysismethod1)</f>
        <v xml:space="preserve">Timely Access Data Tool (TADT); 
Geomapping; 
</v>
      </c>
      <c r="BT28" s="248" t="str">
        <f>IF(ISNUMBER(FIND(analysismethod1,'III_Plan comp 438.68 {Plan 2}'!M$15)),"",'III_Plan comp 438.68 {Plan 2}'!M$15&amp;analysismethod1)</f>
        <v xml:space="preserve">Timely Access Data Tool (TADT); 
Geomapping; 
</v>
      </c>
      <c r="BU28" s="248" t="str">
        <f>IF(ISNUMBER(FIND(analysismethod1,'III_Plan comp 438.68 {Plan 2}'!N$15)),"",'III_Plan comp 438.68 {Plan 2}'!N$15&amp;analysismethod1)</f>
        <v xml:space="preserve">Timely Access Data Tool (TADT); 
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755</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c>
      <c r="BL29" s="251" t="str">
        <f>IF(ISNUMBER(FIND(analysismethod2,'III_Plan comp 438.68 {Plan 2}'!E$15)),"",'III_Plan comp 438.68 {Plan 2}'!E$15&amp;analysismethod2)</f>
        <v/>
      </c>
      <c r="BM29" s="251" t="str">
        <f>IF(ISNUMBER(FIND(analysismethod2,'III_Plan comp 438.68 {Plan 2}'!F$15)),"",'III_Plan comp 438.68 {Plan 2}'!F$15&amp;analysismethod2)</f>
        <v/>
      </c>
      <c r="BN29" s="251" t="str">
        <f>IF(ISNUMBER(FIND(analysismethod2,'III_Plan comp 438.68 {Plan 2}'!G$15)),"",'III_Plan comp 438.68 {Plan 2}'!G$15&amp;analysismethod2)</f>
        <v/>
      </c>
      <c r="BO29" s="251" t="str">
        <f>IF(ISNUMBER(FIND(analysismethod2,'III_Plan comp 438.68 {Plan 2}'!H$15)),"",'III_Plan comp 438.68 {Plan 2}'!H$15&amp;analysismethod2)</f>
        <v/>
      </c>
      <c r="BP29" s="251" t="str">
        <f>IF(ISNUMBER(FIND(analysismethod2,'III_Plan comp 438.68 {Plan 2}'!I$15)),"",'III_Plan comp 438.68 {Plan 2}'!I$15&amp;analysismethod2)</f>
        <v/>
      </c>
      <c r="BQ29" s="251" t="str">
        <f>IF(ISNUMBER(FIND(analysismethod2,'III_Plan comp 438.68 {Plan 2}'!J$15)),"",'III_Plan comp 438.68 {Plan 2}'!J$15&amp;analysismethod2)</f>
        <v/>
      </c>
      <c r="BR29" s="251" t="str">
        <f>IF(ISNUMBER(FIND(analysismethod2,'III_Plan comp 438.68 {Plan 2}'!K$15)),"",'III_Plan comp 438.68 {Plan 2}'!K$15&amp;analysismethod2)</f>
        <v/>
      </c>
      <c r="BS29" s="251" t="str">
        <f>IF(ISNUMBER(FIND(analysismethod2,'III_Plan comp 438.68 {Plan 2}'!L$15)),"",'III_Plan comp 438.68 {Plan 2}'!L$15&amp;analysismethod2)</f>
        <v/>
      </c>
      <c r="BT29" s="251" t="str">
        <f>IF(ISNUMBER(FIND(analysismethod2,'III_Plan comp 438.68 {Plan 2}'!M$15)),"",'III_Plan comp 438.68 {Plan 2}'!M$15&amp;analysismethod2)</f>
        <v/>
      </c>
      <c r="BU29" s="251" t="str">
        <f>IF(ISNUMBER(FIND(analysismethod2,'III_Plan comp 438.68 {Plan 2}'!N$15)),"",'III_Plan comp 438.68 {Plan 2}'!N$15&amp;analysismethod2)</f>
        <v/>
      </c>
      <c r="BV29" s="251" t="str">
        <f>IF(ISNUMBER(FIND(analysismethod2,'III_Plan comp 438.68 {Plan 2}'!O$15)),"",'III_Plan comp 438.68 {Plan 2}'!O$15&amp;analysismethod2)</f>
        <v/>
      </c>
      <c r="BW29" s="251" t="str">
        <f>IF(ISNUMBER(FIND(analysismethod2,'III_Plan comp 438.68 {Plan 2}'!P$15)),"",'III_Plan comp 438.68 {Plan 2}'!P$15&amp;analysismethod2)</f>
        <v/>
      </c>
      <c r="BX29" s="251" t="str">
        <f>IF(ISNUMBER(FIND(analysismethod2,'III_Plan comp 438.68 {Plan 2}'!Q$15)),"",'III_Plan comp 438.68 {Plan 2}'!Q$15&amp;analysismethod2)</f>
        <v/>
      </c>
      <c r="BY29" s="251" t="str">
        <f>IF(ISNUMBER(FIND(analysismethod2,'III_Plan comp 438.68 {Plan 2}'!R$15)),"",'III_Plan comp 438.68 {Plan 2}'!R$15&amp;analysismethod2)</f>
        <v/>
      </c>
      <c r="BZ29" s="251" t="str">
        <f>IF(ISNUMBER(FIND(analysismethod2,'III_Plan comp 438.68 {Plan 2}'!S$15)),"",'III_Plan comp 438.68 {Plan 2}'!S$15&amp;analysismethod2)</f>
        <v/>
      </c>
      <c r="CA29" s="251" t="str">
        <f>IF(ISNUMBER(FIND(analysismethod2,'III_Plan comp 438.68 {Plan 2}'!T$15)),"",'III_Plan comp 438.68 {Plan 2}'!T$15&amp;analysismethod2)</f>
        <v/>
      </c>
      <c r="CB29" s="251" t="str">
        <f>IF(ISNUMBER(FIND(analysismethod2,'III_Plan comp 438.68 {Plan 2}'!U$15)),"",'III_Plan comp 438.68 {Plan 2}'!U$15&amp;analysismethod2)</f>
        <v/>
      </c>
      <c r="CC29" s="251" t="str">
        <f>IF(ISNUMBER(FIND(analysismethod2,'III_Plan comp 438.68 {Plan 2}'!V$15)),"",'III_Plan comp 438.68 {Plan 2}'!V$15&amp;analysismethod2)</f>
        <v/>
      </c>
      <c r="CD29" s="251" t="str">
        <f>IF(ISNUMBER(FIND(analysismethod2,'III_Plan comp 438.68 {Plan 2}'!W$15)),"",'III_Plan comp 438.68 {Plan 2}'!W$15&amp;analysismethod2)</f>
        <v/>
      </c>
      <c r="CE29" s="251" t="str">
        <f>IF(ISNUMBER(FIND(analysismethod2,'III_Plan comp 438.68 {Plan 2}'!X$15)),"",'III_Plan comp 438.68 {Plan 2}'!X$15&amp;analysismethod2)</f>
        <v/>
      </c>
      <c r="CF29" s="251" t="str">
        <f>IF(ISNUMBER(FIND(analysismethod2,'III_Plan comp 438.68 {Plan 2}'!Y$15)),"",'III_Plan comp 438.68 {Plan 2}'!Y$15&amp;analysismethod2)</f>
        <v/>
      </c>
      <c r="CG29" s="251" t="str">
        <f>IF(ISNUMBER(FIND(analysismethod2,'III_Plan comp 438.68 {Plan 2}'!Z$15)),"",'III_Plan comp 438.68 {Plan 2}'!Z$15&amp;analysismethod2)</f>
        <v/>
      </c>
      <c r="CH29" s="251" t="str">
        <f>IF(ISNUMBER(FIND(analysismethod2,'III_Plan comp 438.68 {Plan 2}'!AA$15)),"",'III_Plan comp 438.68 {Plan 2}'!AA$15&amp;analysismethod2)</f>
        <v/>
      </c>
      <c r="CI29" s="251" t="str">
        <f>IF(ISNUMBER(FIND(analysismethod2,'III_Plan comp 438.68 {Plan 2}'!AB$15)),"",'III_Plan comp 438.68 {Plan 2}'!AB$15&amp;analysismethod2)</f>
        <v/>
      </c>
      <c r="CJ29" s="251" t="str">
        <f>IF(ISNUMBER(FIND(analysismethod2,'III_Plan comp 438.68 {Plan 2}'!AC$15)),"",'III_Plan comp 438.68 {Plan 2}'!AC$15&amp;analysismethod2)</f>
        <v/>
      </c>
      <c r="CK29" s="251" t="str">
        <f>IF(ISNUMBER(FIND(analysismethod2,'III_Plan comp 438.68 {Plan 2}'!AD$15)),"",'III_Plan comp 438.68 {Plan 2}'!AD$15&amp;analysismethod2)</f>
        <v/>
      </c>
      <c r="CL29" s="251" t="str">
        <f>IF(ISNUMBER(FIND(analysismethod2,'III_Plan comp 438.68 {Plan 2}'!AE$15)),"",'III_Plan comp 438.68 {Plan 2}'!AE$15&amp;analysismethod2)</f>
        <v/>
      </c>
      <c r="CM29" s="251" t="str">
        <f>IF(ISNUMBER(FIND(analysismethod2,'III_Plan comp 438.68 {Plan 2}'!AF$15)),"",'III_Plan comp 438.68 {Plan 2}'!AF$15&amp;analysismethod2)</f>
        <v/>
      </c>
      <c r="CN29" s="251" t="str">
        <f>IF(ISNUMBER(FIND(analysismethod2,'III_Plan comp 438.68 {Plan 2}'!AG$15)),"",'III_Plan comp 438.68 {Plan 2}'!AG$15&amp;analysismethod2)</f>
        <v/>
      </c>
      <c r="CO29" s="251" t="str">
        <f>IF(ISNUMBER(FIND(analysismethod2,'III_Plan comp 438.68 {Plan 2}'!AH$15)),"",'III_Plan comp 438.68 {Plan 2}'!AH$15&amp;analysismethod2)</f>
        <v/>
      </c>
      <c r="CP29" s="251" t="str">
        <f>IF(ISNUMBER(FIND(analysismethod2,'III_Plan comp 438.68 {Plan 2}'!AI$15)),"",'III_Plan comp 438.68 {Plan 2}'!AI$15&amp;analysismethod2)</f>
        <v/>
      </c>
      <c r="CQ29" s="251" t="str">
        <f>IF(ISNUMBER(FIND(analysismethod2,'III_Plan comp 438.68 {Plan 2}'!AJ$15)),"",'III_Plan comp 438.68 {Plan 2}'!AJ$15&amp;analysismethod2)</f>
        <v/>
      </c>
      <c r="CR29" s="251" t="str">
        <f>IF(ISNUMBER(FIND(analysismethod2,'III_Plan comp 438.68 {Plan 2}'!AK$15)),"",'III_Plan comp 438.68 {Plan 2}'!AK$15&amp;analysismethod2)</f>
        <v/>
      </c>
      <c r="CS29" s="251" t="str">
        <f>IF(ISNUMBER(FIND(analysismethod2,'III_Plan comp 438.68 {Plan 2}'!AL$15)),"",'III_Plan comp 438.68 {Plan 2}'!AL$15&amp;analysismethod2)</f>
        <v/>
      </c>
      <c r="CT29" s="251" t="str">
        <f>IF(ISNUMBER(FIND(analysismethod2,'III_Plan comp 438.68 {Plan 2}'!AM$15)),"",'III_Plan comp 438.68 {Plan 2}'!AM$15&amp;analysismethod2)</f>
        <v/>
      </c>
      <c r="CU29" s="251" t="str">
        <f>IF(ISNUMBER(FIND(analysismethod2,'III_Plan comp 438.68 {Plan 2}'!AN$15)),"",'III_Plan comp 438.68 {Plan 2}'!AN$15&amp;analysismethod2)</f>
        <v/>
      </c>
      <c r="CV29" s="251" t="str">
        <f>IF(ISNUMBER(FIND(analysismethod2,'III_Plan comp 438.68 {Plan 2}'!AO$15)),"",'III_Plan comp 438.68 {Plan 2}'!AO$15&amp;analysismethod2)</f>
        <v/>
      </c>
      <c r="CW29" s="251" t="str">
        <f>IF(ISNUMBER(FIND(analysismethod2,'III_Plan comp 438.68 {Plan 2}'!AP$15)),"",'III_Plan comp 438.68 {Plan 2}'!AP$15&amp;analysismethod2)</f>
        <v/>
      </c>
      <c r="CX29" s="251" t="str">
        <f>IF(ISNUMBER(FIND(analysismethod2,'III_Plan comp 438.68 {Plan 2}'!AQ$15)),"",'III_Plan comp 438.68 {Plan 2}'!AQ$15&amp;analysismethod2)</f>
        <v/>
      </c>
      <c r="CY29" s="251" t="str">
        <f>IF(ISNUMBER(FIND(analysismethod2,'III_Plan comp 438.68 {Plan 2}'!AR$15)),"",'III_Plan comp 438.68 {Plan 2}'!AR$15&amp;analysismethod2)</f>
        <v/>
      </c>
      <c r="CZ29" s="251" t="str">
        <f>IF(ISNUMBER(FIND(analysismethod2,'III_Plan comp 438.68 {Plan 2}'!AS$15)),"",'III_Plan comp 438.68 {Plan 2}'!AS$15&amp;analysismethod2)</f>
        <v/>
      </c>
      <c r="DA29" s="251" t="str">
        <f>IF(ISNUMBER(FIND(analysismethod2,'III_Plan comp 438.68 {Plan 2}'!AT$15)),"",'III_Plan comp 438.68 {Plan 2}'!AT$15&amp;analysismethod2)</f>
        <v/>
      </c>
      <c r="DB29" s="251" t="str">
        <f>IF(ISNUMBER(FIND(analysismethod2,'III_Plan comp 438.68 {Plan 2}'!AU$15)),"",'III_Plan comp 438.68 {Plan 2}'!AU$15&amp;analysismethod2)</f>
        <v/>
      </c>
      <c r="DC29" s="251" t="str">
        <f>IF(ISNUMBER(FIND(analysismethod2,'III_Plan comp 438.68 {Plan 2}'!AV$15)),"",'III_Plan comp 438.68 {Plan 2}'!AV$15&amp;analysismethod2)</f>
        <v/>
      </c>
      <c r="DD29" s="251" t="str">
        <f>IF(ISNUMBER(FIND(analysismethod2,'III_Plan comp 438.68 {Plan 2}'!AW$15)),"",'III_Plan comp 438.68 {Plan 2}'!AW$15&amp;analysismethod2)</f>
        <v/>
      </c>
      <c r="DE29" s="251" t="str">
        <f>IF(ISNUMBER(FIND(analysismethod2,'III_Plan comp 438.68 {Plan 2}'!AX$15)),"",'III_Plan comp 438.68 {Plan 2}'!AX$15&amp;analysismethod2)</f>
        <v/>
      </c>
      <c r="DF29" s="251" t="str">
        <f>IF(ISNUMBER(FIND(analysismethod2,'III_Plan comp 438.68 {Plan 2}'!AY$15)),"",'III_Plan comp 438.68 {Plan 2}'!AY$15&amp;analysismethod2)</f>
        <v/>
      </c>
      <c r="DG29" s="251" t="str">
        <f>IF(ISNUMBER(FIND(analysismethod2,'III_Plan comp 438.68 {Plan 2}'!AZ$15)),"",'III_Plan comp 438.68 {Plan 2}'!AZ$15&amp;analysismethod2)</f>
        <v/>
      </c>
      <c r="DH29" s="251" t="str">
        <f>IF(ISNUMBER(FIND(analysismethod2,'III_Plan comp 438.68 {Plan 2}'!BA$15)),"",'III_Plan comp 438.68 {Plan 2}'!BA$15&amp;analysismethod2)</f>
        <v/>
      </c>
      <c r="DI29" s="251" t="str">
        <f>IF(ISNUMBER(FIND(analysismethod2,'III_Plan comp 438.68 {Plan 2}'!BB$15)),"",'III_Plan comp 438.68 {Plan 2}'!BB$15&amp;analysismethod2)</f>
        <v/>
      </c>
      <c r="DJ29" s="251" t="str">
        <f>IF(ISNUMBER(FIND(analysismethod2,'III_Plan comp 438.68 {Plan 2}'!BC$15)),"",'III_Plan comp 438.68 {Plan 2}'!BC$15&amp;analysismethod2)</f>
        <v/>
      </c>
      <c r="DK29" s="251" t="str">
        <f>IF(ISNUMBER(FIND(analysismethod2,'III_Plan comp 438.68 {Plan 2}'!BD$15)),"",'III_Plan comp 438.68 {Plan 2}'!BD$15&amp;analysismethod2)</f>
        <v/>
      </c>
      <c r="DL29" s="251" t="str">
        <f>IF(ISNUMBER(FIND(analysismethod2,'III_Plan comp 438.68 {Plan 2}'!BE$15)),"",'III_Plan comp 438.68 {Plan 2}'!BE$15&amp;analysismethod2)</f>
        <v/>
      </c>
      <c r="DM29" s="251" t="str">
        <f>IF(ISNUMBER(FIND(analysismethod2,'III_Plan comp 438.68 {Plan 2}'!BF$15)),"",'III_Plan comp 438.68 {Plan 2}'!BF$15&amp;analysismethod2)</f>
        <v/>
      </c>
      <c r="DN29" s="251" t="str">
        <f>IF(ISNUMBER(FIND(analysismethod2,'III_Plan comp 438.68 {Plan 2}'!BG$15)),"",'III_Plan comp 438.68 {Plan 2}'!BG$15&amp;analysismethod2)</f>
        <v/>
      </c>
      <c r="DO29" s="251" t="str">
        <f>IF(ISNUMBER(FIND(analysismethod2,'III_Plan comp 438.68 {Plan 2}'!BH$15)),"",'III_Plan comp 438.68 {Plan 2}'!BH$15&amp;analysismethod2)</f>
        <v/>
      </c>
      <c r="DP29" s="251" t="str">
        <f>IF(ISNUMBER(FIND(analysismethod2,'III_Plan comp 438.68 {Plan 2}'!BI$15)),"",'III_Plan comp 438.68 {Plan 2}'!BI$15&amp;analysismethod2)</f>
        <v/>
      </c>
      <c r="DQ29" s="251" t="str">
        <f>IF(ISNUMBER(FIND(analysismethod2,'III_Plan comp 438.68 {Plan 2}'!BJ$15)),"",'III_Plan comp 438.68 {Plan 2}'!BJ$15&amp;analysismethod2)</f>
        <v/>
      </c>
      <c r="DR29" s="251" t="str">
        <f>IF(ISNUMBER(FIND(analysismethod2,'III_Plan comp 438.68 {Plan 2}'!BK$15)),"",'III_Plan comp 438.68 {Plan 2}'!BK$15&amp;analysismethod2)</f>
        <v/>
      </c>
      <c r="DS29" s="251" t="str">
        <f>IF(ISNUMBER(FIND(analysismethod2,'III_Plan comp 438.68 {Plan 2}'!BL$15)),"",'III_Plan comp 438.68 {Plan 2}'!BL$15&amp;analysismethod2)</f>
        <v/>
      </c>
      <c r="DT29" s="251" t="str">
        <f>IF(ISNUMBER(FIND(analysismethod2,'III_Plan comp 438.68 {Plan 2}'!BM$15)),"",'III_Plan comp 438.68 {Plan 2}'!BM$15&amp;analysismethod2)</f>
        <v/>
      </c>
      <c r="DU29" s="251" t="str">
        <f>IF(ISNUMBER(FIND(analysismethod2,'III_Plan comp 438.68 {Plan 2}'!BN$15)),"",'III_Plan comp 438.68 {Plan 2}'!BN$15&amp;analysismethod2)</f>
        <v/>
      </c>
      <c r="DV29" s="251" t="str">
        <f>IF(ISNUMBER(FIND(analysismethod2,'III_Plan comp 438.68 {Plan 2}'!BO$15)),"",'III_Plan comp 438.68 {Plan 2}'!BO$15&amp;analysismethod2)</f>
        <v/>
      </c>
      <c r="DW29" s="251" t="str">
        <f>IF(ISNUMBER(FIND(analysismethod2,'III_Plan comp 438.68 {Plan 2}'!BP$15)),"",'III_Plan comp 438.68 {Plan 2}'!BP$15&amp;analysismethod2)</f>
        <v/>
      </c>
      <c r="DX29" s="251" t="str">
        <f>IF(ISNUMBER(FIND(analysismethod2,'III_Plan comp 438.68 {Plan 2}'!BQ$15)),"",'III_Plan comp 438.68 {Plan 2}'!BQ$15&amp;analysismethod2)</f>
        <v/>
      </c>
      <c r="DY29" s="251" t="str">
        <f>IF(ISNUMBER(FIND(analysismethod2,'III_Plan comp 438.68 {Plan 2}'!BR$15)),"",'III_Plan comp 438.68 {Plan 2}'!BR$15&amp;analysismethod2)</f>
        <v/>
      </c>
      <c r="DZ29" s="251" t="str">
        <f>IF(ISNUMBER(FIND(analysismethod2,'III_Plan comp 438.68 {Plan 2}'!BS$15)),"",'III_Plan comp 438.68 {Plan 2}'!BS$15&amp;analysismethod2)</f>
        <v/>
      </c>
      <c r="EA29" s="251" t="str">
        <f>IF(ISNUMBER(FIND(analysismethod2,'III_Plan comp 438.68 {Plan 2}'!BT$15)),"",'III_Plan comp 438.68 {Plan 2}'!BT$15&amp;analysismethod2)</f>
        <v/>
      </c>
      <c r="EB29" s="251" t="str">
        <f>IF(ISNUMBER(FIND(analysismethod2,'III_Plan comp 438.68 {Plan 2}'!BU$15)),"",'III_Plan comp 438.68 {Plan 2}'!BU$15&amp;analysismethod2)</f>
        <v/>
      </c>
      <c r="EC29" s="251" t="str">
        <f>IF(ISNUMBER(FIND(analysismethod2,'III_Plan comp 438.68 {Plan 2}'!BV$15)),"",'III_Plan comp 438.68 {Plan 2}'!BV$15&amp;analysismethod2)</f>
        <v/>
      </c>
      <c r="ED29" s="251" t="str">
        <f>IF(ISNUMBER(FIND(analysismethod2,'III_Plan comp 438.68 {Plan 2}'!BW$15)),"",'III_Plan comp 438.68 {Plan 2}'!BW$15&amp;analysismethod2)</f>
        <v/>
      </c>
      <c r="EE29" s="251" t="str">
        <f>IF(ISNUMBER(FIND(analysismethod2,'III_Plan comp 438.68 {Plan 2}'!BX$15)),"",'III_Plan comp 438.68 {Plan 2}'!BX$15&amp;analysismethod2)</f>
        <v/>
      </c>
      <c r="EF29" s="251" t="str">
        <f>IF(ISNUMBER(FIND(analysismethod2,'III_Plan comp 438.68 {Plan 2}'!BY$15)),"",'III_Plan comp 438.68 {Plan 2}'!BY$15&amp;analysismethod2)</f>
        <v/>
      </c>
      <c r="EG29" s="251" t="str">
        <f>IF(ISNUMBER(FIND(analysismethod2,'III_Plan comp 438.68 {Plan 2}'!BZ$15)),"",'III_Plan comp 438.68 {Plan 2}'!BZ$15&amp;analysismethod2)</f>
        <v/>
      </c>
      <c r="EH29" s="251" t="str">
        <f>IF(ISNUMBER(FIND(analysismethod2,'III_Plan comp 438.68 {Plan 2}'!CA$15)),"",'III_Plan comp 438.68 {Plan 2}'!CA$15&amp;analysismethod2)</f>
        <v/>
      </c>
      <c r="EI29" s="251" t="str">
        <f>IF(ISNUMBER(FIND(analysismethod2,'III_Plan comp 438.68 {Plan 2}'!CB$15)),"",'III_Plan comp 438.68 {Plan 2}'!CB$15&amp;analysismethod2)</f>
        <v/>
      </c>
      <c r="EJ29" s="251" t="str">
        <f>IF(ISNUMBER(FIND(analysismethod2,'III_Plan comp 438.68 {Plan 2}'!CC$15)),"",'III_Plan comp 438.68 {Plan 2}'!CC$15&amp;analysismethod2)</f>
        <v/>
      </c>
      <c r="EK29" s="251" t="str">
        <f>IF(ISNUMBER(FIND(analysismethod2,'III_Plan comp 438.68 {Plan 2}'!CD$15)),"",'III_Plan comp 438.68 {Plan 2}'!CD$15&amp;analysismethod2)</f>
        <v/>
      </c>
      <c r="EL29" s="251" t="str">
        <f>IF(ISNUMBER(FIND(analysismethod2,'III_Plan comp 438.68 {Plan 2}'!CE$15)),"",'III_Plan comp 438.68 {Plan 2}'!CE$15&amp;analysismethod2)</f>
        <v/>
      </c>
      <c r="EM29" s="251" t="str">
        <f>IF(ISNUMBER(FIND(analysismethod2,'III_Plan comp 438.68 {Plan 2}'!CF$15)),"",'III_Plan comp 438.68 {Plan 2}'!CF$15&amp;analysismethod2)</f>
        <v/>
      </c>
      <c r="EN29" s="251" t="str">
        <f>IF(ISNUMBER(FIND(analysismethod2,'III_Plan comp 438.68 {Plan 2}'!CG$15)),"",'III_Plan comp 438.68 {Plan 2}'!CG$15&amp;analysismethod2)</f>
        <v/>
      </c>
      <c r="EO29" s="251" t="str">
        <f>IF(ISNUMBER(FIND(analysismethod2,'III_Plan comp 438.68 {Plan 2}'!CH$15)),"",'III_Plan comp 438.68 {Plan 2}'!CH$15&amp;analysismethod2)</f>
        <v/>
      </c>
      <c r="EP29" s="251" t="str">
        <f>IF(ISNUMBER(FIND(analysismethod2,'III_Plan comp 438.68 {Plan 2}'!CI$15)),"",'III_Plan comp 438.68 {Plan 2}'!CI$15&amp;analysismethod2)</f>
        <v/>
      </c>
      <c r="EQ29" s="251" t="str">
        <f>IF(ISNUMBER(FIND(analysismethod2,'III_Plan comp 438.68 {Plan 2}'!CJ$15)),"",'III_Plan comp 438.68 {Plan 2}'!CJ$15&amp;analysismethod2)</f>
        <v/>
      </c>
      <c r="ER29" s="251" t="str">
        <f>IF(ISNUMBER(FIND(analysismethod2,'III_Plan comp 438.68 {Plan 2}'!CK$15)),"",'III_Plan comp 438.68 {Plan 2}'!CK$15&amp;analysismethod2)</f>
        <v/>
      </c>
      <c r="ES29" s="251" t="str">
        <f>IF(ISNUMBER(FIND(analysismethod2,'III_Plan comp 438.68 {Plan 2}'!CL$15)),"",'III_Plan comp 438.68 {Plan 2}'!CL$15&amp;analysismethod2)</f>
        <v/>
      </c>
      <c r="ET29" s="251" t="str">
        <f>IF(ISNUMBER(FIND(analysismethod2,'III_Plan comp 438.68 {Plan 2}'!CM$15)),"",'III_Plan comp 438.68 {Plan 2}'!CM$15&amp;analysismethod2)</f>
        <v/>
      </c>
      <c r="EU29" s="251" t="str">
        <f>IF(ISNUMBER(FIND(analysismethod2,'III_Plan comp 438.68 {Plan 2}'!CN$15)),"",'III_Plan comp 438.68 {Plan 2}'!CN$15&amp;analysismethod2)</f>
        <v/>
      </c>
      <c r="EV29" s="251" t="str">
        <f>IF(ISNUMBER(FIND(analysismethod2,'III_Plan comp 438.68 {Plan 2}'!CO$15)),"",'III_Plan comp 438.68 {Plan 2}'!CO$15&amp;analysismethod2)</f>
        <v/>
      </c>
      <c r="EW29" s="251" t="str">
        <f>IF(ISNUMBER(FIND(analysismethod2,'III_Plan comp 438.68 {Plan 2}'!CP$15)),"",'III_Plan comp 438.68 {Plan 2}'!CP$15&amp;analysismethod2)</f>
        <v/>
      </c>
      <c r="EX29" s="251" t="str">
        <f>IF(ISNUMBER(FIND(analysismethod2,'III_Plan comp 438.68 {Plan 2}'!CQ$15)),"",'III_Plan comp 438.68 {Plan 2}'!CQ$15&amp;analysismethod2)</f>
        <v/>
      </c>
      <c r="EY29" s="251" t="str">
        <f>IF(ISNUMBER(FIND(analysismethod2,'III_Plan comp 438.68 {Plan 2}'!CR$15)),"",'III_Plan comp 438.68 {Plan 2}'!CR$15&amp;analysismethod2)</f>
        <v/>
      </c>
      <c r="EZ29" s="251" t="str">
        <f>IF(ISNUMBER(FIND(analysismethod2,'III_Plan comp 438.68 {Plan 2}'!CS$15)),"",'III_Plan comp 438.68 {Plan 2}'!CS$15&amp;analysismethod2)</f>
        <v/>
      </c>
      <c r="FA29" s="251" t="str">
        <f>IF(ISNUMBER(FIND(analysismethod2,'III_Plan comp 438.68 {Plan 2}'!CT$15)),"",'III_Plan comp 438.68 {Plan 2}'!CT$15&amp;analysismethod2)</f>
        <v/>
      </c>
      <c r="FB29" s="251" t="str">
        <f>IF(ISNUMBER(FIND(analysismethod2,'III_Plan comp 438.68 {Plan 2}'!CU$15)),"",'III_Plan comp 438.68 {Plan 2}'!CU$15&amp;analysismethod2)</f>
        <v/>
      </c>
      <c r="FC29" s="251" t="str">
        <f>IF(ISNUMBER(FIND(analysismethod2,'III_Plan comp 438.68 {Plan 2}'!CV$15)),"",'III_Plan comp 438.68 {Plan 2}'!CV$15&amp;analysismethod2)</f>
        <v/>
      </c>
      <c r="FD29" s="251" t="str">
        <f>IF(ISNUMBER(FIND(analysismethod2,'III_Plan comp 438.68 {Plan 2}'!CW$15)),"",'III_Plan comp 438.68 {Plan 2}'!CW$15&amp;analysismethod2)</f>
        <v/>
      </c>
      <c r="FE29" s="251" t="str">
        <f>IF(ISNUMBER(FIND(analysismethod2,'III_Plan comp 438.68 {Plan 2}'!CX$15)),"",'III_Plan comp 438.68 {Plan 2}'!CX$15&amp;analysismethod2)</f>
        <v/>
      </c>
      <c r="FF29" s="251" t="str">
        <f>IF(ISNUMBER(FIND(analysismethod2,'III_Plan comp 438.68 {Plan 2}'!CY$15)),"",'III_Plan comp 438.68 {Plan 2}'!CY$15&amp;analysismethod2)</f>
        <v/>
      </c>
      <c r="FG29" s="251" t="str">
        <f>IF(ISNUMBER(FIND(analysismethod2,'III_Plan comp 438.68 {Plan 2}'!CZ$15)),"",'III_Plan comp 438.68 {Plan 2}'!CZ$15&amp;analysismethod2)</f>
        <v/>
      </c>
    </row>
    <row r="30" spans="2:163">
      <c r="B30" s="11" t="s">
        <v>756</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757</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758</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759</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c>
      <c r="BL33" s="251" t="str">
        <f>IF(ISNUMBER(FIND(analysismethod6,'III_Plan comp 438.68 {Plan 2}'!E$15)),"",'III_Plan comp 438.68 {Plan 2}'!E$15&amp;analysismethod6)</f>
        <v/>
      </c>
      <c r="BM33" s="251" t="str">
        <f>IF(ISNUMBER(FIND(analysismethod6,'III_Plan comp 438.68 {Plan 2}'!F$15)),"",'III_Plan comp 438.68 {Plan 2}'!F$15&amp;analysismethod6)</f>
        <v/>
      </c>
      <c r="BN33" s="251" t="str">
        <f>IF(ISNUMBER(FIND(analysismethod6,'III_Plan comp 438.68 {Plan 2}'!G$15)),"",'III_Plan comp 438.68 {Plan 2}'!G$15&amp;analysismethod6)</f>
        <v/>
      </c>
      <c r="BO33" s="251" t="str">
        <f>IF(ISNUMBER(FIND(analysismethod6,'III_Plan comp 438.68 {Plan 2}'!H$15)),"",'III_Plan comp 438.68 {Plan 2}'!H$15&amp;analysismethod6)</f>
        <v/>
      </c>
      <c r="BP33" s="251" t="str">
        <f>IF(ISNUMBER(FIND(analysismethod6,'III_Plan comp 438.68 {Plan 2}'!I$15)),"",'III_Plan comp 438.68 {Plan 2}'!I$15&amp;analysismethod6)</f>
        <v/>
      </c>
      <c r="BQ33" s="251" t="str">
        <f>IF(ISNUMBER(FIND(analysismethod6,'III_Plan comp 438.68 {Plan 2}'!J$15)),"",'III_Plan comp 438.68 {Plan 2}'!J$15&amp;analysismethod6)</f>
        <v/>
      </c>
      <c r="BR33" s="251" t="str">
        <f>IF(ISNUMBER(FIND(analysismethod6,'III_Plan comp 438.68 {Plan 2}'!K$15)),"",'III_Plan comp 438.68 {Plan 2}'!K$15&amp;analysismethod6)</f>
        <v/>
      </c>
      <c r="BS33" s="251" t="str">
        <f>IF(ISNUMBER(FIND(analysismethod6,'III_Plan comp 438.68 {Plan 2}'!L$15)),"",'III_Plan comp 438.68 {Plan 2}'!L$15&amp;analysismethod6)</f>
        <v/>
      </c>
      <c r="BT33" s="251" t="str">
        <f>IF(ISNUMBER(FIND(analysismethod6,'III_Plan comp 438.68 {Plan 2}'!M$15)),"",'III_Plan comp 438.68 {Plan 2}'!M$15&amp;analysismethod6)</f>
        <v/>
      </c>
      <c r="BU33" s="251" t="str">
        <f>IF(ISNUMBER(FIND(analysismethod6,'III_Plan comp 438.68 {Plan 2}'!N$15)),"",'III_Plan comp 438.68 {Plan 2}'!N$15&amp;analysismethod6)</f>
        <v/>
      </c>
      <c r="BV33" s="251" t="str">
        <f>IF(ISNUMBER(FIND(analysismethod6,'III_Plan comp 438.68 {Plan 2}'!O$15)),"",'III_Plan comp 438.68 {Plan 2}'!O$15&amp;analysismethod6)</f>
        <v/>
      </c>
      <c r="BW33" s="251" t="str">
        <f>IF(ISNUMBER(FIND(analysismethod6,'III_Plan comp 438.68 {Plan 2}'!P$15)),"",'III_Plan comp 438.68 {Plan 2}'!P$15&amp;analysismethod6)</f>
        <v/>
      </c>
      <c r="BX33" s="251" t="str">
        <f>IF(ISNUMBER(FIND(analysismethod6,'III_Plan comp 438.68 {Plan 2}'!Q$15)),"",'III_Plan comp 438.68 {Plan 2}'!Q$15&amp;analysismethod6)</f>
        <v/>
      </c>
      <c r="BY33" s="251" t="str">
        <f>IF(ISNUMBER(FIND(analysismethod6,'III_Plan comp 438.68 {Plan 2}'!R$15)),"",'III_Plan comp 438.68 {Plan 2}'!R$15&amp;analysismethod6)</f>
        <v/>
      </c>
      <c r="BZ33" s="251" t="str">
        <f>IF(ISNUMBER(FIND(analysismethod6,'III_Plan comp 438.68 {Plan 2}'!S$15)),"",'III_Plan comp 438.68 {Plan 2}'!S$15&amp;analysismethod6)</f>
        <v/>
      </c>
      <c r="CA33" s="251" t="str">
        <f>IF(ISNUMBER(FIND(analysismethod6,'III_Plan comp 438.68 {Plan 2}'!T$15)),"",'III_Plan comp 438.68 {Plan 2}'!T$15&amp;analysismethod6)</f>
        <v/>
      </c>
      <c r="CB33" s="251" t="str">
        <f>IF(ISNUMBER(FIND(analysismethod6,'III_Plan comp 438.68 {Plan 2}'!U$15)),"",'III_Plan comp 438.68 {Plan 2}'!U$15&amp;analysismethod6)</f>
        <v/>
      </c>
      <c r="CC33" s="251" t="str">
        <f>IF(ISNUMBER(FIND(analysismethod6,'III_Plan comp 438.68 {Plan 2}'!V$15)),"",'III_Plan comp 438.68 {Plan 2}'!V$15&amp;analysismethod6)</f>
        <v/>
      </c>
      <c r="CD33" s="251" t="str">
        <f>IF(ISNUMBER(FIND(analysismethod6,'III_Plan comp 438.68 {Plan 2}'!W$15)),"",'III_Plan comp 438.68 {Plan 2}'!W$15&amp;analysismethod6)</f>
        <v/>
      </c>
      <c r="CE33" s="251" t="str">
        <f>IF(ISNUMBER(FIND(analysismethod6,'III_Plan comp 438.68 {Plan 2}'!X$15)),"",'III_Plan comp 438.68 {Plan 2}'!X$15&amp;analysismethod6)</f>
        <v/>
      </c>
      <c r="CF33" s="251" t="str">
        <f>IF(ISNUMBER(FIND(analysismethod6,'III_Plan comp 438.68 {Plan 2}'!Y$15)),"",'III_Plan comp 438.68 {Plan 2}'!Y$15&amp;analysismethod6)</f>
        <v/>
      </c>
      <c r="CG33" s="251" t="str">
        <f>IF(ISNUMBER(FIND(analysismethod6,'III_Plan comp 438.68 {Plan 2}'!Z$15)),"",'III_Plan comp 438.68 {Plan 2}'!Z$15&amp;analysismethod6)</f>
        <v/>
      </c>
      <c r="CH33" s="251" t="str">
        <f>IF(ISNUMBER(FIND(analysismethod6,'III_Plan comp 438.68 {Plan 2}'!AA$15)),"",'III_Plan comp 438.68 {Plan 2}'!AA$15&amp;analysismethod6)</f>
        <v/>
      </c>
      <c r="CI33" s="251" t="str">
        <f>IF(ISNUMBER(FIND(analysismethod6,'III_Plan comp 438.68 {Plan 2}'!AB$15)),"",'III_Plan comp 438.68 {Plan 2}'!AB$15&amp;analysismethod6)</f>
        <v/>
      </c>
      <c r="CJ33" s="251" t="str">
        <f>IF(ISNUMBER(FIND(analysismethod6,'III_Plan comp 438.68 {Plan 2}'!AC$15)),"",'III_Plan comp 438.68 {Plan 2}'!AC$15&amp;analysismethod6)</f>
        <v/>
      </c>
      <c r="CK33" s="251" t="str">
        <f>IF(ISNUMBER(FIND(analysismethod6,'III_Plan comp 438.68 {Plan 2}'!AD$15)),"",'III_Plan comp 438.68 {Plan 2}'!AD$15&amp;analysismethod6)</f>
        <v/>
      </c>
      <c r="CL33" s="251" t="str">
        <f>IF(ISNUMBER(FIND(analysismethod6,'III_Plan comp 438.68 {Plan 2}'!AE$15)),"",'III_Plan comp 438.68 {Plan 2}'!AE$15&amp;analysismethod6)</f>
        <v/>
      </c>
      <c r="CM33" s="251" t="str">
        <f>IF(ISNUMBER(FIND(analysismethod6,'III_Plan comp 438.68 {Plan 2}'!AF$15)),"",'III_Plan comp 438.68 {Plan 2}'!AF$15&amp;analysismethod6)</f>
        <v/>
      </c>
      <c r="CN33" s="251" t="str">
        <f>IF(ISNUMBER(FIND(analysismethod6,'III_Plan comp 438.68 {Plan 2}'!AG$15)),"",'III_Plan comp 438.68 {Plan 2}'!AG$15&amp;analysismethod6)</f>
        <v/>
      </c>
      <c r="CO33" s="251" t="str">
        <f>IF(ISNUMBER(FIND(analysismethod6,'III_Plan comp 438.68 {Plan 2}'!AH$15)),"",'III_Plan comp 438.68 {Plan 2}'!AH$15&amp;analysismethod6)</f>
        <v/>
      </c>
      <c r="CP33" s="251" t="str">
        <f>IF(ISNUMBER(FIND(analysismethod6,'III_Plan comp 438.68 {Plan 2}'!AI$15)),"",'III_Plan comp 438.68 {Plan 2}'!AI$15&amp;analysismethod6)</f>
        <v/>
      </c>
      <c r="CQ33" s="251" t="str">
        <f>IF(ISNUMBER(FIND(analysismethod6,'III_Plan comp 438.68 {Plan 2}'!AJ$15)),"",'III_Plan comp 438.68 {Plan 2}'!AJ$15&amp;analysismethod6)</f>
        <v/>
      </c>
      <c r="CR33" s="251" t="str">
        <f>IF(ISNUMBER(FIND(analysismethod6,'III_Plan comp 438.68 {Plan 2}'!AK$15)),"",'III_Plan comp 438.68 {Plan 2}'!AK$15&amp;analysismethod6)</f>
        <v/>
      </c>
      <c r="CS33" s="251" t="str">
        <f>IF(ISNUMBER(FIND(analysismethod6,'III_Plan comp 438.68 {Plan 2}'!AL$15)),"",'III_Plan comp 438.68 {Plan 2}'!AL$15&amp;analysismethod6)</f>
        <v/>
      </c>
      <c r="CT33" s="251" t="str">
        <f>IF(ISNUMBER(FIND(analysismethod6,'III_Plan comp 438.68 {Plan 2}'!AM$15)),"",'III_Plan comp 438.68 {Plan 2}'!AM$15&amp;analysismethod6)</f>
        <v/>
      </c>
      <c r="CU33" s="251" t="str">
        <f>IF(ISNUMBER(FIND(analysismethod6,'III_Plan comp 438.68 {Plan 2}'!AN$15)),"",'III_Plan comp 438.68 {Plan 2}'!AN$15&amp;analysismethod6)</f>
        <v/>
      </c>
      <c r="CV33" s="251" t="str">
        <f>IF(ISNUMBER(FIND(analysismethod6,'III_Plan comp 438.68 {Plan 2}'!AO$15)),"",'III_Plan comp 438.68 {Plan 2}'!AO$15&amp;analysismethod6)</f>
        <v/>
      </c>
      <c r="CW33" s="251" t="str">
        <f>IF(ISNUMBER(FIND(analysismethod6,'III_Plan comp 438.68 {Plan 2}'!AP$15)),"",'III_Plan comp 438.68 {Plan 2}'!AP$15&amp;analysismethod6)</f>
        <v/>
      </c>
      <c r="CX33" s="251" t="str">
        <f>IF(ISNUMBER(FIND(analysismethod6,'III_Plan comp 438.68 {Plan 2}'!AQ$15)),"",'III_Plan comp 438.68 {Plan 2}'!AQ$15&amp;analysismethod6)</f>
        <v/>
      </c>
      <c r="CY33" s="251" t="str">
        <f>IF(ISNUMBER(FIND(analysismethod6,'III_Plan comp 438.68 {Plan 2}'!AR$15)),"",'III_Plan comp 438.68 {Plan 2}'!AR$15&amp;analysismethod6)</f>
        <v/>
      </c>
      <c r="CZ33" s="251" t="str">
        <f>IF(ISNUMBER(FIND(analysismethod6,'III_Plan comp 438.68 {Plan 2}'!AS$15)),"",'III_Plan comp 438.68 {Plan 2}'!AS$15&amp;analysismethod6)</f>
        <v/>
      </c>
      <c r="DA33" s="251" t="str">
        <f>IF(ISNUMBER(FIND(analysismethod6,'III_Plan comp 438.68 {Plan 2}'!AT$15)),"",'III_Plan comp 438.68 {Plan 2}'!AT$15&amp;analysismethod6)</f>
        <v/>
      </c>
      <c r="DB33" s="251" t="str">
        <f>IF(ISNUMBER(FIND(analysismethod6,'III_Plan comp 438.68 {Plan 2}'!AU$15)),"",'III_Plan comp 438.68 {Plan 2}'!AU$15&amp;analysismethod6)</f>
        <v/>
      </c>
      <c r="DC33" s="251" t="str">
        <f>IF(ISNUMBER(FIND(analysismethod6,'III_Plan comp 438.68 {Plan 2}'!AV$15)),"",'III_Plan comp 438.68 {Plan 2}'!AV$15&amp;analysismethod6)</f>
        <v/>
      </c>
      <c r="DD33" s="251" t="str">
        <f>IF(ISNUMBER(FIND(analysismethod6,'III_Plan comp 438.68 {Plan 2}'!AW$15)),"",'III_Plan comp 438.68 {Plan 2}'!AW$15&amp;analysismethod6)</f>
        <v/>
      </c>
      <c r="DE33" s="251" t="str">
        <f>IF(ISNUMBER(FIND(analysismethod6,'III_Plan comp 438.68 {Plan 2}'!AX$15)),"",'III_Plan comp 438.68 {Plan 2}'!AX$15&amp;analysismethod6)</f>
        <v/>
      </c>
      <c r="DF33" s="251" t="str">
        <f>IF(ISNUMBER(FIND(analysismethod6,'III_Plan comp 438.68 {Plan 2}'!AY$15)),"",'III_Plan comp 438.68 {Plan 2}'!AY$15&amp;analysismethod6)</f>
        <v/>
      </c>
      <c r="DG33" s="251" t="str">
        <f>IF(ISNUMBER(FIND(analysismethod6,'III_Plan comp 438.68 {Plan 2}'!AZ$15)),"",'III_Plan comp 438.68 {Plan 2}'!AZ$15&amp;analysismethod6)</f>
        <v/>
      </c>
      <c r="DH33" s="251" t="str">
        <f>IF(ISNUMBER(FIND(analysismethod6,'III_Plan comp 438.68 {Plan 2}'!BA$15)),"",'III_Plan comp 438.68 {Plan 2}'!BA$15&amp;analysismethod6)</f>
        <v/>
      </c>
      <c r="DI33" s="251" t="str">
        <f>IF(ISNUMBER(FIND(analysismethod6,'III_Plan comp 438.68 {Plan 2}'!BB$15)),"",'III_Plan comp 438.68 {Plan 2}'!BB$15&amp;analysismethod6)</f>
        <v/>
      </c>
      <c r="DJ33" s="251" t="str">
        <f>IF(ISNUMBER(FIND(analysismethod6,'III_Plan comp 438.68 {Plan 2}'!BC$15)),"",'III_Plan comp 438.68 {Plan 2}'!BC$15&amp;analysismethod6)</f>
        <v/>
      </c>
      <c r="DK33" s="251" t="str">
        <f>IF(ISNUMBER(FIND(analysismethod6,'III_Plan comp 438.68 {Plan 2}'!BD$15)),"",'III_Plan comp 438.68 {Plan 2}'!BD$15&amp;analysismethod6)</f>
        <v/>
      </c>
      <c r="DL33" s="251" t="str">
        <f>IF(ISNUMBER(FIND(analysismethod6,'III_Plan comp 438.68 {Plan 2}'!BE$15)),"",'III_Plan comp 438.68 {Plan 2}'!BE$15&amp;analysismethod6)</f>
        <v/>
      </c>
      <c r="DM33" s="251" t="str">
        <f>IF(ISNUMBER(FIND(analysismethod6,'III_Plan comp 438.68 {Plan 2}'!BF$15)),"",'III_Plan comp 438.68 {Plan 2}'!BF$15&amp;analysismethod6)</f>
        <v/>
      </c>
      <c r="DN33" s="251" t="str">
        <f>IF(ISNUMBER(FIND(analysismethod6,'III_Plan comp 438.68 {Plan 2}'!BG$15)),"",'III_Plan comp 438.68 {Plan 2}'!BG$15&amp;analysismethod6)</f>
        <v/>
      </c>
      <c r="DO33" s="251" t="str">
        <f>IF(ISNUMBER(FIND(analysismethod6,'III_Plan comp 438.68 {Plan 2}'!BH$15)),"",'III_Plan comp 438.68 {Plan 2}'!BH$15&amp;analysismethod6)</f>
        <v/>
      </c>
      <c r="DP33" s="251" t="str">
        <f>IF(ISNUMBER(FIND(analysismethod6,'III_Plan comp 438.68 {Plan 2}'!BI$15)),"",'III_Plan comp 438.68 {Plan 2}'!BI$15&amp;analysismethod6)</f>
        <v/>
      </c>
      <c r="DQ33" s="251" t="str">
        <f>IF(ISNUMBER(FIND(analysismethod6,'III_Plan comp 438.68 {Plan 2}'!BJ$15)),"",'III_Plan comp 438.68 {Plan 2}'!BJ$15&amp;analysismethod6)</f>
        <v/>
      </c>
      <c r="DR33" s="251" t="str">
        <f>IF(ISNUMBER(FIND(analysismethod6,'III_Plan comp 438.68 {Plan 2}'!BK$15)),"",'III_Plan comp 438.68 {Plan 2}'!BK$15&amp;analysismethod6)</f>
        <v/>
      </c>
      <c r="DS33" s="251" t="str">
        <f>IF(ISNUMBER(FIND(analysismethod6,'III_Plan comp 438.68 {Plan 2}'!BL$15)),"",'III_Plan comp 438.68 {Plan 2}'!BL$15&amp;analysismethod6)</f>
        <v/>
      </c>
      <c r="DT33" s="251" t="str">
        <f>IF(ISNUMBER(FIND(analysismethod6,'III_Plan comp 438.68 {Plan 2}'!BM$15)),"",'III_Plan comp 438.68 {Plan 2}'!BM$15&amp;analysismethod6)</f>
        <v/>
      </c>
      <c r="DU33" s="251" t="str">
        <f>IF(ISNUMBER(FIND(analysismethod6,'III_Plan comp 438.68 {Plan 2}'!BN$15)),"",'III_Plan comp 438.68 {Plan 2}'!BN$15&amp;analysismethod6)</f>
        <v/>
      </c>
      <c r="DV33" s="251" t="str">
        <f>IF(ISNUMBER(FIND(analysismethod6,'III_Plan comp 438.68 {Plan 2}'!BO$15)),"",'III_Plan comp 438.68 {Plan 2}'!BO$15&amp;analysismethod6)</f>
        <v/>
      </c>
      <c r="DW33" s="251" t="str">
        <f>IF(ISNUMBER(FIND(analysismethod6,'III_Plan comp 438.68 {Plan 2}'!BP$15)),"",'III_Plan comp 438.68 {Plan 2}'!BP$15&amp;analysismethod6)</f>
        <v/>
      </c>
      <c r="DX33" s="251" t="str">
        <f>IF(ISNUMBER(FIND(analysismethod6,'III_Plan comp 438.68 {Plan 2}'!BQ$15)),"",'III_Plan comp 438.68 {Plan 2}'!BQ$15&amp;analysismethod6)</f>
        <v/>
      </c>
      <c r="DY33" s="251" t="str">
        <f>IF(ISNUMBER(FIND(analysismethod6,'III_Plan comp 438.68 {Plan 2}'!BR$15)),"",'III_Plan comp 438.68 {Plan 2}'!BR$15&amp;analysismethod6)</f>
        <v/>
      </c>
      <c r="DZ33" s="251" t="str">
        <f>IF(ISNUMBER(FIND(analysismethod6,'III_Plan comp 438.68 {Plan 2}'!BS$15)),"",'III_Plan comp 438.68 {Plan 2}'!BS$15&amp;analysismethod6)</f>
        <v/>
      </c>
      <c r="EA33" s="251" t="str">
        <f>IF(ISNUMBER(FIND(analysismethod6,'III_Plan comp 438.68 {Plan 2}'!BT$15)),"",'III_Plan comp 438.68 {Plan 2}'!BT$15&amp;analysismethod6)</f>
        <v/>
      </c>
      <c r="EB33" s="251" t="str">
        <f>IF(ISNUMBER(FIND(analysismethod6,'III_Plan comp 438.68 {Plan 2}'!BU$15)),"",'III_Plan comp 438.68 {Plan 2}'!BU$15&amp;analysismethod6)</f>
        <v/>
      </c>
      <c r="EC33" s="251" t="str">
        <f>IF(ISNUMBER(FIND(analysismethod6,'III_Plan comp 438.68 {Plan 2}'!BV$15)),"",'III_Plan comp 438.68 {Plan 2}'!BV$15&amp;analysismethod6)</f>
        <v/>
      </c>
      <c r="ED33" s="251" t="str">
        <f>IF(ISNUMBER(FIND(analysismethod6,'III_Plan comp 438.68 {Plan 2}'!BW$15)),"",'III_Plan comp 438.68 {Plan 2}'!BW$15&amp;analysismethod6)</f>
        <v/>
      </c>
      <c r="EE33" s="251" t="str">
        <f>IF(ISNUMBER(FIND(analysismethod6,'III_Plan comp 438.68 {Plan 2}'!BX$15)),"",'III_Plan comp 438.68 {Plan 2}'!BX$15&amp;analysismethod6)</f>
        <v/>
      </c>
      <c r="EF33" s="251" t="str">
        <f>IF(ISNUMBER(FIND(analysismethod6,'III_Plan comp 438.68 {Plan 2}'!BY$15)),"",'III_Plan comp 438.68 {Plan 2}'!BY$15&amp;analysismethod6)</f>
        <v/>
      </c>
      <c r="EG33" s="251" t="str">
        <f>IF(ISNUMBER(FIND(analysismethod6,'III_Plan comp 438.68 {Plan 2}'!BZ$15)),"",'III_Plan comp 438.68 {Plan 2}'!BZ$15&amp;analysismethod6)</f>
        <v/>
      </c>
      <c r="EH33" s="251" t="str">
        <f>IF(ISNUMBER(FIND(analysismethod6,'III_Plan comp 438.68 {Plan 2}'!CA$15)),"",'III_Plan comp 438.68 {Plan 2}'!CA$15&amp;analysismethod6)</f>
        <v/>
      </c>
      <c r="EI33" s="251" t="str">
        <f>IF(ISNUMBER(FIND(analysismethod6,'III_Plan comp 438.68 {Plan 2}'!CB$15)),"",'III_Plan comp 438.68 {Plan 2}'!CB$15&amp;analysismethod6)</f>
        <v/>
      </c>
      <c r="EJ33" s="251" t="str">
        <f>IF(ISNUMBER(FIND(analysismethod6,'III_Plan comp 438.68 {Plan 2}'!CC$15)),"",'III_Plan comp 438.68 {Plan 2}'!CC$15&amp;analysismethod6)</f>
        <v/>
      </c>
      <c r="EK33" s="251" t="str">
        <f>IF(ISNUMBER(FIND(analysismethod6,'III_Plan comp 438.68 {Plan 2}'!CD$15)),"",'III_Plan comp 438.68 {Plan 2}'!CD$15&amp;analysismethod6)</f>
        <v/>
      </c>
      <c r="EL33" s="251" t="str">
        <f>IF(ISNUMBER(FIND(analysismethod6,'III_Plan comp 438.68 {Plan 2}'!CE$15)),"",'III_Plan comp 438.68 {Plan 2}'!CE$15&amp;analysismethod6)</f>
        <v/>
      </c>
      <c r="EM33" s="251" t="str">
        <f>IF(ISNUMBER(FIND(analysismethod6,'III_Plan comp 438.68 {Plan 2}'!CF$15)),"",'III_Plan comp 438.68 {Plan 2}'!CF$15&amp;analysismethod6)</f>
        <v/>
      </c>
      <c r="EN33" s="251" t="str">
        <f>IF(ISNUMBER(FIND(analysismethod6,'III_Plan comp 438.68 {Plan 2}'!CG$15)),"",'III_Plan comp 438.68 {Plan 2}'!CG$15&amp;analysismethod6)</f>
        <v/>
      </c>
      <c r="EO33" s="251" t="str">
        <f>IF(ISNUMBER(FIND(analysismethod6,'III_Plan comp 438.68 {Plan 2}'!CH$15)),"",'III_Plan comp 438.68 {Plan 2}'!CH$15&amp;analysismethod6)</f>
        <v/>
      </c>
      <c r="EP33" s="251" t="str">
        <f>IF(ISNUMBER(FIND(analysismethod6,'III_Plan comp 438.68 {Plan 2}'!CI$15)),"",'III_Plan comp 438.68 {Plan 2}'!CI$15&amp;analysismethod6)</f>
        <v/>
      </c>
      <c r="EQ33" s="251" t="str">
        <f>IF(ISNUMBER(FIND(analysismethod6,'III_Plan comp 438.68 {Plan 2}'!CJ$15)),"",'III_Plan comp 438.68 {Plan 2}'!CJ$15&amp;analysismethod6)</f>
        <v/>
      </c>
      <c r="ER33" s="251" t="str">
        <f>IF(ISNUMBER(FIND(analysismethod6,'III_Plan comp 438.68 {Plan 2}'!CK$15)),"",'III_Plan comp 438.68 {Plan 2}'!CK$15&amp;analysismethod6)</f>
        <v/>
      </c>
      <c r="ES33" s="251" t="str">
        <f>IF(ISNUMBER(FIND(analysismethod6,'III_Plan comp 438.68 {Plan 2}'!CL$15)),"",'III_Plan comp 438.68 {Plan 2}'!CL$15&amp;analysismethod6)</f>
        <v/>
      </c>
      <c r="ET33" s="251" t="str">
        <f>IF(ISNUMBER(FIND(analysismethod6,'III_Plan comp 438.68 {Plan 2}'!CM$15)),"",'III_Plan comp 438.68 {Plan 2}'!CM$15&amp;analysismethod6)</f>
        <v/>
      </c>
      <c r="EU33" s="251" t="str">
        <f>IF(ISNUMBER(FIND(analysismethod6,'III_Plan comp 438.68 {Plan 2}'!CN$15)),"",'III_Plan comp 438.68 {Plan 2}'!CN$15&amp;analysismethod6)</f>
        <v/>
      </c>
      <c r="EV33" s="251" t="str">
        <f>IF(ISNUMBER(FIND(analysismethod6,'III_Plan comp 438.68 {Plan 2}'!CO$15)),"",'III_Plan comp 438.68 {Plan 2}'!CO$15&amp;analysismethod6)</f>
        <v/>
      </c>
      <c r="EW33" s="251" t="str">
        <f>IF(ISNUMBER(FIND(analysismethod6,'III_Plan comp 438.68 {Plan 2}'!CP$15)),"",'III_Plan comp 438.68 {Plan 2}'!CP$15&amp;analysismethod6)</f>
        <v/>
      </c>
      <c r="EX33" s="251" t="str">
        <f>IF(ISNUMBER(FIND(analysismethod6,'III_Plan comp 438.68 {Plan 2}'!CQ$15)),"",'III_Plan comp 438.68 {Plan 2}'!CQ$15&amp;analysismethod6)</f>
        <v/>
      </c>
      <c r="EY33" s="251" t="str">
        <f>IF(ISNUMBER(FIND(analysismethod6,'III_Plan comp 438.68 {Plan 2}'!CR$15)),"",'III_Plan comp 438.68 {Plan 2}'!CR$15&amp;analysismethod6)</f>
        <v/>
      </c>
      <c r="EZ33" s="251" t="str">
        <f>IF(ISNUMBER(FIND(analysismethod6,'III_Plan comp 438.68 {Plan 2}'!CS$15)),"",'III_Plan comp 438.68 {Plan 2}'!CS$15&amp;analysismethod6)</f>
        <v/>
      </c>
      <c r="FA33" s="251" t="str">
        <f>IF(ISNUMBER(FIND(analysismethod6,'III_Plan comp 438.68 {Plan 2}'!CT$15)),"",'III_Plan comp 438.68 {Plan 2}'!CT$15&amp;analysismethod6)</f>
        <v/>
      </c>
      <c r="FB33" s="251" t="str">
        <f>IF(ISNUMBER(FIND(analysismethod6,'III_Plan comp 438.68 {Plan 2}'!CU$15)),"",'III_Plan comp 438.68 {Plan 2}'!CU$15&amp;analysismethod6)</f>
        <v/>
      </c>
      <c r="FC33" s="251" t="str">
        <f>IF(ISNUMBER(FIND(analysismethod6,'III_Plan comp 438.68 {Plan 2}'!CV$15)),"",'III_Plan comp 438.68 {Plan 2}'!CV$15&amp;analysismethod6)</f>
        <v/>
      </c>
      <c r="FD33" s="251" t="str">
        <f>IF(ISNUMBER(FIND(analysismethod6,'III_Plan comp 438.68 {Plan 2}'!CW$15)),"",'III_Plan comp 438.68 {Plan 2}'!CW$15&amp;analysismethod6)</f>
        <v/>
      </c>
      <c r="FE33" s="251" t="str">
        <f>IF(ISNUMBER(FIND(analysismethod6,'III_Plan comp 438.68 {Plan 2}'!CX$15)),"",'III_Plan comp 438.68 {Plan 2}'!CX$15&amp;analysismethod6)</f>
        <v/>
      </c>
      <c r="FF33" s="251" t="str">
        <f>IF(ISNUMBER(FIND(analysismethod6,'III_Plan comp 438.68 {Plan 2}'!CY$15)),"",'III_Plan comp 438.68 {Plan 2}'!CY$15&amp;analysismethod6)</f>
        <v/>
      </c>
      <c r="FG33" s="251" t="str">
        <f>IF(ISNUMBER(FIND(analysismethod6,'III_Plan comp 438.68 {Plan 2}'!CZ$15)),"",'III_Plan comp 438.68 {Plan 2}'!CZ$15&amp;analysismethod6)</f>
        <v/>
      </c>
    </row>
    <row r="34" spans="2:163">
      <c r="B34" s="11" t="s">
        <v>760</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761</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Timely Access Data Tool (TADT); 
</v>
      </c>
      <c r="BM35" s="251" t="str">
        <f>IF(ISNUMBER(FIND(analysismethod8,'III_Plan comp 438.68 {Plan 2}'!F$15)),"",'III_Plan comp 438.68 {Plan 2}'!F$15&amp;analysismethod8)</f>
        <v xml:space="preserve">Timely Access Data Tool (TADT); 
</v>
      </c>
      <c r="BN35" s="251" t="str">
        <f>IF(ISNUMBER(FIND(analysismethod8,'III_Plan comp 438.68 {Plan 2}'!G$15)),"",'III_Plan comp 438.68 {Plan 2}'!G$15&amp;analysismethod8)</f>
        <v xml:space="preserve">Network Adequacy Certification Tool (NACT); 
Timely Access Data Tool (TADT); 
</v>
      </c>
      <c r="BO35" s="251" t="str">
        <f>IF(ISNUMBER(FIND(analysismethod8,'III_Plan comp 438.68 {Plan 2}'!H$15)),"",'III_Plan comp 438.68 {Plan 2}'!H$15&amp;analysismethod8)</f>
        <v xml:space="preserve">Network Adequacy Certification Tool (NACT); 
Timely Access Data Tool (TADT); 
</v>
      </c>
      <c r="BP35" s="251" t="str">
        <f>IF(ISNUMBER(FIND(analysismethod8,'III_Plan comp 438.68 {Plan 2}'!I$15)),"",'III_Plan comp 438.68 {Plan 2}'!I$15&amp;analysismethod8)</f>
        <v xml:space="preserve">Network Adequacy Certification Tool (NACT); 
Timely Access Data Tool (TADT); 
</v>
      </c>
      <c r="BQ35" s="251" t="str">
        <f>IF(ISNUMBER(FIND(analysismethod8,'III_Plan comp 438.68 {Plan 2}'!J$15)),"",'III_Plan comp 438.68 {Plan 2}'!J$15&amp;analysismethod8)</f>
        <v xml:space="preserve">Timely Access Data Tool (TADT); 
</v>
      </c>
      <c r="BR35" s="251" t="str">
        <f>IF(ISNUMBER(FIND(analysismethod8,'III_Plan comp 438.68 {Plan 2}'!K$15)),"",'III_Plan comp 438.68 {Plan 2}'!K$15&amp;analysismethod8)</f>
        <v/>
      </c>
      <c r="BS35" s="251" t="str">
        <f>IF(ISNUMBER(FIND(analysismethod8,'III_Plan comp 438.68 {Plan 2}'!L$15)),"",'III_Plan comp 438.68 {Plan 2}'!L$15&amp;analysismethod8)</f>
        <v/>
      </c>
      <c r="BT35" s="251" t="str">
        <f>IF(ISNUMBER(FIND(analysismethod8,'III_Plan comp 438.68 {Plan 2}'!M$15)),"",'III_Plan comp 438.68 {Plan 2}'!M$15&amp;analysismethod8)</f>
        <v/>
      </c>
      <c r="BU35" s="251" t="str">
        <f>IF(ISNUMBER(FIND(analysismethod8,'III_Plan comp 438.68 {Plan 2}'!N$15)),"",'III_Plan comp 438.68 {Plan 2}'!N$15&amp;analysismethod8)</f>
        <v/>
      </c>
      <c r="BV35" s="251" t="str">
        <f>IF(ISNUMBER(FIND(analysismethod8,'III_Plan comp 438.68 {Plan 2}'!O$15)),"",'III_Plan comp 438.68 {Plan 2}'!O$15&amp;analysismethod8)</f>
        <v xml:space="preserve">Timely Access Data Tool (TADT); 
</v>
      </c>
      <c r="BW35" s="251" t="str">
        <f>IF(ISNUMBER(FIND(analysismethod8,'III_Plan comp 438.68 {Plan 2}'!P$15)),"",'III_Plan comp 438.68 {Plan 2}'!P$15&amp;analysismethod8)</f>
        <v xml:space="preserve">Timely Access Data Tool (TADT); 
</v>
      </c>
      <c r="BX35" s="251" t="str">
        <f>IF(ISNUMBER(FIND(analysismethod8,'III_Plan comp 438.68 {Plan 2}'!Q$15)),"",'III_Plan comp 438.68 {Plan 2}'!Q$15&amp;analysismethod8)</f>
        <v xml:space="preserve">Timely Access Data Tool (TADT); 
</v>
      </c>
      <c r="BY35" s="251" t="str">
        <f>IF(ISNUMBER(FIND(analysismethod8,'III_Plan comp 438.68 {Plan 2}'!R$15)),"",'III_Plan comp 438.68 {Plan 2}'!R$15&amp;analysismethod8)</f>
        <v xml:space="preserve">Timely Access Data Tool (TADT); 
</v>
      </c>
      <c r="BZ35" s="251" t="str">
        <f>IF(ISNUMBER(FIND(analysismethod8,'III_Plan comp 438.68 {Plan 2}'!S$15)),"",'III_Plan comp 438.68 {Plan 2}'!S$15&amp;analysismethod8)</f>
        <v xml:space="preserve">Timely Access Data Tool (TADT); 
</v>
      </c>
      <c r="CA35" s="251" t="str">
        <f>IF(ISNUMBER(FIND(analysismethod8,'III_Plan comp 438.68 {Plan 2}'!T$15)),"",'III_Plan comp 438.68 {Plan 2}'!T$15&amp;analysismethod8)</f>
        <v xml:space="preserve">Timely Access Data Tool (TADT); 
</v>
      </c>
      <c r="CB35" s="251" t="str">
        <f>IF(ISNUMBER(FIND(analysismethod8,'III_Plan comp 438.68 {Plan 2}'!U$15)),"",'III_Plan comp 438.68 {Plan 2}'!U$15&amp;analysismethod8)</f>
        <v xml:space="preserve">Timely Access Data Tool (TADT); 
</v>
      </c>
      <c r="CC35" s="251" t="str">
        <f>IF(ISNUMBER(FIND(analysismethod8,'III_Plan comp 438.68 {Plan 2}'!V$15)),"",'III_Plan comp 438.68 {Plan 2}'!V$15&amp;analysismethod8)</f>
        <v xml:space="preserve">Timely Access Data Tool (TADT); 
</v>
      </c>
      <c r="CD35" s="251" t="str">
        <f>IF(ISNUMBER(FIND(analysismethod8,'III_Plan comp 438.68 {Plan 2}'!W$15)),"",'III_Plan comp 438.68 {Plan 2}'!W$15&amp;analysismethod8)</f>
        <v xml:space="preserve">Timely Access Data Tool (TADT); 
</v>
      </c>
      <c r="CE35" s="251" t="str">
        <f>IF(ISNUMBER(FIND(analysismethod8,'III_Plan comp 438.68 {Plan 2}'!X$15)),"",'III_Plan comp 438.68 {Plan 2}'!X$15&amp;analysismethod8)</f>
        <v xml:space="preserve">Timely Access Data Tool (TADT); 
</v>
      </c>
      <c r="CF35" s="251" t="str">
        <f>IF(ISNUMBER(FIND(analysismethod8,'III_Plan comp 438.68 {Plan 2}'!Y$15)),"",'III_Plan comp 438.68 {Plan 2}'!Y$15&amp;analysismethod8)</f>
        <v xml:space="preserve">Timely Access Data Tool (TADT); 
</v>
      </c>
      <c r="CG35" s="251" t="str">
        <f>IF(ISNUMBER(FIND(analysismethod8,'III_Plan comp 438.68 {Plan 2}'!Z$15)),"",'III_Plan comp 438.68 {Plan 2}'!Z$15&amp;analysismethod8)</f>
        <v xml:space="preserve">Timely Access Data Tool (TADT); 
</v>
      </c>
      <c r="CH35" s="251" t="str">
        <f>IF(ISNUMBER(FIND(analysismethod8,'III_Plan comp 438.68 {Plan 2}'!AA$15)),"",'III_Plan comp 438.68 {Plan 2}'!AA$15&amp;analysismethod8)</f>
        <v xml:space="preserve">Timely Access Data Tool (TADT); 
</v>
      </c>
      <c r="CI35" s="251" t="str">
        <f>IF(ISNUMBER(FIND(analysismethod8,'III_Plan comp 438.68 {Plan 2}'!AB$15)),"",'III_Plan comp 438.68 {Plan 2}'!AB$15&amp;analysismethod8)</f>
        <v xml:space="preserve">Timely Access Data Tool (TADT); 
</v>
      </c>
      <c r="CJ35" s="251" t="str">
        <f>IF(ISNUMBER(FIND(analysismethod8,'III_Plan comp 438.68 {Plan 2}'!AC$15)),"",'III_Plan comp 438.68 {Plan 2}'!AC$15&amp;analysismethod8)</f>
        <v xml:space="preserve">Timely Access Data Tool (TADT); 
</v>
      </c>
      <c r="CK35" s="251" t="str">
        <f>IF(ISNUMBER(FIND(analysismethod8,'III_Plan comp 438.68 {Plan 2}'!AD$15)),"",'III_Plan comp 438.68 {Plan 2}'!AD$15&amp;analysismethod8)</f>
        <v xml:space="preserve">Timely Access Data Tool (TADT); 
</v>
      </c>
      <c r="CL35" s="251" t="str">
        <f>IF(ISNUMBER(FIND(analysismethod8,'III_Plan comp 438.68 {Plan 2}'!AE$15)),"",'III_Plan comp 438.68 {Plan 2}'!AE$15&amp;analysismethod8)</f>
        <v xml:space="preserve">Timely Access Data Tool (TADT); 
</v>
      </c>
      <c r="CM35" s="251" t="str">
        <f>IF(ISNUMBER(FIND(analysismethod8,'III_Plan comp 438.68 {Plan 2}'!AF$15)),"",'III_Plan comp 438.68 {Plan 2}'!AF$15&amp;analysismethod8)</f>
        <v xml:space="preserve">Timely Access Data Tool (TADT); 
</v>
      </c>
      <c r="CN35" s="251" t="str">
        <f>IF(ISNUMBER(FIND(analysismethod8,'III_Plan comp 438.68 {Plan 2}'!AG$15)),"",'III_Plan comp 438.68 {Plan 2}'!AG$15&amp;analysismethod8)</f>
        <v xml:space="preserve">Timely Access Data Tool (TADT); 
</v>
      </c>
      <c r="CO35" s="251" t="str">
        <f>IF(ISNUMBER(FIND(analysismethod8,'III_Plan comp 438.68 {Plan 2}'!AH$15)),"",'III_Plan comp 438.68 {Plan 2}'!AH$15&amp;analysismethod8)</f>
        <v xml:space="preserve">Timely Access Data Tool (TADT); 
</v>
      </c>
      <c r="CP35" s="251" t="str">
        <f>IF(ISNUMBER(FIND(analysismethod8,'III_Plan comp 438.68 {Plan 2}'!AI$15)),"",'III_Plan comp 438.68 {Plan 2}'!AI$15&amp;analysismethod8)</f>
        <v xml:space="preserve">Timely Access Data Tool (TADT); 
</v>
      </c>
      <c r="CQ35" s="251" t="str">
        <f>IF(ISNUMBER(FIND(analysismethod8,'III_Plan comp 438.68 {Plan 2}'!AJ$15)),"",'III_Plan comp 438.68 {Plan 2}'!AJ$15&amp;analysismethod8)</f>
        <v xml:space="preserve">Timely Access Data Tool (TADT); 
</v>
      </c>
      <c r="CR35" s="251" t="str">
        <f>IF(ISNUMBER(FIND(analysismethod8,'III_Plan comp 438.68 {Plan 2}'!AK$15)),"",'III_Plan comp 438.68 {Plan 2}'!AK$15&amp;analysismethod8)</f>
        <v xml:space="preserve">Timely Access Data Tool (TADT); 
</v>
      </c>
      <c r="CS35" s="251" t="str">
        <f>IF(ISNUMBER(FIND(analysismethod8,'III_Plan comp 438.68 {Plan 2}'!AL$15)),"",'III_Plan comp 438.68 {Plan 2}'!AL$15&amp;analysismethod8)</f>
        <v xml:space="preserve">Timely Access Data Tool (TADT); 
</v>
      </c>
      <c r="CT35" s="251" t="str">
        <f>IF(ISNUMBER(FIND(analysismethod8,'III_Plan comp 438.68 {Plan 2}'!AM$15)),"",'III_Plan comp 438.68 {Plan 2}'!AM$15&amp;analysismethod8)</f>
        <v xml:space="preserve">Timely Access Data Tool (TADT); 
</v>
      </c>
      <c r="CU35" s="251" t="str">
        <f>IF(ISNUMBER(FIND(analysismethod8,'III_Plan comp 438.68 {Plan 2}'!AN$15)),"",'III_Plan comp 438.68 {Plan 2}'!AN$15&amp;analysismethod8)</f>
        <v xml:space="preserve">Timely Access Data Tool (TADT); 
</v>
      </c>
      <c r="CV35" s="251" t="str">
        <f>IF(ISNUMBER(FIND(analysismethod8,'III_Plan comp 438.68 {Plan 2}'!AO$15)),"",'III_Plan comp 438.68 {Plan 2}'!AO$15&amp;analysismethod8)</f>
        <v xml:space="preserve">Timely Access Data Tool (TADT); 
</v>
      </c>
      <c r="CW35" s="251" t="str">
        <f>IF(ISNUMBER(FIND(analysismethod8,'III_Plan comp 438.68 {Plan 2}'!AP$15)),"",'III_Plan comp 438.68 {Plan 2}'!AP$15&amp;analysismethod8)</f>
        <v xml:space="preserve">Timely Access Data Tool (TADT); 
</v>
      </c>
      <c r="CX35" s="251" t="str">
        <f>IF(ISNUMBER(FIND(analysismethod8,'III_Plan comp 438.68 {Plan 2}'!AQ$15)),"",'III_Plan comp 438.68 {Plan 2}'!AQ$15&amp;analysismethod8)</f>
        <v xml:space="preserve">Timely Access Data Tool (TADT); 
</v>
      </c>
      <c r="CY35" s="251" t="str">
        <f>IF(ISNUMBER(FIND(analysismethod8,'III_Plan comp 438.68 {Plan 2}'!AR$15)),"",'III_Plan comp 438.68 {Plan 2}'!AR$15&amp;analysismethod8)</f>
        <v xml:space="preserve">Timely Access Data Tool (TADT); 
</v>
      </c>
      <c r="CZ35" s="251" t="str">
        <f>IF(ISNUMBER(FIND(analysismethod8,'III_Plan comp 438.68 {Plan 2}'!AS$15)),"",'III_Plan comp 438.68 {Plan 2}'!AS$15&amp;analysismethod8)</f>
        <v xml:space="preserve">Timely Access Data Tool (TADT); 
</v>
      </c>
      <c r="DA35" s="251" t="str">
        <f>IF(ISNUMBER(FIND(analysismethod8,'III_Plan comp 438.68 {Plan 2}'!AT$15)),"",'III_Plan comp 438.68 {Plan 2}'!AT$15&amp;analysismethod8)</f>
        <v xml:space="preserve">Timely Access Data Tool (TADT); 
</v>
      </c>
      <c r="DB35" s="251" t="str">
        <f>IF(ISNUMBER(FIND(analysismethod8,'III_Plan comp 438.68 {Plan 2}'!AU$15)),"",'III_Plan comp 438.68 {Plan 2}'!AU$15&amp;analysismethod8)</f>
        <v xml:space="preserve">Timely Access Data Tool (TADT); 
</v>
      </c>
      <c r="DC35" s="251" t="str">
        <f>IF(ISNUMBER(FIND(analysismethod8,'III_Plan comp 438.68 {Plan 2}'!AV$15)),"",'III_Plan comp 438.68 {Plan 2}'!AV$15&amp;analysismethod8)</f>
        <v xml:space="preserve">Timely Access Data Tool (TADT); 
</v>
      </c>
      <c r="DD35" s="251" t="str">
        <f>IF(ISNUMBER(FIND(analysismethod8,'III_Plan comp 438.68 {Plan 2}'!AW$15)),"",'III_Plan comp 438.68 {Plan 2}'!AW$15&amp;analysismethod8)</f>
        <v xml:space="preserve">Timely Access Data Tool (TADT); 
</v>
      </c>
      <c r="DE35" s="251" t="str">
        <f>IF(ISNUMBER(FIND(analysismethod8,'III_Plan comp 438.68 {Plan 2}'!AX$15)),"",'III_Plan comp 438.68 {Plan 2}'!AX$15&amp;analysismethod8)</f>
        <v xml:space="preserve">Timely Access Data Tool (TADT); 
</v>
      </c>
      <c r="DF35" s="251" t="str">
        <f>IF(ISNUMBER(FIND(analysismethod8,'III_Plan comp 438.68 {Plan 2}'!AY$15)),"",'III_Plan comp 438.68 {Plan 2}'!AY$15&amp;analysismethod8)</f>
        <v xml:space="preserve">Timely Access Data Tool (TADT); 
</v>
      </c>
      <c r="DG35" s="251" t="str">
        <f>IF(ISNUMBER(FIND(analysismethod8,'III_Plan comp 438.68 {Plan 2}'!AZ$15)),"",'III_Plan comp 438.68 {Plan 2}'!AZ$15&amp;analysismethod8)</f>
        <v xml:space="preserve">Timely Access Data Tool (TADT); 
</v>
      </c>
      <c r="DH35" s="251" t="str">
        <f>IF(ISNUMBER(FIND(analysismethod8,'III_Plan comp 438.68 {Plan 2}'!BA$15)),"",'III_Plan comp 438.68 {Plan 2}'!BA$15&amp;analysismethod8)</f>
        <v xml:space="preserve">Timely Access Data Tool (TADT); 
</v>
      </c>
      <c r="DI35" s="251" t="str">
        <f>IF(ISNUMBER(FIND(analysismethod8,'III_Plan comp 438.68 {Plan 2}'!BB$15)),"",'III_Plan comp 438.68 {Plan 2}'!BB$15&amp;analysismethod8)</f>
        <v xml:space="preserve">Timely Access Data Tool (TADT); 
</v>
      </c>
      <c r="DJ35" s="251" t="str">
        <f>IF(ISNUMBER(FIND(analysismethod8,'III_Plan comp 438.68 {Plan 2}'!BC$15)),"",'III_Plan comp 438.68 {Plan 2}'!BC$15&amp;analysismethod8)</f>
        <v xml:space="preserve">Timely Access Data Tool (TADT); 
</v>
      </c>
      <c r="DK35" s="251" t="str">
        <f>IF(ISNUMBER(FIND(analysismethod8,'III_Plan comp 438.68 {Plan 2}'!BD$15)),"",'III_Plan comp 438.68 {Plan 2}'!BD$15&amp;analysismethod8)</f>
        <v xml:space="preserve">Timely Access Data Tool (TADT); 
</v>
      </c>
      <c r="DL35" s="251" t="str">
        <f>IF(ISNUMBER(FIND(analysismethod8,'III_Plan comp 438.68 {Plan 2}'!BE$15)),"",'III_Plan comp 438.68 {Plan 2}'!BE$15&amp;analysismethod8)</f>
        <v xml:space="preserve">Timely Access Data Tool (TADT); 
</v>
      </c>
      <c r="DM35" s="251" t="str">
        <f>IF(ISNUMBER(FIND(analysismethod8,'III_Plan comp 438.68 {Plan 2}'!BF$15)),"",'III_Plan comp 438.68 {Plan 2}'!BF$15&amp;analysismethod8)</f>
        <v xml:space="preserve">Timely Access Data Tool (TADT); 
</v>
      </c>
      <c r="DN35" s="251" t="str">
        <f>IF(ISNUMBER(FIND(analysismethod8,'III_Plan comp 438.68 {Plan 2}'!BG$15)),"",'III_Plan comp 438.68 {Plan 2}'!BG$15&amp;analysismethod8)</f>
        <v xml:space="preserve">Timely Access Data Tool (TADT); 
</v>
      </c>
      <c r="DO35" s="251" t="str">
        <f>IF(ISNUMBER(FIND(analysismethod8,'III_Plan comp 438.68 {Plan 2}'!BH$15)),"",'III_Plan comp 438.68 {Plan 2}'!BH$15&amp;analysismethod8)</f>
        <v xml:space="preserve">Timely Access Data Tool (TADT); 
</v>
      </c>
      <c r="DP35" s="251" t="str">
        <f>IF(ISNUMBER(FIND(analysismethod8,'III_Plan comp 438.68 {Plan 2}'!BI$15)),"",'III_Plan comp 438.68 {Plan 2}'!BI$15&amp;analysismethod8)</f>
        <v xml:space="preserve">Timely Access Data Tool (TADT); 
</v>
      </c>
      <c r="DQ35" s="251" t="str">
        <f>IF(ISNUMBER(FIND(analysismethod8,'III_Plan comp 438.68 {Plan 2}'!BJ$15)),"",'III_Plan comp 438.68 {Plan 2}'!BJ$15&amp;analysismethod8)</f>
        <v xml:space="preserve">Timely Access Data Tool (TADT); 
</v>
      </c>
      <c r="DR35" s="251" t="str">
        <f>IF(ISNUMBER(FIND(analysismethod8,'III_Plan comp 438.68 {Plan 2}'!BK$15)),"",'III_Plan comp 438.68 {Plan 2}'!BK$15&amp;analysismethod8)</f>
        <v xml:space="preserve">Timely Access Data Tool (TADT); 
</v>
      </c>
      <c r="DS35" s="251" t="str">
        <f>IF(ISNUMBER(FIND(analysismethod8,'III_Plan comp 438.68 {Plan 2}'!BL$15)),"",'III_Plan comp 438.68 {Plan 2}'!BL$15&amp;analysismethod8)</f>
        <v xml:space="preserve">Timely Access Data Tool (TADT); 
</v>
      </c>
      <c r="DT35" s="251" t="str">
        <f>IF(ISNUMBER(FIND(analysismethod8,'III_Plan comp 438.68 {Plan 2}'!BM$15)),"",'III_Plan comp 438.68 {Plan 2}'!BM$15&amp;analysismethod8)</f>
        <v xml:space="preserve">Timely Access Data Tool (TADT); 
</v>
      </c>
      <c r="DU35" s="251" t="str">
        <f>IF(ISNUMBER(FIND(analysismethod8,'III_Plan comp 438.68 {Plan 2}'!BN$15)),"",'III_Plan comp 438.68 {Plan 2}'!BN$15&amp;analysismethod8)</f>
        <v xml:space="preserve">Timely Access Data Tool (TADT); 
</v>
      </c>
      <c r="DV35" s="251" t="str">
        <f>IF(ISNUMBER(FIND(analysismethod8,'III_Plan comp 438.68 {Plan 2}'!BO$15)),"",'III_Plan comp 438.68 {Plan 2}'!BO$15&amp;analysismethod8)</f>
        <v xml:space="preserve">Timely Access Data Tool (TADT); 
</v>
      </c>
      <c r="DW35" s="251" t="str">
        <f>IF(ISNUMBER(FIND(analysismethod8,'III_Plan comp 438.68 {Plan 2}'!BP$15)),"",'III_Plan comp 438.68 {Plan 2}'!BP$15&amp;analysismethod8)</f>
        <v xml:space="preserve">Timely Access Data Tool (TADT); 
</v>
      </c>
      <c r="DX35" s="251" t="str">
        <f>IF(ISNUMBER(FIND(analysismethod8,'III_Plan comp 438.68 {Plan 2}'!BQ$15)),"",'III_Plan comp 438.68 {Plan 2}'!BQ$15&amp;analysismethod8)</f>
        <v xml:space="preserve">Timely Access Data Tool (TADT); 
</v>
      </c>
      <c r="DY35" s="251" t="str">
        <f>IF(ISNUMBER(FIND(analysismethod8,'III_Plan comp 438.68 {Plan 2}'!BR$15)),"",'III_Plan comp 438.68 {Plan 2}'!BR$15&amp;analysismethod8)</f>
        <v xml:space="preserve">Timely Access Data Tool (TADT); 
</v>
      </c>
      <c r="DZ35" s="251" t="str">
        <f>IF(ISNUMBER(FIND(analysismethod8,'III_Plan comp 438.68 {Plan 2}'!BS$15)),"",'III_Plan comp 438.68 {Plan 2}'!BS$15&amp;analysismethod8)</f>
        <v xml:space="preserve">Timely Access Data Tool (TADT); 
</v>
      </c>
      <c r="EA35" s="251" t="str">
        <f>IF(ISNUMBER(FIND(analysismethod8,'III_Plan comp 438.68 {Plan 2}'!BT$15)),"",'III_Plan comp 438.68 {Plan 2}'!BT$15&amp;analysismethod8)</f>
        <v xml:space="preserve">Timely Access Data Tool (TADT); 
</v>
      </c>
      <c r="EB35" s="251" t="str">
        <f>IF(ISNUMBER(FIND(analysismethod8,'III_Plan comp 438.68 {Plan 2}'!BU$15)),"",'III_Plan comp 438.68 {Plan 2}'!BU$15&amp;analysismethod8)</f>
        <v xml:space="preserve">Timely Access Data Tool (TADT); 
</v>
      </c>
      <c r="EC35" s="251" t="str">
        <f>IF(ISNUMBER(FIND(analysismethod8,'III_Plan comp 438.68 {Plan 2}'!BV$15)),"",'III_Plan comp 438.68 {Plan 2}'!BV$15&amp;analysismethod8)</f>
        <v xml:space="preserve">Timely Access Data Tool (TADT); 
</v>
      </c>
      <c r="ED35" s="251" t="str">
        <f>IF(ISNUMBER(FIND(analysismethod8,'III_Plan comp 438.68 {Plan 2}'!BW$15)),"",'III_Plan comp 438.68 {Plan 2}'!BW$15&amp;analysismethod8)</f>
        <v xml:space="preserve">Timely Access Data Tool (TADT); 
</v>
      </c>
      <c r="EE35" s="251" t="str">
        <f>IF(ISNUMBER(FIND(analysismethod8,'III_Plan comp 438.68 {Plan 2}'!BX$15)),"",'III_Plan comp 438.68 {Plan 2}'!BX$15&amp;analysismethod8)</f>
        <v xml:space="preserve">Timely Access Data Tool (TADT); 
</v>
      </c>
      <c r="EF35" s="251" t="str">
        <f>IF(ISNUMBER(FIND(analysismethod8,'III_Plan comp 438.68 {Plan 2}'!BY$15)),"",'III_Plan comp 438.68 {Plan 2}'!BY$15&amp;analysismethod8)</f>
        <v xml:space="preserve">Timely Access Data Tool (TADT); 
</v>
      </c>
      <c r="EG35" s="251" t="str">
        <f>IF(ISNUMBER(FIND(analysismethod8,'III_Plan comp 438.68 {Plan 2}'!BZ$15)),"",'III_Plan comp 438.68 {Plan 2}'!BZ$15&amp;analysismethod8)</f>
        <v xml:space="preserve">Timely Access Data Tool (TADT); 
</v>
      </c>
      <c r="EH35" s="251" t="str">
        <f>IF(ISNUMBER(FIND(analysismethod8,'III_Plan comp 438.68 {Plan 2}'!CA$15)),"",'III_Plan comp 438.68 {Plan 2}'!CA$15&amp;analysismethod8)</f>
        <v xml:space="preserve">Timely Access Data Tool (TADT); 
</v>
      </c>
      <c r="EI35" s="251" t="str">
        <f>IF(ISNUMBER(FIND(analysismethod8,'III_Plan comp 438.68 {Plan 2}'!CB$15)),"",'III_Plan comp 438.68 {Plan 2}'!CB$15&amp;analysismethod8)</f>
        <v xml:space="preserve">Timely Access Data Tool (TADT); 
</v>
      </c>
      <c r="EJ35" s="251" t="str">
        <f>IF(ISNUMBER(FIND(analysismethod8,'III_Plan comp 438.68 {Plan 2}'!CC$15)),"",'III_Plan comp 438.68 {Plan 2}'!CC$15&amp;analysismethod8)</f>
        <v xml:space="preserve">Timely Access Data Tool (TADT); 
</v>
      </c>
      <c r="EK35" s="251" t="str">
        <f>IF(ISNUMBER(FIND(analysismethod8,'III_Plan comp 438.68 {Plan 2}'!CD$15)),"",'III_Plan comp 438.68 {Plan 2}'!CD$15&amp;analysismethod8)</f>
        <v xml:space="preserve">Timely Access Data Tool (TADT); 
</v>
      </c>
      <c r="EL35" s="251" t="str">
        <f>IF(ISNUMBER(FIND(analysismethod8,'III_Plan comp 438.68 {Plan 2}'!CE$15)),"",'III_Plan comp 438.68 {Plan 2}'!CE$15&amp;analysismethod8)</f>
        <v xml:space="preserve">Timely Access Data Tool (TADT); 
</v>
      </c>
      <c r="EM35" s="251" t="str">
        <f>IF(ISNUMBER(FIND(analysismethod8,'III_Plan comp 438.68 {Plan 2}'!CF$15)),"",'III_Plan comp 438.68 {Plan 2}'!CF$15&amp;analysismethod8)</f>
        <v xml:space="preserve">Timely Access Data Tool (TADT); 
</v>
      </c>
      <c r="EN35" s="251" t="str">
        <f>IF(ISNUMBER(FIND(analysismethod8,'III_Plan comp 438.68 {Plan 2}'!CG$15)),"",'III_Plan comp 438.68 {Plan 2}'!CG$15&amp;analysismethod8)</f>
        <v xml:space="preserve">Timely Access Data Tool (TADT); 
</v>
      </c>
      <c r="EO35" s="251" t="str">
        <f>IF(ISNUMBER(FIND(analysismethod8,'III_Plan comp 438.68 {Plan 2}'!CH$15)),"",'III_Plan comp 438.68 {Plan 2}'!CH$15&amp;analysismethod8)</f>
        <v xml:space="preserve">Timely Access Data Tool (TADT); 
</v>
      </c>
      <c r="EP35" s="251" t="str">
        <f>IF(ISNUMBER(FIND(analysismethod8,'III_Plan comp 438.68 {Plan 2}'!CI$15)),"",'III_Plan comp 438.68 {Plan 2}'!CI$15&amp;analysismethod8)</f>
        <v xml:space="preserve">Timely Access Data Tool (TADT); 
</v>
      </c>
      <c r="EQ35" s="251" t="str">
        <f>IF(ISNUMBER(FIND(analysismethod8,'III_Plan comp 438.68 {Plan 2}'!CJ$15)),"",'III_Plan comp 438.68 {Plan 2}'!CJ$15&amp;analysismethod8)</f>
        <v xml:space="preserve">Timely Access Data Tool (TADT); 
</v>
      </c>
      <c r="ER35" s="251" t="str">
        <f>IF(ISNUMBER(FIND(analysismethod8,'III_Plan comp 438.68 {Plan 2}'!CK$15)),"",'III_Plan comp 438.68 {Plan 2}'!CK$15&amp;analysismethod8)</f>
        <v xml:space="preserve">Timely Access Data Tool (TADT); 
</v>
      </c>
      <c r="ES35" s="251" t="str">
        <f>IF(ISNUMBER(FIND(analysismethod8,'III_Plan comp 438.68 {Plan 2}'!CL$15)),"",'III_Plan comp 438.68 {Plan 2}'!CL$15&amp;analysismethod8)</f>
        <v xml:space="preserve">Timely Access Data Tool (TADT); 
</v>
      </c>
      <c r="ET35" s="251" t="str">
        <f>IF(ISNUMBER(FIND(analysismethod8,'III_Plan comp 438.68 {Plan 2}'!CM$15)),"",'III_Plan comp 438.68 {Plan 2}'!CM$15&amp;analysismethod8)</f>
        <v xml:space="preserve">Timely Access Data Tool (TADT); 
</v>
      </c>
      <c r="EU35" s="251" t="str">
        <f>IF(ISNUMBER(FIND(analysismethod8,'III_Plan comp 438.68 {Plan 2}'!CN$15)),"",'III_Plan comp 438.68 {Plan 2}'!CN$15&amp;analysismethod8)</f>
        <v xml:space="preserve">Timely Access Data Tool (TADT); 
</v>
      </c>
      <c r="EV35" s="251" t="str">
        <f>IF(ISNUMBER(FIND(analysismethod8,'III_Plan comp 438.68 {Plan 2}'!CO$15)),"",'III_Plan comp 438.68 {Plan 2}'!CO$15&amp;analysismethod8)</f>
        <v xml:space="preserve">Timely Access Data Tool (TADT); 
</v>
      </c>
      <c r="EW35" s="251" t="str">
        <f>IF(ISNUMBER(FIND(analysismethod8,'III_Plan comp 438.68 {Plan 2}'!CP$15)),"",'III_Plan comp 438.68 {Plan 2}'!CP$15&amp;analysismethod8)</f>
        <v xml:space="preserve">Timely Access Data Tool (TADT); 
</v>
      </c>
      <c r="EX35" s="251" t="str">
        <f>IF(ISNUMBER(FIND(analysismethod8,'III_Plan comp 438.68 {Plan 2}'!CQ$15)),"",'III_Plan comp 438.68 {Plan 2}'!CQ$15&amp;analysismethod8)</f>
        <v xml:space="preserve">Timely Access Data Tool (TADT); 
</v>
      </c>
      <c r="EY35" s="251" t="str">
        <f>IF(ISNUMBER(FIND(analysismethod8,'III_Plan comp 438.68 {Plan 2}'!CR$15)),"",'III_Plan comp 438.68 {Plan 2}'!CR$15&amp;analysismethod8)</f>
        <v xml:space="preserve">Timely Access Data Tool (TADT); 
</v>
      </c>
      <c r="EZ35" s="251" t="str">
        <f>IF(ISNUMBER(FIND(analysismethod8,'III_Plan comp 438.68 {Plan 2}'!CS$15)),"",'III_Plan comp 438.68 {Plan 2}'!CS$15&amp;analysismethod8)</f>
        <v xml:space="preserve">Timely Access Data Tool (TADT); 
</v>
      </c>
      <c r="FA35" s="251" t="str">
        <f>IF(ISNUMBER(FIND(analysismethod8,'III_Plan comp 438.68 {Plan 2}'!CT$15)),"",'III_Plan comp 438.68 {Plan 2}'!CT$15&amp;analysismethod8)</f>
        <v xml:space="preserve">Timely Access Data Tool (TADT); 
</v>
      </c>
      <c r="FB35" s="251" t="str">
        <f>IF(ISNUMBER(FIND(analysismethod8,'III_Plan comp 438.68 {Plan 2}'!CU$15)),"",'III_Plan comp 438.68 {Plan 2}'!CU$15&amp;analysismethod8)</f>
        <v xml:space="preserve">Timely Access Data Tool (TADT); 
</v>
      </c>
      <c r="FC35" s="251" t="str">
        <f>IF(ISNUMBER(FIND(analysismethod8,'III_Plan comp 438.68 {Plan 2}'!CV$15)),"",'III_Plan comp 438.68 {Plan 2}'!CV$15&amp;analysismethod8)</f>
        <v xml:space="preserve">Timely Access Data Tool (TADT); 
</v>
      </c>
      <c r="FD35" s="251" t="str">
        <f>IF(ISNUMBER(FIND(analysismethod8,'III_Plan comp 438.68 {Plan 2}'!CW$15)),"",'III_Plan comp 438.68 {Plan 2}'!CW$15&amp;analysismethod8)</f>
        <v xml:space="preserve">Timely Access Data Tool (TADT); 
</v>
      </c>
      <c r="FE35" s="251" t="str">
        <f>IF(ISNUMBER(FIND(analysismethod8,'III_Plan comp 438.68 {Plan 2}'!CX$15)),"",'III_Plan comp 438.68 {Plan 2}'!CX$15&amp;analysismethod8)</f>
        <v xml:space="preserve">Timely Access Data Tool (TADT); 
</v>
      </c>
      <c r="FF35" s="251" t="str">
        <f>IF(ISNUMBER(FIND(analysismethod8,'III_Plan comp 438.68 {Plan 2}'!CY$15)),"",'III_Plan comp 438.68 {Plan 2}'!CY$15&amp;analysismethod8)</f>
        <v xml:space="preserve">Timely Access Data Tool (TADT); 
</v>
      </c>
      <c r="FG35" s="251" t="str">
        <f>IF(ISNUMBER(FIND(analysismethod8,'III_Plan comp 438.68 {Plan 2}'!CZ$15)),"",'III_Plan comp 438.68 {Plan 2}'!CZ$15&amp;analysismethod8)</f>
        <v xml:space="preserve">Timely Access Data Tool (TADT); 
</v>
      </c>
    </row>
    <row r="36" spans="2:163">
      <c r="B36" s="11" t="s">
        <v>762</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Network Adequacy Certification Tool (NACT); 
</v>
      </c>
      <c r="BM36" s="251" t="str">
        <f>IF(ISNUMBER(FIND(analysismethod9,'III_Plan comp 438.68 {Plan 2}'!F$15)),"",'III_Plan comp 438.68 {Plan 2}'!F$15&amp;analysismethod9)</f>
        <v xml:space="preserve">Network Adequacy Certification Tool (NACT); 
</v>
      </c>
      <c r="BN36" s="251" t="str">
        <f>IF(ISNUMBER(FIND(analysismethod9,'III_Plan comp 438.68 {Plan 2}'!G$15)),"",'III_Plan comp 438.68 {Plan 2}'!G$15&amp;analysismethod9)</f>
        <v/>
      </c>
      <c r="BO36" s="251" t="str">
        <f>IF(ISNUMBER(FIND(analysismethod9,'III_Plan comp 438.68 {Plan 2}'!H$15)),"",'III_Plan comp 438.68 {Plan 2}'!H$15&amp;analysismethod9)</f>
        <v/>
      </c>
      <c r="BP36" s="251" t="str">
        <f>IF(ISNUMBER(FIND(analysismethod9,'III_Plan comp 438.68 {Plan 2}'!I$15)),"",'III_Plan comp 438.68 {Plan 2}'!I$15&amp;analysismethod9)</f>
        <v/>
      </c>
      <c r="BQ36" s="251" t="str">
        <f>IF(ISNUMBER(FIND(analysismethod9,'III_Plan comp 438.68 {Plan 2}'!J$15)),"",'III_Plan comp 438.68 {Plan 2}'!J$15&amp;analysismethod9)</f>
        <v xml:space="preserve">Network Adequacy Certification Tool (NACT); 
</v>
      </c>
      <c r="BR36" s="251" t="str">
        <f>IF(ISNUMBER(FIND(analysismethod9,'III_Plan comp 438.68 {Plan 2}'!K$15)),"",'III_Plan comp 438.68 {Plan 2}'!K$15&amp;analysismethod9)</f>
        <v xml:space="preserve">Timely Access Data Tool (TADT); 
Network Adequacy Certification Tool (NACT); 
</v>
      </c>
      <c r="BS36" s="251" t="str">
        <f>IF(ISNUMBER(FIND(analysismethod9,'III_Plan comp 438.68 {Plan 2}'!L$15)),"",'III_Plan comp 438.68 {Plan 2}'!L$15&amp;analysismethod9)</f>
        <v xml:space="preserve">Timely Access Data Tool (TADT); 
Network Adequacy Certification Tool (NACT); 
</v>
      </c>
      <c r="BT36" s="251" t="str">
        <f>IF(ISNUMBER(FIND(analysismethod9,'III_Plan comp 438.68 {Plan 2}'!M$15)),"",'III_Plan comp 438.68 {Plan 2}'!M$15&amp;analysismethod9)</f>
        <v xml:space="preserve">Timely Access Data Tool (TADT); 
Network Adequacy Certification Tool (NACT); 
</v>
      </c>
      <c r="BU36" s="251" t="str">
        <f>IF(ISNUMBER(FIND(analysismethod9,'III_Plan comp 438.68 {Plan 2}'!N$15)),"",'III_Plan comp 438.68 {Plan 2}'!N$15&amp;analysismethod9)</f>
        <v xml:space="preserve">Timely Access Data Tool (TADT); 
Network Adequacy Certification Tool (NACT); 
</v>
      </c>
      <c r="BV36" s="251" t="str">
        <f>IF(ISNUMBER(FIND(analysismethod9,'III_Plan comp 438.68 {Plan 2}'!O$15)),"",'III_Plan comp 438.68 {Plan 2}'!O$15&amp;analysismethod9)</f>
        <v xml:space="preserve">Network Adequacy Certification Tool (NACT); 
</v>
      </c>
      <c r="BW36" s="251" t="str">
        <f>IF(ISNUMBER(FIND(analysismethod9,'III_Plan comp 438.68 {Plan 2}'!P$15)),"",'III_Plan comp 438.68 {Plan 2}'!P$15&amp;analysismethod9)</f>
        <v xml:space="preserve">Network Adequacy Certification Tool (NACT); 
</v>
      </c>
      <c r="BX36" s="251" t="str">
        <f>IF(ISNUMBER(FIND(analysismethod9,'III_Plan comp 438.68 {Plan 2}'!Q$15)),"",'III_Plan comp 438.68 {Plan 2}'!Q$15&amp;analysismethod9)</f>
        <v xml:space="preserve">Network Adequacy Certification Tool (NACT); 
</v>
      </c>
      <c r="BY36" s="251" t="str">
        <f>IF(ISNUMBER(FIND(analysismethod9,'III_Plan comp 438.68 {Plan 2}'!R$15)),"",'III_Plan comp 438.68 {Plan 2}'!R$15&amp;analysismethod9)</f>
        <v xml:space="preserve">Network Adequacy Certification Tool (NACT); 
</v>
      </c>
      <c r="BZ36" s="251" t="str">
        <f>IF(ISNUMBER(FIND(analysismethod9,'III_Plan comp 438.68 {Plan 2}'!S$15)),"",'III_Plan comp 438.68 {Plan 2}'!S$15&amp;analysismethod9)</f>
        <v xml:space="preserve">Network Adequacy Certification Tool (NACT); 
</v>
      </c>
      <c r="CA36" s="251" t="str">
        <f>IF(ISNUMBER(FIND(analysismethod9,'III_Plan comp 438.68 {Plan 2}'!T$15)),"",'III_Plan comp 438.68 {Plan 2}'!T$15&amp;analysismethod9)</f>
        <v xml:space="preserve">Network Adequacy Certification Tool (NACT); 
</v>
      </c>
      <c r="CB36" s="251" t="str">
        <f>IF(ISNUMBER(FIND(analysismethod9,'III_Plan comp 438.68 {Plan 2}'!U$15)),"",'III_Plan comp 438.68 {Plan 2}'!U$15&amp;analysismethod9)</f>
        <v xml:space="preserve">Network Adequacy Certification Tool (NACT); 
</v>
      </c>
      <c r="CC36" s="251" t="str">
        <f>IF(ISNUMBER(FIND(analysismethod9,'III_Plan comp 438.68 {Plan 2}'!V$15)),"",'III_Plan comp 438.68 {Plan 2}'!V$15&amp;analysismethod9)</f>
        <v xml:space="preserve">Network Adequacy Certification Tool (NACT); 
</v>
      </c>
      <c r="CD36" s="251" t="str">
        <f>IF(ISNUMBER(FIND(analysismethod9,'III_Plan comp 438.68 {Plan 2}'!W$15)),"",'III_Plan comp 438.68 {Plan 2}'!W$15&amp;analysismethod9)</f>
        <v xml:space="preserve">Network Adequacy Certification Tool (NACT); 
</v>
      </c>
      <c r="CE36" s="251" t="str">
        <f>IF(ISNUMBER(FIND(analysismethod9,'III_Plan comp 438.68 {Plan 2}'!X$15)),"",'III_Plan comp 438.68 {Plan 2}'!X$15&amp;analysismethod9)</f>
        <v xml:space="preserve">Network Adequacy Certification Tool (NACT); 
</v>
      </c>
      <c r="CF36" s="251" t="str">
        <f>IF(ISNUMBER(FIND(analysismethod9,'III_Plan comp 438.68 {Plan 2}'!Y$15)),"",'III_Plan comp 438.68 {Plan 2}'!Y$15&amp;analysismethod9)</f>
        <v xml:space="preserve">Network Adequacy Certification Tool (NACT); 
</v>
      </c>
      <c r="CG36" s="251" t="str">
        <f>IF(ISNUMBER(FIND(analysismethod9,'III_Plan comp 438.68 {Plan 2}'!Z$15)),"",'III_Plan comp 438.68 {Plan 2}'!Z$15&amp;analysismethod9)</f>
        <v xml:space="preserve">Network Adequacy Certification Tool (NACT); 
</v>
      </c>
      <c r="CH36" s="251" t="str">
        <f>IF(ISNUMBER(FIND(analysismethod9,'III_Plan comp 438.68 {Plan 2}'!AA$15)),"",'III_Plan comp 438.68 {Plan 2}'!AA$15&amp;analysismethod9)</f>
        <v xml:space="preserve">Network Adequacy Certification Tool (NACT); 
</v>
      </c>
      <c r="CI36" s="251" t="str">
        <f>IF(ISNUMBER(FIND(analysismethod9,'III_Plan comp 438.68 {Plan 2}'!AB$15)),"",'III_Plan comp 438.68 {Plan 2}'!AB$15&amp;analysismethod9)</f>
        <v xml:space="preserve">Network Adequacy Certification Tool (NACT); 
</v>
      </c>
      <c r="CJ36" s="251" t="str">
        <f>IF(ISNUMBER(FIND(analysismethod9,'III_Plan comp 438.68 {Plan 2}'!AC$15)),"",'III_Plan comp 438.68 {Plan 2}'!AC$15&amp;analysismethod9)</f>
        <v xml:space="preserve">Network Adequacy Certification Tool (NACT); 
</v>
      </c>
      <c r="CK36" s="251" t="str">
        <f>IF(ISNUMBER(FIND(analysismethod9,'III_Plan comp 438.68 {Plan 2}'!AD$15)),"",'III_Plan comp 438.68 {Plan 2}'!AD$15&amp;analysismethod9)</f>
        <v xml:space="preserve">Network Adequacy Certification Tool (NACT); 
</v>
      </c>
      <c r="CL36" s="251" t="str">
        <f>IF(ISNUMBER(FIND(analysismethod9,'III_Plan comp 438.68 {Plan 2}'!AE$15)),"",'III_Plan comp 438.68 {Plan 2}'!AE$15&amp;analysismethod9)</f>
        <v xml:space="preserve">Network Adequacy Certification Tool (NACT); 
</v>
      </c>
      <c r="CM36" s="251" t="str">
        <f>IF(ISNUMBER(FIND(analysismethod9,'III_Plan comp 438.68 {Plan 2}'!AF$15)),"",'III_Plan comp 438.68 {Plan 2}'!AF$15&amp;analysismethod9)</f>
        <v xml:space="preserve">Network Adequacy Certification Tool (NACT); 
</v>
      </c>
      <c r="CN36" s="251" t="str">
        <f>IF(ISNUMBER(FIND(analysismethod9,'III_Plan comp 438.68 {Plan 2}'!AG$15)),"",'III_Plan comp 438.68 {Plan 2}'!AG$15&amp;analysismethod9)</f>
        <v xml:space="preserve">Network Adequacy Certification Tool (NACT); 
</v>
      </c>
      <c r="CO36" s="251" t="str">
        <f>IF(ISNUMBER(FIND(analysismethod9,'III_Plan comp 438.68 {Plan 2}'!AH$15)),"",'III_Plan comp 438.68 {Plan 2}'!AH$15&amp;analysismethod9)</f>
        <v xml:space="preserve">Network Adequacy Certification Tool (NACT); 
</v>
      </c>
      <c r="CP36" s="251" t="str">
        <f>IF(ISNUMBER(FIND(analysismethod9,'III_Plan comp 438.68 {Plan 2}'!AI$15)),"",'III_Plan comp 438.68 {Plan 2}'!AI$15&amp;analysismethod9)</f>
        <v xml:space="preserve">Network Adequacy Certification Tool (NACT); 
</v>
      </c>
      <c r="CQ36" s="251" t="str">
        <f>IF(ISNUMBER(FIND(analysismethod9,'III_Plan comp 438.68 {Plan 2}'!AJ$15)),"",'III_Plan comp 438.68 {Plan 2}'!AJ$15&amp;analysismethod9)</f>
        <v xml:space="preserve">Network Adequacy Certification Tool (NACT); 
</v>
      </c>
      <c r="CR36" s="251" t="str">
        <f>IF(ISNUMBER(FIND(analysismethod9,'III_Plan comp 438.68 {Plan 2}'!AK$15)),"",'III_Plan comp 438.68 {Plan 2}'!AK$15&amp;analysismethod9)</f>
        <v xml:space="preserve">Network Adequacy Certification Tool (NACT); 
</v>
      </c>
      <c r="CS36" s="251" t="str">
        <f>IF(ISNUMBER(FIND(analysismethod9,'III_Plan comp 438.68 {Plan 2}'!AL$15)),"",'III_Plan comp 438.68 {Plan 2}'!AL$15&amp;analysismethod9)</f>
        <v xml:space="preserve">Network Adequacy Certification Tool (NACT); 
</v>
      </c>
      <c r="CT36" s="251" t="str">
        <f>IF(ISNUMBER(FIND(analysismethod9,'III_Plan comp 438.68 {Plan 2}'!AM$15)),"",'III_Plan comp 438.68 {Plan 2}'!AM$15&amp;analysismethod9)</f>
        <v xml:space="preserve">Network Adequacy Certification Tool (NACT); 
</v>
      </c>
      <c r="CU36" s="251" t="str">
        <f>IF(ISNUMBER(FIND(analysismethod9,'III_Plan comp 438.68 {Plan 2}'!AN$15)),"",'III_Plan comp 438.68 {Plan 2}'!AN$15&amp;analysismethod9)</f>
        <v xml:space="preserve">Network Adequacy Certification Tool (NACT); 
</v>
      </c>
      <c r="CV36" s="251" t="str">
        <f>IF(ISNUMBER(FIND(analysismethod9,'III_Plan comp 438.68 {Plan 2}'!AO$15)),"",'III_Plan comp 438.68 {Plan 2}'!AO$15&amp;analysismethod9)</f>
        <v xml:space="preserve">Network Adequacy Certification Tool (NACT); 
</v>
      </c>
      <c r="CW36" s="251" t="str">
        <f>IF(ISNUMBER(FIND(analysismethod9,'III_Plan comp 438.68 {Plan 2}'!AP$15)),"",'III_Plan comp 438.68 {Plan 2}'!AP$15&amp;analysismethod9)</f>
        <v xml:space="preserve">Network Adequacy Certification Tool (NACT); 
</v>
      </c>
      <c r="CX36" s="251" t="str">
        <f>IF(ISNUMBER(FIND(analysismethod9,'III_Plan comp 438.68 {Plan 2}'!AQ$15)),"",'III_Plan comp 438.68 {Plan 2}'!AQ$15&amp;analysismethod9)</f>
        <v xml:space="preserve">Network Adequacy Certification Tool (NACT); 
</v>
      </c>
      <c r="CY36" s="251" t="str">
        <f>IF(ISNUMBER(FIND(analysismethod9,'III_Plan comp 438.68 {Plan 2}'!AR$15)),"",'III_Plan comp 438.68 {Plan 2}'!AR$15&amp;analysismethod9)</f>
        <v xml:space="preserve">Network Adequacy Certification Tool (NACT); 
</v>
      </c>
      <c r="CZ36" s="251" t="str">
        <f>IF(ISNUMBER(FIND(analysismethod9,'III_Plan comp 438.68 {Plan 2}'!AS$15)),"",'III_Plan comp 438.68 {Plan 2}'!AS$15&amp;analysismethod9)</f>
        <v xml:space="preserve">Network Adequacy Certification Tool (NACT); 
</v>
      </c>
      <c r="DA36" s="251" t="str">
        <f>IF(ISNUMBER(FIND(analysismethod9,'III_Plan comp 438.68 {Plan 2}'!AT$15)),"",'III_Plan comp 438.68 {Plan 2}'!AT$15&amp;analysismethod9)</f>
        <v xml:space="preserve">Network Adequacy Certification Tool (NACT); 
</v>
      </c>
      <c r="DB36" s="251" t="str">
        <f>IF(ISNUMBER(FIND(analysismethod9,'III_Plan comp 438.68 {Plan 2}'!AU$15)),"",'III_Plan comp 438.68 {Plan 2}'!AU$15&amp;analysismethod9)</f>
        <v xml:space="preserve">Network Adequacy Certification Tool (NACT); 
</v>
      </c>
      <c r="DC36" s="251" t="str">
        <f>IF(ISNUMBER(FIND(analysismethod9,'III_Plan comp 438.68 {Plan 2}'!AV$15)),"",'III_Plan comp 438.68 {Plan 2}'!AV$15&amp;analysismethod9)</f>
        <v xml:space="preserve">Network Adequacy Certification Tool (NACT); 
</v>
      </c>
      <c r="DD36" s="251" t="str">
        <f>IF(ISNUMBER(FIND(analysismethod9,'III_Plan comp 438.68 {Plan 2}'!AW$15)),"",'III_Plan comp 438.68 {Plan 2}'!AW$15&amp;analysismethod9)</f>
        <v xml:space="preserve">Network Adequacy Certification Tool (NACT); 
</v>
      </c>
      <c r="DE36" s="251" t="str">
        <f>IF(ISNUMBER(FIND(analysismethod9,'III_Plan comp 438.68 {Plan 2}'!AX$15)),"",'III_Plan comp 438.68 {Plan 2}'!AX$15&amp;analysismethod9)</f>
        <v xml:space="preserve">Network Adequacy Certification Tool (NACT); 
</v>
      </c>
      <c r="DF36" s="251" t="str">
        <f>IF(ISNUMBER(FIND(analysismethod9,'III_Plan comp 438.68 {Plan 2}'!AY$15)),"",'III_Plan comp 438.68 {Plan 2}'!AY$15&amp;analysismethod9)</f>
        <v xml:space="preserve">Network Adequacy Certification Tool (NACT); 
</v>
      </c>
      <c r="DG36" s="251" t="str">
        <f>IF(ISNUMBER(FIND(analysismethod9,'III_Plan comp 438.68 {Plan 2}'!AZ$15)),"",'III_Plan comp 438.68 {Plan 2}'!AZ$15&amp;analysismethod9)</f>
        <v xml:space="preserve">Network Adequacy Certification Tool (NACT); 
</v>
      </c>
      <c r="DH36" s="251" t="str">
        <f>IF(ISNUMBER(FIND(analysismethod9,'III_Plan comp 438.68 {Plan 2}'!BA$15)),"",'III_Plan comp 438.68 {Plan 2}'!BA$15&amp;analysismethod9)</f>
        <v xml:space="preserve">Network Adequacy Certification Tool (NACT); 
</v>
      </c>
      <c r="DI36" s="251" t="str">
        <f>IF(ISNUMBER(FIND(analysismethod9,'III_Plan comp 438.68 {Plan 2}'!BB$15)),"",'III_Plan comp 438.68 {Plan 2}'!BB$15&amp;analysismethod9)</f>
        <v xml:space="preserve">Network Adequacy Certification Tool (NACT); 
</v>
      </c>
      <c r="DJ36" s="251" t="str">
        <f>IF(ISNUMBER(FIND(analysismethod9,'III_Plan comp 438.68 {Plan 2}'!BC$15)),"",'III_Plan comp 438.68 {Plan 2}'!BC$15&amp;analysismethod9)</f>
        <v xml:space="preserve">Network Adequacy Certification Tool (NACT); 
</v>
      </c>
      <c r="DK36" s="251" t="str">
        <f>IF(ISNUMBER(FIND(analysismethod9,'III_Plan comp 438.68 {Plan 2}'!BD$15)),"",'III_Plan comp 438.68 {Plan 2}'!BD$15&amp;analysismethod9)</f>
        <v xml:space="preserve">Network Adequacy Certification Tool (NACT); 
</v>
      </c>
      <c r="DL36" s="251" t="str">
        <f>IF(ISNUMBER(FIND(analysismethod9,'III_Plan comp 438.68 {Plan 2}'!BE$15)),"",'III_Plan comp 438.68 {Plan 2}'!BE$15&amp;analysismethod9)</f>
        <v xml:space="preserve">Network Adequacy Certification Tool (NACT); 
</v>
      </c>
      <c r="DM36" s="251" t="str">
        <f>IF(ISNUMBER(FIND(analysismethod9,'III_Plan comp 438.68 {Plan 2}'!BF$15)),"",'III_Plan comp 438.68 {Plan 2}'!BF$15&amp;analysismethod9)</f>
        <v xml:space="preserve">Network Adequacy Certification Tool (NACT); 
</v>
      </c>
      <c r="DN36" s="251" t="str">
        <f>IF(ISNUMBER(FIND(analysismethod9,'III_Plan comp 438.68 {Plan 2}'!BG$15)),"",'III_Plan comp 438.68 {Plan 2}'!BG$15&amp;analysismethod9)</f>
        <v xml:space="preserve">Network Adequacy Certification Tool (NACT); 
</v>
      </c>
      <c r="DO36" s="251" t="str">
        <f>IF(ISNUMBER(FIND(analysismethod9,'III_Plan comp 438.68 {Plan 2}'!BH$15)),"",'III_Plan comp 438.68 {Plan 2}'!BH$15&amp;analysismethod9)</f>
        <v xml:space="preserve">Network Adequacy Certification Tool (NACT); 
</v>
      </c>
      <c r="DP36" s="251" t="str">
        <f>IF(ISNUMBER(FIND(analysismethod9,'III_Plan comp 438.68 {Plan 2}'!BI$15)),"",'III_Plan comp 438.68 {Plan 2}'!BI$15&amp;analysismethod9)</f>
        <v xml:space="preserve">Network Adequacy Certification Tool (NACT); 
</v>
      </c>
      <c r="DQ36" s="251" t="str">
        <f>IF(ISNUMBER(FIND(analysismethod9,'III_Plan comp 438.68 {Plan 2}'!BJ$15)),"",'III_Plan comp 438.68 {Plan 2}'!BJ$15&amp;analysismethod9)</f>
        <v xml:space="preserve">Network Adequacy Certification Tool (NACT); 
</v>
      </c>
      <c r="DR36" s="251" t="str">
        <f>IF(ISNUMBER(FIND(analysismethod9,'III_Plan comp 438.68 {Plan 2}'!BK$15)),"",'III_Plan comp 438.68 {Plan 2}'!BK$15&amp;analysismethod9)</f>
        <v xml:space="preserve">Network Adequacy Certification Tool (NACT); 
</v>
      </c>
      <c r="DS36" s="251" t="str">
        <f>IF(ISNUMBER(FIND(analysismethod9,'III_Plan comp 438.68 {Plan 2}'!BL$15)),"",'III_Plan comp 438.68 {Plan 2}'!BL$15&amp;analysismethod9)</f>
        <v xml:space="preserve">Network Adequacy Certification Tool (NACT); 
</v>
      </c>
      <c r="DT36" s="251" t="str">
        <f>IF(ISNUMBER(FIND(analysismethod9,'III_Plan comp 438.68 {Plan 2}'!BM$15)),"",'III_Plan comp 438.68 {Plan 2}'!BM$15&amp;analysismethod9)</f>
        <v xml:space="preserve">Network Adequacy Certification Tool (NACT); 
</v>
      </c>
      <c r="DU36" s="251" t="str">
        <f>IF(ISNUMBER(FIND(analysismethod9,'III_Plan comp 438.68 {Plan 2}'!BN$15)),"",'III_Plan comp 438.68 {Plan 2}'!BN$15&amp;analysismethod9)</f>
        <v xml:space="preserve">Network Adequacy Certification Tool (NACT); 
</v>
      </c>
      <c r="DV36" s="251" t="str">
        <f>IF(ISNUMBER(FIND(analysismethod9,'III_Plan comp 438.68 {Plan 2}'!BO$15)),"",'III_Plan comp 438.68 {Plan 2}'!BO$15&amp;analysismethod9)</f>
        <v xml:space="preserve">Network Adequacy Certification Tool (NACT); 
</v>
      </c>
      <c r="DW36" s="251" t="str">
        <f>IF(ISNUMBER(FIND(analysismethod9,'III_Plan comp 438.68 {Plan 2}'!BP$15)),"",'III_Plan comp 438.68 {Plan 2}'!BP$15&amp;analysismethod9)</f>
        <v xml:space="preserve">Network Adequacy Certification Tool (NACT); 
</v>
      </c>
      <c r="DX36" s="251" t="str">
        <f>IF(ISNUMBER(FIND(analysismethod9,'III_Plan comp 438.68 {Plan 2}'!BQ$15)),"",'III_Plan comp 438.68 {Plan 2}'!BQ$15&amp;analysismethod9)</f>
        <v xml:space="preserve">Network Adequacy Certification Tool (NACT); 
</v>
      </c>
      <c r="DY36" s="251" t="str">
        <f>IF(ISNUMBER(FIND(analysismethod9,'III_Plan comp 438.68 {Plan 2}'!BR$15)),"",'III_Plan comp 438.68 {Plan 2}'!BR$15&amp;analysismethod9)</f>
        <v xml:space="preserve">Network Adequacy Certification Tool (NACT); 
</v>
      </c>
      <c r="DZ36" s="251" t="str">
        <f>IF(ISNUMBER(FIND(analysismethod9,'III_Plan comp 438.68 {Plan 2}'!BS$15)),"",'III_Plan comp 438.68 {Plan 2}'!BS$15&amp;analysismethod9)</f>
        <v xml:space="preserve">Network Adequacy Certification Tool (NACT); 
</v>
      </c>
      <c r="EA36" s="251" t="str">
        <f>IF(ISNUMBER(FIND(analysismethod9,'III_Plan comp 438.68 {Plan 2}'!BT$15)),"",'III_Plan comp 438.68 {Plan 2}'!BT$15&amp;analysismethod9)</f>
        <v xml:space="preserve">Network Adequacy Certification Tool (NACT); 
</v>
      </c>
      <c r="EB36" s="251" t="str">
        <f>IF(ISNUMBER(FIND(analysismethod9,'III_Plan comp 438.68 {Plan 2}'!BU$15)),"",'III_Plan comp 438.68 {Plan 2}'!BU$15&amp;analysismethod9)</f>
        <v xml:space="preserve">Network Adequacy Certification Tool (NACT); 
</v>
      </c>
      <c r="EC36" s="251" t="str">
        <f>IF(ISNUMBER(FIND(analysismethod9,'III_Plan comp 438.68 {Plan 2}'!BV$15)),"",'III_Plan comp 438.68 {Plan 2}'!BV$15&amp;analysismethod9)</f>
        <v xml:space="preserve">Network Adequacy Certification Tool (NACT); 
</v>
      </c>
      <c r="ED36" s="251" t="str">
        <f>IF(ISNUMBER(FIND(analysismethod9,'III_Plan comp 438.68 {Plan 2}'!BW$15)),"",'III_Plan comp 438.68 {Plan 2}'!BW$15&amp;analysismethod9)</f>
        <v xml:space="preserve">Network Adequacy Certification Tool (NACT); 
</v>
      </c>
      <c r="EE36" s="251" t="str">
        <f>IF(ISNUMBER(FIND(analysismethod9,'III_Plan comp 438.68 {Plan 2}'!BX$15)),"",'III_Plan comp 438.68 {Plan 2}'!BX$15&amp;analysismethod9)</f>
        <v xml:space="preserve">Network Adequacy Certification Tool (NACT); 
</v>
      </c>
      <c r="EF36" s="251" t="str">
        <f>IF(ISNUMBER(FIND(analysismethod9,'III_Plan comp 438.68 {Plan 2}'!BY$15)),"",'III_Plan comp 438.68 {Plan 2}'!BY$15&amp;analysismethod9)</f>
        <v xml:space="preserve">Network Adequacy Certification Tool (NACT); 
</v>
      </c>
      <c r="EG36" s="251" t="str">
        <f>IF(ISNUMBER(FIND(analysismethod9,'III_Plan comp 438.68 {Plan 2}'!BZ$15)),"",'III_Plan comp 438.68 {Plan 2}'!BZ$15&amp;analysismethod9)</f>
        <v xml:space="preserve">Network Adequacy Certification Tool (NACT); 
</v>
      </c>
      <c r="EH36" s="251" t="str">
        <f>IF(ISNUMBER(FIND(analysismethod9,'III_Plan comp 438.68 {Plan 2}'!CA$15)),"",'III_Plan comp 438.68 {Plan 2}'!CA$15&amp;analysismethod9)</f>
        <v xml:space="preserve">Network Adequacy Certification Tool (NACT); 
</v>
      </c>
      <c r="EI36" s="251" t="str">
        <f>IF(ISNUMBER(FIND(analysismethod9,'III_Plan comp 438.68 {Plan 2}'!CB$15)),"",'III_Plan comp 438.68 {Plan 2}'!CB$15&amp;analysismethod9)</f>
        <v xml:space="preserve">Network Adequacy Certification Tool (NACT); 
</v>
      </c>
      <c r="EJ36" s="251" t="str">
        <f>IF(ISNUMBER(FIND(analysismethod9,'III_Plan comp 438.68 {Plan 2}'!CC$15)),"",'III_Plan comp 438.68 {Plan 2}'!CC$15&amp;analysismethod9)</f>
        <v xml:space="preserve">Network Adequacy Certification Tool (NACT); 
</v>
      </c>
      <c r="EK36" s="251" t="str">
        <f>IF(ISNUMBER(FIND(analysismethod9,'III_Plan comp 438.68 {Plan 2}'!CD$15)),"",'III_Plan comp 438.68 {Plan 2}'!CD$15&amp;analysismethod9)</f>
        <v xml:space="preserve">Network Adequacy Certification Tool (NACT); 
</v>
      </c>
      <c r="EL36" s="251" t="str">
        <f>IF(ISNUMBER(FIND(analysismethod9,'III_Plan comp 438.68 {Plan 2}'!CE$15)),"",'III_Plan comp 438.68 {Plan 2}'!CE$15&amp;analysismethod9)</f>
        <v xml:space="preserve">Network Adequacy Certification Tool (NACT); 
</v>
      </c>
      <c r="EM36" s="251" t="str">
        <f>IF(ISNUMBER(FIND(analysismethod9,'III_Plan comp 438.68 {Plan 2}'!CF$15)),"",'III_Plan comp 438.68 {Plan 2}'!CF$15&amp;analysismethod9)</f>
        <v xml:space="preserve">Network Adequacy Certification Tool (NACT); 
</v>
      </c>
      <c r="EN36" s="251" t="str">
        <f>IF(ISNUMBER(FIND(analysismethod9,'III_Plan comp 438.68 {Plan 2}'!CG$15)),"",'III_Plan comp 438.68 {Plan 2}'!CG$15&amp;analysismethod9)</f>
        <v xml:space="preserve">Network Adequacy Certification Tool (NACT); 
</v>
      </c>
      <c r="EO36" s="251" t="str">
        <f>IF(ISNUMBER(FIND(analysismethod9,'III_Plan comp 438.68 {Plan 2}'!CH$15)),"",'III_Plan comp 438.68 {Plan 2}'!CH$15&amp;analysismethod9)</f>
        <v xml:space="preserve">Network Adequacy Certification Tool (NACT); 
</v>
      </c>
      <c r="EP36" s="251" t="str">
        <f>IF(ISNUMBER(FIND(analysismethod9,'III_Plan comp 438.68 {Plan 2}'!CI$15)),"",'III_Plan comp 438.68 {Plan 2}'!CI$15&amp;analysismethod9)</f>
        <v xml:space="preserve">Network Adequacy Certification Tool (NACT); 
</v>
      </c>
      <c r="EQ36" s="251" t="str">
        <f>IF(ISNUMBER(FIND(analysismethod9,'III_Plan comp 438.68 {Plan 2}'!CJ$15)),"",'III_Plan comp 438.68 {Plan 2}'!CJ$15&amp;analysismethod9)</f>
        <v xml:space="preserve">Network Adequacy Certification Tool (NACT); 
</v>
      </c>
      <c r="ER36" s="251" t="str">
        <f>IF(ISNUMBER(FIND(analysismethod9,'III_Plan comp 438.68 {Plan 2}'!CK$15)),"",'III_Plan comp 438.68 {Plan 2}'!CK$15&amp;analysismethod9)</f>
        <v xml:space="preserve">Network Adequacy Certification Tool (NACT); 
</v>
      </c>
      <c r="ES36" s="251" t="str">
        <f>IF(ISNUMBER(FIND(analysismethod9,'III_Plan comp 438.68 {Plan 2}'!CL$15)),"",'III_Plan comp 438.68 {Plan 2}'!CL$15&amp;analysismethod9)</f>
        <v xml:space="preserve">Network Adequacy Certification Tool (NACT); 
</v>
      </c>
      <c r="ET36" s="251" t="str">
        <f>IF(ISNUMBER(FIND(analysismethod9,'III_Plan comp 438.68 {Plan 2}'!CM$15)),"",'III_Plan comp 438.68 {Plan 2}'!CM$15&amp;analysismethod9)</f>
        <v xml:space="preserve">Network Adequacy Certification Tool (NACT); 
</v>
      </c>
      <c r="EU36" s="251" t="str">
        <f>IF(ISNUMBER(FIND(analysismethod9,'III_Plan comp 438.68 {Plan 2}'!CN$15)),"",'III_Plan comp 438.68 {Plan 2}'!CN$15&amp;analysismethod9)</f>
        <v xml:space="preserve">Network Adequacy Certification Tool (NACT); 
</v>
      </c>
      <c r="EV36" s="251" t="str">
        <f>IF(ISNUMBER(FIND(analysismethod9,'III_Plan comp 438.68 {Plan 2}'!CO$15)),"",'III_Plan comp 438.68 {Plan 2}'!CO$15&amp;analysismethod9)</f>
        <v xml:space="preserve">Network Adequacy Certification Tool (NACT); 
</v>
      </c>
      <c r="EW36" s="251" t="str">
        <f>IF(ISNUMBER(FIND(analysismethod9,'III_Plan comp 438.68 {Plan 2}'!CP$15)),"",'III_Plan comp 438.68 {Plan 2}'!CP$15&amp;analysismethod9)</f>
        <v xml:space="preserve">Network Adequacy Certification Tool (NACT); 
</v>
      </c>
      <c r="EX36" s="251" t="str">
        <f>IF(ISNUMBER(FIND(analysismethod9,'III_Plan comp 438.68 {Plan 2}'!CQ$15)),"",'III_Plan comp 438.68 {Plan 2}'!CQ$15&amp;analysismethod9)</f>
        <v xml:space="preserve">Network Adequacy Certification Tool (NACT); 
</v>
      </c>
      <c r="EY36" s="251" t="str">
        <f>IF(ISNUMBER(FIND(analysismethod9,'III_Plan comp 438.68 {Plan 2}'!CR$15)),"",'III_Plan comp 438.68 {Plan 2}'!CR$15&amp;analysismethod9)</f>
        <v xml:space="preserve">Network Adequacy Certification Tool (NACT); 
</v>
      </c>
      <c r="EZ36" s="251" t="str">
        <f>IF(ISNUMBER(FIND(analysismethod9,'III_Plan comp 438.68 {Plan 2}'!CS$15)),"",'III_Plan comp 438.68 {Plan 2}'!CS$15&amp;analysismethod9)</f>
        <v xml:space="preserve">Network Adequacy Certification Tool (NACT); 
</v>
      </c>
      <c r="FA36" s="251" t="str">
        <f>IF(ISNUMBER(FIND(analysismethod9,'III_Plan comp 438.68 {Plan 2}'!CT$15)),"",'III_Plan comp 438.68 {Plan 2}'!CT$15&amp;analysismethod9)</f>
        <v xml:space="preserve">Network Adequacy Certification Tool (NACT); 
</v>
      </c>
      <c r="FB36" s="251" t="str">
        <f>IF(ISNUMBER(FIND(analysismethod9,'III_Plan comp 438.68 {Plan 2}'!CU$15)),"",'III_Plan comp 438.68 {Plan 2}'!CU$15&amp;analysismethod9)</f>
        <v xml:space="preserve">Network Adequacy Certification Tool (NACT); 
</v>
      </c>
      <c r="FC36" s="251" t="str">
        <f>IF(ISNUMBER(FIND(analysismethod9,'III_Plan comp 438.68 {Plan 2}'!CV$15)),"",'III_Plan comp 438.68 {Plan 2}'!CV$15&amp;analysismethod9)</f>
        <v xml:space="preserve">Network Adequacy Certification Tool (NACT); 
</v>
      </c>
      <c r="FD36" s="251" t="str">
        <f>IF(ISNUMBER(FIND(analysismethod9,'III_Plan comp 438.68 {Plan 2}'!CW$15)),"",'III_Plan comp 438.68 {Plan 2}'!CW$15&amp;analysismethod9)</f>
        <v xml:space="preserve">Network Adequacy Certification Tool (NACT); 
</v>
      </c>
      <c r="FE36" s="251" t="str">
        <f>IF(ISNUMBER(FIND(analysismethod9,'III_Plan comp 438.68 {Plan 2}'!CX$15)),"",'III_Plan comp 438.68 {Plan 2}'!CX$15&amp;analysismethod9)</f>
        <v xml:space="preserve">Network Adequacy Certification Tool (NACT); 
</v>
      </c>
      <c r="FF36" s="251" t="str">
        <f>IF(ISNUMBER(FIND(analysismethod9,'III_Plan comp 438.68 {Plan 2}'!CY$15)),"",'III_Plan comp 438.68 {Plan 2}'!CY$15&amp;analysismethod9)</f>
        <v xml:space="preserve">Network Adequacy Certification Tool (NACT); 
</v>
      </c>
      <c r="FG36" s="251" t="str">
        <f>IF(ISNUMBER(FIND(analysismethod9,'III_Plan comp 438.68 {Plan 2}'!CZ$15)),"",'III_Plan comp 438.68 {Plan 2}'!CZ$15&amp;analysismethod9)</f>
        <v xml:space="preserve">Network Adequacy Certification Tool (NACT); 
</v>
      </c>
    </row>
    <row r="37" spans="2:163" ht="15" thickBot="1">
      <c r="B37" s="12" t="s">
        <v>763</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Language Capabilities: Contract
IHCP: Contract/Good-faith effort to contract; 
</v>
      </c>
      <c r="BM37" s="254" t="str">
        <f>IF(ISNUMBER(FIND(analysismethod10,'III_Plan comp 438.68 {Plan 2}'!F$15)),"",'III_Plan comp 438.68 {Plan 2}'!F$15&amp;analysismethod10)</f>
        <v xml:space="preserve">Language Capabilities: Contract
IHCP: Contract/Good-faith effort to contract; 
</v>
      </c>
      <c r="BN37" s="254" t="str">
        <f>IF(ISNUMBER(FIND(analysismethod10,'III_Plan comp 438.68 {Plan 2}'!G$15)),"",'III_Plan comp 438.68 {Plan 2}'!G$15&amp;analysismethod10)</f>
        <v xml:space="preserve">Network Adequacy Certification Tool (NACT); 
Language Capabilities: Contract
IHCP: Contract/Good-faith effort to contract; 
</v>
      </c>
      <c r="BO37" s="254" t="str">
        <f>IF(ISNUMBER(FIND(analysismethod10,'III_Plan comp 438.68 {Plan 2}'!H$15)),"",'III_Plan comp 438.68 {Plan 2}'!H$15&amp;analysismethod10)</f>
        <v xml:space="preserve">Network Adequacy Certification Tool (NACT); 
Language Capabilities: Contract
IHCP: Contract/Good-faith effort to contract; 
</v>
      </c>
      <c r="BP37" s="254" t="str">
        <f>IF(ISNUMBER(FIND(analysismethod10,'III_Plan comp 438.68 {Plan 2}'!I$15)),"",'III_Plan comp 438.68 {Plan 2}'!I$15&amp;analysismethod10)</f>
        <v xml:space="preserve">Network Adequacy Certification Tool (NACT); 
Language Capabilities: Contract
IHCP: Contract/Good-faith effort to contract; 
</v>
      </c>
      <c r="BQ37" s="254" t="str">
        <f>IF(ISNUMBER(FIND(analysismethod10,'III_Plan comp 438.68 {Plan 2}'!J$15)),"",'III_Plan comp 438.68 {Plan 2}'!J$15&amp;analysismethod10)</f>
        <v xml:space="preserve">Language Capabilities: Contract
IHCP: Contract/Good-faith effort to contract; 
</v>
      </c>
      <c r="BR37" s="254" t="str">
        <f>IF(ISNUMBER(FIND(analysismethod10,'III_Plan comp 438.68 {Plan 2}'!K$15)),"",'III_Plan comp 438.68 {Plan 2}'!K$15&amp;analysismethod10)</f>
        <v xml:space="preserve">Timely Access Data Tool (TADT); 
Language Capabilities: Contract
IHCP: Contract/Good-faith effort to contract; 
</v>
      </c>
      <c r="BS37" s="254" t="str">
        <f>IF(ISNUMBER(FIND(analysismethod10,'III_Plan comp 438.68 {Plan 2}'!L$15)),"",'III_Plan comp 438.68 {Plan 2}'!L$15&amp;analysismethod10)</f>
        <v xml:space="preserve">Timely Access Data Tool (TADT); 
Language Capabilities: Contract
IHCP: Contract/Good-faith effort to contract; 
</v>
      </c>
      <c r="BT37" s="254" t="str">
        <f>IF(ISNUMBER(FIND(analysismethod10,'III_Plan comp 438.68 {Plan 2}'!M$15)),"",'III_Plan comp 438.68 {Plan 2}'!M$15&amp;analysismethod10)</f>
        <v xml:space="preserve">Timely Access Data Tool (TADT); 
Language Capabilities: Contract
IHCP: Contract/Good-faith effort to contract; 
</v>
      </c>
      <c r="BU37" s="254" t="str">
        <f>IF(ISNUMBER(FIND(analysismethod10,'III_Plan comp 438.68 {Plan 2}'!N$15)),"",'III_Plan comp 438.68 {Plan 2}'!N$15&amp;analysismethod10)</f>
        <v xml:space="preserve">Timely Access Data Tool (TADT); 
Language Capabilities: Contract
IHCP: Contract/Good-faith effort to contract; 
</v>
      </c>
      <c r="BV37" s="254" t="str">
        <f>IF(ISNUMBER(FIND(analysismethod10,'III_Plan comp 438.68 {Plan 2}'!O$15)),"",'III_Plan comp 438.68 {Plan 2}'!O$15&amp;analysismethod10)</f>
        <v xml:space="preserve">Language Capabilities: Contract
IHCP: Contract/Good-faith effort to contract; 
</v>
      </c>
      <c r="BW37" s="254" t="str">
        <f>IF(ISNUMBER(FIND(analysismethod10,'III_Plan comp 438.68 {Plan 2}'!P$15)),"",'III_Plan comp 438.68 {Plan 2}'!P$15&amp;analysismethod10)</f>
        <v xml:space="preserve">Language Capabilities: Contract
IHCP: Contract/Good-faith effort to contract; 
</v>
      </c>
      <c r="BX37" s="254" t="str">
        <f>IF(ISNUMBER(FIND(analysismethod10,'III_Plan comp 438.68 {Plan 2}'!Q$15)),"",'III_Plan comp 438.68 {Plan 2}'!Q$15&amp;analysismethod10)</f>
        <v xml:space="preserve">Language Capabilities: Contract
IHCP: Contract/Good-faith effort to contract; 
</v>
      </c>
      <c r="BY37" s="254" t="str">
        <f>IF(ISNUMBER(FIND(analysismethod10,'III_Plan comp 438.68 {Plan 2}'!R$15)),"",'III_Plan comp 438.68 {Plan 2}'!R$15&amp;analysismethod10)</f>
        <v xml:space="preserve">Language Capabilities: Contract
IHCP: Contract/Good-faith effort to contract; 
</v>
      </c>
      <c r="BZ37" s="254" t="str">
        <f>IF(ISNUMBER(FIND(analysismethod10,'III_Plan comp 438.68 {Plan 2}'!S$15)),"",'III_Plan comp 438.68 {Plan 2}'!S$15&amp;analysismethod10)</f>
        <v xml:space="preserve">Language Capabilities: Contract
IHCP: Contract/Good-faith effort to contract; 
</v>
      </c>
      <c r="CA37" s="254" t="str">
        <f>IF(ISNUMBER(FIND(analysismethod10,'III_Plan comp 438.68 {Plan 2}'!T$15)),"",'III_Plan comp 438.68 {Plan 2}'!T$15&amp;analysismethod10)</f>
        <v xml:space="preserve">Language Capabilities: Contract
IHCP: Contract/Good-faith effort to contract; 
</v>
      </c>
      <c r="CB37" s="254" t="str">
        <f>IF(ISNUMBER(FIND(analysismethod10,'III_Plan comp 438.68 {Plan 2}'!U$15)),"",'III_Plan comp 438.68 {Plan 2}'!U$15&amp;analysismethod10)</f>
        <v xml:space="preserve">Language Capabilities: Contract
IHCP: Contract/Good-faith effort to contract; 
</v>
      </c>
      <c r="CC37" s="254" t="str">
        <f>IF(ISNUMBER(FIND(analysismethod10,'III_Plan comp 438.68 {Plan 2}'!V$15)),"",'III_Plan comp 438.68 {Plan 2}'!V$15&amp;analysismethod10)</f>
        <v xml:space="preserve">Language Capabilities: Contract
IHCP: Contract/Good-faith effort to contract; 
</v>
      </c>
      <c r="CD37" s="254" t="str">
        <f>IF(ISNUMBER(FIND(analysismethod10,'III_Plan comp 438.68 {Plan 2}'!W$15)),"",'III_Plan comp 438.68 {Plan 2}'!W$15&amp;analysismethod10)</f>
        <v xml:space="preserve">Language Capabilities: Contract
IHCP: Contract/Good-faith effort to contract; 
</v>
      </c>
      <c r="CE37" s="254" t="str">
        <f>IF(ISNUMBER(FIND(analysismethod10,'III_Plan comp 438.68 {Plan 2}'!X$15)),"",'III_Plan comp 438.68 {Plan 2}'!X$15&amp;analysismethod10)</f>
        <v xml:space="preserve">Language Capabilities: Contract
IHCP: Contract/Good-faith effort to contract; 
</v>
      </c>
      <c r="CF37" s="254" t="str">
        <f>IF(ISNUMBER(FIND(analysismethod10,'III_Plan comp 438.68 {Plan 2}'!Y$15)),"",'III_Plan comp 438.68 {Plan 2}'!Y$15&amp;analysismethod10)</f>
        <v xml:space="preserve">Language Capabilities: Contract
IHCP: Contract/Good-faith effort to contract; 
</v>
      </c>
      <c r="CG37" s="254" t="str">
        <f>IF(ISNUMBER(FIND(analysismethod10,'III_Plan comp 438.68 {Plan 2}'!Z$15)),"",'III_Plan comp 438.68 {Plan 2}'!Z$15&amp;analysismethod10)</f>
        <v xml:space="preserve">Language Capabilities: Contract
IHCP: Contract/Good-faith effort to contract; 
</v>
      </c>
      <c r="CH37" s="254" t="str">
        <f>IF(ISNUMBER(FIND(analysismethod10,'III_Plan comp 438.68 {Plan 2}'!AA$15)),"",'III_Plan comp 438.68 {Plan 2}'!AA$15&amp;analysismethod10)</f>
        <v xml:space="preserve">Language Capabilities: Contract
IHCP: Contract/Good-faith effort to contract; 
</v>
      </c>
      <c r="CI37" s="254" t="str">
        <f>IF(ISNUMBER(FIND(analysismethod10,'III_Plan comp 438.68 {Plan 2}'!AB$15)),"",'III_Plan comp 438.68 {Plan 2}'!AB$15&amp;analysismethod10)</f>
        <v xml:space="preserve">Language Capabilities: Contract
IHCP: Contract/Good-faith effort to contract; 
</v>
      </c>
      <c r="CJ37" s="254" t="str">
        <f>IF(ISNUMBER(FIND(analysismethod10,'III_Plan comp 438.68 {Plan 2}'!AC$15)),"",'III_Plan comp 438.68 {Plan 2}'!AC$15&amp;analysismethod10)</f>
        <v xml:space="preserve">Language Capabilities: Contract
IHCP: Contract/Good-faith effort to contract; 
</v>
      </c>
      <c r="CK37" s="254" t="str">
        <f>IF(ISNUMBER(FIND(analysismethod10,'III_Plan comp 438.68 {Plan 2}'!AD$15)),"",'III_Plan comp 438.68 {Plan 2}'!AD$15&amp;analysismethod10)</f>
        <v xml:space="preserve">Language Capabilities: Contract
IHCP: Contract/Good-faith effort to contract; 
</v>
      </c>
      <c r="CL37" s="254" t="str">
        <f>IF(ISNUMBER(FIND(analysismethod10,'III_Plan comp 438.68 {Plan 2}'!AE$15)),"",'III_Plan comp 438.68 {Plan 2}'!AE$15&amp;analysismethod10)</f>
        <v xml:space="preserve">Language Capabilities: Contract
IHCP: Contract/Good-faith effort to contract; 
</v>
      </c>
      <c r="CM37" s="254" t="str">
        <f>IF(ISNUMBER(FIND(analysismethod10,'III_Plan comp 438.68 {Plan 2}'!AF$15)),"",'III_Plan comp 438.68 {Plan 2}'!AF$15&amp;analysismethod10)</f>
        <v xml:space="preserve">Language Capabilities: Contract
IHCP: Contract/Good-faith effort to contract; 
</v>
      </c>
      <c r="CN37" s="254" t="str">
        <f>IF(ISNUMBER(FIND(analysismethod10,'III_Plan comp 438.68 {Plan 2}'!AG$15)),"",'III_Plan comp 438.68 {Plan 2}'!AG$15&amp;analysismethod10)</f>
        <v xml:space="preserve">Language Capabilities: Contract
IHCP: Contract/Good-faith effort to contract; 
</v>
      </c>
      <c r="CO37" s="254" t="str">
        <f>IF(ISNUMBER(FIND(analysismethod10,'III_Plan comp 438.68 {Plan 2}'!AH$15)),"",'III_Plan comp 438.68 {Plan 2}'!AH$15&amp;analysismethod10)</f>
        <v xml:space="preserve">Language Capabilities: Contract
IHCP: Contract/Good-faith effort to contract; 
</v>
      </c>
      <c r="CP37" s="254" t="str">
        <f>IF(ISNUMBER(FIND(analysismethod10,'III_Plan comp 438.68 {Plan 2}'!AI$15)),"",'III_Plan comp 438.68 {Plan 2}'!AI$15&amp;analysismethod10)</f>
        <v xml:space="preserve">Language Capabilities: Contract
IHCP: Contract/Good-faith effort to contract; 
</v>
      </c>
      <c r="CQ37" s="254" t="str">
        <f>IF(ISNUMBER(FIND(analysismethod10,'III_Plan comp 438.68 {Plan 2}'!AJ$15)),"",'III_Plan comp 438.68 {Plan 2}'!AJ$15&amp;analysismethod10)</f>
        <v xml:space="preserve">Language Capabilities: Contract
IHCP: Contract/Good-faith effort to contract; 
</v>
      </c>
      <c r="CR37" s="254" t="str">
        <f>IF(ISNUMBER(FIND(analysismethod10,'III_Plan comp 438.68 {Plan 2}'!AK$15)),"",'III_Plan comp 438.68 {Plan 2}'!AK$15&amp;analysismethod10)</f>
        <v xml:space="preserve">Language Capabilities: Contract
IHCP: Contract/Good-faith effort to contract; 
</v>
      </c>
      <c r="CS37" s="254" t="str">
        <f>IF(ISNUMBER(FIND(analysismethod10,'III_Plan comp 438.68 {Plan 2}'!AL$15)),"",'III_Plan comp 438.68 {Plan 2}'!AL$15&amp;analysismethod10)</f>
        <v xml:space="preserve">Language Capabilities: Contract
IHCP: Contract/Good-faith effort to contract; 
</v>
      </c>
      <c r="CT37" s="254" t="str">
        <f>IF(ISNUMBER(FIND(analysismethod10,'III_Plan comp 438.68 {Plan 2}'!AM$15)),"",'III_Plan comp 438.68 {Plan 2}'!AM$15&amp;analysismethod10)</f>
        <v xml:space="preserve">Language Capabilities: Contract
IHCP: Contract/Good-faith effort to contract; 
</v>
      </c>
      <c r="CU37" s="254" t="str">
        <f>IF(ISNUMBER(FIND(analysismethod10,'III_Plan comp 438.68 {Plan 2}'!AN$15)),"",'III_Plan comp 438.68 {Plan 2}'!AN$15&amp;analysismethod10)</f>
        <v xml:space="preserve">Language Capabilities: Contract
IHCP: Contract/Good-faith effort to contract; 
</v>
      </c>
      <c r="CV37" s="254" t="str">
        <f>IF(ISNUMBER(FIND(analysismethod10,'III_Plan comp 438.68 {Plan 2}'!AO$15)),"",'III_Plan comp 438.68 {Plan 2}'!AO$15&amp;analysismethod10)</f>
        <v xml:space="preserve">Language Capabilities: Contract
IHCP: Contract/Good-faith effort to contract; 
</v>
      </c>
      <c r="CW37" s="254" t="str">
        <f>IF(ISNUMBER(FIND(analysismethod10,'III_Plan comp 438.68 {Plan 2}'!AP$15)),"",'III_Plan comp 438.68 {Plan 2}'!AP$15&amp;analysismethod10)</f>
        <v xml:space="preserve">Language Capabilities: Contract
IHCP: Contract/Good-faith effort to contract; 
</v>
      </c>
      <c r="CX37" s="254" t="str">
        <f>IF(ISNUMBER(FIND(analysismethod10,'III_Plan comp 438.68 {Plan 2}'!AQ$15)),"",'III_Plan comp 438.68 {Plan 2}'!AQ$15&amp;analysismethod10)</f>
        <v xml:space="preserve">Language Capabilities: Contract
IHCP: Contract/Good-faith effort to contract; 
</v>
      </c>
      <c r="CY37" s="254" t="str">
        <f>IF(ISNUMBER(FIND(analysismethod10,'III_Plan comp 438.68 {Plan 2}'!AR$15)),"",'III_Plan comp 438.68 {Plan 2}'!AR$15&amp;analysismethod10)</f>
        <v xml:space="preserve">Language Capabilities: Contract
IHCP: Contract/Good-faith effort to contract; 
</v>
      </c>
      <c r="CZ37" s="254" t="str">
        <f>IF(ISNUMBER(FIND(analysismethod10,'III_Plan comp 438.68 {Plan 2}'!AS$15)),"",'III_Plan comp 438.68 {Plan 2}'!AS$15&amp;analysismethod10)</f>
        <v xml:space="preserve">Language Capabilities: Contract
IHCP: Contract/Good-faith effort to contract; 
</v>
      </c>
      <c r="DA37" s="254" t="str">
        <f>IF(ISNUMBER(FIND(analysismethod10,'III_Plan comp 438.68 {Plan 2}'!AT$15)),"",'III_Plan comp 438.68 {Plan 2}'!AT$15&amp;analysismethod10)</f>
        <v xml:space="preserve">Language Capabilities: Contract
IHCP: Contract/Good-faith effort to contract; 
</v>
      </c>
      <c r="DB37" s="254" t="str">
        <f>IF(ISNUMBER(FIND(analysismethod10,'III_Plan comp 438.68 {Plan 2}'!AU$15)),"",'III_Plan comp 438.68 {Plan 2}'!AU$15&amp;analysismethod10)</f>
        <v xml:space="preserve">Language Capabilities: Contract
IHCP: Contract/Good-faith effort to contract; 
</v>
      </c>
      <c r="DC37" s="254" t="str">
        <f>IF(ISNUMBER(FIND(analysismethod10,'III_Plan comp 438.68 {Plan 2}'!AV$15)),"",'III_Plan comp 438.68 {Plan 2}'!AV$15&amp;analysismethod10)</f>
        <v xml:space="preserve">Language Capabilities: Contract
IHCP: Contract/Good-faith effort to contract; 
</v>
      </c>
      <c r="DD37" s="254" t="str">
        <f>IF(ISNUMBER(FIND(analysismethod10,'III_Plan comp 438.68 {Plan 2}'!AW$15)),"",'III_Plan comp 438.68 {Plan 2}'!AW$15&amp;analysismethod10)</f>
        <v xml:space="preserve">Language Capabilities: Contract
IHCP: Contract/Good-faith effort to contract; 
</v>
      </c>
      <c r="DE37" s="254" t="str">
        <f>IF(ISNUMBER(FIND(analysismethod10,'III_Plan comp 438.68 {Plan 2}'!AX$15)),"",'III_Plan comp 438.68 {Plan 2}'!AX$15&amp;analysismethod10)</f>
        <v xml:space="preserve">Language Capabilities: Contract
IHCP: Contract/Good-faith effort to contract; 
</v>
      </c>
      <c r="DF37" s="254" t="str">
        <f>IF(ISNUMBER(FIND(analysismethod10,'III_Plan comp 438.68 {Plan 2}'!AY$15)),"",'III_Plan comp 438.68 {Plan 2}'!AY$15&amp;analysismethod10)</f>
        <v xml:space="preserve">Language Capabilities: Contract
IHCP: Contract/Good-faith effort to contract; 
</v>
      </c>
      <c r="DG37" s="254" t="str">
        <f>IF(ISNUMBER(FIND(analysismethod10,'III_Plan comp 438.68 {Plan 2}'!AZ$15)),"",'III_Plan comp 438.68 {Plan 2}'!AZ$15&amp;analysismethod10)</f>
        <v xml:space="preserve">Language Capabilities: Contract
IHCP: Contract/Good-faith effort to contract; 
</v>
      </c>
      <c r="DH37" s="254" t="str">
        <f>IF(ISNUMBER(FIND(analysismethod10,'III_Plan comp 438.68 {Plan 2}'!BA$15)),"",'III_Plan comp 438.68 {Plan 2}'!BA$15&amp;analysismethod10)</f>
        <v xml:space="preserve">Language Capabilities: Contract
IHCP: Contract/Good-faith effort to contract; 
</v>
      </c>
      <c r="DI37" s="254" t="str">
        <f>IF(ISNUMBER(FIND(analysismethod10,'III_Plan comp 438.68 {Plan 2}'!BB$15)),"",'III_Plan comp 438.68 {Plan 2}'!BB$15&amp;analysismethod10)</f>
        <v xml:space="preserve">Language Capabilities: Contract
IHCP: Contract/Good-faith effort to contract; 
</v>
      </c>
      <c r="DJ37" s="254" t="str">
        <f>IF(ISNUMBER(FIND(analysismethod10,'III_Plan comp 438.68 {Plan 2}'!BC$15)),"",'III_Plan comp 438.68 {Plan 2}'!BC$15&amp;analysismethod10)</f>
        <v xml:space="preserve">Language Capabilities: Contract
IHCP: Contract/Good-faith effort to contract; 
</v>
      </c>
      <c r="DK37" s="254" t="str">
        <f>IF(ISNUMBER(FIND(analysismethod10,'III_Plan comp 438.68 {Plan 2}'!BD$15)),"",'III_Plan comp 438.68 {Plan 2}'!BD$15&amp;analysismethod10)</f>
        <v xml:space="preserve">Language Capabilities: Contract
IHCP: Contract/Good-faith effort to contract; 
</v>
      </c>
      <c r="DL37" s="254" t="str">
        <f>IF(ISNUMBER(FIND(analysismethod10,'III_Plan comp 438.68 {Plan 2}'!BE$15)),"",'III_Plan comp 438.68 {Plan 2}'!BE$15&amp;analysismethod10)</f>
        <v xml:space="preserve">Language Capabilities: Contract
IHCP: Contract/Good-faith effort to contract; 
</v>
      </c>
      <c r="DM37" s="254" t="str">
        <f>IF(ISNUMBER(FIND(analysismethod10,'III_Plan comp 438.68 {Plan 2}'!BF$15)),"",'III_Plan comp 438.68 {Plan 2}'!BF$15&amp;analysismethod10)</f>
        <v xml:space="preserve">Language Capabilities: Contract
IHCP: Contract/Good-faith effort to contract; 
</v>
      </c>
      <c r="DN37" s="254" t="str">
        <f>IF(ISNUMBER(FIND(analysismethod10,'III_Plan comp 438.68 {Plan 2}'!BG$15)),"",'III_Plan comp 438.68 {Plan 2}'!BG$15&amp;analysismethod10)</f>
        <v xml:space="preserve">Language Capabilities: Contract
IHCP: Contract/Good-faith effort to contract; 
</v>
      </c>
      <c r="DO37" s="254" t="str">
        <f>IF(ISNUMBER(FIND(analysismethod10,'III_Plan comp 438.68 {Plan 2}'!BH$15)),"",'III_Plan comp 438.68 {Plan 2}'!BH$15&amp;analysismethod10)</f>
        <v xml:space="preserve">Language Capabilities: Contract
IHCP: Contract/Good-faith effort to contract; 
</v>
      </c>
      <c r="DP37" s="254" t="str">
        <f>IF(ISNUMBER(FIND(analysismethod10,'III_Plan comp 438.68 {Plan 2}'!BI$15)),"",'III_Plan comp 438.68 {Plan 2}'!BI$15&amp;analysismethod10)</f>
        <v xml:space="preserve">Language Capabilities: Contract
IHCP: Contract/Good-faith effort to contract; 
</v>
      </c>
      <c r="DQ37" s="254" t="str">
        <f>IF(ISNUMBER(FIND(analysismethod10,'III_Plan comp 438.68 {Plan 2}'!BJ$15)),"",'III_Plan comp 438.68 {Plan 2}'!BJ$15&amp;analysismethod10)</f>
        <v xml:space="preserve">Language Capabilities: Contract
IHCP: Contract/Good-faith effort to contract; 
</v>
      </c>
      <c r="DR37" s="254" t="str">
        <f>IF(ISNUMBER(FIND(analysismethod10,'III_Plan comp 438.68 {Plan 2}'!BK$15)),"",'III_Plan comp 438.68 {Plan 2}'!BK$15&amp;analysismethod10)</f>
        <v xml:space="preserve">Language Capabilities: Contract
IHCP: Contract/Good-faith effort to contract; 
</v>
      </c>
      <c r="DS37" s="254" t="str">
        <f>IF(ISNUMBER(FIND(analysismethod10,'III_Plan comp 438.68 {Plan 2}'!BL$15)),"",'III_Plan comp 438.68 {Plan 2}'!BL$15&amp;analysismethod10)</f>
        <v xml:space="preserve">Language Capabilities: Contract
IHCP: Contract/Good-faith effort to contract; 
</v>
      </c>
      <c r="DT37" s="254" t="str">
        <f>IF(ISNUMBER(FIND(analysismethod10,'III_Plan comp 438.68 {Plan 2}'!BM$15)),"",'III_Plan comp 438.68 {Plan 2}'!BM$15&amp;analysismethod10)</f>
        <v xml:space="preserve">Language Capabilities: Contract
IHCP: Contract/Good-faith effort to contract; 
</v>
      </c>
      <c r="DU37" s="254" t="str">
        <f>IF(ISNUMBER(FIND(analysismethod10,'III_Plan comp 438.68 {Plan 2}'!BN$15)),"",'III_Plan comp 438.68 {Plan 2}'!BN$15&amp;analysismethod10)</f>
        <v xml:space="preserve">Language Capabilities: Contract
IHCP: Contract/Good-faith effort to contract; 
</v>
      </c>
      <c r="DV37" s="254" t="str">
        <f>IF(ISNUMBER(FIND(analysismethod10,'III_Plan comp 438.68 {Plan 2}'!BO$15)),"",'III_Plan comp 438.68 {Plan 2}'!BO$15&amp;analysismethod10)</f>
        <v xml:space="preserve">Language Capabilities: Contract
IHCP: Contract/Good-faith effort to contract; 
</v>
      </c>
      <c r="DW37" s="254" t="str">
        <f>IF(ISNUMBER(FIND(analysismethod10,'III_Plan comp 438.68 {Plan 2}'!BP$15)),"",'III_Plan comp 438.68 {Plan 2}'!BP$15&amp;analysismethod10)</f>
        <v xml:space="preserve">Language Capabilities: Contract
IHCP: Contract/Good-faith effort to contract; 
</v>
      </c>
      <c r="DX37" s="254" t="str">
        <f>IF(ISNUMBER(FIND(analysismethod10,'III_Plan comp 438.68 {Plan 2}'!BQ$15)),"",'III_Plan comp 438.68 {Plan 2}'!BQ$15&amp;analysismethod10)</f>
        <v xml:space="preserve">Language Capabilities: Contract
IHCP: Contract/Good-faith effort to contract; 
</v>
      </c>
      <c r="DY37" s="254" t="str">
        <f>IF(ISNUMBER(FIND(analysismethod10,'III_Plan comp 438.68 {Plan 2}'!BR$15)),"",'III_Plan comp 438.68 {Plan 2}'!BR$15&amp;analysismethod10)</f>
        <v xml:space="preserve">Language Capabilities: Contract
IHCP: Contract/Good-faith effort to contract; 
</v>
      </c>
      <c r="DZ37" s="254" t="str">
        <f>IF(ISNUMBER(FIND(analysismethod10,'III_Plan comp 438.68 {Plan 2}'!BS$15)),"",'III_Plan comp 438.68 {Plan 2}'!BS$15&amp;analysismethod10)</f>
        <v xml:space="preserve">Language Capabilities: Contract
IHCP: Contract/Good-faith effort to contract; 
</v>
      </c>
      <c r="EA37" s="254" t="str">
        <f>IF(ISNUMBER(FIND(analysismethod10,'III_Plan comp 438.68 {Plan 2}'!BT$15)),"",'III_Plan comp 438.68 {Plan 2}'!BT$15&amp;analysismethod10)</f>
        <v xml:space="preserve">Language Capabilities: Contract
IHCP: Contract/Good-faith effort to contract; 
</v>
      </c>
      <c r="EB37" s="254" t="str">
        <f>IF(ISNUMBER(FIND(analysismethod10,'III_Plan comp 438.68 {Plan 2}'!BU$15)),"",'III_Plan comp 438.68 {Plan 2}'!BU$15&amp;analysismethod10)</f>
        <v xml:space="preserve">Language Capabilities: Contract
IHCP: Contract/Good-faith effort to contract; 
</v>
      </c>
      <c r="EC37" s="254" t="str">
        <f>IF(ISNUMBER(FIND(analysismethod10,'III_Plan comp 438.68 {Plan 2}'!BV$15)),"",'III_Plan comp 438.68 {Plan 2}'!BV$15&amp;analysismethod10)</f>
        <v xml:space="preserve">Language Capabilities: Contract
IHCP: Contract/Good-faith effort to contract; 
</v>
      </c>
      <c r="ED37" s="254" t="str">
        <f>IF(ISNUMBER(FIND(analysismethod10,'III_Plan comp 438.68 {Plan 2}'!BW$15)),"",'III_Plan comp 438.68 {Plan 2}'!BW$15&amp;analysismethod10)</f>
        <v xml:space="preserve">Language Capabilities: Contract
IHCP: Contract/Good-faith effort to contract; 
</v>
      </c>
      <c r="EE37" s="254" t="str">
        <f>IF(ISNUMBER(FIND(analysismethod10,'III_Plan comp 438.68 {Plan 2}'!BX$15)),"",'III_Plan comp 438.68 {Plan 2}'!BX$15&amp;analysismethod10)</f>
        <v xml:space="preserve">Language Capabilities: Contract
IHCP: Contract/Good-faith effort to contract; 
</v>
      </c>
      <c r="EF37" s="254" t="str">
        <f>IF(ISNUMBER(FIND(analysismethod10,'III_Plan comp 438.68 {Plan 2}'!BY$15)),"",'III_Plan comp 438.68 {Plan 2}'!BY$15&amp;analysismethod10)</f>
        <v xml:space="preserve">Language Capabilities: Contract
IHCP: Contract/Good-faith effort to contract; 
</v>
      </c>
      <c r="EG37" s="254" t="str">
        <f>IF(ISNUMBER(FIND(analysismethod10,'III_Plan comp 438.68 {Plan 2}'!BZ$15)),"",'III_Plan comp 438.68 {Plan 2}'!BZ$15&amp;analysismethod10)</f>
        <v xml:space="preserve">Language Capabilities: Contract
IHCP: Contract/Good-faith effort to contract; 
</v>
      </c>
      <c r="EH37" s="254" t="str">
        <f>IF(ISNUMBER(FIND(analysismethod10,'III_Plan comp 438.68 {Plan 2}'!CA$15)),"",'III_Plan comp 438.68 {Plan 2}'!CA$15&amp;analysismethod10)</f>
        <v xml:space="preserve">Language Capabilities: Contract
IHCP: Contract/Good-faith effort to contract; 
</v>
      </c>
      <c r="EI37" s="254" t="str">
        <f>IF(ISNUMBER(FIND(analysismethod10,'III_Plan comp 438.68 {Plan 2}'!CB$15)),"",'III_Plan comp 438.68 {Plan 2}'!CB$15&amp;analysismethod10)</f>
        <v xml:space="preserve">Language Capabilities: Contract
IHCP: Contract/Good-faith effort to contract; 
</v>
      </c>
      <c r="EJ37" s="254" t="str">
        <f>IF(ISNUMBER(FIND(analysismethod10,'III_Plan comp 438.68 {Plan 2}'!CC$15)),"",'III_Plan comp 438.68 {Plan 2}'!CC$15&amp;analysismethod10)</f>
        <v xml:space="preserve">Language Capabilities: Contract
IHCP: Contract/Good-faith effort to contract; 
</v>
      </c>
      <c r="EK37" s="254" t="str">
        <f>IF(ISNUMBER(FIND(analysismethod10,'III_Plan comp 438.68 {Plan 2}'!CD$15)),"",'III_Plan comp 438.68 {Plan 2}'!CD$15&amp;analysismethod10)</f>
        <v xml:space="preserve">Language Capabilities: Contract
IHCP: Contract/Good-faith effort to contract; 
</v>
      </c>
      <c r="EL37" s="254" t="str">
        <f>IF(ISNUMBER(FIND(analysismethod10,'III_Plan comp 438.68 {Plan 2}'!CE$15)),"",'III_Plan comp 438.68 {Plan 2}'!CE$15&amp;analysismethod10)</f>
        <v xml:space="preserve">Language Capabilities: Contract
IHCP: Contract/Good-faith effort to contract; 
</v>
      </c>
      <c r="EM37" s="254" t="str">
        <f>IF(ISNUMBER(FIND(analysismethod10,'III_Plan comp 438.68 {Plan 2}'!CF$15)),"",'III_Plan comp 438.68 {Plan 2}'!CF$15&amp;analysismethod10)</f>
        <v xml:space="preserve">Language Capabilities: Contract
IHCP: Contract/Good-faith effort to contract; 
</v>
      </c>
      <c r="EN37" s="254" t="str">
        <f>IF(ISNUMBER(FIND(analysismethod10,'III_Plan comp 438.68 {Plan 2}'!CG$15)),"",'III_Plan comp 438.68 {Plan 2}'!CG$15&amp;analysismethod10)</f>
        <v xml:space="preserve">Language Capabilities: Contract
IHCP: Contract/Good-faith effort to contract; 
</v>
      </c>
      <c r="EO37" s="254" t="str">
        <f>IF(ISNUMBER(FIND(analysismethod10,'III_Plan comp 438.68 {Plan 2}'!CH$15)),"",'III_Plan comp 438.68 {Plan 2}'!CH$15&amp;analysismethod10)</f>
        <v xml:space="preserve">Language Capabilities: Contract
IHCP: Contract/Good-faith effort to contract; 
</v>
      </c>
      <c r="EP37" s="254" t="str">
        <f>IF(ISNUMBER(FIND(analysismethod10,'III_Plan comp 438.68 {Plan 2}'!CI$15)),"",'III_Plan comp 438.68 {Plan 2}'!CI$15&amp;analysismethod10)</f>
        <v xml:space="preserve">Language Capabilities: Contract
IHCP: Contract/Good-faith effort to contract; 
</v>
      </c>
      <c r="EQ37" s="254" t="str">
        <f>IF(ISNUMBER(FIND(analysismethod10,'III_Plan comp 438.68 {Plan 2}'!CJ$15)),"",'III_Plan comp 438.68 {Plan 2}'!CJ$15&amp;analysismethod10)</f>
        <v xml:space="preserve">Language Capabilities: Contract
IHCP: Contract/Good-faith effort to contract; 
</v>
      </c>
      <c r="ER37" s="254" t="str">
        <f>IF(ISNUMBER(FIND(analysismethod10,'III_Plan comp 438.68 {Plan 2}'!CK$15)),"",'III_Plan comp 438.68 {Plan 2}'!CK$15&amp;analysismethod10)</f>
        <v xml:space="preserve">Language Capabilities: Contract
IHCP: Contract/Good-faith effort to contract; 
</v>
      </c>
      <c r="ES37" s="254" t="str">
        <f>IF(ISNUMBER(FIND(analysismethod10,'III_Plan comp 438.68 {Plan 2}'!CL$15)),"",'III_Plan comp 438.68 {Plan 2}'!CL$15&amp;analysismethod10)</f>
        <v xml:space="preserve">Language Capabilities: Contract
IHCP: Contract/Good-faith effort to contract; 
</v>
      </c>
      <c r="ET37" s="254" t="str">
        <f>IF(ISNUMBER(FIND(analysismethod10,'III_Plan comp 438.68 {Plan 2}'!CM$15)),"",'III_Plan comp 438.68 {Plan 2}'!CM$15&amp;analysismethod10)</f>
        <v xml:space="preserve">Language Capabilities: Contract
IHCP: Contract/Good-faith effort to contract; 
</v>
      </c>
      <c r="EU37" s="254" t="str">
        <f>IF(ISNUMBER(FIND(analysismethod10,'III_Plan comp 438.68 {Plan 2}'!CN$15)),"",'III_Plan comp 438.68 {Plan 2}'!CN$15&amp;analysismethod10)</f>
        <v xml:space="preserve">Language Capabilities: Contract
IHCP: Contract/Good-faith effort to contract; 
</v>
      </c>
      <c r="EV37" s="254" t="str">
        <f>IF(ISNUMBER(FIND(analysismethod10,'III_Plan comp 438.68 {Plan 2}'!CO$15)),"",'III_Plan comp 438.68 {Plan 2}'!CO$15&amp;analysismethod10)</f>
        <v xml:space="preserve">Language Capabilities: Contract
IHCP: Contract/Good-faith effort to contract; 
</v>
      </c>
      <c r="EW37" s="254" t="str">
        <f>IF(ISNUMBER(FIND(analysismethod10,'III_Plan comp 438.68 {Plan 2}'!CP$15)),"",'III_Plan comp 438.68 {Plan 2}'!CP$15&amp;analysismethod10)</f>
        <v xml:space="preserve">Language Capabilities: Contract
IHCP: Contract/Good-faith effort to contract; 
</v>
      </c>
      <c r="EX37" s="254" t="str">
        <f>IF(ISNUMBER(FIND(analysismethod10,'III_Plan comp 438.68 {Plan 2}'!CQ$15)),"",'III_Plan comp 438.68 {Plan 2}'!CQ$15&amp;analysismethod10)</f>
        <v xml:space="preserve">Language Capabilities: Contract
IHCP: Contract/Good-faith effort to contract; 
</v>
      </c>
      <c r="EY37" s="254" t="str">
        <f>IF(ISNUMBER(FIND(analysismethod10,'III_Plan comp 438.68 {Plan 2}'!CR$15)),"",'III_Plan comp 438.68 {Plan 2}'!CR$15&amp;analysismethod10)</f>
        <v xml:space="preserve">Language Capabilities: Contract
IHCP: Contract/Good-faith effort to contract; 
</v>
      </c>
      <c r="EZ37" s="254" t="str">
        <f>IF(ISNUMBER(FIND(analysismethod10,'III_Plan comp 438.68 {Plan 2}'!CS$15)),"",'III_Plan comp 438.68 {Plan 2}'!CS$15&amp;analysismethod10)</f>
        <v xml:space="preserve">Language Capabilities: Contract
IHCP: Contract/Good-faith effort to contract; 
</v>
      </c>
      <c r="FA37" s="254" t="str">
        <f>IF(ISNUMBER(FIND(analysismethod10,'III_Plan comp 438.68 {Plan 2}'!CT$15)),"",'III_Plan comp 438.68 {Plan 2}'!CT$15&amp;analysismethod10)</f>
        <v xml:space="preserve">Language Capabilities: Contract
IHCP: Contract/Good-faith effort to contract; 
</v>
      </c>
      <c r="FB37" s="254" t="str">
        <f>IF(ISNUMBER(FIND(analysismethod10,'III_Plan comp 438.68 {Plan 2}'!CU$15)),"",'III_Plan comp 438.68 {Plan 2}'!CU$15&amp;analysismethod10)</f>
        <v xml:space="preserve">Language Capabilities: Contract
IHCP: Contract/Good-faith effort to contract; 
</v>
      </c>
      <c r="FC37" s="254" t="str">
        <f>IF(ISNUMBER(FIND(analysismethod10,'III_Plan comp 438.68 {Plan 2}'!CV$15)),"",'III_Plan comp 438.68 {Plan 2}'!CV$15&amp;analysismethod10)</f>
        <v xml:space="preserve">Language Capabilities: Contract
IHCP: Contract/Good-faith effort to contract; 
</v>
      </c>
      <c r="FD37" s="254" t="str">
        <f>IF(ISNUMBER(FIND(analysismethod10,'III_Plan comp 438.68 {Plan 2}'!CW$15)),"",'III_Plan comp 438.68 {Plan 2}'!CW$15&amp;analysismethod10)</f>
        <v xml:space="preserve">Language Capabilities: Contract
IHCP: Contract/Good-faith effort to contract; 
</v>
      </c>
      <c r="FE37" s="254" t="str">
        <f>IF(ISNUMBER(FIND(analysismethod10,'III_Plan comp 438.68 {Plan 2}'!CX$15)),"",'III_Plan comp 438.68 {Plan 2}'!CX$15&amp;analysismethod10)</f>
        <v xml:space="preserve">Language Capabilities: Contract
IHCP: Contract/Good-faith effort to contract; 
</v>
      </c>
      <c r="FF37" s="254" t="str">
        <f>IF(ISNUMBER(FIND(analysismethod10,'III_Plan comp 438.68 {Plan 2}'!CY$15)),"",'III_Plan comp 438.68 {Plan 2}'!CY$15&amp;analysismethod10)</f>
        <v xml:space="preserve">Language Capabilities: Contract
IHCP: Contract/Good-faith effort to contract; 
</v>
      </c>
      <c r="FG37" s="254" t="str">
        <f>IF(ISNUMBER(FIND(analysismethod10,'III_Plan comp 438.68 {Plan 2}'!CZ$15)),"",'III_Plan comp 438.68 {Plan 2}'!CZ$15&amp;analysismethod10)</f>
        <v xml:space="preserve">Language Capabilities: Contract
IHCP: Contract/Good-faith effort to contract; 
</v>
      </c>
    </row>
    <row r="38" spans="2:163" ht="15" thickTop="1">
      <c r="B38" s="12" t="s">
        <v>764</v>
      </c>
      <c r="C38" s="12"/>
      <c r="D38" s="12"/>
      <c r="E38" s="12"/>
      <c r="F38" s="12"/>
      <c r="G38" s="12"/>
      <c r="J38" s="12"/>
      <c r="K38" s="12"/>
      <c r="L38" s="12"/>
      <c r="M38" s="12"/>
      <c r="N38" s="12"/>
      <c r="O38" s="12"/>
      <c r="P38" s="12"/>
      <c r="Q38" s="12"/>
      <c r="R38" s="12"/>
      <c r="S38" s="12"/>
      <c r="T38" s="12"/>
      <c r="BK38" s="12"/>
      <c r="BL38" s="12"/>
    </row>
    <row r="39" spans="2:163" ht="15" thickBot="1">
      <c r="B39" s="12" t="s">
        <v>765</v>
      </c>
      <c r="C39" s="12"/>
      <c r="D39" s="12"/>
      <c r="E39" s="12"/>
      <c r="F39" s="12"/>
      <c r="G39" s="12"/>
      <c r="J39" s="12"/>
      <c r="K39" s="12"/>
      <c r="L39" s="12"/>
      <c r="M39" s="12"/>
      <c r="N39" s="12"/>
      <c r="O39" s="12"/>
      <c r="P39" s="12"/>
      <c r="Q39" s="12"/>
      <c r="R39" s="12"/>
      <c r="S39" s="12"/>
      <c r="T39" s="12"/>
      <c r="BK39" s="12"/>
      <c r="BL39" s="12"/>
    </row>
    <row r="40" spans="2:163" ht="15.75" thickTop="1">
      <c r="B40" s="12" t="s">
        <v>766</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Network Adequacy Certification Tool (NACT);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Network Adequacy Certification Tool (NACT); 
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Timely Access Data Tool (TADT); 
Geomapping; 
</v>
      </c>
      <c r="BT40" s="248" t="str">
        <f>IF(ISNUMBER(FIND(analysismethod1,'III_Plan comp 438.68 {Plan 3}'!M$15)),"",'III_Plan comp 438.68 {Plan 3}'!M$15&amp;analysismethod1)</f>
        <v xml:space="preserve">Timely Access Data Tool (TADT); 
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767</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c>
      <c r="BL41" s="251" t="str">
        <f>IF(ISNUMBER(FIND(analysismethod2,'III_Plan comp 438.68 {Plan 3}'!E$15)),"",'III_Plan comp 438.68 {Plan 3}'!E$15&amp;analysismethod2)</f>
        <v/>
      </c>
      <c r="BM41" s="251" t="str">
        <f>IF(ISNUMBER(FIND(analysismethod2,'III_Plan comp 438.68 {Plan 3}'!F$15)),"",'III_Plan comp 438.68 {Plan 3}'!F$15&amp;analysismethod2)</f>
        <v/>
      </c>
      <c r="BN41" s="251" t="str">
        <f>IF(ISNUMBER(FIND(analysismethod2,'III_Plan comp 438.68 {Plan 3}'!G$15)),"",'III_Plan comp 438.68 {Plan 3}'!G$15&amp;analysismethod2)</f>
        <v/>
      </c>
      <c r="BO41" s="251" t="str">
        <f>IF(ISNUMBER(FIND(analysismethod2,'III_Plan comp 438.68 {Plan 3}'!H$15)),"",'III_Plan comp 438.68 {Plan 3}'!H$15&amp;analysismethod2)</f>
        <v/>
      </c>
      <c r="BP41" s="251" t="str">
        <f>IF(ISNUMBER(FIND(analysismethod2,'III_Plan comp 438.68 {Plan 3}'!I$15)),"",'III_Plan comp 438.68 {Plan 3}'!I$15&amp;analysismethod2)</f>
        <v/>
      </c>
      <c r="BQ41" s="251" t="str">
        <f>IF(ISNUMBER(FIND(analysismethod2,'III_Plan comp 438.68 {Plan 3}'!J$15)),"",'III_Plan comp 438.68 {Plan 3}'!J$15&amp;analysismethod2)</f>
        <v/>
      </c>
      <c r="BR41" s="251" t="str">
        <f>IF(ISNUMBER(FIND(analysismethod2,'III_Plan comp 438.68 {Plan 3}'!K$15)),"",'III_Plan comp 438.68 {Plan 3}'!K$15&amp;analysismethod2)</f>
        <v/>
      </c>
      <c r="BS41" s="251" t="str">
        <f>IF(ISNUMBER(FIND(analysismethod2,'III_Plan comp 438.68 {Plan 3}'!L$15)),"",'III_Plan comp 438.68 {Plan 3}'!L$15&amp;analysismethod2)</f>
        <v/>
      </c>
      <c r="BT41" s="251" t="str">
        <f>IF(ISNUMBER(FIND(analysismethod2,'III_Plan comp 438.68 {Plan 3}'!M$15)),"",'III_Plan comp 438.68 {Plan 3}'!M$15&amp;analysismethod2)</f>
        <v/>
      </c>
      <c r="BU41" s="251" t="str">
        <f>IF(ISNUMBER(FIND(analysismethod2,'III_Plan comp 438.68 {Plan 3}'!N$15)),"",'III_Plan comp 438.68 {Plan 3}'!N$15&amp;analysismethod2)</f>
        <v/>
      </c>
      <c r="BV41" s="251" t="str">
        <f>IF(ISNUMBER(FIND(analysismethod2,'III_Plan comp 438.68 {Plan 3}'!O$15)),"",'III_Plan comp 438.68 {Plan 3}'!O$15&amp;analysismethod2)</f>
        <v/>
      </c>
      <c r="BW41" s="251" t="str">
        <f>IF(ISNUMBER(FIND(analysismethod2,'III_Plan comp 438.68 {Plan 3}'!P$15)),"",'III_Plan comp 438.68 {Plan 3}'!P$15&amp;analysismethod2)</f>
        <v/>
      </c>
      <c r="BX41" s="251" t="str">
        <f>IF(ISNUMBER(FIND(analysismethod2,'III_Plan comp 438.68 {Plan 3}'!Q$15)),"",'III_Plan comp 438.68 {Plan 3}'!Q$15&amp;analysismethod2)</f>
        <v/>
      </c>
      <c r="BY41" s="251" t="str">
        <f>IF(ISNUMBER(FIND(analysismethod2,'III_Plan comp 438.68 {Plan 3}'!R$15)),"",'III_Plan comp 438.68 {Plan 3}'!R$15&amp;analysismethod2)</f>
        <v/>
      </c>
      <c r="BZ41" s="251" t="str">
        <f>IF(ISNUMBER(FIND(analysismethod2,'III_Plan comp 438.68 {Plan 3}'!S$15)),"",'III_Plan comp 438.68 {Plan 3}'!S$15&amp;analysismethod2)</f>
        <v/>
      </c>
      <c r="CA41" s="251" t="str">
        <f>IF(ISNUMBER(FIND(analysismethod2,'III_Plan comp 438.68 {Plan 3}'!T$15)),"",'III_Plan comp 438.68 {Plan 3}'!T$15&amp;analysismethod2)</f>
        <v/>
      </c>
      <c r="CB41" s="251" t="str">
        <f>IF(ISNUMBER(FIND(analysismethod2,'III_Plan comp 438.68 {Plan 3}'!U$15)),"",'III_Plan comp 438.68 {Plan 3}'!U$15&amp;analysismethod2)</f>
        <v/>
      </c>
      <c r="CC41" s="251" t="str">
        <f>IF(ISNUMBER(FIND(analysismethod2,'III_Plan comp 438.68 {Plan 3}'!V$15)),"",'III_Plan comp 438.68 {Plan 3}'!V$15&amp;analysismethod2)</f>
        <v/>
      </c>
      <c r="CD41" s="251" t="str">
        <f>IF(ISNUMBER(FIND(analysismethod2,'III_Plan comp 438.68 {Plan 3}'!W$15)),"",'III_Plan comp 438.68 {Plan 3}'!W$15&amp;analysismethod2)</f>
        <v/>
      </c>
      <c r="CE41" s="251" t="str">
        <f>IF(ISNUMBER(FIND(analysismethod2,'III_Plan comp 438.68 {Plan 3}'!X$15)),"",'III_Plan comp 438.68 {Plan 3}'!X$15&amp;analysismethod2)</f>
        <v/>
      </c>
      <c r="CF41" s="251" t="str">
        <f>IF(ISNUMBER(FIND(analysismethod2,'III_Plan comp 438.68 {Plan 3}'!Y$15)),"",'III_Plan comp 438.68 {Plan 3}'!Y$15&amp;analysismethod2)</f>
        <v/>
      </c>
      <c r="CG41" s="251" t="str">
        <f>IF(ISNUMBER(FIND(analysismethod2,'III_Plan comp 438.68 {Plan 3}'!Z$15)),"",'III_Plan comp 438.68 {Plan 3}'!Z$15&amp;analysismethod2)</f>
        <v/>
      </c>
      <c r="CH41" s="251" t="str">
        <f>IF(ISNUMBER(FIND(analysismethod2,'III_Plan comp 438.68 {Plan 3}'!AA$15)),"",'III_Plan comp 438.68 {Plan 3}'!AA$15&amp;analysismethod2)</f>
        <v/>
      </c>
      <c r="CI41" s="251" t="str">
        <f>IF(ISNUMBER(FIND(analysismethod2,'III_Plan comp 438.68 {Plan 3}'!AB$15)),"",'III_Plan comp 438.68 {Plan 3}'!AB$15&amp;analysismethod2)</f>
        <v/>
      </c>
      <c r="CJ41" s="251" t="str">
        <f>IF(ISNUMBER(FIND(analysismethod2,'III_Plan comp 438.68 {Plan 3}'!AC$15)),"",'III_Plan comp 438.68 {Plan 3}'!AC$15&amp;analysismethod2)</f>
        <v/>
      </c>
      <c r="CK41" s="251" t="str">
        <f>IF(ISNUMBER(FIND(analysismethod2,'III_Plan comp 438.68 {Plan 3}'!AD$15)),"",'III_Plan comp 438.68 {Plan 3}'!AD$15&amp;analysismethod2)</f>
        <v/>
      </c>
      <c r="CL41" s="251" t="str">
        <f>IF(ISNUMBER(FIND(analysismethod2,'III_Plan comp 438.68 {Plan 3}'!AE$15)),"",'III_Plan comp 438.68 {Plan 3}'!AE$15&amp;analysismethod2)</f>
        <v/>
      </c>
      <c r="CM41" s="251" t="str">
        <f>IF(ISNUMBER(FIND(analysismethod2,'III_Plan comp 438.68 {Plan 3}'!AF$15)),"",'III_Plan comp 438.68 {Plan 3}'!AF$15&amp;analysismethod2)</f>
        <v/>
      </c>
      <c r="CN41" s="251" t="str">
        <f>IF(ISNUMBER(FIND(analysismethod2,'III_Plan comp 438.68 {Plan 3}'!AG$15)),"",'III_Plan comp 438.68 {Plan 3}'!AG$15&amp;analysismethod2)</f>
        <v/>
      </c>
      <c r="CO41" s="251" t="str">
        <f>IF(ISNUMBER(FIND(analysismethod2,'III_Plan comp 438.68 {Plan 3}'!AH$15)),"",'III_Plan comp 438.68 {Plan 3}'!AH$15&amp;analysismethod2)</f>
        <v/>
      </c>
      <c r="CP41" s="251" t="str">
        <f>IF(ISNUMBER(FIND(analysismethod2,'III_Plan comp 438.68 {Plan 3}'!AI$15)),"",'III_Plan comp 438.68 {Plan 3}'!AI$15&amp;analysismethod2)</f>
        <v/>
      </c>
      <c r="CQ41" s="251" t="str">
        <f>IF(ISNUMBER(FIND(analysismethod2,'III_Plan comp 438.68 {Plan 3}'!AJ$15)),"",'III_Plan comp 438.68 {Plan 3}'!AJ$15&amp;analysismethod2)</f>
        <v/>
      </c>
      <c r="CR41" s="251" t="str">
        <f>IF(ISNUMBER(FIND(analysismethod2,'III_Plan comp 438.68 {Plan 3}'!AK$15)),"",'III_Plan comp 438.68 {Plan 3}'!AK$15&amp;analysismethod2)</f>
        <v/>
      </c>
      <c r="CS41" s="251" t="str">
        <f>IF(ISNUMBER(FIND(analysismethod2,'III_Plan comp 438.68 {Plan 3}'!AL$15)),"",'III_Plan comp 438.68 {Plan 3}'!AL$15&amp;analysismethod2)</f>
        <v/>
      </c>
      <c r="CT41" s="251" t="str">
        <f>IF(ISNUMBER(FIND(analysismethod2,'III_Plan comp 438.68 {Plan 3}'!AM$15)),"",'III_Plan comp 438.68 {Plan 3}'!AM$15&amp;analysismethod2)</f>
        <v/>
      </c>
      <c r="CU41" s="251" t="str">
        <f>IF(ISNUMBER(FIND(analysismethod2,'III_Plan comp 438.68 {Plan 3}'!AN$15)),"",'III_Plan comp 438.68 {Plan 3}'!AN$15&amp;analysismethod2)</f>
        <v/>
      </c>
      <c r="CV41" s="251" t="str">
        <f>IF(ISNUMBER(FIND(analysismethod2,'III_Plan comp 438.68 {Plan 3}'!AO$15)),"",'III_Plan comp 438.68 {Plan 3}'!AO$15&amp;analysismethod2)</f>
        <v/>
      </c>
      <c r="CW41" s="251" t="str">
        <f>IF(ISNUMBER(FIND(analysismethod2,'III_Plan comp 438.68 {Plan 3}'!AP$15)),"",'III_Plan comp 438.68 {Plan 3}'!AP$15&amp;analysismethod2)</f>
        <v/>
      </c>
      <c r="CX41" s="251" t="str">
        <f>IF(ISNUMBER(FIND(analysismethod2,'III_Plan comp 438.68 {Plan 3}'!AQ$15)),"",'III_Plan comp 438.68 {Plan 3}'!AQ$15&amp;analysismethod2)</f>
        <v/>
      </c>
      <c r="CY41" s="251" t="str">
        <f>IF(ISNUMBER(FIND(analysismethod2,'III_Plan comp 438.68 {Plan 3}'!AR$15)),"",'III_Plan comp 438.68 {Plan 3}'!AR$15&amp;analysismethod2)</f>
        <v/>
      </c>
      <c r="CZ41" s="251" t="str">
        <f>IF(ISNUMBER(FIND(analysismethod2,'III_Plan comp 438.68 {Plan 3}'!AS$15)),"",'III_Plan comp 438.68 {Plan 3}'!AS$15&amp;analysismethod2)</f>
        <v/>
      </c>
      <c r="DA41" s="251" t="str">
        <f>IF(ISNUMBER(FIND(analysismethod2,'III_Plan comp 438.68 {Plan 3}'!AT$15)),"",'III_Plan comp 438.68 {Plan 3}'!AT$15&amp;analysismethod2)</f>
        <v/>
      </c>
      <c r="DB41" s="251" t="str">
        <f>IF(ISNUMBER(FIND(analysismethod2,'III_Plan comp 438.68 {Plan 3}'!AU$15)),"",'III_Plan comp 438.68 {Plan 3}'!AU$15&amp;analysismethod2)</f>
        <v/>
      </c>
      <c r="DC41" s="251" t="str">
        <f>IF(ISNUMBER(FIND(analysismethod2,'III_Plan comp 438.68 {Plan 3}'!AV$15)),"",'III_Plan comp 438.68 {Plan 3}'!AV$15&amp;analysismethod2)</f>
        <v/>
      </c>
      <c r="DD41" s="251" t="str">
        <f>IF(ISNUMBER(FIND(analysismethod2,'III_Plan comp 438.68 {Plan 3}'!AW$15)),"",'III_Plan comp 438.68 {Plan 3}'!AW$15&amp;analysismethod2)</f>
        <v/>
      </c>
      <c r="DE41" s="251" t="str">
        <f>IF(ISNUMBER(FIND(analysismethod2,'III_Plan comp 438.68 {Plan 3}'!AX$15)),"",'III_Plan comp 438.68 {Plan 3}'!AX$15&amp;analysismethod2)</f>
        <v/>
      </c>
      <c r="DF41" s="251" t="str">
        <f>IF(ISNUMBER(FIND(analysismethod2,'III_Plan comp 438.68 {Plan 3}'!AY$15)),"",'III_Plan comp 438.68 {Plan 3}'!AY$15&amp;analysismethod2)</f>
        <v/>
      </c>
      <c r="DG41" s="251" t="str">
        <f>IF(ISNUMBER(FIND(analysismethod2,'III_Plan comp 438.68 {Plan 3}'!AZ$15)),"",'III_Plan comp 438.68 {Plan 3}'!AZ$15&amp;analysismethod2)</f>
        <v/>
      </c>
      <c r="DH41" s="251" t="str">
        <f>IF(ISNUMBER(FIND(analysismethod2,'III_Plan comp 438.68 {Plan 3}'!BA$15)),"",'III_Plan comp 438.68 {Plan 3}'!BA$15&amp;analysismethod2)</f>
        <v/>
      </c>
      <c r="DI41" s="251" t="str">
        <f>IF(ISNUMBER(FIND(analysismethod2,'III_Plan comp 438.68 {Plan 3}'!BB$15)),"",'III_Plan comp 438.68 {Plan 3}'!BB$15&amp;analysismethod2)</f>
        <v/>
      </c>
      <c r="DJ41" s="251" t="str">
        <f>IF(ISNUMBER(FIND(analysismethod2,'III_Plan comp 438.68 {Plan 3}'!BC$15)),"",'III_Plan comp 438.68 {Plan 3}'!BC$15&amp;analysismethod2)</f>
        <v/>
      </c>
      <c r="DK41" s="251" t="str">
        <f>IF(ISNUMBER(FIND(analysismethod2,'III_Plan comp 438.68 {Plan 3}'!BD$15)),"",'III_Plan comp 438.68 {Plan 3}'!BD$15&amp;analysismethod2)</f>
        <v/>
      </c>
      <c r="DL41" s="251" t="str">
        <f>IF(ISNUMBER(FIND(analysismethod2,'III_Plan comp 438.68 {Plan 3}'!BE$15)),"",'III_Plan comp 438.68 {Plan 3}'!BE$15&amp;analysismethod2)</f>
        <v/>
      </c>
      <c r="DM41" s="251" t="str">
        <f>IF(ISNUMBER(FIND(analysismethod2,'III_Plan comp 438.68 {Plan 3}'!BF$15)),"",'III_Plan comp 438.68 {Plan 3}'!BF$15&amp;analysismethod2)</f>
        <v/>
      </c>
      <c r="DN41" s="251" t="str">
        <f>IF(ISNUMBER(FIND(analysismethod2,'III_Plan comp 438.68 {Plan 3}'!BG$15)),"",'III_Plan comp 438.68 {Plan 3}'!BG$15&amp;analysismethod2)</f>
        <v/>
      </c>
      <c r="DO41" s="251" t="str">
        <f>IF(ISNUMBER(FIND(analysismethod2,'III_Plan comp 438.68 {Plan 3}'!BH$15)),"",'III_Plan comp 438.68 {Plan 3}'!BH$15&amp;analysismethod2)</f>
        <v/>
      </c>
      <c r="DP41" s="251" t="str">
        <f>IF(ISNUMBER(FIND(analysismethod2,'III_Plan comp 438.68 {Plan 3}'!BI$15)),"",'III_Plan comp 438.68 {Plan 3}'!BI$15&amp;analysismethod2)</f>
        <v/>
      </c>
      <c r="DQ41" s="251" t="str">
        <f>IF(ISNUMBER(FIND(analysismethod2,'III_Plan comp 438.68 {Plan 3}'!BJ$15)),"",'III_Plan comp 438.68 {Plan 3}'!BJ$15&amp;analysismethod2)</f>
        <v/>
      </c>
      <c r="DR41" s="251" t="str">
        <f>IF(ISNUMBER(FIND(analysismethod2,'III_Plan comp 438.68 {Plan 3}'!BK$15)),"",'III_Plan comp 438.68 {Plan 3}'!BK$15&amp;analysismethod2)</f>
        <v/>
      </c>
      <c r="DS41" s="251" t="str">
        <f>IF(ISNUMBER(FIND(analysismethod2,'III_Plan comp 438.68 {Plan 3}'!BL$15)),"",'III_Plan comp 438.68 {Plan 3}'!BL$15&amp;analysismethod2)</f>
        <v/>
      </c>
      <c r="DT41" s="251" t="str">
        <f>IF(ISNUMBER(FIND(analysismethod2,'III_Plan comp 438.68 {Plan 3}'!BM$15)),"",'III_Plan comp 438.68 {Plan 3}'!BM$15&amp;analysismethod2)</f>
        <v/>
      </c>
      <c r="DU41" s="251" t="str">
        <f>IF(ISNUMBER(FIND(analysismethod2,'III_Plan comp 438.68 {Plan 3}'!BN$15)),"",'III_Plan comp 438.68 {Plan 3}'!BN$15&amp;analysismethod2)</f>
        <v/>
      </c>
      <c r="DV41" s="251" t="str">
        <f>IF(ISNUMBER(FIND(analysismethod2,'III_Plan comp 438.68 {Plan 3}'!BO$15)),"",'III_Plan comp 438.68 {Plan 3}'!BO$15&amp;analysismethod2)</f>
        <v/>
      </c>
      <c r="DW41" s="251" t="str">
        <f>IF(ISNUMBER(FIND(analysismethod2,'III_Plan comp 438.68 {Plan 3}'!BP$15)),"",'III_Plan comp 438.68 {Plan 3}'!BP$15&amp;analysismethod2)</f>
        <v/>
      </c>
      <c r="DX41" s="251" t="str">
        <f>IF(ISNUMBER(FIND(analysismethod2,'III_Plan comp 438.68 {Plan 3}'!BQ$15)),"",'III_Plan comp 438.68 {Plan 3}'!BQ$15&amp;analysismethod2)</f>
        <v/>
      </c>
      <c r="DY41" s="251" t="str">
        <f>IF(ISNUMBER(FIND(analysismethod2,'III_Plan comp 438.68 {Plan 3}'!BR$15)),"",'III_Plan comp 438.68 {Plan 3}'!BR$15&amp;analysismethod2)</f>
        <v/>
      </c>
      <c r="DZ41" s="251" t="str">
        <f>IF(ISNUMBER(FIND(analysismethod2,'III_Plan comp 438.68 {Plan 3}'!BS$15)),"",'III_Plan comp 438.68 {Plan 3}'!BS$15&amp;analysismethod2)</f>
        <v/>
      </c>
      <c r="EA41" s="251" t="str">
        <f>IF(ISNUMBER(FIND(analysismethod2,'III_Plan comp 438.68 {Plan 3}'!BT$15)),"",'III_Plan comp 438.68 {Plan 3}'!BT$15&amp;analysismethod2)</f>
        <v/>
      </c>
      <c r="EB41" s="251" t="str">
        <f>IF(ISNUMBER(FIND(analysismethod2,'III_Plan comp 438.68 {Plan 3}'!BU$15)),"",'III_Plan comp 438.68 {Plan 3}'!BU$15&amp;analysismethod2)</f>
        <v/>
      </c>
      <c r="EC41" s="251" t="str">
        <f>IF(ISNUMBER(FIND(analysismethod2,'III_Plan comp 438.68 {Plan 3}'!BV$15)),"",'III_Plan comp 438.68 {Plan 3}'!BV$15&amp;analysismethod2)</f>
        <v/>
      </c>
      <c r="ED41" s="251" t="str">
        <f>IF(ISNUMBER(FIND(analysismethod2,'III_Plan comp 438.68 {Plan 3}'!BW$15)),"",'III_Plan comp 438.68 {Plan 3}'!BW$15&amp;analysismethod2)</f>
        <v/>
      </c>
      <c r="EE41" s="251" t="str">
        <f>IF(ISNUMBER(FIND(analysismethod2,'III_Plan comp 438.68 {Plan 3}'!BX$15)),"",'III_Plan comp 438.68 {Plan 3}'!BX$15&amp;analysismethod2)</f>
        <v/>
      </c>
      <c r="EF41" s="251" t="str">
        <f>IF(ISNUMBER(FIND(analysismethod2,'III_Plan comp 438.68 {Plan 3}'!BY$15)),"",'III_Plan comp 438.68 {Plan 3}'!BY$15&amp;analysismethod2)</f>
        <v/>
      </c>
      <c r="EG41" s="251" t="str">
        <f>IF(ISNUMBER(FIND(analysismethod2,'III_Plan comp 438.68 {Plan 3}'!BZ$15)),"",'III_Plan comp 438.68 {Plan 3}'!BZ$15&amp;analysismethod2)</f>
        <v/>
      </c>
      <c r="EH41" s="251" t="str">
        <f>IF(ISNUMBER(FIND(analysismethod2,'III_Plan comp 438.68 {Plan 3}'!CA$15)),"",'III_Plan comp 438.68 {Plan 3}'!CA$15&amp;analysismethod2)</f>
        <v/>
      </c>
      <c r="EI41" s="251" t="str">
        <f>IF(ISNUMBER(FIND(analysismethod2,'III_Plan comp 438.68 {Plan 3}'!CB$15)),"",'III_Plan comp 438.68 {Plan 3}'!CB$15&amp;analysismethod2)</f>
        <v/>
      </c>
      <c r="EJ41" s="251" t="str">
        <f>IF(ISNUMBER(FIND(analysismethod2,'III_Plan comp 438.68 {Plan 3}'!CC$15)),"",'III_Plan comp 438.68 {Plan 3}'!CC$15&amp;analysismethod2)</f>
        <v/>
      </c>
      <c r="EK41" s="251" t="str">
        <f>IF(ISNUMBER(FIND(analysismethod2,'III_Plan comp 438.68 {Plan 3}'!CD$15)),"",'III_Plan comp 438.68 {Plan 3}'!CD$15&amp;analysismethod2)</f>
        <v/>
      </c>
      <c r="EL41" s="251" t="str">
        <f>IF(ISNUMBER(FIND(analysismethod2,'III_Plan comp 438.68 {Plan 3}'!CE$15)),"",'III_Plan comp 438.68 {Plan 3}'!CE$15&amp;analysismethod2)</f>
        <v/>
      </c>
      <c r="EM41" s="251" t="str">
        <f>IF(ISNUMBER(FIND(analysismethod2,'III_Plan comp 438.68 {Plan 3}'!CF$15)),"",'III_Plan comp 438.68 {Plan 3}'!CF$15&amp;analysismethod2)</f>
        <v/>
      </c>
      <c r="EN41" s="251" t="str">
        <f>IF(ISNUMBER(FIND(analysismethod2,'III_Plan comp 438.68 {Plan 3}'!CG$15)),"",'III_Plan comp 438.68 {Plan 3}'!CG$15&amp;analysismethod2)</f>
        <v/>
      </c>
      <c r="EO41" s="251" t="str">
        <f>IF(ISNUMBER(FIND(analysismethod2,'III_Plan comp 438.68 {Plan 3}'!CH$15)),"",'III_Plan comp 438.68 {Plan 3}'!CH$15&amp;analysismethod2)</f>
        <v/>
      </c>
      <c r="EP41" s="251" t="str">
        <f>IF(ISNUMBER(FIND(analysismethod2,'III_Plan comp 438.68 {Plan 3}'!CI$15)),"",'III_Plan comp 438.68 {Plan 3}'!CI$15&amp;analysismethod2)</f>
        <v/>
      </c>
      <c r="EQ41" s="251" t="str">
        <f>IF(ISNUMBER(FIND(analysismethod2,'III_Plan comp 438.68 {Plan 3}'!CJ$15)),"",'III_Plan comp 438.68 {Plan 3}'!CJ$15&amp;analysismethod2)</f>
        <v/>
      </c>
      <c r="ER41" s="251" t="str">
        <f>IF(ISNUMBER(FIND(analysismethod2,'III_Plan comp 438.68 {Plan 3}'!CK$15)),"",'III_Plan comp 438.68 {Plan 3}'!CK$15&amp;analysismethod2)</f>
        <v/>
      </c>
      <c r="ES41" s="251" t="str">
        <f>IF(ISNUMBER(FIND(analysismethod2,'III_Plan comp 438.68 {Plan 3}'!CL$15)),"",'III_Plan comp 438.68 {Plan 3}'!CL$15&amp;analysismethod2)</f>
        <v/>
      </c>
      <c r="ET41" s="251" t="str">
        <f>IF(ISNUMBER(FIND(analysismethod2,'III_Plan comp 438.68 {Plan 3}'!CM$15)),"",'III_Plan comp 438.68 {Plan 3}'!CM$15&amp;analysismethod2)</f>
        <v/>
      </c>
      <c r="EU41" s="251" t="str">
        <f>IF(ISNUMBER(FIND(analysismethod2,'III_Plan comp 438.68 {Plan 3}'!CN$15)),"",'III_Plan comp 438.68 {Plan 3}'!CN$15&amp;analysismethod2)</f>
        <v/>
      </c>
      <c r="EV41" s="251" t="str">
        <f>IF(ISNUMBER(FIND(analysismethod2,'III_Plan comp 438.68 {Plan 3}'!CO$15)),"",'III_Plan comp 438.68 {Plan 3}'!CO$15&amp;analysismethod2)</f>
        <v/>
      </c>
      <c r="EW41" s="251" t="str">
        <f>IF(ISNUMBER(FIND(analysismethod2,'III_Plan comp 438.68 {Plan 3}'!CP$15)),"",'III_Plan comp 438.68 {Plan 3}'!CP$15&amp;analysismethod2)</f>
        <v/>
      </c>
      <c r="EX41" s="251" t="str">
        <f>IF(ISNUMBER(FIND(analysismethod2,'III_Plan comp 438.68 {Plan 3}'!CQ$15)),"",'III_Plan comp 438.68 {Plan 3}'!CQ$15&amp;analysismethod2)</f>
        <v/>
      </c>
      <c r="EY41" s="251" t="str">
        <f>IF(ISNUMBER(FIND(analysismethod2,'III_Plan comp 438.68 {Plan 3}'!CR$15)),"",'III_Plan comp 438.68 {Plan 3}'!CR$15&amp;analysismethod2)</f>
        <v/>
      </c>
      <c r="EZ41" s="251" t="str">
        <f>IF(ISNUMBER(FIND(analysismethod2,'III_Plan comp 438.68 {Plan 3}'!CS$15)),"",'III_Plan comp 438.68 {Plan 3}'!CS$15&amp;analysismethod2)</f>
        <v/>
      </c>
      <c r="FA41" s="251" t="str">
        <f>IF(ISNUMBER(FIND(analysismethod2,'III_Plan comp 438.68 {Plan 3}'!CT$15)),"",'III_Plan comp 438.68 {Plan 3}'!CT$15&amp;analysismethod2)</f>
        <v/>
      </c>
      <c r="FB41" s="251" t="str">
        <f>IF(ISNUMBER(FIND(analysismethod2,'III_Plan comp 438.68 {Plan 3}'!CU$15)),"",'III_Plan comp 438.68 {Plan 3}'!CU$15&amp;analysismethod2)</f>
        <v/>
      </c>
      <c r="FC41" s="251" t="str">
        <f>IF(ISNUMBER(FIND(analysismethod2,'III_Plan comp 438.68 {Plan 3}'!CV$15)),"",'III_Plan comp 438.68 {Plan 3}'!CV$15&amp;analysismethod2)</f>
        <v/>
      </c>
      <c r="FD41" s="251" t="str">
        <f>IF(ISNUMBER(FIND(analysismethod2,'III_Plan comp 438.68 {Plan 3}'!CW$15)),"",'III_Plan comp 438.68 {Plan 3}'!CW$15&amp;analysismethod2)</f>
        <v/>
      </c>
      <c r="FE41" s="251" t="str">
        <f>IF(ISNUMBER(FIND(analysismethod2,'III_Plan comp 438.68 {Plan 3}'!CX$15)),"",'III_Plan comp 438.68 {Plan 3}'!CX$15&amp;analysismethod2)</f>
        <v/>
      </c>
      <c r="FF41" s="251" t="str">
        <f>IF(ISNUMBER(FIND(analysismethod2,'III_Plan comp 438.68 {Plan 3}'!CY$15)),"",'III_Plan comp 438.68 {Plan 3}'!CY$15&amp;analysismethod2)</f>
        <v/>
      </c>
      <c r="FG41" s="251" t="str">
        <f>IF(ISNUMBER(FIND(analysismethod2,'III_Plan comp 438.68 {Plan 3}'!CZ$15)),"",'III_Plan comp 438.68 {Plan 3}'!CZ$15&amp;analysismethod2)</f>
        <v/>
      </c>
    </row>
    <row r="42" spans="2:163">
      <c r="B42" s="12" t="s">
        <v>768</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769</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770</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771</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c>
      <c r="BL45" s="251" t="str">
        <f>IF(ISNUMBER(FIND(analysismethod6,'III_Plan comp 438.68 {Plan 3}'!E$15)),"",'III_Plan comp 438.68 {Plan 3}'!E$15&amp;analysismethod6)</f>
        <v/>
      </c>
      <c r="BM45" s="251" t="str">
        <f>IF(ISNUMBER(FIND(analysismethod6,'III_Plan comp 438.68 {Plan 3}'!F$15)),"",'III_Plan comp 438.68 {Plan 3}'!F$15&amp;analysismethod6)</f>
        <v/>
      </c>
      <c r="BN45" s="251" t="str">
        <f>IF(ISNUMBER(FIND(analysismethod6,'III_Plan comp 438.68 {Plan 3}'!G$15)),"",'III_Plan comp 438.68 {Plan 3}'!G$15&amp;analysismethod6)</f>
        <v/>
      </c>
      <c r="BO45" s="251" t="str">
        <f>IF(ISNUMBER(FIND(analysismethod6,'III_Plan comp 438.68 {Plan 3}'!H$15)),"",'III_Plan comp 438.68 {Plan 3}'!H$15&amp;analysismethod6)</f>
        <v/>
      </c>
      <c r="BP45" s="251" t="str">
        <f>IF(ISNUMBER(FIND(analysismethod6,'III_Plan comp 438.68 {Plan 3}'!I$15)),"",'III_Plan comp 438.68 {Plan 3}'!I$15&amp;analysismethod6)</f>
        <v/>
      </c>
      <c r="BQ45" s="251" t="str">
        <f>IF(ISNUMBER(FIND(analysismethod6,'III_Plan comp 438.68 {Plan 3}'!J$15)),"",'III_Plan comp 438.68 {Plan 3}'!J$15&amp;analysismethod6)</f>
        <v/>
      </c>
      <c r="BR45" s="251" t="str">
        <f>IF(ISNUMBER(FIND(analysismethod6,'III_Plan comp 438.68 {Plan 3}'!K$15)),"",'III_Plan comp 438.68 {Plan 3}'!K$15&amp;analysismethod6)</f>
        <v/>
      </c>
      <c r="BS45" s="251" t="str">
        <f>IF(ISNUMBER(FIND(analysismethod6,'III_Plan comp 438.68 {Plan 3}'!L$15)),"",'III_Plan comp 438.68 {Plan 3}'!L$15&amp;analysismethod6)</f>
        <v/>
      </c>
      <c r="BT45" s="251" t="str">
        <f>IF(ISNUMBER(FIND(analysismethod6,'III_Plan comp 438.68 {Plan 3}'!M$15)),"",'III_Plan comp 438.68 {Plan 3}'!M$15&amp;analysismethod6)</f>
        <v/>
      </c>
      <c r="BU45" s="251" t="str">
        <f>IF(ISNUMBER(FIND(analysismethod6,'III_Plan comp 438.68 {Plan 3}'!N$15)),"",'III_Plan comp 438.68 {Plan 3}'!N$15&amp;analysismethod6)</f>
        <v/>
      </c>
      <c r="BV45" s="251" t="str">
        <f>IF(ISNUMBER(FIND(analysismethod6,'III_Plan comp 438.68 {Plan 3}'!O$15)),"",'III_Plan comp 438.68 {Plan 3}'!O$15&amp;analysismethod6)</f>
        <v/>
      </c>
      <c r="BW45" s="251" t="str">
        <f>IF(ISNUMBER(FIND(analysismethod6,'III_Plan comp 438.68 {Plan 3}'!P$15)),"",'III_Plan comp 438.68 {Plan 3}'!P$15&amp;analysismethod6)</f>
        <v/>
      </c>
      <c r="BX45" s="251" t="str">
        <f>IF(ISNUMBER(FIND(analysismethod6,'III_Plan comp 438.68 {Plan 3}'!Q$15)),"",'III_Plan comp 438.68 {Plan 3}'!Q$15&amp;analysismethod6)</f>
        <v/>
      </c>
      <c r="BY45" s="251" t="str">
        <f>IF(ISNUMBER(FIND(analysismethod6,'III_Plan comp 438.68 {Plan 3}'!R$15)),"",'III_Plan comp 438.68 {Plan 3}'!R$15&amp;analysismethod6)</f>
        <v/>
      </c>
      <c r="BZ45" s="251" t="str">
        <f>IF(ISNUMBER(FIND(analysismethod6,'III_Plan comp 438.68 {Plan 3}'!S$15)),"",'III_Plan comp 438.68 {Plan 3}'!S$15&amp;analysismethod6)</f>
        <v/>
      </c>
      <c r="CA45" s="251" t="str">
        <f>IF(ISNUMBER(FIND(analysismethod6,'III_Plan comp 438.68 {Plan 3}'!T$15)),"",'III_Plan comp 438.68 {Plan 3}'!T$15&amp;analysismethod6)</f>
        <v/>
      </c>
      <c r="CB45" s="251" t="str">
        <f>IF(ISNUMBER(FIND(analysismethod6,'III_Plan comp 438.68 {Plan 3}'!U$15)),"",'III_Plan comp 438.68 {Plan 3}'!U$15&amp;analysismethod6)</f>
        <v/>
      </c>
      <c r="CC45" s="251" t="str">
        <f>IF(ISNUMBER(FIND(analysismethod6,'III_Plan comp 438.68 {Plan 3}'!V$15)),"",'III_Plan comp 438.68 {Plan 3}'!V$15&amp;analysismethod6)</f>
        <v/>
      </c>
      <c r="CD45" s="251" t="str">
        <f>IF(ISNUMBER(FIND(analysismethod6,'III_Plan comp 438.68 {Plan 3}'!W$15)),"",'III_Plan comp 438.68 {Plan 3}'!W$15&amp;analysismethod6)</f>
        <v/>
      </c>
      <c r="CE45" s="251" t="str">
        <f>IF(ISNUMBER(FIND(analysismethod6,'III_Plan comp 438.68 {Plan 3}'!X$15)),"",'III_Plan comp 438.68 {Plan 3}'!X$15&amp;analysismethod6)</f>
        <v/>
      </c>
      <c r="CF45" s="251" t="str">
        <f>IF(ISNUMBER(FIND(analysismethod6,'III_Plan comp 438.68 {Plan 3}'!Y$15)),"",'III_Plan comp 438.68 {Plan 3}'!Y$15&amp;analysismethod6)</f>
        <v/>
      </c>
      <c r="CG45" s="251" t="str">
        <f>IF(ISNUMBER(FIND(analysismethod6,'III_Plan comp 438.68 {Plan 3}'!Z$15)),"",'III_Plan comp 438.68 {Plan 3}'!Z$15&amp;analysismethod6)</f>
        <v/>
      </c>
      <c r="CH45" s="251" t="str">
        <f>IF(ISNUMBER(FIND(analysismethod6,'III_Plan comp 438.68 {Plan 3}'!AA$15)),"",'III_Plan comp 438.68 {Plan 3}'!AA$15&amp;analysismethod6)</f>
        <v/>
      </c>
      <c r="CI45" s="251" t="str">
        <f>IF(ISNUMBER(FIND(analysismethod6,'III_Plan comp 438.68 {Plan 3}'!AB$15)),"",'III_Plan comp 438.68 {Plan 3}'!AB$15&amp;analysismethod6)</f>
        <v/>
      </c>
      <c r="CJ45" s="251" t="str">
        <f>IF(ISNUMBER(FIND(analysismethod6,'III_Plan comp 438.68 {Plan 3}'!AC$15)),"",'III_Plan comp 438.68 {Plan 3}'!AC$15&amp;analysismethod6)</f>
        <v/>
      </c>
      <c r="CK45" s="251" t="str">
        <f>IF(ISNUMBER(FIND(analysismethod6,'III_Plan comp 438.68 {Plan 3}'!AD$15)),"",'III_Plan comp 438.68 {Plan 3}'!AD$15&amp;analysismethod6)</f>
        <v/>
      </c>
      <c r="CL45" s="251" t="str">
        <f>IF(ISNUMBER(FIND(analysismethod6,'III_Plan comp 438.68 {Plan 3}'!AE$15)),"",'III_Plan comp 438.68 {Plan 3}'!AE$15&amp;analysismethod6)</f>
        <v/>
      </c>
      <c r="CM45" s="251" t="str">
        <f>IF(ISNUMBER(FIND(analysismethod6,'III_Plan comp 438.68 {Plan 3}'!AF$15)),"",'III_Plan comp 438.68 {Plan 3}'!AF$15&amp;analysismethod6)</f>
        <v/>
      </c>
      <c r="CN45" s="251" t="str">
        <f>IF(ISNUMBER(FIND(analysismethod6,'III_Plan comp 438.68 {Plan 3}'!AG$15)),"",'III_Plan comp 438.68 {Plan 3}'!AG$15&amp;analysismethod6)</f>
        <v/>
      </c>
      <c r="CO45" s="251" t="str">
        <f>IF(ISNUMBER(FIND(analysismethod6,'III_Plan comp 438.68 {Plan 3}'!AH$15)),"",'III_Plan comp 438.68 {Plan 3}'!AH$15&amp;analysismethod6)</f>
        <v/>
      </c>
      <c r="CP45" s="251" t="str">
        <f>IF(ISNUMBER(FIND(analysismethod6,'III_Plan comp 438.68 {Plan 3}'!AI$15)),"",'III_Plan comp 438.68 {Plan 3}'!AI$15&amp;analysismethod6)</f>
        <v/>
      </c>
      <c r="CQ45" s="251" t="str">
        <f>IF(ISNUMBER(FIND(analysismethod6,'III_Plan comp 438.68 {Plan 3}'!AJ$15)),"",'III_Plan comp 438.68 {Plan 3}'!AJ$15&amp;analysismethod6)</f>
        <v/>
      </c>
      <c r="CR45" s="251" t="str">
        <f>IF(ISNUMBER(FIND(analysismethod6,'III_Plan comp 438.68 {Plan 3}'!AK$15)),"",'III_Plan comp 438.68 {Plan 3}'!AK$15&amp;analysismethod6)</f>
        <v/>
      </c>
      <c r="CS45" s="251" t="str">
        <f>IF(ISNUMBER(FIND(analysismethod6,'III_Plan comp 438.68 {Plan 3}'!AL$15)),"",'III_Plan comp 438.68 {Plan 3}'!AL$15&amp;analysismethod6)</f>
        <v/>
      </c>
      <c r="CT45" s="251" t="str">
        <f>IF(ISNUMBER(FIND(analysismethod6,'III_Plan comp 438.68 {Plan 3}'!AM$15)),"",'III_Plan comp 438.68 {Plan 3}'!AM$15&amp;analysismethod6)</f>
        <v/>
      </c>
      <c r="CU45" s="251" t="str">
        <f>IF(ISNUMBER(FIND(analysismethod6,'III_Plan comp 438.68 {Plan 3}'!AN$15)),"",'III_Plan comp 438.68 {Plan 3}'!AN$15&amp;analysismethod6)</f>
        <v/>
      </c>
      <c r="CV45" s="251" t="str">
        <f>IF(ISNUMBER(FIND(analysismethod6,'III_Plan comp 438.68 {Plan 3}'!AO$15)),"",'III_Plan comp 438.68 {Plan 3}'!AO$15&amp;analysismethod6)</f>
        <v/>
      </c>
      <c r="CW45" s="251" t="str">
        <f>IF(ISNUMBER(FIND(analysismethod6,'III_Plan comp 438.68 {Plan 3}'!AP$15)),"",'III_Plan comp 438.68 {Plan 3}'!AP$15&amp;analysismethod6)</f>
        <v/>
      </c>
      <c r="CX45" s="251" t="str">
        <f>IF(ISNUMBER(FIND(analysismethod6,'III_Plan comp 438.68 {Plan 3}'!AQ$15)),"",'III_Plan comp 438.68 {Plan 3}'!AQ$15&amp;analysismethod6)</f>
        <v/>
      </c>
      <c r="CY45" s="251" t="str">
        <f>IF(ISNUMBER(FIND(analysismethod6,'III_Plan comp 438.68 {Plan 3}'!AR$15)),"",'III_Plan comp 438.68 {Plan 3}'!AR$15&amp;analysismethod6)</f>
        <v/>
      </c>
      <c r="CZ45" s="251" t="str">
        <f>IF(ISNUMBER(FIND(analysismethod6,'III_Plan comp 438.68 {Plan 3}'!AS$15)),"",'III_Plan comp 438.68 {Plan 3}'!AS$15&amp;analysismethod6)</f>
        <v/>
      </c>
      <c r="DA45" s="251" t="str">
        <f>IF(ISNUMBER(FIND(analysismethod6,'III_Plan comp 438.68 {Plan 3}'!AT$15)),"",'III_Plan comp 438.68 {Plan 3}'!AT$15&amp;analysismethod6)</f>
        <v/>
      </c>
      <c r="DB45" s="251" t="str">
        <f>IF(ISNUMBER(FIND(analysismethod6,'III_Plan comp 438.68 {Plan 3}'!AU$15)),"",'III_Plan comp 438.68 {Plan 3}'!AU$15&amp;analysismethod6)</f>
        <v/>
      </c>
      <c r="DC45" s="251" t="str">
        <f>IF(ISNUMBER(FIND(analysismethod6,'III_Plan comp 438.68 {Plan 3}'!AV$15)),"",'III_Plan comp 438.68 {Plan 3}'!AV$15&amp;analysismethod6)</f>
        <v/>
      </c>
      <c r="DD45" s="251" t="str">
        <f>IF(ISNUMBER(FIND(analysismethod6,'III_Plan comp 438.68 {Plan 3}'!AW$15)),"",'III_Plan comp 438.68 {Plan 3}'!AW$15&amp;analysismethod6)</f>
        <v/>
      </c>
      <c r="DE45" s="251" t="str">
        <f>IF(ISNUMBER(FIND(analysismethod6,'III_Plan comp 438.68 {Plan 3}'!AX$15)),"",'III_Plan comp 438.68 {Plan 3}'!AX$15&amp;analysismethod6)</f>
        <v/>
      </c>
      <c r="DF45" s="251" t="str">
        <f>IF(ISNUMBER(FIND(analysismethod6,'III_Plan comp 438.68 {Plan 3}'!AY$15)),"",'III_Plan comp 438.68 {Plan 3}'!AY$15&amp;analysismethod6)</f>
        <v/>
      </c>
      <c r="DG45" s="251" t="str">
        <f>IF(ISNUMBER(FIND(analysismethod6,'III_Plan comp 438.68 {Plan 3}'!AZ$15)),"",'III_Plan comp 438.68 {Plan 3}'!AZ$15&amp;analysismethod6)</f>
        <v/>
      </c>
      <c r="DH45" s="251" t="str">
        <f>IF(ISNUMBER(FIND(analysismethod6,'III_Plan comp 438.68 {Plan 3}'!BA$15)),"",'III_Plan comp 438.68 {Plan 3}'!BA$15&amp;analysismethod6)</f>
        <v/>
      </c>
      <c r="DI45" s="251" t="str">
        <f>IF(ISNUMBER(FIND(analysismethod6,'III_Plan comp 438.68 {Plan 3}'!BB$15)),"",'III_Plan comp 438.68 {Plan 3}'!BB$15&amp;analysismethod6)</f>
        <v/>
      </c>
      <c r="DJ45" s="251" t="str">
        <f>IF(ISNUMBER(FIND(analysismethod6,'III_Plan comp 438.68 {Plan 3}'!BC$15)),"",'III_Plan comp 438.68 {Plan 3}'!BC$15&amp;analysismethod6)</f>
        <v/>
      </c>
      <c r="DK45" s="251" t="str">
        <f>IF(ISNUMBER(FIND(analysismethod6,'III_Plan comp 438.68 {Plan 3}'!BD$15)),"",'III_Plan comp 438.68 {Plan 3}'!BD$15&amp;analysismethod6)</f>
        <v/>
      </c>
      <c r="DL45" s="251" t="str">
        <f>IF(ISNUMBER(FIND(analysismethod6,'III_Plan comp 438.68 {Plan 3}'!BE$15)),"",'III_Plan comp 438.68 {Plan 3}'!BE$15&amp;analysismethod6)</f>
        <v/>
      </c>
      <c r="DM45" s="251" t="str">
        <f>IF(ISNUMBER(FIND(analysismethod6,'III_Plan comp 438.68 {Plan 3}'!BF$15)),"",'III_Plan comp 438.68 {Plan 3}'!BF$15&amp;analysismethod6)</f>
        <v/>
      </c>
      <c r="DN45" s="251" t="str">
        <f>IF(ISNUMBER(FIND(analysismethod6,'III_Plan comp 438.68 {Plan 3}'!BG$15)),"",'III_Plan comp 438.68 {Plan 3}'!BG$15&amp;analysismethod6)</f>
        <v/>
      </c>
      <c r="DO45" s="251" t="str">
        <f>IF(ISNUMBER(FIND(analysismethod6,'III_Plan comp 438.68 {Plan 3}'!BH$15)),"",'III_Plan comp 438.68 {Plan 3}'!BH$15&amp;analysismethod6)</f>
        <v/>
      </c>
      <c r="DP45" s="251" t="str">
        <f>IF(ISNUMBER(FIND(analysismethod6,'III_Plan comp 438.68 {Plan 3}'!BI$15)),"",'III_Plan comp 438.68 {Plan 3}'!BI$15&amp;analysismethod6)</f>
        <v/>
      </c>
      <c r="DQ45" s="251" t="str">
        <f>IF(ISNUMBER(FIND(analysismethod6,'III_Plan comp 438.68 {Plan 3}'!BJ$15)),"",'III_Plan comp 438.68 {Plan 3}'!BJ$15&amp;analysismethod6)</f>
        <v/>
      </c>
      <c r="DR45" s="251" t="str">
        <f>IF(ISNUMBER(FIND(analysismethod6,'III_Plan comp 438.68 {Plan 3}'!BK$15)),"",'III_Plan comp 438.68 {Plan 3}'!BK$15&amp;analysismethod6)</f>
        <v/>
      </c>
      <c r="DS45" s="251" t="str">
        <f>IF(ISNUMBER(FIND(analysismethod6,'III_Plan comp 438.68 {Plan 3}'!BL$15)),"",'III_Plan comp 438.68 {Plan 3}'!BL$15&amp;analysismethod6)</f>
        <v/>
      </c>
      <c r="DT45" s="251" t="str">
        <f>IF(ISNUMBER(FIND(analysismethod6,'III_Plan comp 438.68 {Plan 3}'!BM$15)),"",'III_Plan comp 438.68 {Plan 3}'!BM$15&amp;analysismethod6)</f>
        <v/>
      </c>
      <c r="DU45" s="251" t="str">
        <f>IF(ISNUMBER(FIND(analysismethod6,'III_Plan comp 438.68 {Plan 3}'!BN$15)),"",'III_Plan comp 438.68 {Plan 3}'!BN$15&amp;analysismethod6)</f>
        <v/>
      </c>
      <c r="DV45" s="251" t="str">
        <f>IF(ISNUMBER(FIND(analysismethod6,'III_Plan comp 438.68 {Plan 3}'!BO$15)),"",'III_Plan comp 438.68 {Plan 3}'!BO$15&amp;analysismethod6)</f>
        <v/>
      </c>
      <c r="DW45" s="251" t="str">
        <f>IF(ISNUMBER(FIND(analysismethod6,'III_Plan comp 438.68 {Plan 3}'!BP$15)),"",'III_Plan comp 438.68 {Plan 3}'!BP$15&amp;analysismethod6)</f>
        <v/>
      </c>
      <c r="DX45" s="251" t="str">
        <f>IF(ISNUMBER(FIND(analysismethod6,'III_Plan comp 438.68 {Plan 3}'!BQ$15)),"",'III_Plan comp 438.68 {Plan 3}'!BQ$15&amp;analysismethod6)</f>
        <v/>
      </c>
      <c r="DY45" s="251" t="str">
        <f>IF(ISNUMBER(FIND(analysismethod6,'III_Plan comp 438.68 {Plan 3}'!BR$15)),"",'III_Plan comp 438.68 {Plan 3}'!BR$15&amp;analysismethod6)</f>
        <v/>
      </c>
      <c r="DZ45" s="251" t="str">
        <f>IF(ISNUMBER(FIND(analysismethod6,'III_Plan comp 438.68 {Plan 3}'!BS$15)),"",'III_Plan comp 438.68 {Plan 3}'!BS$15&amp;analysismethod6)</f>
        <v/>
      </c>
      <c r="EA45" s="251" t="str">
        <f>IF(ISNUMBER(FIND(analysismethod6,'III_Plan comp 438.68 {Plan 3}'!BT$15)),"",'III_Plan comp 438.68 {Plan 3}'!BT$15&amp;analysismethod6)</f>
        <v/>
      </c>
      <c r="EB45" s="251" t="str">
        <f>IF(ISNUMBER(FIND(analysismethod6,'III_Plan comp 438.68 {Plan 3}'!BU$15)),"",'III_Plan comp 438.68 {Plan 3}'!BU$15&amp;analysismethod6)</f>
        <v/>
      </c>
      <c r="EC45" s="251" t="str">
        <f>IF(ISNUMBER(FIND(analysismethod6,'III_Plan comp 438.68 {Plan 3}'!BV$15)),"",'III_Plan comp 438.68 {Plan 3}'!BV$15&amp;analysismethod6)</f>
        <v/>
      </c>
      <c r="ED45" s="251" t="str">
        <f>IF(ISNUMBER(FIND(analysismethod6,'III_Plan comp 438.68 {Plan 3}'!BW$15)),"",'III_Plan comp 438.68 {Plan 3}'!BW$15&amp;analysismethod6)</f>
        <v/>
      </c>
      <c r="EE45" s="251" t="str">
        <f>IF(ISNUMBER(FIND(analysismethod6,'III_Plan comp 438.68 {Plan 3}'!BX$15)),"",'III_Plan comp 438.68 {Plan 3}'!BX$15&amp;analysismethod6)</f>
        <v/>
      </c>
      <c r="EF45" s="251" t="str">
        <f>IF(ISNUMBER(FIND(analysismethod6,'III_Plan comp 438.68 {Plan 3}'!BY$15)),"",'III_Plan comp 438.68 {Plan 3}'!BY$15&amp;analysismethod6)</f>
        <v/>
      </c>
      <c r="EG45" s="251" t="str">
        <f>IF(ISNUMBER(FIND(analysismethod6,'III_Plan comp 438.68 {Plan 3}'!BZ$15)),"",'III_Plan comp 438.68 {Plan 3}'!BZ$15&amp;analysismethod6)</f>
        <v/>
      </c>
      <c r="EH45" s="251" t="str">
        <f>IF(ISNUMBER(FIND(analysismethod6,'III_Plan comp 438.68 {Plan 3}'!CA$15)),"",'III_Plan comp 438.68 {Plan 3}'!CA$15&amp;analysismethod6)</f>
        <v/>
      </c>
      <c r="EI45" s="251" t="str">
        <f>IF(ISNUMBER(FIND(analysismethod6,'III_Plan comp 438.68 {Plan 3}'!CB$15)),"",'III_Plan comp 438.68 {Plan 3}'!CB$15&amp;analysismethod6)</f>
        <v/>
      </c>
      <c r="EJ45" s="251" t="str">
        <f>IF(ISNUMBER(FIND(analysismethod6,'III_Plan comp 438.68 {Plan 3}'!CC$15)),"",'III_Plan comp 438.68 {Plan 3}'!CC$15&amp;analysismethod6)</f>
        <v/>
      </c>
      <c r="EK45" s="251" t="str">
        <f>IF(ISNUMBER(FIND(analysismethod6,'III_Plan comp 438.68 {Plan 3}'!CD$15)),"",'III_Plan comp 438.68 {Plan 3}'!CD$15&amp;analysismethod6)</f>
        <v/>
      </c>
      <c r="EL45" s="251" t="str">
        <f>IF(ISNUMBER(FIND(analysismethod6,'III_Plan comp 438.68 {Plan 3}'!CE$15)),"",'III_Plan comp 438.68 {Plan 3}'!CE$15&amp;analysismethod6)</f>
        <v/>
      </c>
      <c r="EM45" s="251" t="str">
        <f>IF(ISNUMBER(FIND(analysismethod6,'III_Plan comp 438.68 {Plan 3}'!CF$15)),"",'III_Plan comp 438.68 {Plan 3}'!CF$15&amp;analysismethod6)</f>
        <v/>
      </c>
      <c r="EN45" s="251" t="str">
        <f>IF(ISNUMBER(FIND(analysismethod6,'III_Plan comp 438.68 {Plan 3}'!CG$15)),"",'III_Plan comp 438.68 {Plan 3}'!CG$15&amp;analysismethod6)</f>
        <v/>
      </c>
      <c r="EO45" s="251" t="str">
        <f>IF(ISNUMBER(FIND(analysismethod6,'III_Plan comp 438.68 {Plan 3}'!CH$15)),"",'III_Plan comp 438.68 {Plan 3}'!CH$15&amp;analysismethod6)</f>
        <v/>
      </c>
      <c r="EP45" s="251" t="str">
        <f>IF(ISNUMBER(FIND(analysismethod6,'III_Plan comp 438.68 {Plan 3}'!CI$15)),"",'III_Plan comp 438.68 {Plan 3}'!CI$15&amp;analysismethod6)</f>
        <v/>
      </c>
      <c r="EQ45" s="251" t="str">
        <f>IF(ISNUMBER(FIND(analysismethod6,'III_Plan comp 438.68 {Plan 3}'!CJ$15)),"",'III_Plan comp 438.68 {Plan 3}'!CJ$15&amp;analysismethod6)</f>
        <v/>
      </c>
      <c r="ER45" s="251" t="str">
        <f>IF(ISNUMBER(FIND(analysismethod6,'III_Plan comp 438.68 {Plan 3}'!CK$15)),"",'III_Plan comp 438.68 {Plan 3}'!CK$15&amp;analysismethod6)</f>
        <v/>
      </c>
      <c r="ES45" s="251" t="str">
        <f>IF(ISNUMBER(FIND(analysismethod6,'III_Plan comp 438.68 {Plan 3}'!CL$15)),"",'III_Plan comp 438.68 {Plan 3}'!CL$15&amp;analysismethod6)</f>
        <v/>
      </c>
      <c r="ET45" s="251" t="str">
        <f>IF(ISNUMBER(FIND(analysismethod6,'III_Plan comp 438.68 {Plan 3}'!CM$15)),"",'III_Plan comp 438.68 {Plan 3}'!CM$15&amp;analysismethod6)</f>
        <v/>
      </c>
      <c r="EU45" s="251" t="str">
        <f>IF(ISNUMBER(FIND(analysismethod6,'III_Plan comp 438.68 {Plan 3}'!CN$15)),"",'III_Plan comp 438.68 {Plan 3}'!CN$15&amp;analysismethod6)</f>
        <v/>
      </c>
      <c r="EV45" s="251" t="str">
        <f>IF(ISNUMBER(FIND(analysismethod6,'III_Plan comp 438.68 {Plan 3}'!CO$15)),"",'III_Plan comp 438.68 {Plan 3}'!CO$15&amp;analysismethod6)</f>
        <v/>
      </c>
      <c r="EW45" s="251" t="str">
        <f>IF(ISNUMBER(FIND(analysismethod6,'III_Plan comp 438.68 {Plan 3}'!CP$15)),"",'III_Plan comp 438.68 {Plan 3}'!CP$15&amp;analysismethod6)</f>
        <v/>
      </c>
      <c r="EX45" s="251" t="str">
        <f>IF(ISNUMBER(FIND(analysismethod6,'III_Plan comp 438.68 {Plan 3}'!CQ$15)),"",'III_Plan comp 438.68 {Plan 3}'!CQ$15&amp;analysismethod6)</f>
        <v/>
      </c>
      <c r="EY45" s="251" t="str">
        <f>IF(ISNUMBER(FIND(analysismethod6,'III_Plan comp 438.68 {Plan 3}'!CR$15)),"",'III_Plan comp 438.68 {Plan 3}'!CR$15&amp;analysismethod6)</f>
        <v/>
      </c>
      <c r="EZ45" s="251" t="str">
        <f>IF(ISNUMBER(FIND(analysismethod6,'III_Plan comp 438.68 {Plan 3}'!CS$15)),"",'III_Plan comp 438.68 {Plan 3}'!CS$15&amp;analysismethod6)</f>
        <v/>
      </c>
      <c r="FA45" s="251" t="str">
        <f>IF(ISNUMBER(FIND(analysismethod6,'III_Plan comp 438.68 {Plan 3}'!CT$15)),"",'III_Plan comp 438.68 {Plan 3}'!CT$15&amp;analysismethod6)</f>
        <v/>
      </c>
      <c r="FB45" s="251" t="str">
        <f>IF(ISNUMBER(FIND(analysismethod6,'III_Plan comp 438.68 {Plan 3}'!CU$15)),"",'III_Plan comp 438.68 {Plan 3}'!CU$15&amp;analysismethod6)</f>
        <v/>
      </c>
      <c r="FC45" s="251" t="str">
        <f>IF(ISNUMBER(FIND(analysismethod6,'III_Plan comp 438.68 {Plan 3}'!CV$15)),"",'III_Plan comp 438.68 {Plan 3}'!CV$15&amp;analysismethod6)</f>
        <v/>
      </c>
      <c r="FD45" s="251" t="str">
        <f>IF(ISNUMBER(FIND(analysismethod6,'III_Plan comp 438.68 {Plan 3}'!CW$15)),"",'III_Plan comp 438.68 {Plan 3}'!CW$15&amp;analysismethod6)</f>
        <v/>
      </c>
      <c r="FE45" s="251" t="str">
        <f>IF(ISNUMBER(FIND(analysismethod6,'III_Plan comp 438.68 {Plan 3}'!CX$15)),"",'III_Plan comp 438.68 {Plan 3}'!CX$15&amp;analysismethod6)</f>
        <v/>
      </c>
      <c r="FF45" s="251" t="str">
        <f>IF(ISNUMBER(FIND(analysismethod6,'III_Plan comp 438.68 {Plan 3}'!CY$15)),"",'III_Plan comp 438.68 {Plan 3}'!CY$15&amp;analysismethod6)</f>
        <v/>
      </c>
      <c r="FG45" s="251" t="str">
        <f>IF(ISNUMBER(FIND(analysismethod6,'III_Plan comp 438.68 {Plan 3}'!CZ$15)),"",'III_Plan comp 438.68 {Plan 3}'!CZ$15&amp;analysismethod6)</f>
        <v/>
      </c>
    </row>
    <row r="46" spans="2:163">
      <c r="B46" s="12" t="s">
        <v>772</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773</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Timely Access Data Tool (TADT); 
</v>
      </c>
      <c r="BM47" s="251" t="str">
        <f>IF(ISNUMBER(FIND(analysismethod8,'III_Plan comp 438.68 {Plan 3}'!F$15)),"",'III_Plan comp 438.68 {Plan 3}'!F$15&amp;analysismethod8)</f>
        <v xml:space="preserve">Timely Access Data Tool (TADT); 
</v>
      </c>
      <c r="BN47" s="251" t="str">
        <f>IF(ISNUMBER(FIND(analysismethod8,'III_Plan comp 438.68 {Plan 3}'!G$15)),"",'III_Plan comp 438.68 {Plan 3}'!G$15&amp;analysismethod8)</f>
        <v xml:space="preserve">Network Adequacy Certification Tool (NACT); 
Timely Access Data Tool (TADT); 
</v>
      </c>
      <c r="BO47" s="251" t="str">
        <f>IF(ISNUMBER(FIND(analysismethod8,'III_Plan comp 438.68 {Plan 3}'!H$15)),"",'III_Plan comp 438.68 {Plan 3}'!H$15&amp;analysismethod8)</f>
        <v xml:space="preserve">Timely Access Data Tool (TADT); 
</v>
      </c>
      <c r="BP47" s="251" t="str">
        <f>IF(ISNUMBER(FIND(analysismethod8,'III_Plan comp 438.68 {Plan 3}'!I$15)),"",'III_Plan comp 438.68 {Plan 3}'!I$15&amp;analysismethod8)</f>
        <v xml:space="preserve">Network Adequacy Certification Tool (NACT); 
Timely Access Data Tool (TADT); 
</v>
      </c>
      <c r="BQ47" s="251" t="str">
        <f>IF(ISNUMBER(FIND(analysismethod8,'III_Plan comp 438.68 {Plan 3}'!J$15)),"",'III_Plan comp 438.68 {Plan 3}'!J$15&amp;analysismethod8)</f>
        <v xml:space="preserve">Timely Access Data Tool (TADT); 
</v>
      </c>
      <c r="BR47" s="251" t="str">
        <f>IF(ISNUMBER(FIND(analysismethod8,'III_Plan comp 438.68 {Plan 3}'!K$15)),"",'III_Plan comp 438.68 {Plan 3}'!K$15&amp;analysismethod8)</f>
        <v xml:space="preserve">Timely Access Data Tool (TADT); 
</v>
      </c>
      <c r="BS47" s="251" t="str">
        <f>IF(ISNUMBER(FIND(analysismethod8,'III_Plan comp 438.68 {Plan 3}'!L$15)),"",'III_Plan comp 438.68 {Plan 3}'!L$15&amp;analysismethod8)</f>
        <v/>
      </c>
      <c r="BT47" s="251" t="str">
        <f>IF(ISNUMBER(FIND(analysismethod8,'III_Plan comp 438.68 {Plan 3}'!M$15)),"",'III_Plan comp 438.68 {Plan 3}'!M$15&amp;analysismethod8)</f>
        <v/>
      </c>
      <c r="BU47" s="251" t="str">
        <f>IF(ISNUMBER(FIND(analysismethod8,'III_Plan comp 438.68 {Plan 3}'!N$15)),"",'III_Plan comp 438.68 {Plan 3}'!N$15&amp;analysismethod8)</f>
        <v xml:space="preserve">Timely Access Data Tool (TADT); 
</v>
      </c>
      <c r="BV47" s="251" t="str">
        <f>IF(ISNUMBER(FIND(analysismethod8,'III_Plan comp 438.68 {Plan 3}'!O$15)),"",'III_Plan comp 438.68 {Plan 3}'!O$15&amp;analysismethod8)</f>
        <v xml:space="preserve">Timely Access Data Tool (TADT); 
</v>
      </c>
      <c r="BW47" s="251" t="str">
        <f>IF(ISNUMBER(FIND(analysismethod8,'III_Plan comp 438.68 {Plan 3}'!P$15)),"",'III_Plan comp 438.68 {Plan 3}'!P$15&amp;analysismethod8)</f>
        <v xml:space="preserve">Timely Access Data Tool (TADT); 
</v>
      </c>
      <c r="BX47" s="251" t="str">
        <f>IF(ISNUMBER(FIND(analysismethod8,'III_Plan comp 438.68 {Plan 3}'!Q$15)),"",'III_Plan comp 438.68 {Plan 3}'!Q$15&amp;analysismethod8)</f>
        <v xml:space="preserve">Timely Access Data Tool (TADT); 
</v>
      </c>
      <c r="BY47" s="251" t="str">
        <f>IF(ISNUMBER(FIND(analysismethod8,'III_Plan comp 438.68 {Plan 3}'!R$15)),"",'III_Plan comp 438.68 {Plan 3}'!R$15&amp;analysismethod8)</f>
        <v xml:space="preserve">Timely Access Data Tool (TADT); 
</v>
      </c>
      <c r="BZ47" s="251" t="str">
        <f>IF(ISNUMBER(FIND(analysismethod8,'III_Plan comp 438.68 {Plan 3}'!S$15)),"",'III_Plan comp 438.68 {Plan 3}'!S$15&amp;analysismethod8)</f>
        <v xml:space="preserve">Timely Access Data Tool (TADT); 
</v>
      </c>
      <c r="CA47" s="251" t="str">
        <f>IF(ISNUMBER(FIND(analysismethod8,'III_Plan comp 438.68 {Plan 3}'!T$15)),"",'III_Plan comp 438.68 {Plan 3}'!T$15&amp;analysismethod8)</f>
        <v xml:space="preserve">Timely Access Data Tool (TADT); 
</v>
      </c>
      <c r="CB47" s="251" t="str">
        <f>IF(ISNUMBER(FIND(analysismethod8,'III_Plan comp 438.68 {Plan 3}'!U$15)),"",'III_Plan comp 438.68 {Plan 3}'!U$15&amp;analysismethod8)</f>
        <v xml:space="preserve">Timely Access Data Tool (TADT); 
</v>
      </c>
      <c r="CC47" s="251" t="str">
        <f>IF(ISNUMBER(FIND(analysismethod8,'III_Plan comp 438.68 {Plan 3}'!V$15)),"",'III_Plan comp 438.68 {Plan 3}'!V$15&amp;analysismethod8)</f>
        <v xml:space="preserve">Timely Access Data Tool (TADT); 
</v>
      </c>
      <c r="CD47" s="251" t="str">
        <f>IF(ISNUMBER(FIND(analysismethod8,'III_Plan comp 438.68 {Plan 3}'!W$15)),"",'III_Plan comp 438.68 {Plan 3}'!W$15&amp;analysismethod8)</f>
        <v xml:space="preserve">Timely Access Data Tool (TADT); 
</v>
      </c>
      <c r="CE47" s="251" t="str">
        <f>IF(ISNUMBER(FIND(analysismethod8,'III_Plan comp 438.68 {Plan 3}'!X$15)),"",'III_Plan comp 438.68 {Plan 3}'!X$15&amp;analysismethod8)</f>
        <v xml:space="preserve">Timely Access Data Tool (TADT); 
</v>
      </c>
      <c r="CF47" s="251" t="str">
        <f>IF(ISNUMBER(FIND(analysismethod8,'III_Plan comp 438.68 {Plan 3}'!Y$15)),"",'III_Plan comp 438.68 {Plan 3}'!Y$15&amp;analysismethod8)</f>
        <v xml:space="preserve">Timely Access Data Tool (TADT); 
</v>
      </c>
      <c r="CG47" s="251" t="str">
        <f>IF(ISNUMBER(FIND(analysismethod8,'III_Plan comp 438.68 {Plan 3}'!Z$15)),"",'III_Plan comp 438.68 {Plan 3}'!Z$15&amp;analysismethod8)</f>
        <v xml:space="preserve">Timely Access Data Tool (TADT); 
</v>
      </c>
      <c r="CH47" s="251" t="str">
        <f>IF(ISNUMBER(FIND(analysismethod8,'III_Plan comp 438.68 {Plan 3}'!AA$15)),"",'III_Plan comp 438.68 {Plan 3}'!AA$15&amp;analysismethod8)</f>
        <v xml:space="preserve">Timely Access Data Tool (TADT); 
</v>
      </c>
      <c r="CI47" s="251" t="str">
        <f>IF(ISNUMBER(FIND(analysismethod8,'III_Plan comp 438.68 {Plan 3}'!AB$15)),"",'III_Plan comp 438.68 {Plan 3}'!AB$15&amp;analysismethod8)</f>
        <v xml:space="preserve">Timely Access Data Tool (TADT); 
</v>
      </c>
      <c r="CJ47" s="251" t="str">
        <f>IF(ISNUMBER(FIND(analysismethod8,'III_Plan comp 438.68 {Plan 3}'!AC$15)),"",'III_Plan comp 438.68 {Plan 3}'!AC$15&amp;analysismethod8)</f>
        <v xml:space="preserve">Timely Access Data Tool (TADT); 
</v>
      </c>
      <c r="CK47" s="251" t="str">
        <f>IF(ISNUMBER(FIND(analysismethod8,'III_Plan comp 438.68 {Plan 3}'!AD$15)),"",'III_Plan comp 438.68 {Plan 3}'!AD$15&amp;analysismethod8)</f>
        <v xml:space="preserve">Timely Access Data Tool (TADT); 
</v>
      </c>
      <c r="CL47" s="251" t="str">
        <f>IF(ISNUMBER(FIND(analysismethod8,'III_Plan comp 438.68 {Plan 3}'!AE$15)),"",'III_Plan comp 438.68 {Plan 3}'!AE$15&amp;analysismethod8)</f>
        <v xml:space="preserve">Timely Access Data Tool (TADT); 
</v>
      </c>
      <c r="CM47" s="251" t="str">
        <f>IF(ISNUMBER(FIND(analysismethod8,'III_Plan comp 438.68 {Plan 3}'!AF$15)),"",'III_Plan comp 438.68 {Plan 3}'!AF$15&amp;analysismethod8)</f>
        <v xml:space="preserve">Timely Access Data Tool (TADT); 
</v>
      </c>
      <c r="CN47" s="251" t="str">
        <f>IF(ISNUMBER(FIND(analysismethod8,'III_Plan comp 438.68 {Plan 3}'!AG$15)),"",'III_Plan comp 438.68 {Plan 3}'!AG$15&amp;analysismethod8)</f>
        <v xml:space="preserve">Timely Access Data Tool (TADT); 
</v>
      </c>
      <c r="CO47" s="251" t="str">
        <f>IF(ISNUMBER(FIND(analysismethod8,'III_Plan comp 438.68 {Plan 3}'!AH$15)),"",'III_Plan comp 438.68 {Plan 3}'!AH$15&amp;analysismethod8)</f>
        <v xml:space="preserve">Timely Access Data Tool (TADT); 
</v>
      </c>
      <c r="CP47" s="251" t="str">
        <f>IF(ISNUMBER(FIND(analysismethod8,'III_Plan comp 438.68 {Plan 3}'!AI$15)),"",'III_Plan comp 438.68 {Plan 3}'!AI$15&amp;analysismethod8)</f>
        <v xml:space="preserve">Timely Access Data Tool (TADT); 
</v>
      </c>
      <c r="CQ47" s="251" t="str">
        <f>IF(ISNUMBER(FIND(analysismethod8,'III_Plan comp 438.68 {Plan 3}'!AJ$15)),"",'III_Plan comp 438.68 {Plan 3}'!AJ$15&amp;analysismethod8)</f>
        <v xml:space="preserve">Timely Access Data Tool (TADT); 
</v>
      </c>
      <c r="CR47" s="251" t="str">
        <f>IF(ISNUMBER(FIND(analysismethod8,'III_Plan comp 438.68 {Plan 3}'!AK$15)),"",'III_Plan comp 438.68 {Plan 3}'!AK$15&amp;analysismethod8)</f>
        <v xml:space="preserve">Timely Access Data Tool (TADT); 
</v>
      </c>
      <c r="CS47" s="251" t="str">
        <f>IF(ISNUMBER(FIND(analysismethod8,'III_Plan comp 438.68 {Plan 3}'!AL$15)),"",'III_Plan comp 438.68 {Plan 3}'!AL$15&amp;analysismethod8)</f>
        <v xml:space="preserve">Timely Access Data Tool (TADT); 
</v>
      </c>
      <c r="CT47" s="251" t="str">
        <f>IF(ISNUMBER(FIND(analysismethod8,'III_Plan comp 438.68 {Plan 3}'!AM$15)),"",'III_Plan comp 438.68 {Plan 3}'!AM$15&amp;analysismethod8)</f>
        <v xml:space="preserve">Timely Access Data Tool (TADT); 
</v>
      </c>
      <c r="CU47" s="251" t="str">
        <f>IF(ISNUMBER(FIND(analysismethod8,'III_Plan comp 438.68 {Plan 3}'!AN$15)),"",'III_Plan comp 438.68 {Plan 3}'!AN$15&amp;analysismethod8)</f>
        <v xml:space="preserve">Timely Access Data Tool (TADT); 
</v>
      </c>
      <c r="CV47" s="251" t="str">
        <f>IF(ISNUMBER(FIND(analysismethod8,'III_Plan comp 438.68 {Plan 3}'!AO$15)),"",'III_Plan comp 438.68 {Plan 3}'!AO$15&amp;analysismethod8)</f>
        <v xml:space="preserve">Timely Access Data Tool (TADT); 
</v>
      </c>
      <c r="CW47" s="251" t="str">
        <f>IF(ISNUMBER(FIND(analysismethod8,'III_Plan comp 438.68 {Plan 3}'!AP$15)),"",'III_Plan comp 438.68 {Plan 3}'!AP$15&amp;analysismethod8)</f>
        <v xml:space="preserve">Timely Access Data Tool (TADT); 
</v>
      </c>
      <c r="CX47" s="251" t="str">
        <f>IF(ISNUMBER(FIND(analysismethod8,'III_Plan comp 438.68 {Plan 3}'!AQ$15)),"",'III_Plan comp 438.68 {Plan 3}'!AQ$15&amp;analysismethod8)</f>
        <v xml:space="preserve">Timely Access Data Tool (TADT); 
</v>
      </c>
      <c r="CY47" s="251" t="str">
        <f>IF(ISNUMBER(FIND(analysismethod8,'III_Plan comp 438.68 {Plan 3}'!AR$15)),"",'III_Plan comp 438.68 {Plan 3}'!AR$15&amp;analysismethod8)</f>
        <v xml:space="preserve">Timely Access Data Tool (TADT); 
</v>
      </c>
      <c r="CZ47" s="251" t="str">
        <f>IF(ISNUMBER(FIND(analysismethod8,'III_Plan comp 438.68 {Plan 3}'!AS$15)),"",'III_Plan comp 438.68 {Plan 3}'!AS$15&amp;analysismethod8)</f>
        <v xml:space="preserve">Timely Access Data Tool (TADT); 
</v>
      </c>
      <c r="DA47" s="251" t="str">
        <f>IF(ISNUMBER(FIND(analysismethod8,'III_Plan comp 438.68 {Plan 3}'!AT$15)),"",'III_Plan comp 438.68 {Plan 3}'!AT$15&amp;analysismethod8)</f>
        <v xml:space="preserve">Timely Access Data Tool (TADT); 
</v>
      </c>
      <c r="DB47" s="251" t="str">
        <f>IF(ISNUMBER(FIND(analysismethod8,'III_Plan comp 438.68 {Plan 3}'!AU$15)),"",'III_Plan comp 438.68 {Plan 3}'!AU$15&amp;analysismethod8)</f>
        <v xml:space="preserve">Timely Access Data Tool (TADT); 
</v>
      </c>
      <c r="DC47" s="251" t="str">
        <f>IF(ISNUMBER(FIND(analysismethod8,'III_Plan comp 438.68 {Plan 3}'!AV$15)),"",'III_Plan comp 438.68 {Plan 3}'!AV$15&amp;analysismethod8)</f>
        <v xml:space="preserve">Timely Access Data Tool (TADT); 
</v>
      </c>
      <c r="DD47" s="251" t="str">
        <f>IF(ISNUMBER(FIND(analysismethod8,'III_Plan comp 438.68 {Plan 3}'!AW$15)),"",'III_Plan comp 438.68 {Plan 3}'!AW$15&amp;analysismethod8)</f>
        <v xml:space="preserve">Timely Access Data Tool (TADT); 
</v>
      </c>
      <c r="DE47" s="251" t="str">
        <f>IF(ISNUMBER(FIND(analysismethod8,'III_Plan comp 438.68 {Plan 3}'!AX$15)),"",'III_Plan comp 438.68 {Plan 3}'!AX$15&amp;analysismethod8)</f>
        <v xml:space="preserve">Timely Access Data Tool (TADT); 
</v>
      </c>
      <c r="DF47" s="251" t="str">
        <f>IF(ISNUMBER(FIND(analysismethod8,'III_Plan comp 438.68 {Plan 3}'!AY$15)),"",'III_Plan comp 438.68 {Plan 3}'!AY$15&amp;analysismethod8)</f>
        <v xml:space="preserve">Timely Access Data Tool (TADT); 
</v>
      </c>
      <c r="DG47" s="251" t="str">
        <f>IF(ISNUMBER(FIND(analysismethod8,'III_Plan comp 438.68 {Plan 3}'!AZ$15)),"",'III_Plan comp 438.68 {Plan 3}'!AZ$15&amp;analysismethod8)</f>
        <v xml:space="preserve">Timely Access Data Tool (TADT); 
</v>
      </c>
      <c r="DH47" s="251" t="str">
        <f>IF(ISNUMBER(FIND(analysismethod8,'III_Plan comp 438.68 {Plan 3}'!BA$15)),"",'III_Plan comp 438.68 {Plan 3}'!BA$15&amp;analysismethod8)</f>
        <v xml:space="preserve">Timely Access Data Tool (TADT); 
</v>
      </c>
      <c r="DI47" s="251" t="str">
        <f>IF(ISNUMBER(FIND(analysismethod8,'III_Plan comp 438.68 {Plan 3}'!BB$15)),"",'III_Plan comp 438.68 {Plan 3}'!BB$15&amp;analysismethod8)</f>
        <v xml:space="preserve">Timely Access Data Tool (TADT); 
</v>
      </c>
      <c r="DJ47" s="251" t="str">
        <f>IF(ISNUMBER(FIND(analysismethod8,'III_Plan comp 438.68 {Plan 3}'!BC$15)),"",'III_Plan comp 438.68 {Plan 3}'!BC$15&amp;analysismethod8)</f>
        <v xml:space="preserve">Timely Access Data Tool (TADT); 
</v>
      </c>
      <c r="DK47" s="251" t="str">
        <f>IF(ISNUMBER(FIND(analysismethod8,'III_Plan comp 438.68 {Plan 3}'!BD$15)),"",'III_Plan comp 438.68 {Plan 3}'!BD$15&amp;analysismethod8)</f>
        <v xml:space="preserve">Timely Access Data Tool (TADT); 
</v>
      </c>
      <c r="DL47" s="251" t="str">
        <f>IF(ISNUMBER(FIND(analysismethod8,'III_Plan comp 438.68 {Plan 3}'!BE$15)),"",'III_Plan comp 438.68 {Plan 3}'!BE$15&amp;analysismethod8)</f>
        <v xml:space="preserve">Timely Access Data Tool (TADT); 
</v>
      </c>
      <c r="DM47" s="251" t="str">
        <f>IF(ISNUMBER(FIND(analysismethod8,'III_Plan comp 438.68 {Plan 3}'!BF$15)),"",'III_Plan comp 438.68 {Plan 3}'!BF$15&amp;analysismethod8)</f>
        <v xml:space="preserve">Timely Access Data Tool (TADT); 
</v>
      </c>
      <c r="DN47" s="251" t="str">
        <f>IF(ISNUMBER(FIND(analysismethod8,'III_Plan comp 438.68 {Plan 3}'!BG$15)),"",'III_Plan comp 438.68 {Plan 3}'!BG$15&amp;analysismethod8)</f>
        <v xml:space="preserve">Timely Access Data Tool (TADT); 
</v>
      </c>
      <c r="DO47" s="251" t="str">
        <f>IF(ISNUMBER(FIND(analysismethod8,'III_Plan comp 438.68 {Plan 3}'!BH$15)),"",'III_Plan comp 438.68 {Plan 3}'!BH$15&amp;analysismethod8)</f>
        <v xml:space="preserve">Timely Access Data Tool (TADT); 
</v>
      </c>
      <c r="DP47" s="251" t="str">
        <f>IF(ISNUMBER(FIND(analysismethod8,'III_Plan comp 438.68 {Plan 3}'!BI$15)),"",'III_Plan comp 438.68 {Plan 3}'!BI$15&amp;analysismethod8)</f>
        <v xml:space="preserve">Timely Access Data Tool (TADT); 
</v>
      </c>
      <c r="DQ47" s="251" t="str">
        <f>IF(ISNUMBER(FIND(analysismethod8,'III_Plan comp 438.68 {Plan 3}'!BJ$15)),"",'III_Plan comp 438.68 {Plan 3}'!BJ$15&amp;analysismethod8)</f>
        <v xml:space="preserve">Timely Access Data Tool (TADT); 
</v>
      </c>
      <c r="DR47" s="251" t="str">
        <f>IF(ISNUMBER(FIND(analysismethod8,'III_Plan comp 438.68 {Plan 3}'!BK$15)),"",'III_Plan comp 438.68 {Plan 3}'!BK$15&amp;analysismethod8)</f>
        <v xml:space="preserve">Timely Access Data Tool (TADT); 
</v>
      </c>
      <c r="DS47" s="251" t="str">
        <f>IF(ISNUMBER(FIND(analysismethod8,'III_Plan comp 438.68 {Plan 3}'!BL$15)),"",'III_Plan comp 438.68 {Plan 3}'!BL$15&amp;analysismethod8)</f>
        <v xml:space="preserve">Timely Access Data Tool (TADT); 
</v>
      </c>
      <c r="DT47" s="251" t="str">
        <f>IF(ISNUMBER(FIND(analysismethod8,'III_Plan comp 438.68 {Plan 3}'!BM$15)),"",'III_Plan comp 438.68 {Plan 3}'!BM$15&amp;analysismethod8)</f>
        <v xml:space="preserve">Timely Access Data Tool (TADT); 
</v>
      </c>
      <c r="DU47" s="251" t="str">
        <f>IF(ISNUMBER(FIND(analysismethod8,'III_Plan comp 438.68 {Plan 3}'!BN$15)),"",'III_Plan comp 438.68 {Plan 3}'!BN$15&amp;analysismethod8)</f>
        <v xml:space="preserve">Timely Access Data Tool (TADT); 
</v>
      </c>
      <c r="DV47" s="251" t="str">
        <f>IF(ISNUMBER(FIND(analysismethod8,'III_Plan comp 438.68 {Plan 3}'!BO$15)),"",'III_Plan comp 438.68 {Plan 3}'!BO$15&amp;analysismethod8)</f>
        <v xml:space="preserve">Timely Access Data Tool (TADT); 
</v>
      </c>
      <c r="DW47" s="251" t="str">
        <f>IF(ISNUMBER(FIND(analysismethod8,'III_Plan comp 438.68 {Plan 3}'!BP$15)),"",'III_Plan comp 438.68 {Plan 3}'!BP$15&amp;analysismethod8)</f>
        <v xml:space="preserve">Timely Access Data Tool (TADT); 
</v>
      </c>
      <c r="DX47" s="251" t="str">
        <f>IF(ISNUMBER(FIND(analysismethod8,'III_Plan comp 438.68 {Plan 3}'!BQ$15)),"",'III_Plan comp 438.68 {Plan 3}'!BQ$15&amp;analysismethod8)</f>
        <v xml:space="preserve">Timely Access Data Tool (TADT); 
</v>
      </c>
      <c r="DY47" s="251" t="str">
        <f>IF(ISNUMBER(FIND(analysismethod8,'III_Plan comp 438.68 {Plan 3}'!BR$15)),"",'III_Plan comp 438.68 {Plan 3}'!BR$15&amp;analysismethod8)</f>
        <v xml:space="preserve">Timely Access Data Tool (TADT); 
</v>
      </c>
      <c r="DZ47" s="251" t="str">
        <f>IF(ISNUMBER(FIND(analysismethod8,'III_Plan comp 438.68 {Plan 3}'!BS$15)),"",'III_Plan comp 438.68 {Plan 3}'!BS$15&amp;analysismethod8)</f>
        <v xml:space="preserve">Timely Access Data Tool (TADT); 
</v>
      </c>
      <c r="EA47" s="251" t="str">
        <f>IF(ISNUMBER(FIND(analysismethod8,'III_Plan comp 438.68 {Plan 3}'!BT$15)),"",'III_Plan comp 438.68 {Plan 3}'!BT$15&amp;analysismethod8)</f>
        <v xml:space="preserve">Timely Access Data Tool (TADT); 
</v>
      </c>
      <c r="EB47" s="251" t="str">
        <f>IF(ISNUMBER(FIND(analysismethod8,'III_Plan comp 438.68 {Plan 3}'!BU$15)),"",'III_Plan comp 438.68 {Plan 3}'!BU$15&amp;analysismethod8)</f>
        <v xml:space="preserve">Timely Access Data Tool (TADT); 
</v>
      </c>
      <c r="EC47" s="251" t="str">
        <f>IF(ISNUMBER(FIND(analysismethod8,'III_Plan comp 438.68 {Plan 3}'!BV$15)),"",'III_Plan comp 438.68 {Plan 3}'!BV$15&amp;analysismethod8)</f>
        <v xml:space="preserve">Timely Access Data Tool (TADT); 
</v>
      </c>
      <c r="ED47" s="251" t="str">
        <f>IF(ISNUMBER(FIND(analysismethod8,'III_Plan comp 438.68 {Plan 3}'!BW$15)),"",'III_Plan comp 438.68 {Plan 3}'!BW$15&amp;analysismethod8)</f>
        <v xml:space="preserve">Timely Access Data Tool (TADT); 
</v>
      </c>
      <c r="EE47" s="251" t="str">
        <f>IF(ISNUMBER(FIND(analysismethod8,'III_Plan comp 438.68 {Plan 3}'!BX$15)),"",'III_Plan comp 438.68 {Plan 3}'!BX$15&amp;analysismethod8)</f>
        <v xml:space="preserve">Timely Access Data Tool (TADT); 
</v>
      </c>
      <c r="EF47" s="251" t="str">
        <f>IF(ISNUMBER(FIND(analysismethod8,'III_Plan comp 438.68 {Plan 3}'!BY$15)),"",'III_Plan comp 438.68 {Plan 3}'!BY$15&amp;analysismethod8)</f>
        <v xml:space="preserve">Timely Access Data Tool (TADT); 
</v>
      </c>
      <c r="EG47" s="251" t="str">
        <f>IF(ISNUMBER(FIND(analysismethod8,'III_Plan comp 438.68 {Plan 3}'!BZ$15)),"",'III_Plan comp 438.68 {Plan 3}'!BZ$15&amp;analysismethod8)</f>
        <v xml:space="preserve">Timely Access Data Tool (TADT); 
</v>
      </c>
      <c r="EH47" s="251" t="str">
        <f>IF(ISNUMBER(FIND(analysismethod8,'III_Plan comp 438.68 {Plan 3}'!CA$15)),"",'III_Plan comp 438.68 {Plan 3}'!CA$15&amp;analysismethod8)</f>
        <v xml:space="preserve">Timely Access Data Tool (TADT); 
</v>
      </c>
      <c r="EI47" s="251" t="str">
        <f>IF(ISNUMBER(FIND(analysismethod8,'III_Plan comp 438.68 {Plan 3}'!CB$15)),"",'III_Plan comp 438.68 {Plan 3}'!CB$15&amp;analysismethod8)</f>
        <v xml:space="preserve">Timely Access Data Tool (TADT); 
</v>
      </c>
      <c r="EJ47" s="251" t="str">
        <f>IF(ISNUMBER(FIND(analysismethod8,'III_Plan comp 438.68 {Plan 3}'!CC$15)),"",'III_Plan comp 438.68 {Plan 3}'!CC$15&amp;analysismethod8)</f>
        <v xml:space="preserve">Timely Access Data Tool (TADT); 
</v>
      </c>
      <c r="EK47" s="251" t="str">
        <f>IF(ISNUMBER(FIND(analysismethod8,'III_Plan comp 438.68 {Plan 3}'!CD$15)),"",'III_Plan comp 438.68 {Plan 3}'!CD$15&amp;analysismethod8)</f>
        <v xml:space="preserve">Timely Access Data Tool (TADT); 
</v>
      </c>
      <c r="EL47" s="251" t="str">
        <f>IF(ISNUMBER(FIND(analysismethod8,'III_Plan comp 438.68 {Plan 3}'!CE$15)),"",'III_Plan comp 438.68 {Plan 3}'!CE$15&amp;analysismethod8)</f>
        <v xml:space="preserve">Timely Access Data Tool (TADT); 
</v>
      </c>
      <c r="EM47" s="251" t="str">
        <f>IF(ISNUMBER(FIND(analysismethod8,'III_Plan comp 438.68 {Plan 3}'!CF$15)),"",'III_Plan comp 438.68 {Plan 3}'!CF$15&amp;analysismethod8)</f>
        <v xml:space="preserve">Timely Access Data Tool (TADT); 
</v>
      </c>
      <c r="EN47" s="251" t="str">
        <f>IF(ISNUMBER(FIND(analysismethod8,'III_Plan comp 438.68 {Plan 3}'!CG$15)),"",'III_Plan comp 438.68 {Plan 3}'!CG$15&amp;analysismethod8)</f>
        <v xml:space="preserve">Timely Access Data Tool (TADT); 
</v>
      </c>
      <c r="EO47" s="251" t="str">
        <f>IF(ISNUMBER(FIND(analysismethod8,'III_Plan comp 438.68 {Plan 3}'!CH$15)),"",'III_Plan comp 438.68 {Plan 3}'!CH$15&amp;analysismethod8)</f>
        <v xml:space="preserve">Timely Access Data Tool (TADT); 
</v>
      </c>
      <c r="EP47" s="251" t="str">
        <f>IF(ISNUMBER(FIND(analysismethod8,'III_Plan comp 438.68 {Plan 3}'!CI$15)),"",'III_Plan comp 438.68 {Plan 3}'!CI$15&amp;analysismethod8)</f>
        <v xml:space="preserve">Timely Access Data Tool (TADT); 
</v>
      </c>
      <c r="EQ47" s="251" t="str">
        <f>IF(ISNUMBER(FIND(analysismethod8,'III_Plan comp 438.68 {Plan 3}'!CJ$15)),"",'III_Plan comp 438.68 {Plan 3}'!CJ$15&amp;analysismethod8)</f>
        <v xml:space="preserve">Timely Access Data Tool (TADT); 
</v>
      </c>
      <c r="ER47" s="251" t="str">
        <f>IF(ISNUMBER(FIND(analysismethod8,'III_Plan comp 438.68 {Plan 3}'!CK$15)),"",'III_Plan comp 438.68 {Plan 3}'!CK$15&amp;analysismethod8)</f>
        <v xml:space="preserve">Timely Access Data Tool (TADT); 
</v>
      </c>
      <c r="ES47" s="251" t="str">
        <f>IF(ISNUMBER(FIND(analysismethod8,'III_Plan comp 438.68 {Plan 3}'!CL$15)),"",'III_Plan comp 438.68 {Plan 3}'!CL$15&amp;analysismethod8)</f>
        <v xml:space="preserve">Timely Access Data Tool (TADT); 
</v>
      </c>
      <c r="ET47" s="251" t="str">
        <f>IF(ISNUMBER(FIND(analysismethod8,'III_Plan comp 438.68 {Plan 3}'!CM$15)),"",'III_Plan comp 438.68 {Plan 3}'!CM$15&amp;analysismethod8)</f>
        <v xml:space="preserve">Timely Access Data Tool (TADT); 
</v>
      </c>
      <c r="EU47" s="251" t="str">
        <f>IF(ISNUMBER(FIND(analysismethod8,'III_Plan comp 438.68 {Plan 3}'!CN$15)),"",'III_Plan comp 438.68 {Plan 3}'!CN$15&amp;analysismethod8)</f>
        <v xml:space="preserve">Timely Access Data Tool (TADT); 
</v>
      </c>
      <c r="EV47" s="251" t="str">
        <f>IF(ISNUMBER(FIND(analysismethod8,'III_Plan comp 438.68 {Plan 3}'!CO$15)),"",'III_Plan comp 438.68 {Plan 3}'!CO$15&amp;analysismethod8)</f>
        <v xml:space="preserve">Timely Access Data Tool (TADT); 
</v>
      </c>
      <c r="EW47" s="251" t="str">
        <f>IF(ISNUMBER(FIND(analysismethod8,'III_Plan comp 438.68 {Plan 3}'!CP$15)),"",'III_Plan comp 438.68 {Plan 3}'!CP$15&amp;analysismethod8)</f>
        <v xml:space="preserve">Timely Access Data Tool (TADT); 
</v>
      </c>
      <c r="EX47" s="251" t="str">
        <f>IF(ISNUMBER(FIND(analysismethod8,'III_Plan comp 438.68 {Plan 3}'!CQ$15)),"",'III_Plan comp 438.68 {Plan 3}'!CQ$15&amp;analysismethod8)</f>
        <v xml:space="preserve">Timely Access Data Tool (TADT); 
</v>
      </c>
      <c r="EY47" s="251" t="str">
        <f>IF(ISNUMBER(FIND(analysismethod8,'III_Plan comp 438.68 {Plan 3}'!CR$15)),"",'III_Plan comp 438.68 {Plan 3}'!CR$15&amp;analysismethod8)</f>
        <v xml:space="preserve">Timely Access Data Tool (TADT); 
</v>
      </c>
      <c r="EZ47" s="251" t="str">
        <f>IF(ISNUMBER(FIND(analysismethod8,'III_Plan comp 438.68 {Plan 3}'!CS$15)),"",'III_Plan comp 438.68 {Plan 3}'!CS$15&amp;analysismethod8)</f>
        <v xml:space="preserve">Timely Access Data Tool (TADT); 
</v>
      </c>
      <c r="FA47" s="251" t="str">
        <f>IF(ISNUMBER(FIND(analysismethod8,'III_Plan comp 438.68 {Plan 3}'!CT$15)),"",'III_Plan comp 438.68 {Plan 3}'!CT$15&amp;analysismethod8)</f>
        <v xml:space="preserve">Timely Access Data Tool (TADT); 
</v>
      </c>
      <c r="FB47" s="251" t="str">
        <f>IF(ISNUMBER(FIND(analysismethod8,'III_Plan comp 438.68 {Plan 3}'!CU$15)),"",'III_Plan comp 438.68 {Plan 3}'!CU$15&amp;analysismethod8)</f>
        <v xml:space="preserve">Timely Access Data Tool (TADT); 
</v>
      </c>
      <c r="FC47" s="251" t="str">
        <f>IF(ISNUMBER(FIND(analysismethod8,'III_Plan comp 438.68 {Plan 3}'!CV$15)),"",'III_Plan comp 438.68 {Plan 3}'!CV$15&amp;analysismethod8)</f>
        <v xml:space="preserve">Timely Access Data Tool (TADT); 
</v>
      </c>
      <c r="FD47" s="251" t="str">
        <f>IF(ISNUMBER(FIND(analysismethod8,'III_Plan comp 438.68 {Plan 3}'!CW$15)),"",'III_Plan comp 438.68 {Plan 3}'!CW$15&amp;analysismethod8)</f>
        <v xml:space="preserve">Timely Access Data Tool (TADT); 
</v>
      </c>
      <c r="FE47" s="251" t="str">
        <f>IF(ISNUMBER(FIND(analysismethod8,'III_Plan comp 438.68 {Plan 3}'!CX$15)),"",'III_Plan comp 438.68 {Plan 3}'!CX$15&amp;analysismethod8)</f>
        <v xml:space="preserve">Timely Access Data Tool (TADT); 
</v>
      </c>
      <c r="FF47" s="251" t="str">
        <f>IF(ISNUMBER(FIND(analysismethod8,'III_Plan comp 438.68 {Plan 3}'!CY$15)),"",'III_Plan comp 438.68 {Plan 3}'!CY$15&amp;analysismethod8)</f>
        <v xml:space="preserve">Timely Access Data Tool (TADT); 
</v>
      </c>
      <c r="FG47" s="251" t="str">
        <f>IF(ISNUMBER(FIND(analysismethod8,'III_Plan comp 438.68 {Plan 3}'!CZ$15)),"",'III_Plan comp 438.68 {Plan 3}'!CZ$15&amp;analysismethod8)</f>
        <v xml:space="preserve">Timely Access Data Tool (TADT); 
</v>
      </c>
    </row>
    <row r="48" spans="2:163">
      <c r="B48" s="11" t="s">
        <v>774</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Network Adequacy Certification Tool (NACT); 
</v>
      </c>
      <c r="BM48" s="251" t="str">
        <f>IF(ISNUMBER(FIND(analysismethod9,'III_Plan comp 438.68 {Plan 3}'!F$15)),"",'III_Plan comp 438.68 {Plan 3}'!F$15&amp;analysismethod9)</f>
        <v xml:space="preserve">Network Adequacy Certification Tool (NACT); 
</v>
      </c>
      <c r="BN48" s="251" t="str">
        <f>IF(ISNUMBER(FIND(analysismethod9,'III_Plan comp 438.68 {Plan 3}'!G$15)),"",'III_Plan comp 438.68 {Plan 3}'!G$15&amp;analysismethod9)</f>
        <v/>
      </c>
      <c r="BO48" s="251" t="str">
        <f>IF(ISNUMBER(FIND(analysismethod9,'III_Plan comp 438.68 {Plan 3}'!H$15)),"",'III_Plan comp 438.68 {Plan 3}'!H$15&amp;analysismethod9)</f>
        <v xml:space="preserve">Network Adequacy Certification Tool (NACT); 
</v>
      </c>
      <c r="BP48" s="251" t="str">
        <f>IF(ISNUMBER(FIND(analysismethod9,'III_Plan comp 438.68 {Plan 3}'!I$15)),"",'III_Plan comp 438.68 {Plan 3}'!I$15&amp;analysismethod9)</f>
        <v/>
      </c>
      <c r="BQ48" s="251" t="str">
        <f>IF(ISNUMBER(FIND(analysismethod9,'III_Plan comp 438.68 {Plan 3}'!J$15)),"",'III_Plan comp 438.68 {Plan 3}'!J$15&amp;analysismethod9)</f>
        <v xml:space="preserve">Network Adequacy Certification Tool (NACT); 
</v>
      </c>
      <c r="BR48" s="251" t="str">
        <f>IF(ISNUMBER(FIND(analysismethod9,'III_Plan comp 438.68 {Plan 3}'!K$15)),"",'III_Plan comp 438.68 {Plan 3}'!K$15&amp;analysismethod9)</f>
        <v xml:space="preserve">Network Adequacy Certification Tool (NACT); 
</v>
      </c>
      <c r="BS48" s="251" t="str">
        <f>IF(ISNUMBER(FIND(analysismethod9,'III_Plan comp 438.68 {Plan 3}'!L$15)),"",'III_Plan comp 438.68 {Plan 3}'!L$15&amp;analysismethod9)</f>
        <v xml:space="preserve">Timely Access Data Tool (TADT); 
Network Adequacy Certification Tool (NACT); 
</v>
      </c>
      <c r="BT48" s="251" t="str">
        <f>IF(ISNUMBER(FIND(analysismethod9,'III_Plan comp 438.68 {Plan 3}'!M$15)),"",'III_Plan comp 438.68 {Plan 3}'!M$15&amp;analysismethod9)</f>
        <v xml:space="preserve">Timely Access Data Tool (TADT); 
Network Adequacy Certification Tool (NACT); 
</v>
      </c>
      <c r="BU48" s="251" t="str">
        <f>IF(ISNUMBER(FIND(analysismethod9,'III_Plan comp 438.68 {Plan 3}'!N$15)),"",'III_Plan comp 438.68 {Plan 3}'!N$15&amp;analysismethod9)</f>
        <v xml:space="preserve">Network Adequacy Certification Tool (NACT); 
</v>
      </c>
      <c r="BV48" s="251" t="str">
        <f>IF(ISNUMBER(FIND(analysismethod9,'III_Plan comp 438.68 {Plan 3}'!O$15)),"",'III_Plan comp 438.68 {Plan 3}'!O$15&amp;analysismethod9)</f>
        <v xml:space="preserve">Network Adequacy Certification Tool (NACT); 
</v>
      </c>
      <c r="BW48" s="251" t="str">
        <f>IF(ISNUMBER(FIND(analysismethod9,'III_Plan comp 438.68 {Plan 3}'!P$15)),"",'III_Plan comp 438.68 {Plan 3}'!P$15&amp;analysismethod9)</f>
        <v xml:space="preserve">Network Adequacy Certification Tool (NACT); 
</v>
      </c>
      <c r="BX48" s="251" t="str">
        <f>IF(ISNUMBER(FIND(analysismethod9,'III_Plan comp 438.68 {Plan 3}'!Q$15)),"",'III_Plan comp 438.68 {Plan 3}'!Q$15&amp;analysismethod9)</f>
        <v xml:space="preserve">Network Adequacy Certification Tool (NACT); 
</v>
      </c>
      <c r="BY48" s="251" t="str">
        <f>IF(ISNUMBER(FIND(analysismethod9,'III_Plan comp 438.68 {Plan 3}'!R$15)),"",'III_Plan comp 438.68 {Plan 3}'!R$15&amp;analysismethod9)</f>
        <v xml:space="preserve">Network Adequacy Certification Tool (NACT); 
</v>
      </c>
      <c r="BZ48" s="251" t="str">
        <f>IF(ISNUMBER(FIND(analysismethod9,'III_Plan comp 438.68 {Plan 3}'!S$15)),"",'III_Plan comp 438.68 {Plan 3}'!S$15&amp;analysismethod9)</f>
        <v xml:space="preserve">Network Adequacy Certification Tool (NACT); 
</v>
      </c>
      <c r="CA48" s="251" t="str">
        <f>IF(ISNUMBER(FIND(analysismethod9,'III_Plan comp 438.68 {Plan 3}'!T$15)),"",'III_Plan comp 438.68 {Plan 3}'!T$15&amp;analysismethod9)</f>
        <v xml:space="preserve">Network Adequacy Certification Tool (NACT); 
</v>
      </c>
      <c r="CB48" s="251" t="str">
        <f>IF(ISNUMBER(FIND(analysismethod9,'III_Plan comp 438.68 {Plan 3}'!U$15)),"",'III_Plan comp 438.68 {Plan 3}'!U$15&amp;analysismethod9)</f>
        <v xml:space="preserve">Network Adequacy Certification Tool (NACT); 
</v>
      </c>
      <c r="CC48" s="251" t="str">
        <f>IF(ISNUMBER(FIND(analysismethod9,'III_Plan comp 438.68 {Plan 3}'!V$15)),"",'III_Plan comp 438.68 {Plan 3}'!V$15&amp;analysismethod9)</f>
        <v xml:space="preserve">Network Adequacy Certification Tool (NACT); 
</v>
      </c>
      <c r="CD48" s="251" t="str">
        <f>IF(ISNUMBER(FIND(analysismethod9,'III_Plan comp 438.68 {Plan 3}'!W$15)),"",'III_Plan comp 438.68 {Plan 3}'!W$15&amp;analysismethod9)</f>
        <v xml:space="preserve">Network Adequacy Certification Tool (NACT); 
</v>
      </c>
      <c r="CE48" s="251" t="str">
        <f>IF(ISNUMBER(FIND(analysismethod9,'III_Plan comp 438.68 {Plan 3}'!X$15)),"",'III_Plan comp 438.68 {Plan 3}'!X$15&amp;analysismethod9)</f>
        <v xml:space="preserve">Network Adequacy Certification Tool (NACT); 
</v>
      </c>
      <c r="CF48" s="251" t="str">
        <f>IF(ISNUMBER(FIND(analysismethod9,'III_Plan comp 438.68 {Plan 3}'!Y$15)),"",'III_Plan comp 438.68 {Plan 3}'!Y$15&amp;analysismethod9)</f>
        <v xml:space="preserve">Network Adequacy Certification Tool (NACT); 
</v>
      </c>
      <c r="CG48" s="251" t="str">
        <f>IF(ISNUMBER(FIND(analysismethod9,'III_Plan comp 438.68 {Plan 3}'!Z$15)),"",'III_Plan comp 438.68 {Plan 3}'!Z$15&amp;analysismethod9)</f>
        <v xml:space="preserve">Network Adequacy Certification Tool (NACT); 
</v>
      </c>
      <c r="CH48" s="251" t="str">
        <f>IF(ISNUMBER(FIND(analysismethod9,'III_Plan comp 438.68 {Plan 3}'!AA$15)),"",'III_Plan comp 438.68 {Plan 3}'!AA$15&amp;analysismethod9)</f>
        <v xml:space="preserve">Network Adequacy Certification Tool (NACT); 
</v>
      </c>
      <c r="CI48" s="251" t="str">
        <f>IF(ISNUMBER(FIND(analysismethod9,'III_Plan comp 438.68 {Plan 3}'!AB$15)),"",'III_Plan comp 438.68 {Plan 3}'!AB$15&amp;analysismethod9)</f>
        <v xml:space="preserve">Network Adequacy Certification Tool (NACT); 
</v>
      </c>
      <c r="CJ48" s="251" t="str">
        <f>IF(ISNUMBER(FIND(analysismethod9,'III_Plan comp 438.68 {Plan 3}'!AC$15)),"",'III_Plan comp 438.68 {Plan 3}'!AC$15&amp;analysismethod9)</f>
        <v xml:space="preserve">Network Adequacy Certification Tool (NACT); 
</v>
      </c>
      <c r="CK48" s="251" t="str">
        <f>IF(ISNUMBER(FIND(analysismethod9,'III_Plan comp 438.68 {Plan 3}'!AD$15)),"",'III_Plan comp 438.68 {Plan 3}'!AD$15&amp;analysismethod9)</f>
        <v xml:space="preserve">Network Adequacy Certification Tool (NACT); 
</v>
      </c>
      <c r="CL48" s="251" t="str">
        <f>IF(ISNUMBER(FIND(analysismethod9,'III_Plan comp 438.68 {Plan 3}'!AE$15)),"",'III_Plan comp 438.68 {Plan 3}'!AE$15&amp;analysismethod9)</f>
        <v xml:space="preserve">Network Adequacy Certification Tool (NACT); 
</v>
      </c>
      <c r="CM48" s="251" t="str">
        <f>IF(ISNUMBER(FIND(analysismethod9,'III_Plan comp 438.68 {Plan 3}'!AF$15)),"",'III_Plan comp 438.68 {Plan 3}'!AF$15&amp;analysismethod9)</f>
        <v xml:space="preserve">Network Adequacy Certification Tool (NACT); 
</v>
      </c>
      <c r="CN48" s="251" t="str">
        <f>IF(ISNUMBER(FIND(analysismethod9,'III_Plan comp 438.68 {Plan 3}'!AG$15)),"",'III_Plan comp 438.68 {Plan 3}'!AG$15&amp;analysismethod9)</f>
        <v xml:space="preserve">Network Adequacy Certification Tool (NACT); 
</v>
      </c>
      <c r="CO48" s="251" t="str">
        <f>IF(ISNUMBER(FIND(analysismethod9,'III_Plan comp 438.68 {Plan 3}'!AH$15)),"",'III_Plan comp 438.68 {Plan 3}'!AH$15&amp;analysismethod9)</f>
        <v xml:space="preserve">Network Adequacy Certification Tool (NACT); 
</v>
      </c>
      <c r="CP48" s="251" t="str">
        <f>IF(ISNUMBER(FIND(analysismethod9,'III_Plan comp 438.68 {Plan 3}'!AI$15)),"",'III_Plan comp 438.68 {Plan 3}'!AI$15&amp;analysismethod9)</f>
        <v xml:space="preserve">Network Adequacy Certification Tool (NACT); 
</v>
      </c>
      <c r="CQ48" s="251" t="str">
        <f>IF(ISNUMBER(FIND(analysismethod9,'III_Plan comp 438.68 {Plan 3}'!AJ$15)),"",'III_Plan comp 438.68 {Plan 3}'!AJ$15&amp;analysismethod9)</f>
        <v xml:space="preserve">Network Adequacy Certification Tool (NACT); 
</v>
      </c>
      <c r="CR48" s="251" t="str">
        <f>IF(ISNUMBER(FIND(analysismethod9,'III_Plan comp 438.68 {Plan 3}'!AK$15)),"",'III_Plan comp 438.68 {Plan 3}'!AK$15&amp;analysismethod9)</f>
        <v xml:space="preserve">Network Adequacy Certification Tool (NACT); 
</v>
      </c>
      <c r="CS48" s="251" t="str">
        <f>IF(ISNUMBER(FIND(analysismethod9,'III_Plan comp 438.68 {Plan 3}'!AL$15)),"",'III_Plan comp 438.68 {Plan 3}'!AL$15&amp;analysismethod9)</f>
        <v xml:space="preserve">Network Adequacy Certification Tool (NACT); 
</v>
      </c>
      <c r="CT48" s="251" t="str">
        <f>IF(ISNUMBER(FIND(analysismethod9,'III_Plan comp 438.68 {Plan 3}'!AM$15)),"",'III_Plan comp 438.68 {Plan 3}'!AM$15&amp;analysismethod9)</f>
        <v xml:space="preserve">Network Adequacy Certification Tool (NACT); 
</v>
      </c>
      <c r="CU48" s="251" t="str">
        <f>IF(ISNUMBER(FIND(analysismethod9,'III_Plan comp 438.68 {Plan 3}'!AN$15)),"",'III_Plan comp 438.68 {Plan 3}'!AN$15&amp;analysismethod9)</f>
        <v xml:space="preserve">Network Adequacy Certification Tool (NACT); 
</v>
      </c>
      <c r="CV48" s="251" t="str">
        <f>IF(ISNUMBER(FIND(analysismethod9,'III_Plan comp 438.68 {Plan 3}'!AO$15)),"",'III_Plan comp 438.68 {Plan 3}'!AO$15&amp;analysismethod9)</f>
        <v xml:space="preserve">Network Adequacy Certification Tool (NACT); 
</v>
      </c>
      <c r="CW48" s="251" t="str">
        <f>IF(ISNUMBER(FIND(analysismethod9,'III_Plan comp 438.68 {Plan 3}'!AP$15)),"",'III_Plan comp 438.68 {Plan 3}'!AP$15&amp;analysismethod9)</f>
        <v xml:space="preserve">Network Adequacy Certification Tool (NACT); 
</v>
      </c>
      <c r="CX48" s="251" t="str">
        <f>IF(ISNUMBER(FIND(analysismethod9,'III_Plan comp 438.68 {Plan 3}'!AQ$15)),"",'III_Plan comp 438.68 {Plan 3}'!AQ$15&amp;analysismethod9)</f>
        <v xml:space="preserve">Network Adequacy Certification Tool (NACT); 
</v>
      </c>
      <c r="CY48" s="251" t="str">
        <f>IF(ISNUMBER(FIND(analysismethod9,'III_Plan comp 438.68 {Plan 3}'!AR$15)),"",'III_Plan comp 438.68 {Plan 3}'!AR$15&amp;analysismethod9)</f>
        <v xml:space="preserve">Network Adequacy Certification Tool (NACT); 
</v>
      </c>
      <c r="CZ48" s="251" t="str">
        <f>IF(ISNUMBER(FIND(analysismethod9,'III_Plan comp 438.68 {Plan 3}'!AS$15)),"",'III_Plan comp 438.68 {Plan 3}'!AS$15&amp;analysismethod9)</f>
        <v xml:space="preserve">Network Adequacy Certification Tool (NACT); 
</v>
      </c>
      <c r="DA48" s="251" t="str">
        <f>IF(ISNUMBER(FIND(analysismethod9,'III_Plan comp 438.68 {Plan 3}'!AT$15)),"",'III_Plan comp 438.68 {Plan 3}'!AT$15&amp;analysismethod9)</f>
        <v xml:space="preserve">Network Adequacy Certification Tool (NACT); 
</v>
      </c>
      <c r="DB48" s="251" t="str">
        <f>IF(ISNUMBER(FIND(analysismethod9,'III_Plan comp 438.68 {Plan 3}'!AU$15)),"",'III_Plan comp 438.68 {Plan 3}'!AU$15&amp;analysismethod9)</f>
        <v xml:space="preserve">Network Adequacy Certification Tool (NACT); 
</v>
      </c>
      <c r="DC48" s="251" t="str">
        <f>IF(ISNUMBER(FIND(analysismethod9,'III_Plan comp 438.68 {Plan 3}'!AV$15)),"",'III_Plan comp 438.68 {Plan 3}'!AV$15&amp;analysismethod9)</f>
        <v xml:space="preserve">Network Adequacy Certification Tool (NACT); 
</v>
      </c>
      <c r="DD48" s="251" t="str">
        <f>IF(ISNUMBER(FIND(analysismethod9,'III_Plan comp 438.68 {Plan 3}'!AW$15)),"",'III_Plan comp 438.68 {Plan 3}'!AW$15&amp;analysismethod9)</f>
        <v xml:space="preserve">Network Adequacy Certification Tool (NACT); 
</v>
      </c>
      <c r="DE48" s="251" t="str">
        <f>IF(ISNUMBER(FIND(analysismethod9,'III_Plan comp 438.68 {Plan 3}'!AX$15)),"",'III_Plan comp 438.68 {Plan 3}'!AX$15&amp;analysismethod9)</f>
        <v xml:space="preserve">Network Adequacy Certification Tool (NACT); 
</v>
      </c>
      <c r="DF48" s="251" t="str">
        <f>IF(ISNUMBER(FIND(analysismethod9,'III_Plan comp 438.68 {Plan 3}'!AY$15)),"",'III_Plan comp 438.68 {Plan 3}'!AY$15&amp;analysismethod9)</f>
        <v xml:space="preserve">Network Adequacy Certification Tool (NACT); 
</v>
      </c>
      <c r="DG48" s="251" t="str">
        <f>IF(ISNUMBER(FIND(analysismethod9,'III_Plan comp 438.68 {Plan 3}'!AZ$15)),"",'III_Plan comp 438.68 {Plan 3}'!AZ$15&amp;analysismethod9)</f>
        <v xml:space="preserve">Network Adequacy Certification Tool (NACT); 
</v>
      </c>
      <c r="DH48" s="251" t="str">
        <f>IF(ISNUMBER(FIND(analysismethod9,'III_Plan comp 438.68 {Plan 3}'!BA$15)),"",'III_Plan comp 438.68 {Plan 3}'!BA$15&amp;analysismethod9)</f>
        <v xml:space="preserve">Network Adequacy Certification Tool (NACT); 
</v>
      </c>
      <c r="DI48" s="251" t="str">
        <f>IF(ISNUMBER(FIND(analysismethod9,'III_Plan comp 438.68 {Plan 3}'!BB$15)),"",'III_Plan comp 438.68 {Plan 3}'!BB$15&amp;analysismethod9)</f>
        <v xml:space="preserve">Network Adequacy Certification Tool (NACT); 
</v>
      </c>
      <c r="DJ48" s="251" t="str">
        <f>IF(ISNUMBER(FIND(analysismethod9,'III_Plan comp 438.68 {Plan 3}'!BC$15)),"",'III_Plan comp 438.68 {Plan 3}'!BC$15&amp;analysismethod9)</f>
        <v xml:space="preserve">Network Adequacy Certification Tool (NACT); 
</v>
      </c>
      <c r="DK48" s="251" t="str">
        <f>IF(ISNUMBER(FIND(analysismethod9,'III_Plan comp 438.68 {Plan 3}'!BD$15)),"",'III_Plan comp 438.68 {Plan 3}'!BD$15&amp;analysismethod9)</f>
        <v xml:space="preserve">Network Adequacy Certification Tool (NACT); 
</v>
      </c>
      <c r="DL48" s="251" t="str">
        <f>IF(ISNUMBER(FIND(analysismethod9,'III_Plan comp 438.68 {Plan 3}'!BE$15)),"",'III_Plan comp 438.68 {Plan 3}'!BE$15&amp;analysismethod9)</f>
        <v xml:space="preserve">Network Adequacy Certification Tool (NACT); 
</v>
      </c>
      <c r="DM48" s="251" t="str">
        <f>IF(ISNUMBER(FIND(analysismethod9,'III_Plan comp 438.68 {Plan 3}'!BF$15)),"",'III_Plan comp 438.68 {Plan 3}'!BF$15&amp;analysismethod9)</f>
        <v xml:space="preserve">Network Adequacy Certification Tool (NACT); 
</v>
      </c>
      <c r="DN48" s="251" t="str">
        <f>IF(ISNUMBER(FIND(analysismethod9,'III_Plan comp 438.68 {Plan 3}'!BG$15)),"",'III_Plan comp 438.68 {Plan 3}'!BG$15&amp;analysismethod9)</f>
        <v xml:space="preserve">Network Adequacy Certification Tool (NACT); 
</v>
      </c>
      <c r="DO48" s="251" t="str">
        <f>IF(ISNUMBER(FIND(analysismethod9,'III_Plan comp 438.68 {Plan 3}'!BH$15)),"",'III_Plan comp 438.68 {Plan 3}'!BH$15&amp;analysismethod9)</f>
        <v xml:space="preserve">Network Adequacy Certification Tool (NACT); 
</v>
      </c>
      <c r="DP48" s="251" t="str">
        <f>IF(ISNUMBER(FIND(analysismethod9,'III_Plan comp 438.68 {Plan 3}'!BI$15)),"",'III_Plan comp 438.68 {Plan 3}'!BI$15&amp;analysismethod9)</f>
        <v xml:space="preserve">Network Adequacy Certification Tool (NACT); 
</v>
      </c>
      <c r="DQ48" s="251" t="str">
        <f>IF(ISNUMBER(FIND(analysismethod9,'III_Plan comp 438.68 {Plan 3}'!BJ$15)),"",'III_Plan comp 438.68 {Plan 3}'!BJ$15&amp;analysismethod9)</f>
        <v xml:space="preserve">Network Adequacy Certification Tool (NACT); 
</v>
      </c>
      <c r="DR48" s="251" t="str">
        <f>IF(ISNUMBER(FIND(analysismethod9,'III_Plan comp 438.68 {Plan 3}'!BK$15)),"",'III_Plan comp 438.68 {Plan 3}'!BK$15&amp;analysismethod9)</f>
        <v xml:space="preserve">Network Adequacy Certification Tool (NACT); 
</v>
      </c>
      <c r="DS48" s="251" t="str">
        <f>IF(ISNUMBER(FIND(analysismethod9,'III_Plan comp 438.68 {Plan 3}'!BL$15)),"",'III_Plan comp 438.68 {Plan 3}'!BL$15&amp;analysismethod9)</f>
        <v xml:space="preserve">Network Adequacy Certification Tool (NACT); 
</v>
      </c>
      <c r="DT48" s="251" t="str">
        <f>IF(ISNUMBER(FIND(analysismethod9,'III_Plan comp 438.68 {Plan 3}'!BM$15)),"",'III_Plan comp 438.68 {Plan 3}'!BM$15&amp;analysismethod9)</f>
        <v xml:space="preserve">Network Adequacy Certification Tool (NACT); 
</v>
      </c>
      <c r="DU48" s="251" t="str">
        <f>IF(ISNUMBER(FIND(analysismethod9,'III_Plan comp 438.68 {Plan 3}'!BN$15)),"",'III_Plan comp 438.68 {Plan 3}'!BN$15&amp;analysismethod9)</f>
        <v xml:space="preserve">Network Adequacy Certification Tool (NACT); 
</v>
      </c>
      <c r="DV48" s="251" t="str">
        <f>IF(ISNUMBER(FIND(analysismethod9,'III_Plan comp 438.68 {Plan 3}'!BO$15)),"",'III_Plan comp 438.68 {Plan 3}'!BO$15&amp;analysismethod9)</f>
        <v xml:space="preserve">Network Adequacy Certification Tool (NACT); 
</v>
      </c>
      <c r="DW48" s="251" t="str">
        <f>IF(ISNUMBER(FIND(analysismethod9,'III_Plan comp 438.68 {Plan 3}'!BP$15)),"",'III_Plan comp 438.68 {Plan 3}'!BP$15&amp;analysismethod9)</f>
        <v xml:space="preserve">Network Adequacy Certification Tool (NACT); 
</v>
      </c>
      <c r="DX48" s="251" t="str">
        <f>IF(ISNUMBER(FIND(analysismethod9,'III_Plan comp 438.68 {Plan 3}'!BQ$15)),"",'III_Plan comp 438.68 {Plan 3}'!BQ$15&amp;analysismethod9)</f>
        <v xml:space="preserve">Network Adequacy Certification Tool (NACT); 
</v>
      </c>
      <c r="DY48" s="251" t="str">
        <f>IF(ISNUMBER(FIND(analysismethod9,'III_Plan comp 438.68 {Plan 3}'!BR$15)),"",'III_Plan comp 438.68 {Plan 3}'!BR$15&amp;analysismethod9)</f>
        <v xml:space="preserve">Network Adequacy Certification Tool (NACT); 
</v>
      </c>
      <c r="DZ48" s="251" t="str">
        <f>IF(ISNUMBER(FIND(analysismethod9,'III_Plan comp 438.68 {Plan 3}'!BS$15)),"",'III_Plan comp 438.68 {Plan 3}'!BS$15&amp;analysismethod9)</f>
        <v xml:space="preserve">Network Adequacy Certification Tool (NACT); 
</v>
      </c>
      <c r="EA48" s="251" t="str">
        <f>IF(ISNUMBER(FIND(analysismethod9,'III_Plan comp 438.68 {Plan 3}'!BT$15)),"",'III_Plan comp 438.68 {Plan 3}'!BT$15&amp;analysismethod9)</f>
        <v xml:space="preserve">Network Adequacy Certification Tool (NACT); 
</v>
      </c>
      <c r="EB48" s="251" t="str">
        <f>IF(ISNUMBER(FIND(analysismethod9,'III_Plan comp 438.68 {Plan 3}'!BU$15)),"",'III_Plan comp 438.68 {Plan 3}'!BU$15&amp;analysismethod9)</f>
        <v xml:space="preserve">Network Adequacy Certification Tool (NACT); 
</v>
      </c>
      <c r="EC48" s="251" t="str">
        <f>IF(ISNUMBER(FIND(analysismethod9,'III_Plan comp 438.68 {Plan 3}'!BV$15)),"",'III_Plan comp 438.68 {Plan 3}'!BV$15&amp;analysismethod9)</f>
        <v xml:space="preserve">Network Adequacy Certification Tool (NACT); 
</v>
      </c>
      <c r="ED48" s="251" t="str">
        <f>IF(ISNUMBER(FIND(analysismethod9,'III_Plan comp 438.68 {Plan 3}'!BW$15)),"",'III_Plan comp 438.68 {Plan 3}'!BW$15&amp;analysismethod9)</f>
        <v xml:space="preserve">Network Adequacy Certification Tool (NACT); 
</v>
      </c>
      <c r="EE48" s="251" t="str">
        <f>IF(ISNUMBER(FIND(analysismethod9,'III_Plan comp 438.68 {Plan 3}'!BX$15)),"",'III_Plan comp 438.68 {Plan 3}'!BX$15&amp;analysismethod9)</f>
        <v xml:space="preserve">Network Adequacy Certification Tool (NACT); 
</v>
      </c>
      <c r="EF48" s="251" t="str">
        <f>IF(ISNUMBER(FIND(analysismethod9,'III_Plan comp 438.68 {Plan 3}'!BY$15)),"",'III_Plan comp 438.68 {Plan 3}'!BY$15&amp;analysismethod9)</f>
        <v xml:space="preserve">Network Adequacy Certification Tool (NACT); 
</v>
      </c>
      <c r="EG48" s="251" t="str">
        <f>IF(ISNUMBER(FIND(analysismethod9,'III_Plan comp 438.68 {Plan 3}'!BZ$15)),"",'III_Plan comp 438.68 {Plan 3}'!BZ$15&amp;analysismethod9)</f>
        <v xml:space="preserve">Network Adequacy Certification Tool (NACT); 
</v>
      </c>
      <c r="EH48" s="251" t="str">
        <f>IF(ISNUMBER(FIND(analysismethod9,'III_Plan comp 438.68 {Plan 3}'!CA$15)),"",'III_Plan comp 438.68 {Plan 3}'!CA$15&amp;analysismethod9)</f>
        <v xml:space="preserve">Network Adequacy Certification Tool (NACT); 
</v>
      </c>
      <c r="EI48" s="251" t="str">
        <f>IF(ISNUMBER(FIND(analysismethod9,'III_Plan comp 438.68 {Plan 3}'!CB$15)),"",'III_Plan comp 438.68 {Plan 3}'!CB$15&amp;analysismethod9)</f>
        <v xml:space="preserve">Network Adequacy Certification Tool (NACT); 
</v>
      </c>
      <c r="EJ48" s="251" t="str">
        <f>IF(ISNUMBER(FIND(analysismethod9,'III_Plan comp 438.68 {Plan 3}'!CC$15)),"",'III_Plan comp 438.68 {Plan 3}'!CC$15&amp;analysismethod9)</f>
        <v xml:space="preserve">Network Adequacy Certification Tool (NACT); 
</v>
      </c>
      <c r="EK48" s="251" t="str">
        <f>IF(ISNUMBER(FIND(analysismethod9,'III_Plan comp 438.68 {Plan 3}'!CD$15)),"",'III_Plan comp 438.68 {Plan 3}'!CD$15&amp;analysismethod9)</f>
        <v xml:space="preserve">Network Adequacy Certification Tool (NACT); 
</v>
      </c>
      <c r="EL48" s="251" t="str">
        <f>IF(ISNUMBER(FIND(analysismethod9,'III_Plan comp 438.68 {Plan 3}'!CE$15)),"",'III_Plan comp 438.68 {Plan 3}'!CE$15&amp;analysismethod9)</f>
        <v xml:space="preserve">Network Adequacy Certification Tool (NACT); 
</v>
      </c>
      <c r="EM48" s="251" t="str">
        <f>IF(ISNUMBER(FIND(analysismethod9,'III_Plan comp 438.68 {Plan 3}'!CF$15)),"",'III_Plan comp 438.68 {Plan 3}'!CF$15&amp;analysismethod9)</f>
        <v xml:space="preserve">Network Adequacy Certification Tool (NACT); 
</v>
      </c>
      <c r="EN48" s="251" t="str">
        <f>IF(ISNUMBER(FIND(analysismethod9,'III_Plan comp 438.68 {Plan 3}'!CG$15)),"",'III_Plan comp 438.68 {Plan 3}'!CG$15&amp;analysismethod9)</f>
        <v xml:space="preserve">Network Adequacy Certification Tool (NACT); 
</v>
      </c>
      <c r="EO48" s="251" t="str">
        <f>IF(ISNUMBER(FIND(analysismethod9,'III_Plan comp 438.68 {Plan 3}'!CH$15)),"",'III_Plan comp 438.68 {Plan 3}'!CH$15&amp;analysismethod9)</f>
        <v xml:space="preserve">Network Adequacy Certification Tool (NACT); 
</v>
      </c>
      <c r="EP48" s="251" t="str">
        <f>IF(ISNUMBER(FIND(analysismethod9,'III_Plan comp 438.68 {Plan 3}'!CI$15)),"",'III_Plan comp 438.68 {Plan 3}'!CI$15&amp;analysismethod9)</f>
        <v xml:space="preserve">Network Adequacy Certification Tool (NACT); 
</v>
      </c>
      <c r="EQ48" s="251" t="str">
        <f>IF(ISNUMBER(FIND(analysismethod9,'III_Plan comp 438.68 {Plan 3}'!CJ$15)),"",'III_Plan comp 438.68 {Plan 3}'!CJ$15&amp;analysismethod9)</f>
        <v xml:space="preserve">Network Adequacy Certification Tool (NACT); 
</v>
      </c>
      <c r="ER48" s="251" t="str">
        <f>IF(ISNUMBER(FIND(analysismethod9,'III_Plan comp 438.68 {Plan 3}'!CK$15)),"",'III_Plan comp 438.68 {Plan 3}'!CK$15&amp;analysismethod9)</f>
        <v xml:space="preserve">Network Adequacy Certification Tool (NACT); 
</v>
      </c>
      <c r="ES48" s="251" t="str">
        <f>IF(ISNUMBER(FIND(analysismethod9,'III_Plan comp 438.68 {Plan 3}'!CL$15)),"",'III_Plan comp 438.68 {Plan 3}'!CL$15&amp;analysismethod9)</f>
        <v xml:space="preserve">Network Adequacy Certification Tool (NACT); 
</v>
      </c>
      <c r="ET48" s="251" t="str">
        <f>IF(ISNUMBER(FIND(analysismethod9,'III_Plan comp 438.68 {Plan 3}'!CM$15)),"",'III_Plan comp 438.68 {Plan 3}'!CM$15&amp;analysismethod9)</f>
        <v xml:space="preserve">Network Adequacy Certification Tool (NACT); 
</v>
      </c>
      <c r="EU48" s="251" t="str">
        <f>IF(ISNUMBER(FIND(analysismethod9,'III_Plan comp 438.68 {Plan 3}'!CN$15)),"",'III_Plan comp 438.68 {Plan 3}'!CN$15&amp;analysismethod9)</f>
        <v xml:space="preserve">Network Adequacy Certification Tool (NACT); 
</v>
      </c>
      <c r="EV48" s="251" t="str">
        <f>IF(ISNUMBER(FIND(analysismethod9,'III_Plan comp 438.68 {Plan 3}'!CO$15)),"",'III_Plan comp 438.68 {Plan 3}'!CO$15&amp;analysismethod9)</f>
        <v xml:space="preserve">Network Adequacy Certification Tool (NACT); 
</v>
      </c>
      <c r="EW48" s="251" t="str">
        <f>IF(ISNUMBER(FIND(analysismethod9,'III_Plan comp 438.68 {Plan 3}'!CP$15)),"",'III_Plan comp 438.68 {Plan 3}'!CP$15&amp;analysismethod9)</f>
        <v xml:space="preserve">Network Adequacy Certification Tool (NACT); 
</v>
      </c>
      <c r="EX48" s="251" t="str">
        <f>IF(ISNUMBER(FIND(analysismethod9,'III_Plan comp 438.68 {Plan 3}'!CQ$15)),"",'III_Plan comp 438.68 {Plan 3}'!CQ$15&amp;analysismethod9)</f>
        <v xml:space="preserve">Network Adequacy Certification Tool (NACT); 
</v>
      </c>
      <c r="EY48" s="251" t="str">
        <f>IF(ISNUMBER(FIND(analysismethod9,'III_Plan comp 438.68 {Plan 3}'!CR$15)),"",'III_Plan comp 438.68 {Plan 3}'!CR$15&amp;analysismethod9)</f>
        <v xml:space="preserve">Network Adequacy Certification Tool (NACT); 
</v>
      </c>
      <c r="EZ48" s="251" t="str">
        <f>IF(ISNUMBER(FIND(analysismethod9,'III_Plan comp 438.68 {Plan 3}'!CS$15)),"",'III_Plan comp 438.68 {Plan 3}'!CS$15&amp;analysismethod9)</f>
        <v xml:space="preserve">Network Adequacy Certification Tool (NACT); 
</v>
      </c>
      <c r="FA48" s="251" t="str">
        <f>IF(ISNUMBER(FIND(analysismethod9,'III_Plan comp 438.68 {Plan 3}'!CT$15)),"",'III_Plan comp 438.68 {Plan 3}'!CT$15&amp;analysismethod9)</f>
        <v xml:space="preserve">Network Adequacy Certification Tool (NACT); 
</v>
      </c>
      <c r="FB48" s="251" t="str">
        <f>IF(ISNUMBER(FIND(analysismethod9,'III_Plan comp 438.68 {Plan 3}'!CU$15)),"",'III_Plan comp 438.68 {Plan 3}'!CU$15&amp;analysismethod9)</f>
        <v xml:space="preserve">Network Adequacy Certification Tool (NACT); 
</v>
      </c>
      <c r="FC48" s="251" t="str">
        <f>IF(ISNUMBER(FIND(analysismethod9,'III_Plan comp 438.68 {Plan 3}'!CV$15)),"",'III_Plan comp 438.68 {Plan 3}'!CV$15&amp;analysismethod9)</f>
        <v xml:space="preserve">Network Adequacy Certification Tool (NACT); 
</v>
      </c>
      <c r="FD48" s="251" t="str">
        <f>IF(ISNUMBER(FIND(analysismethod9,'III_Plan comp 438.68 {Plan 3}'!CW$15)),"",'III_Plan comp 438.68 {Plan 3}'!CW$15&amp;analysismethod9)</f>
        <v xml:space="preserve">Network Adequacy Certification Tool (NACT); 
</v>
      </c>
      <c r="FE48" s="251" t="str">
        <f>IF(ISNUMBER(FIND(analysismethod9,'III_Plan comp 438.68 {Plan 3}'!CX$15)),"",'III_Plan comp 438.68 {Plan 3}'!CX$15&amp;analysismethod9)</f>
        <v xml:space="preserve">Network Adequacy Certification Tool (NACT); 
</v>
      </c>
      <c r="FF48" s="251" t="str">
        <f>IF(ISNUMBER(FIND(analysismethod9,'III_Plan comp 438.68 {Plan 3}'!CY$15)),"",'III_Plan comp 438.68 {Plan 3}'!CY$15&amp;analysismethod9)</f>
        <v xml:space="preserve">Network Adequacy Certification Tool (NACT); 
</v>
      </c>
      <c r="FG48" s="251" t="str">
        <f>IF(ISNUMBER(FIND(analysismethod9,'III_Plan comp 438.68 {Plan 3}'!CZ$15)),"",'III_Plan comp 438.68 {Plan 3}'!CZ$15&amp;analysismethod9)</f>
        <v xml:space="preserve">Network Adequacy Certification Tool (NACT); 
</v>
      </c>
    </row>
    <row r="49" spans="2:163" ht="15" thickBot="1">
      <c r="B49" s="11" t="s">
        <v>775</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Language Capabilities: Contract
IHCP: Contract/Good-faith effort to contract; 
</v>
      </c>
      <c r="BM49" s="254" t="str">
        <f>IF(ISNUMBER(FIND(analysismethod10,'III_Plan comp 438.68 {Plan 1}'!F$15)),"",'III_Plan comp 438.68 {Plan 1}'!F$15&amp;analysismethod10)</f>
        <v xml:space="preserve">Language Capabilities: Contract
IHCP: Contract/Good-faith effort to contract; 
</v>
      </c>
      <c r="BN49" s="254" t="str">
        <f>IF(ISNUMBER(FIND(analysismethod10,'III_Plan comp 438.68 {Plan 1}'!G$15)),"",'III_Plan comp 438.68 {Plan 1}'!G$15&amp;analysismethod10)</f>
        <v xml:space="preserve">Language Capabilities: Contract
IHCP: Contract/Good-faith effort to contract; 
</v>
      </c>
      <c r="BO49" s="254" t="str">
        <f>IF(ISNUMBER(FIND(analysismethod10,'III_Plan comp 438.68 {Plan 1}'!H$15)),"",'III_Plan comp 438.68 {Plan 1}'!H$15&amp;analysismethod10)</f>
        <v xml:space="preserve">Language Capabilities: Contract
IHCP: Contract/Good-faith effort to contract; 
</v>
      </c>
      <c r="BP49" s="254" t="str">
        <f>IF(ISNUMBER(FIND(analysismethod10,'III_Plan comp 438.68 {Plan 1}'!I$15)),"",'III_Plan comp 438.68 {Plan 1}'!I$15&amp;analysismethod10)</f>
        <v xml:space="preserve">Network Adequacy Certification Tool (NACT); 
Language Capabilities: Contract
IHCP: Contract/Good-faith effort to contract; 
</v>
      </c>
      <c r="BQ49" s="254" t="str">
        <f>IF(ISNUMBER(FIND(analysismethod10,'III_Plan comp 438.68 {Plan 1}'!J$15)),"",'III_Plan comp 438.68 {Plan 1}'!J$15&amp;analysismethod10)</f>
        <v xml:space="preserve">Language Capabilities: Contract
IHCP: Contract/Good-faith effort to contract; 
</v>
      </c>
      <c r="BR49" s="254" t="str">
        <f>IF(ISNUMBER(FIND(analysismethod10,'III_Plan comp 438.68 {Plan 1}'!K$15)),"",'III_Plan comp 438.68 {Plan 1}'!K$15&amp;analysismethod10)</f>
        <v xml:space="preserve">Language Capabilities: Contract
IHCP: Contract/Good-faith effort to contract; 
</v>
      </c>
      <c r="BS49" s="254" t="str">
        <f>IF(ISNUMBER(FIND(analysismethod10,'III_Plan comp 438.68 {Plan 1}'!L$15)),"",'III_Plan comp 438.68 {Plan 1}'!L$15&amp;analysismethod10)</f>
        <v xml:space="preserve">Language Capabilities: Contract
IHCP: Contract/Good-faith effort to contract; 
</v>
      </c>
      <c r="BT49" s="254" t="str">
        <f>IF(ISNUMBER(FIND(analysismethod10,'III_Plan comp 438.68 {Plan 1}'!M$15)),"",'III_Plan comp 438.68 {Plan 1}'!M$15&amp;analysismethod10)</f>
        <v xml:space="preserve">Language Capabilities: Contract
IHCP: Contract/Good-faith effort to contract; 
</v>
      </c>
      <c r="BU49" s="254" t="str">
        <f>IF(ISNUMBER(FIND(analysismethod10,'III_Plan comp 438.68 {Plan 1}'!N$15)),"",'III_Plan comp 438.68 {Plan 1}'!N$15&amp;analysismethod10)</f>
        <v xml:space="preserve">Language Capabilities: Contract
IHCP: Contract/Good-faith effort to contract; 
</v>
      </c>
      <c r="BV49" s="254" t="str">
        <f>IF(ISNUMBER(FIND(analysismethod10,'III_Plan comp 438.68 {Plan 1}'!O$15)),"",'III_Plan comp 438.68 {Plan 1}'!O$15&amp;analysismethod10)</f>
        <v xml:space="preserve">Language Capabilities: Contract
IHCP: Contract/Good-faith effort to contract; 
</v>
      </c>
      <c r="BW49" s="254" t="str">
        <f>IF(ISNUMBER(FIND(analysismethod10,'III_Plan comp 438.68 {Plan 1}'!P$15)),"",'III_Plan comp 438.68 {Plan 1}'!P$15&amp;analysismethod10)</f>
        <v/>
      </c>
      <c r="BX49" s="254" t="str">
        <f>IF(ISNUMBER(FIND(analysismethod10,'III_Plan comp 438.68 {Plan 1}'!Q$15)),"",'III_Plan comp 438.68 {Plan 1}'!Q$15&amp;analysismethod10)</f>
        <v xml:space="preserve">Language Capabilities: Contract
IHCP: Contract/Good-faith effort to contract; 
</v>
      </c>
      <c r="BY49" s="254" t="str">
        <f>IF(ISNUMBER(FIND(analysismethod10,'III_Plan comp 438.68 {Plan 1}'!R$15)),"",'III_Plan comp 438.68 {Plan 1}'!R$15&amp;analysismethod10)</f>
        <v xml:space="preserve">Language Capabilities: Contract
IHCP: Contract/Good-faith effort to contract; 
</v>
      </c>
      <c r="BZ49" s="254" t="str">
        <f>IF(ISNUMBER(FIND(analysismethod10,'III_Plan comp 438.68 {Plan 1}'!S$15)),"",'III_Plan comp 438.68 {Plan 1}'!S$15&amp;analysismethod10)</f>
        <v xml:space="preserve">Language Capabilities: Contract
IHCP: Contract/Good-faith effort to contract; 
</v>
      </c>
      <c r="CA49" s="254" t="str">
        <f>IF(ISNUMBER(FIND(analysismethod10,'III_Plan comp 438.68 {Plan 1}'!T$15)),"",'III_Plan comp 438.68 {Plan 1}'!T$15&amp;analysismethod10)</f>
        <v xml:space="preserve">Language Capabilities: Contract
IHCP: Contract/Good-faith effort to contract; 
</v>
      </c>
      <c r="CB49" s="254" t="str">
        <f>IF(ISNUMBER(FIND(analysismethod10,'III_Plan comp 438.68 {Plan 1}'!U$15)),"",'III_Plan comp 438.68 {Plan 1}'!U$15&amp;analysismethod10)</f>
        <v xml:space="preserve">Language Capabilities: Contract
IHCP: Contract/Good-faith effort to contract; 
</v>
      </c>
      <c r="CC49" s="254" t="str">
        <f>IF(ISNUMBER(FIND(analysismethod10,'III_Plan comp 438.68 {Plan 1}'!V$15)),"",'III_Plan comp 438.68 {Plan 1}'!V$15&amp;analysismethod10)</f>
        <v xml:space="preserve">Language Capabilities: Contract
IHCP: Contract/Good-faith effort to contract; 
</v>
      </c>
      <c r="CD49" s="254" t="str">
        <f>IF(ISNUMBER(FIND(analysismethod10,'III_Plan comp 438.68 {Plan 1}'!W$15)),"",'III_Plan comp 438.68 {Plan 1}'!W$15&amp;analysismethod10)</f>
        <v xml:space="preserve">Language Capabilities: Contract
IHCP: Contract/Good-faith effort to contract; 
</v>
      </c>
      <c r="CE49" s="254" t="str">
        <f>IF(ISNUMBER(FIND(analysismethod10,'III_Plan comp 438.68 {Plan 1}'!X$15)),"",'III_Plan comp 438.68 {Plan 1}'!X$15&amp;analysismethod10)</f>
        <v xml:space="preserve">Language Capabilities: Contract
IHCP: Contract/Good-faith effort to contract; 
</v>
      </c>
      <c r="CF49" s="254" t="str">
        <f>IF(ISNUMBER(FIND(analysismethod10,'III_Plan comp 438.68 {Plan 1}'!Y$15)),"",'III_Plan comp 438.68 {Plan 1}'!Y$15&amp;analysismethod10)</f>
        <v xml:space="preserve">Language Capabilities: Contract
IHCP: Contract/Good-faith effort to contract; 
</v>
      </c>
      <c r="CG49" s="254" t="str">
        <f>IF(ISNUMBER(FIND(analysismethod10,'III_Plan comp 438.68 {Plan 1}'!Z$15)),"",'III_Plan comp 438.68 {Plan 1}'!Z$15&amp;analysismethod10)</f>
        <v xml:space="preserve">Language Capabilities: Contract
IHCP: Contract/Good-faith effort to contract; 
</v>
      </c>
      <c r="CH49" s="254" t="str">
        <f>IF(ISNUMBER(FIND(analysismethod10,'III_Plan comp 438.68 {Plan 1}'!AA$15)),"",'III_Plan comp 438.68 {Plan 1}'!AA$15&amp;analysismethod10)</f>
        <v xml:space="preserve">Language Capabilities: Contract
IHCP: Contract/Good-faith effort to contract; 
</v>
      </c>
      <c r="CI49" s="254" t="str">
        <f>IF(ISNUMBER(FIND(analysismethod10,'III_Plan comp 438.68 {Plan 1}'!AB$15)),"",'III_Plan comp 438.68 {Plan 1}'!AB$15&amp;analysismethod10)</f>
        <v xml:space="preserve">Language Capabilities: Contract
IHCP: Contract/Good-faith effort to contract; 
</v>
      </c>
      <c r="CJ49" s="254" t="str">
        <f>IF(ISNUMBER(FIND(analysismethod10,'III_Plan comp 438.68 {Plan 1}'!AC$15)),"",'III_Plan comp 438.68 {Plan 1}'!AC$15&amp;analysismethod10)</f>
        <v xml:space="preserve">Language Capabilities: Contract
IHCP: Contract/Good-faith effort to contract; 
</v>
      </c>
      <c r="CK49" s="254" t="str">
        <f>IF(ISNUMBER(FIND(analysismethod10,'III_Plan comp 438.68 {Plan 1}'!AD$15)),"",'III_Plan comp 438.68 {Plan 1}'!AD$15&amp;analysismethod10)</f>
        <v xml:space="preserve">Language Capabilities: Contract
IHCP: Contract/Good-faith effort to contract; 
</v>
      </c>
      <c r="CL49" s="254" t="str">
        <f>IF(ISNUMBER(FIND(analysismethod10,'III_Plan comp 438.68 {Plan 1}'!AE$15)),"",'III_Plan comp 438.68 {Plan 1}'!AE$15&amp;analysismethod10)</f>
        <v xml:space="preserve">Language Capabilities: Contract
IHCP: Contract/Good-faith effort to contract; 
</v>
      </c>
      <c r="CM49" s="254" t="str">
        <f>IF(ISNUMBER(FIND(analysismethod10,'III_Plan comp 438.68 {Plan 1}'!AF$15)),"",'III_Plan comp 438.68 {Plan 1}'!AF$15&amp;analysismethod10)</f>
        <v xml:space="preserve">Language Capabilities: Contract
IHCP: Contract/Good-faith effort to contract; 
</v>
      </c>
      <c r="CN49" s="254" t="str">
        <f>IF(ISNUMBER(FIND(analysismethod10,'III_Plan comp 438.68 {Plan 1}'!AG$15)),"",'III_Plan comp 438.68 {Plan 1}'!AG$15&amp;analysismethod10)</f>
        <v xml:space="preserve">Language Capabilities: Contract
IHCP: Contract/Good-faith effort to contract; 
</v>
      </c>
      <c r="CO49" s="254" t="str">
        <f>IF(ISNUMBER(FIND(analysismethod10,'III_Plan comp 438.68 {Plan 1}'!AH$15)),"",'III_Plan comp 438.68 {Plan 1}'!AH$15&amp;analysismethod10)</f>
        <v xml:space="preserve">Language Capabilities: Contract
IHCP: Contract/Good-faith effort to contract; 
</v>
      </c>
      <c r="CP49" s="254" t="str">
        <f>IF(ISNUMBER(FIND(analysismethod10,'III_Plan comp 438.68 {Plan 1}'!AI$15)),"",'III_Plan comp 438.68 {Plan 1}'!AI$15&amp;analysismethod10)</f>
        <v xml:space="preserve">Language Capabilities: Contract
IHCP: Contract/Good-faith effort to contract; 
</v>
      </c>
      <c r="CQ49" s="254" t="str">
        <f>IF(ISNUMBER(FIND(analysismethod10,'III_Plan comp 438.68 {Plan 1}'!AJ$15)),"",'III_Plan comp 438.68 {Plan 1}'!AJ$15&amp;analysismethod10)</f>
        <v xml:space="preserve">Language Capabilities: Contract
IHCP: Contract/Good-faith effort to contract; 
</v>
      </c>
      <c r="CR49" s="254" t="str">
        <f>IF(ISNUMBER(FIND(analysismethod10,'III_Plan comp 438.68 {Plan 1}'!AK$15)),"",'III_Plan comp 438.68 {Plan 1}'!AK$15&amp;analysismethod10)</f>
        <v xml:space="preserve">Language Capabilities: Contract
IHCP: Contract/Good-faith effort to contract; 
</v>
      </c>
      <c r="CS49" s="254" t="str">
        <f>IF(ISNUMBER(FIND(analysismethod10,'III_Plan comp 438.68 {Plan 1}'!AL$15)),"",'III_Plan comp 438.68 {Plan 1}'!AL$15&amp;analysismethod10)</f>
        <v xml:space="preserve">Language Capabilities: Contract
IHCP: Contract/Good-faith effort to contract; 
</v>
      </c>
      <c r="CT49" s="254" t="str">
        <f>IF(ISNUMBER(FIND(analysismethod10,'III_Plan comp 438.68 {Plan 1}'!AM$15)),"",'III_Plan comp 438.68 {Plan 1}'!AM$15&amp;analysismethod10)</f>
        <v xml:space="preserve">Language Capabilities: Contract
IHCP: Contract/Good-faith effort to contract; 
</v>
      </c>
      <c r="CU49" s="254" t="str">
        <f>IF(ISNUMBER(FIND(analysismethod10,'III_Plan comp 438.68 {Plan 1}'!AN$15)),"",'III_Plan comp 438.68 {Plan 1}'!AN$15&amp;analysismethod10)</f>
        <v xml:space="preserve">Language Capabilities: Contract
IHCP: Contract/Good-faith effort to contract; 
</v>
      </c>
      <c r="CV49" s="254" t="str">
        <f>IF(ISNUMBER(FIND(analysismethod10,'III_Plan comp 438.68 {Plan 1}'!AO$15)),"",'III_Plan comp 438.68 {Plan 1}'!AO$15&amp;analysismethod10)</f>
        <v xml:space="preserve">Language Capabilities: Contract
IHCP: Contract/Good-faith effort to contract; 
</v>
      </c>
      <c r="CW49" s="254" t="str">
        <f>IF(ISNUMBER(FIND(analysismethod10,'III_Plan comp 438.68 {Plan 1}'!AP$15)),"",'III_Plan comp 438.68 {Plan 1}'!AP$15&amp;analysismethod10)</f>
        <v xml:space="preserve">Language Capabilities: Contract
IHCP: Contract/Good-faith effort to contract; 
</v>
      </c>
      <c r="CX49" s="254" t="str">
        <f>IF(ISNUMBER(FIND(analysismethod10,'III_Plan comp 438.68 {Plan 1}'!AQ$15)),"",'III_Plan comp 438.68 {Plan 1}'!AQ$15&amp;analysismethod10)</f>
        <v xml:space="preserve">Language Capabilities: Contract
IHCP: Contract/Good-faith effort to contract; 
</v>
      </c>
      <c r="CY49" s="254" t="str">
        <f>IF(ISNUMBER(FIND(analysismethod10,'III_Plan comp 438.68 {Plan 1}'!AR$15)),"",'III_Plan comp 438.68 {Plan 1}'!AR$15&amp;analysismethod10)</f>
        <v xml:space="preserve">Language Capabilities: Contract
IHCP: Contract/Good-faith effort to contract; 
</v>
      </c>
      <c r="CZ49" s="254" t="str">
        <f>IF(ISNUMBER(FIND(analysismethod10,'III_Plan comp 438.68 {Plan 1}'!AS$15)),"",'III_Plan comp 438.68 {Plan 1}'!AS$15&amp;analysismethod10)</f>
        <v xml:space="preserve">Language Capabilities: Contract
IHCP: Contract/Good-faith effort to contract; 
</v>
      </c>
      <c r="DA49" s="254" t="str">
        <f>IF(ISNUMBER(FIND(analysismethod10,'III_Plan comp 438.68 {Plan 1}'!AT$15)),"",'III_Plan comp 438.68 {Plan 1}'!AT$15&amp;analysismethod10)</f>
        <v xml:space="preserve">Language Capabilities: Contract
IHCP: Contract/Good-faith effort to contract; 
</v>
      </c>
      <c r="DB49" s="254" t="str">
        <f>IF(ISNUMBER(FIND(analysismethod10,'III_Plan comp 438.68 {Plan 1}'!AU$15)),"",'III_Plan comp 438.68 {Plan 1}'!AU$15&amp;analysismethod10)</f>
        <v xml:space="preserve">Language Capabilities: Contract
IHCP: Contract/Good-faith effort to contract; 
</v>
      </c>
      <c r="DC49" s="254" t="str">
        <f>IF(ISNUMBER(FIND(analysismethod10,'III_Plan comp 438.68 {Plan 1}'!AV$15)),"",'III_Plan comp 438.68 {Plan 1}'!AV$15&amp;analysismethod10)</f>
        <v xml:space="preserve">Language Capabilities: Contract
IHCP: Contract/Good-faith effort to contract; 
</v>
      </c>
      <c r="DD49" s="254" t="str">
        <f>IF(ISNUMBER(FIND(analysismethod10,'III_Plan comp 438.68 {Plan 1}'!AW$15)),"",'III_Plan comp 438.68 {Plan 1}'!AW$15&amp;analysismethod10)</f>
        <v xml:space="preserve">Language Capabilities: Contract
IHCP: Contract/Good-faith effort to contract; 
</v>
      </c>
      <c r="DE49" s="254" t="str">
        <f>IF(ISNUMBER(FIND(analysismethod10,'III_Plan comp 438.68 {Plan 1}'!AX$15)),"",'III_Plan comp 438.68 {Plan 1}'!AX$15&amp;analysismethod10)</f>
        <v xml:space="preserve">Language Capabilities: Contract
IHCP: Contract/Good-faith effort to contract; 
</v>
      </c>
      <c r="DF49" s="254" t="str">
        <f>IF(ISNUMBER(FIND(analysismethod10,'III_Plan comp 438.68 {Plan 1}'!AY$15)),"",'III_Plan comp 438.68 {Plan 1}'!AY$15&amp;analysismethod10)</f>
        <v xml:space="preserve">Language Capabilities: Contract
IHCP: Contract/Good-faith effort to contract; 
</v>
      </c>
      <c r="DG49" s="254" t="str">
        <f>IF(ISNUMBER(FIND(analysismethod10,'III_Plan comp 438.68 {Plan 1}'!AZ$15)),"",'III_Plan comp 438.68 {Plan 1}'!AZ$15&amp;analysismethod10)</f>
        <v xml:space="preserve">Language Capabilities: Contract
IHCP: Contract/Good-faith effort to contract; 
</v>
      </c>
      <c r="DH49" s="254" t="str">
        <f>IF(ISNUMBER(FIND(analysismethod10,'III_Plan comp 438.68 {Plan 1}'!BA$15)),"",'III_Plan comp 438.68 {Plan 1}'!BA$15&amp;analysismethod10)</f>
        <v xml:space="preserve">Language Capabilities: Contract
IHCP: Contract/Good-faith effort to contract; 
</v>
      </c>
      <c r="DI49" s="254" t="str">
        <f>IF(ISNUMBER(FIND(analysismethod10,'III_Plan comp 438.68 {Plan 1}'!BB$15)),"",'III_Plan comp 438.68 {Plan 1}'!BB$15&amp;analysismethod10)</f>
        <v xml:space="preserve">Language Capabilities: Contract
IHCP: Contract/Good-faith effort to contract; 
</v>
      </c>
      <c r="DJ49" s="254" t="str">
        <f>IF(ISNUMBER(FIND(analysismethod10,'III_Plan comp 438.68 {Plan 1}'!BC$15)),"",'III_Plan comp 438.68 {Plan 1}'!BC$15&amp;analysismethod10)</f>
        <v xml:space="preserve">Language Capabilities: Contract
IHCP: Contract/Good-faith effort to contract; 
</v>
      </c>
      <c r="DK49" s="254" t="str">
        <f>IF(ISNUMBER(FIND(analysismethod10,'III_Plan comp 438.68 {Plan 1}'!BD$15)),"",'III_Plan comp 438.68 {Plan 1}'!BD$15&amp;analysismethod10)</f>
        <v xml:space="preserve">Language Capabilities: Contract
IHCP: Contract/Good-faith effort to contract; 
</v>
      </c>
      <c r="DL49" s="254" t="str">
        <f>IF(ISNUMBER(FIND(analysismethod10,'III_Plan comp 438.68 {Plan 1}'!BE$15)),"",'III_Plan comp 438.68 {Plan 1}'!BE$15&amp;analysismethod10)</f>
        <v xml:space="preserve">Language Capabilities: Contract
IHCP: Contract/Good-faith effort to contract; 
</v>
      </c>
      <c r="DM49" s="254" t="str">
        <f>IF(ISNUMBER(FIND(analysismethod10,'III_Plan comp 438.68 {Plan 1}'!BF$15)),"",'III_Plan comp 438.68 {Plan 1}'!BF$15&amp;analysismethod10)</f>
        <v xml:space="preserve">Language Capabilities: Contract
IHCP: Contract/Good-faith effort to contract; 
</v>
      </c>
      <c r="DN49" s="254" t="str">
        <f>IF(ISNUMBER(FIND(analysismethod10,'III_Plan comp 438.68 {Plan 1}'!BG$15)),"",'III_Plan comp 438.68 {Plan 1}'!BG$15&amp;analysismethod10)</f>
        <v xml:space="preserve">Language Capabilities: Contract
IHCP: Contract/Good-faith effort to contract; 
</v>
      </c>
      <c r="DO49" s="254" t="str">
        <f>IF(ISNUMBER(FIND(analysismethod10,'III_Plan comp 438.68 {Plan 1}'!BH$15)),"",'III_Plan comp 438.68 {Plan 1}'!BH$15&amp;analysismethod10)</f>
        <v xml:space="preserve">Language Capabilities: Contract
IHCP: Contract/Good-faith effort to contract; 
</v>
      </c>
      <c r="DP49" s="254" t="str">
        <f>IF(ISNUMBER(FIND(analysismethod10,'III_Plan comp 438.68 {Plan 1}'!BI$15)),"",'III_Plan comp 438.68 {Plan 1}'!BI$15&amp;analysismethod10)</f>
        <v xml:space="preserve">Language Capabilities: Contract
IHCP: Contract/Good-faith effort to contract; 
</v>
      </c>
      <c r="DQ49" s="254" t="str">
        <f>IF(ISNUMBER(FIND(analysismethod10,'III_Plan comp 438.68 {Plan 1}'!BJ$15)),"",'III_Plan comp 438.68 {Plan 1}'!BJ$15&amp;analysismethod10)</f>
        <v xml:space="preserve">Language Capabilities: Contract
IHCP: Contract/Good-faith effort to contract; 
</v>
      </c>
      <c r="DR49" s="254" t="str">
        <f>IF(ISNUMBER(FIND(analysismethod10,'III_Plan comp 438.68 {Plan 1}'!BK$15)),"",'III_Plan comp 438.68 {Plan 1}'!BK$15&amp;analysismethod10)</f>
        <v xml:space="preserve">Language Capabilities: Contract
IHCP: Contract/Good-faith effort to contract; 
</v>
      </c>
      <c r="DS49" s="254" t="str">
        <f>IF(ISNUMBER(FIND(analysismethod10,'III_Plan comp 438.68 {Plan 1}'!BL$15)),"",'III_Plan comp 438.68 {Plan 1}'!BL$15&amp;analysismethod10)</f>
        <v xml:space="preserve">Language Capabilities: Contract
IHCP: Contract/Good-faith effort to contract; 
</v>
      </c>
      <c r="DT49" s="254" t="str">
        <f>IF(ISNUMBER(FIND(analysismethod10,'III_Plan comp 438.68 {Plan 1}'!BM$15)),"",'III_Plan comp 438.68 {Plan 1}'!BM$15&amp;analysismethod10)</f>
        <v xml:space="preserve">Language Capabilities: Contract
IHCP: Contract/Good-faith effort to contract; 
</v>
      </c>
      <c r="DU49" s="254" t="str">
        <f>IF(ISNUMBER(FIND(analysismethod10,'III_Plan comp 438.68 {Plan 1}'!BN$15)),"",'III_Plan comp 438.68 {Plan 1}'!BN$15&amp;analysismethod10)</f>
        <v xml:space="preserve">Language Capabilities: Contract
IHCP: Contract/Good-faith effort to contract; 
</v>
      </c>
      <c r="DV49" s="254" t="str">
        <f>IF(ISNUMBER(FIND(analysismethod10,'III_Plan comp 438.68 {Plan 1}'!BO$15)),"",'III_Plan comp 438.68 {Plan 1}'!BO$15&amp;analysismethod10)</f>
        <v xml:space="preserve">Language Capabilities: Contract
IHCP: Contract/Good-faith effort to contract; 
</v>
      </c>
      <c r="DW49" s="254" t="str">
        <f>IF(ISNUMBER(FIND(analysismethod10,'III_Plan comp 438.68 {Plan 1}'!BP$15)),"",'III_Plan comp 438.68 {Plan 1}'!BP$15&amp;analysismethod10)</f>
        <v xml:space="preserve">Language Capabilities: Contract
IHCP: Contract/Good-faith effort to contract; 
</v>
      </c>
      <c r="DX49" s="254" t="str">
        <f>IF(ISNUMBER(FIND(analysismethod10,'III_Plan comp 438.68 {Plan 1}'!BQ$15)),"",'III_Plan comp 438.68 {Plan 1}'!BQ$15&amp;analysismethod10)</f>
        <v xml:space="preserve">Language Capabilities: Contract
IHCP: Contract/Good-faith effort to contract; 
</v>
      </c>
      <c r="DY49" s="254" t="str">
        <f>IF(ISNUMBER(FIND(analysismethod10,'III_Plan comp 438.68 {Plan 1}'!BR$15)),"",'III_Plan comp 438.68 {Plan 1}'!BR$15&amp;analysismethod10)</f>
        <v xml:space="preserve">Language Capabilities: Contract
IHCP: Contract/Good-faith effort to contract; 
</v>
      </c>
      <c r="DZ49" s="254" t="str">
        <f>IF(ISNUMBER(FIND(analysismethod10,'III_Plan comp 438.68 {Plan 1}'!BS$15)),"",'III_Plan comp 438.68 {Plan 1}'!BS$15&amp;analysismethod10)</f>
        <v xml:space="preserve">Language Capabilities: Contract
IHCP: Contract/Good-faith effort to contract; 
</v>
      </c>
      <c r="EA49" s="254" t="str">
        <f>IF(ISNUMBER(FIND(analysismethod10,'III_Plan comp 438.68 {Plan 1}'!BT$15)),"",'III_Plan comp 438.68 {Plan 1}'!BT$15&amp;analysismethod10)</f>
        <v xml:space="preserve">Language Capabilities: Contract
IHCP: Contract/Good-faith effort to contract; 
</v>
      </c>
      <c r="EB49" s="254" t="str">
        <f>IF(ISNUMBER(FIND(analysismethod10,'III_Plan comp 438.68 {Plan 1}'!BU$15)),"",'III_Plan comp 438.68 {Plan 1}'!BU$15&amp;analysismethod10)</f>
        <v xml:space="preserve">Language Capabilities: Contract
IHCP: Contract/Good-faith effort to contract; 
</v>
      </c>
      <c r="EC49" s="254" t="str">
        <f>IF(ISNUMBER(FIND(analysismethod10,'III_Plan comp 438.68 {Plan 1}'!BV$15)),"",'III_Plan comp 438.68 {Plan 1}'!BV$15&amp;analysismethod10)</f>
        <v xml:space="preserve">Language Capabilities: Contract
IHCP: Contract/Good-faith effort to contract; 
</v>
      </c>
      <c r="ED49" s="254" t="str">
        <f>IF(ISNUMBER(FIND(analysismethod10,'III_Plan comp 438.68 {Plan 1}'!BW$15)),"",'III_Plan comp 438.68 {Plan 1}'!BW$15&amp;analysismethod10)</f>
        <v xml:space="preserve">Language Capabilities: Contract
IHCP: Contract/Good-faith effort to contract; 
</v>
      </c>
      <c r="EE49" s="254" t="str">
        <f>IF(ISNUMBER(FIND(analysismethod10,'III_Plan comp 438.68 {Plan 1}'!BX$15)),"",'III_Plan comp 438.68 {Plan 1}'!BX$15&amp;analysismethod10)</f>
        <v xml:space="preserve">Language Capabilities: Contract
IHCP: Contract/Good-faith effort to contract; 
</v>
      </c>
      <c r="EF49" s="254" t="str">
        <f>IF(ISNUMBER(FIND(analysismethod10,'III_Plan comp 438.68 {Plan 1}'!BY$15)),"",'III_Plan comp 438.68 {Plan 1}'!BY$15&amp;analysismethod10)</f>
        <v xml:space="preserve">Language Capabilities: Contract
IHCP: Contract/Good-faith effort to contract; 
</v>
      </c>
      <c r="EG49" s="254" t="str">
        <f>IF(ISNUMBER(FIND(analysismethod10,'III_Plan comp 438.68 {Plan 1}'!BZ$15)),"",'III_Plan comp 438.68 {Plan 1}'!BZ$15&amp;analysismethod10)</f>
        <v xml:space="preserve">Language Capabilities: Contract
IHCP: Contract/Good-faith effort to contract; 
</v>
      </c>
      <c r="EH49" s="254" t="str">
        <f>IF(ISNUMBER(FIND(analysismethod10,'III_Plan comp 438.68 {Plan 1}'!CA$15)),"",'III_Plan comp 438.68 {Plan 1}'!CA$15&amp;analysismethod10)</f>
        <v xml:space="preserve">Language Capabilities: Contract
IHCP: Contract/Good-faith effort to contract; 
</v>
      </c>
      <c r="EI49" s="254" t="str">
        <f>IF(ISNUMBER(FIND(analysismethod10,'III_Plan comp 438.68 {Plan 1}'!CB$15)),"",'III_Plan comp 438.68 {Plan 1}'!CB$15&amp;analysismethod10)</f>
        <v xml:space="preserve">Language Capabilities: Contract
IHCP: Contract/Good-faith effort to contract; 
</v>
      </c>
      <c r="EJ49" s="254" t="str">
        <f>IF(ISNUMBER(FIND(analysismethod10,'III_Plan comp 438.68 {Plan 1}'!CC$15)),"",'III_Plan comp 438.68 {Plan 1}'!CC$15&amp;analysismethod10)</f>
        <v xml:space="preserve">Language Capabilities: Contract
IHCP: Contract/Good-faith effort to contract; 
</v>
      </c>
      <c r="EK49" s="254" t="str">
        <f>IF(ISNUMBER(FIND(analysismethod10,'III_Plan comp 438.68 {Plan 1}'!CD$15)),"",'III_Plan comp 438.68 {Plan 1}'!CD$15&amp;analysismethod10)</f>
        <v xml:space="preserve">Language Capabilities: Contract
IHCP: Contract/Good-faith effort to contract; 
</v>
      </c>
      <c r="EL49" s="254" t="str">
        <f>IF(ISNUMBER(FIND(analysismethod10,'III_Plan comp 438.68 {Plan 1}'!CE$15)),"",'III_Plan comp 438.68 {Plan 1}'!CE$15&amp;analysismethod10)</f>
        <v xml:space="preserve">Language Capabilities: Contract
IHCP: Contract/Good-faith effort to contract; 
</v>
      </c>
      <c r="EM49" s="254" t="str">
        <f>IF(ISNUMBER(FIND(analysismethod10,'III_Plan comp 438.68 {Plan 1}'!CF$15)),"",'III_Plan comp 438.68 {Plan 1}'!CF$15&amp;analysismethod10)</f>
        <v xml:space="preserve">Language Capabilities: Contract
IHCP: Contract/Good-faith effort to contract; 
</v>
      </c>
      <c r="EN49" s="254" t="str">
        <f>IF(ISNUMBER(FIND(analysismethod10,'III_Plan comp 438.68 {Plan 1}'!CG$15)),"",'III_Plan comp 438.68 {Plan 1}'!CG$15&amp;analysismethod10)</f>
        <v xml:space="preserve">Language Capabilities: Contract
IHCP: Contract/Good-faith effort to contract; 
</v>
      </c>
      <c r="EO49" s="254" t="str">
        <f>IF(ISNUMBER(FIND(analysismethod10,'III_Plan comp 438.68 {Plan 1}'!CH$15)),"",'III_Plan comp 438.68 {Plan 1}'!CH$15&amp;analysismethod10)</f>
        <v xml:space="preserve">Language Capabilities: Contract
IHCP: Contract/Good-faith effort to contract; 
</v>
      </c>
      <c r="EP49" s="254" t="str">
        <f>IF(ISNUMBER(FIND(analysismethod10,'III_Plan comp 438.68 {Plan 1}'!CI$15)),"",'III_Plan comp 438.68 {Plan 1}'!CI$15&amp;analysismethod10)</f>
        <v xml:space="preserve">Language Capabilities: Contract
IHCP: Contract/Good-faith effort to contract; 
</v>
      </c>
      <c r="EQ49" s="254" t="str">
        <f>IF(ISNUMBER(FIND(analysismethod10,'III_Plan comp 438.68 {Plan 1}'!CJ$15)),"",'III_Plan comp 438.68 {Plan 1}'!CJ$15&amp;analysismethod10)</f>
        <v xml:space="preserve">Language Capabilities: Contract
IHCP: Contract/Good-faith effort to contract; 
</v>
      </c>
      <c r="ER49" s="254" t="str">
        <f>IF(ISNUMBER(FIND(analysismethod10,'III_Plan comp 438.68 {Plan 1}'!CK$15)),"",'III_Plan comp 438.68 {Plan 1}'!CK$15&amp;analysismethod10)</f>
        <v xml:space="preserve">Language Capabilities: Contract
IHCP: Contract/Good-faith effort to contract; 
</v>
      </c>
      <c r="ES49" s="254" t="str">
        <f>IF(ISNUMBER(FIND(analysismethod10,'III_Plan comp 438.68 {Plan 1}'!CL$15)),"",'III_Plan comp 438.68 {Plan 1}'!CL$15&amp;analysismethod10)</f>
        <v xml:space="preserve">Language Capabilities: Contract
IHCP: Contract/Good-faith effort to contract; 
</v>
      </c>
      <c r="ET49" s="254" t="str">
        <f>IF(ISNUMBER(FIND(analysismethod10,'III_Plan comp 438.68 {Plan 1}'!CM$15)),"",'III_Plan comp 438.68 {Plan 1}'!CM$15&amp;analysismethod10)</f>
        <v xml:space="preserve">Language Capabilities: Contract
IHCP: Contract/Good-faith effort to contract; 
</v>
      </c>
      <c r="EU49" s="254" t="str">
        <f>IF(ISNUMBER(FIND(analysismethod10,'III_Plan comp 438.68 {Plan 1}'!CN$15)),"",'III_Plan comp 438.68 {Plan 1}'!CN$15&amp;analysismethod10)</f>
        <v xml:space="preserve">Language Capabilities: Contract
IHCP: Contract/Good-faith effort to contract; 
</v>
      </c>
      <c r="EV49" s="254" t="str">
        <f>IF(ISNUMBER(FIND(analysismethod10,'III_Plan comp 438.68 {Plan 1}'!CO$15)),"",'III_Plan comp 438.68 {Plan 1}'!CO$15&amp;analysismethod10)</f>
        <v xml:space="preserve">Language Capabilities: Contract
IHCP: Contract/Good-faith effort to contract; 
</v>
      </c>
      <c r="EW49" s="254" t="str">
        <f>IF(ISNUMBER(FIND(analysismethod10,'III_Plan comp 438.68 {Plan 1}'!CP$15)),"",'III_Plan comp 438.68 {Plan 1}'!CP$15&amp;analysismethod10)</f>
        <v xml:space="preserve">Language Capabilities: Contract
IHCP: Contract/Good-faith effort to contract; 
</v>
      </c>
      <c r="EX49" s="254" t="str">
        <f>IF(ISNUMBER(FIND(analysismethod10,'III_Plan comp 438.68 {Plan 1}'!CQ$15)),"",'III_Plan comp 438.68 {Plan 1}'!CQ$15&amp;analysismethod10)</f>
        <v xml:space="preserve">Language Capabilities: Contract
IHCP: Contract/Good-faith effort to contract; 
</v>
      </c>
      <c r="EY49" s="254" t="str">
        <f>IF(ISNUMBER(FIND(analysismethod10,'III_Plan comp 438.68 {Plan 1}'!CR$15)),"",'III_Plan comp 438.68 {Plan 1}'!CR$15&amp;analysismethod10)</f>
        <v xml:space="preserve">Language Capabilities: Contract
IHCP: Contract/Good-faith effort to contract; 
</v>
      </c>
      <c r="EZ49" s="254" t="str">
        <f>IF(ISNUMBER(FIND(analysismethod10,'III_Plan comp 438.68 {Plan 1}'!CS$15)),"",'III_Plan comp 438.68 {Plan 1}'!CS$15&amp;analysismethod10)</f>
        <v xml:space="preserve">Language Capabilities: Contract
IHCP: Contract/Good-faith effort to contract; 
</v>
      </c>
      <c r="FA49" s="254" t="str">
        <f>IF(ISNUMBER(FIND(analysismethod10,'III_Plan comp 438.68 {Plan 1}'!CT$15)),"",'III_Plan comp 438.68 {Plan 1}'!CT$15&amp;analysismethod10)</f>
        <v xml:space="preserve">Language Capabilities: Contract
IHCP: Contract/Good-faith effort to contract; 
</v>
      </c>
      <c r="FB49" s="254" t="str">
        <f>IF(ISNUMBER(FIND(analysismethod10,'III_Plan comp 438.68 {Plan 1}'!CU$15)),"",'III_Plan comp 438.68 {Plan 1}'!CU$15&amp;analysismethod10)</f>
        <v xml:space="preserve">Language Capabilities: Contract
IHCP: Contract/Good-faith effort to contract; 
</v>
      </c>
      <c r="FC49" s="254" t="str">
        <f>IF(ISNUMBER(FIND(analysismethod10,'III_Plan comp 438.68 {Plan 1}'!CV$15)),"",'III_Plan comp 438.68 {Plan 1}'!CV$15&amp;analysismethod10)</f>
        <v xml:space="preserve">Language Capabilities: Contract
IHCP: Contract/Good-faith effort to contract; 
</v>
      </c>
      <c r="FD49" s="254" t="str">
        <f>IF(ISNUMBER(FIND(analysismethod10,'III_Plan comp 438.68 {Plan 1}'!CW$15)),"",'III_Plan comp 438.68 {Plan 1}'!CW$15&amp;analysismethod10)</f>
        <v xml:space="preserve">Language Capabilities: Contract
IHCP: Contract/Good-faith effort to contract; 
</v>
      </c>
      <c r="FE49" s="254" t="str">
        <f>IF(ISNUMBER(FIND(analysismethod10,'III_Plan comp 438.68 {Plan 1}'!CX$15)),"",'III_Plan comp 438.68 {Plan 1}'!CX$15&amp;analysismethod10)</f>
        <v xml:space="preserve">Language Capabilities: Contract
IHCP: Contract/Good-faith effort to contract; 
</v>
      </c>
      <c r="FF49" s="254" t="str">
        <f>IF(ISNUMBER(FIND(analysismethod10,'III_Plan comp 438.68 {Plan 1}'!CY$15)),"",'III_Plan comp 438.68 {Plan 1}'!CY$15&amp;analysismethod10)</f>
        <v xml:space="preserve">Language Capabilities: Contract
IHCP: Contract/Good-faith effort to contract; 
</v>
      </c>
      <c r="FG49" s="254" t="str">
        <f>IF(ISNUMBER(FIND(analysismethod10,'III_Plan comp 438.68 {Plan 1}'!CZ$15)),"",'III_Plan comp 438.68 {Plan 1}'!CZ$15&amp;analysismethod10)</f>
        <v xml:space="preserve">Language Capabilities: Contract
IHCP: Contract/Good-faith effort to contract; 
</v>
      </c>
    </row>
    <row r="50" spans="2:163" ht="15" thickTop="1">
      <c r="B50" s="11" t="s">
        <v>776</v>
      </c>
      <c r="C50" s="11"/>
      <c r="D50" s="11"/>
      <c r="E50" s="11"/>
      <c r="F50" s="11"/>
      <c r="G50" s="11"/>
      <c r="J50" s="11"/>
      <c r="K50" s="11"/>
      <c r="L50" s="11"/>
      <c r="M50" s="11"/>
      <c r="N50" s="11"/>
      <c r="O50" s="11"/>
      <c r="P50" s="11"/>
      <c r="Q50" s="11"/>
      <c r="R50" s="11"/>
      <c r="S50" s="11"/>
      <c r="T50" s="11"/>
      <c r="BK50" s="11"/>
      <c r="BL50" s="11"/>
    </row>
    <row r="51" spans="2:163" ht="15" thickBot="1">
      <c r="B51" s="11" t="s">
        <v>777</v>
      </c>
      <c r="C51" s="11"/>
      <c r="D51" s="11"/>
      <c r="E51" s="11"/>
      <c r="F51" s="11"/>
      <c r="G51" s="11"/>
      <c r="J51" s="11"/>
      <c r="K51" s="11"/>
      <c r="L51" s="11"/>
      <c r="M51" s="11"/>
      <c r="N51" s="11"/>
      <c r="O51" s="11"/>
      <c r="P51" s="11"/>
      <c r="Q51" s="11"/>
      <c r="R51" s="11"/>
      <c r="S51" s="11"/>
      <c r="T51" s="11"/>
      <c r="BK51" s="11"/>
      <c r="BL51" s="11"/>
    </row>
    <row r="52" spans="2:163" ht="15.75" thickTop="1">
      <c r="B52" s="11" t="s">
        <v>778</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Network Adequacy Certification Tool (NACT); 
Geomapping; 
</v>
      </c>
      <c r="BQ52" s="248" t="str">
        <f>IF(ISNUMBER(FIND(analysismethod1,'III_Plan comp 438.68 {Plan 4}'!J$15)),"",'III_Plan comp 438.68 {Plan 4}'!J$15&amp;analysismethod1)</f>
        <v xml:space="preserve">Network Adequacy Certification Tool (NACT); 
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779</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c>
      <c r="BL53" s="251" t="str">
        <f>IF(ISNUMBER(FIND(analysismethod2,'III_Plan comp 438.68 {Plan 4}'!E$15)),"",'III_Plan comp 438.68 {Plan 4}'!E$15&amp;analysismethod2)</f>
        <v/>
      </c>
      <c r="BM53" s="251" t="str">
        <f>IF(ISNUMBER(FIND(analysismethod2,'III_Plan comp 438.68 {Plan 4}'!F$15)),"",'III_Plan comp 438.68 {Plan 4}'!F$15&amp;analysismethod2)</f>
        <v/>
      </c>
      <c r="BN53" s="251" t="str">
        <f>IF(ISNUMBER(FIND(analysismethod2,'III_Plan comp 438.68 {Plan 4}'!G$15)),"",'III_Plan comp 438.68 {Plan 4}'!G$15&amp;analysismethod2)</f>
        <v/>
      </c>
      <c r="BO53" s="251" t="str">
        <f>IF(ISNUMBER(FIND(analysismethod2,'III_Plan comp 438.68 {Plan 4}'!H$15)),"",'III_Plan comp 438.68 {Plan 4}'!H$15&amp;analysismethod2)</f>
        <v/>
      </c>
      <c r="BP53" s="251" t="str">
        <f>IF(ISNUMBER(FIND(analysismethod2,'III_Plan comp 438.68 {Plan 4}'!I$15)),"",'III_Plan comp 438.68 {Plan 4}'!I$15&amp;analysismethod2)</f>
        <v/>
      </c>
      <c r="BQ53" s="251" t="str">
        <f>IF(ISNUMBER(FIND(analysismethod2,'III_Plan comp 438.68 {Plan 4}'!J$15)),"",'III_Plan comp 438.68 {Plan 4}'!J$15&amp;analysismethod2)</f>
        <v/>
      </c>
      <c r="BR53" s="251" t="str">
        <f>IF(ISNUMBER(FIND(analysismethod2,'III_Plan comp 438.68 {Plan 4}'!K$15)),"",'III_Plan comp 438.68 {Plan 4}'!K$15&amp;analysismethod2)</f>
        <v/>
      </c>
      <c r="BS53" s="251" t="str">
        <f>IF(ISNUMBER(FIND(analysismethod2,'III_Plan comp 438.68 {Plan 4}'!L$15)),"",'III_Plan comp 438.68 {Plan 4}'!L$15&amp;analysismethod2)</f>
        <v/>
      </c>
      <c r="BT53" s="251" t="str">
        <f>IF(ISNUMBER(FIND(analysismethod2,'III_Plan comp 438.68 {Plan 4}'!M$15)),"",'III_Plan comp 438.68 {Plan 4}'!M$15&amp;analysismethod2)</f>
        <v/>
      </c>
      <c r="BU53" s="251" t="str">
        <f>IF(ISNUMBER(FIND(analysismethod2,'III_Plan comp 438.68 {Plan 4}'!N$15)),"",'III_Plan comp 438.68 {Plan 4}'!N$15&amp;analysismethod2)</f>
        <v/>
      </c>
      <c r="BV53" s="251" t="str">
        <f>IF(ISNUMBER(FIND(analysismethod2,'III_Plan comp 438.68 {Plan 4}'!O$15)),"",'III_Plan comp 438.68 {Plan 4}'!O$15&amp;analysismethod2)</f>
        <v/>
      </c>
      <c r="BW53" s="251" t="str">
        <f>IF(ISNUMBER(FIND(analysismethod2,'III_Plan comp 438.68 {Plan 4}'!P$15)),"",'III_Plan comp 438.68 {Plan 4}'!P$15&amp;analysismethod2)</f>
        <v/>
      </c>
      <c r="BX53" s="251" t="str">
        <f>IF(ISNUMBER(FIND(analysismethod2,'III_Plan comp 438.68 {Plan 4}'!Q$15)),"",'III_Plan comp 438.68 {Plan 4}'!Q$15&amp;analysismethod2)</f>
        <v/>
      </c>
      <c r="BY53" s="251" t="str">
        <f>IF(ISNUMBER(FIND(analysismethod2,'III_Plan comp 438.68 {Plan 4}'!R$15)),"",'III_Plan comp 438.68 {Plan 4}'!R$15&amp;analysismethod2)</f>
        <v/>
      </c>
      <c r="BZ53" s="251" t="str">
        <f>IF(ISNUMBER(FIND(analysismethod2,'III_Plan comp 438.68 {Plan 4}'!S$15)),"",'III_Plan comp 438.68 {Plan 4}'!S$15&amp;analysismethod2)</f>
        <v/>
      </c>
      <c r="CA53" s="251" t="str">
        <f>IF(ISNUMBER(FIND(analysismethod2,'III_Plan comp 438.68 {Plan 4}'!T$15)),"",'III_Plan comp 438.68 {Plan 4}'!T$15&amp;analysismethod2)</f>
        <v/>
      </c>
      <c r="CB53" s="251" t="str">
        <f>IF(ISNUMBER(FIND(analysismethod2,'III_Plan comp 438.68 {Plan 4}'!U$15)),"",'III_Plan comp 438.68 {Plan 4}'!U$15&amp;analysismethod2)</f>
        <v/>
      </c>
      <c r="CC53" s="251" t="str">
        <f>IF(ISNUMBER(FIND(analysismethod2,'III_Plan comp 438.68 {Plan 4}'!V$15)),"",'III_Plan comp 438.68 {Plan 4}'!V$15&amp;analysismethod2)</f>
        <v/>
      </c>
      <c r="CD53" s="251" t="str">
        <f>IF(ISNUMBER(FIND(analysismethod2,'III_Plan comp 438.68 {Plan 4}'!W$15)),"",'III_Plan comp 438.68 {Plan 4}'!W$15&amp;analysismethod2)</f>
        <v/>
      </c>
      <c r="CE53" s="251" t="str">
        <f>IF(ISNUMBER(FIND(analysismethod2,'III_Plan comp 438.68 {Plan 4}'!X$15)),"",'III_Plan comp 438.68 {Plan 4}'!X$15&amp;analysismethod2)</f>
        <v/>
      </c>
      <c r="CF53" s="251" t="str">
        <f>IF(ISNUMBER(FIND(analysismethod2,'III_Plan comp 438.68 {Plan 4}'!Y$15)),"",'III_Plan comp 438.68 {Plan 4}'!Y$15&amp;analysismethod2)</f>
        <v/>
      </c>
      <c r="CG53" s="251" t="str">
        <f>IF(ISNUMBER(FIND(analysismethod2,'III_Plan comp 438.68 {Plan 4}'!Z$15)),"",'III_Plan comp 438.68 {Plan 4}'!Z$15&amp;analysismethod2)</f>
        <v/>
      </c>
      <c r="CH53" s="251" t="str">
        <f>IF(ISNUMBER(FIND(analysismethod2,'III_Plan comp 438.68 {Plan 4}'!AA$15)),"",'III_Plan comp 438.68 {Plan 4}'!AA$15&amp;analysismethod2)</f>
        <v/>
      </c>
      <c r="CI53" s="251" t="str">
        <f>IF(ISNUMBER(FIND(analysismethod2,'III_Plan comp 438.68 {Plan 4}'!AB$15)),"",'III_Plan comp 438.68 {Plan 4}'!AB$15&amp;analysismethod2)</f>
        <v/>
      </c>
      <c r="CJ53" s="251" t="str">
        <f>IF(ISNUMBER(FIND(analysismethod2,'III_Plan comp 438.68 {Plan 4}'!AC$15)),"",'III_Plan comp 438.68 {Plan 4}'!AC$15&amp;analysismethod2)</f>
        <v/>
      </c>
      <c r="CK53" s="251" t="str">
        <f>IF(ISNUMBER(FIND(analysismethod2,'III_Plan comp 438.68 {Plan 4}'!AD$15)),"",'III_Plan comp 438.68 {Plan 4}'!AD$15&amp;analysismethod2)</f>
        <v/>
      </c>
      <c r="CL53" s="251" t="str">
        <f>IF(ISNUMBER(FIND(analysismethod2,'III_Plan comp 438.68 {Plan 4}'!AE$15)),"",'III_Plan comp 438.68 {Plan 4}'!AE$15&amp;analysismethod2)</f>
        <v/>
      </c>
      <c r="CM53" s="251" t="str">
        <f>IF(ISNUMBER(FIND(analysismethod2,'III_Plan comp 438.68 {Plan 4}'!AF$15)),"",'III_Plan comp 438.68 {Plan 4}'!AF$15&amp;analysismethod2)</f>
        <v/>
      </c>
      <c r="CN53" s="251" t="str">
        <f>IF(ISNUMBER(FIND(analysismethod2,'III_Plan comp 438.68 {Plan 4}'!AG$15)),"",'III_Plan comp 438.68 {Plan 4}'!AG$15&amp;analysismethod2)</f>
        <v/>
      </c>
      <c r="CO53" s="251" t="str">
        <f>IF(ISNUMBER(FIND(analysismethod2,'III_Plan comp 438.68 {Plan 4}'!AH$15)),"",'III_Plan comp 438.68 {Plan 4}'!AH$15&amp;analysismethod2)</f>
        <v/>
      </c>
      <c r="CP53" s="251" t="str">
        <f>IF(ISNUMBER(FIND(analysismethod2,'III_Plan comp 438.68 {Plan 4}'!AI$15)),"",'III_Plan comp 438.68 {Plan 4}'!AI$15&amp;analysismethod2)</f>
        <v/>
      </c>
      <c r="CQ53" s="251" t="str">
        <f>IF(ISNUMBER(FIND(analysismethod2,'III_Plan comp 438.68 {Plan 4}'!AJ$15)),"",'III_Plan comp 438.68 {Plan 4}'!AJ$15&amp;analysismethod2)</f>
        <v/>
      </c>
      <c r="CR53" s="251" t="str">
        <f>IF(ISNUMBER(FIND(analysismethod2,'III_Plan comp 438.68 {Plan 4}'!AK$15)),"",'III_Plan comp 438.68 {Plan 4}'!AK$15&amp;analysismethod2)</f>
        <v/>
      </c>
      <c r="CS53" s="251" t="str">
        <f>IF(ISNUMBER(FIND(analysismethod2,'III_Plan comp 438.68 {Plan 4}'!AL$15)),"",'III_Plan comp 438.68 {Plan 4}'!AL$15&amp;analysismethod2)</f>
        <v/>
      </c>
      <c r="CT53" s="251" t="str">
        <f>IF(ISNUMBER(FIND(analysismethod2,'III_Plan comp 438.68 {Plan 4}'!AM$15)),"",'III_Plan comp 438.68 {Plan 4}'!AM$15&amp;analysismethod2)</f>
        <v/>
      </c>
      <c r="CU53" s="251" t="str">
        <f>IF(ISNUMBER(FIND(analysismethod2,'III_Plan comp 438.68 {Plan 4}'!AN$15)),"",'III_Plan comp 438.68 {Plan 4}'!AN$15&amp;analysismethod2)</f>
        <v/>
      </c>
      <c r="CV53" s="251" t="str">
        <f>IF(ISNUMBER(FIND(analysismethod2,'III_Plan comp 438.68 {Plan 4}'!AO$15)),"",'III_Plan comp 438.68 {Plan 4}'!AO$15&amp;analysismethod2)</f>
        <v/>
      </c>
      <c r="CW53" s="251" t="str">
        <f>IF(ISNUMBER(FIND(analysismethod2,'III_Plan comp 438.68 {Plan 4}'!AP$15)),"",'III_Plan comp 438.68 {Plan 4}'!AP$15&amp;analysismethod2)</f>
        <v/>
      </c>
      <c r="CX53" s="251" t="str">
        <f>IF(ISNUMBER(FIND(analysismethod2,'III_Plan comp 438.68 {Plan 4}'!AQ$15)),"",'III_Plan comp 438.68 {Plan 4}'!AQ$15&amp;analysismethod2)</f>
        <v/>
      </c>
      <c r="CY53" s="251" t="str">
        <f>IF(ISNUMBER(FIND(analysismethod2,'III_Plan comp 438.68 {Plan 4}'!AR$15)),"",'III_Plan comp 438.68 {Plan 4}'!AR$15&amp;analysismethod2)</f>
        <v/>
      </c>
      <c r="CZ53" s="251" t="str">
        <f>IF(ISNUMBER(FIND(analysismethod2,'III_Plan comp 438.68 {Plan 4}'!AS$15)),"",'III_Plan comp 438.68 {Plan 4}'!AS$15&amp;analysismethod2)</f>
        <v/>
      </c>
      <c r="DA53" s="251" t="str">
        <f>IF(ISNUMBER(FIND(analysismethod2,'III_Plan comp 438.68 {Plan 4}'!AT$15)),"",'III_Plan comp 438.68 {Plan 4}'!AT$15&amp;analysismethod2)</f>
        <v/>
      </c>
      <c r="DB53" s="251" t="str">
        <f>IF(ISNUMBER(FIND(analysismethod2,'III_Plan comp 438.68 {Plan 4}'!AU$15)),"",'III_Plan comp 438.68 {Plan 4}'!AU$15&amp;analysismethod2)</f>
        <v/>
      </c>
      <c r="DC53" s="251" t="str">
        <f>IF(ISNUMBER(FIND(analysismethod2,'III_Plan comp 438.68 {Plan 4}'!AV$15)),"",'III_Plan comp 438.68 {Plan 4}'!AV$15&amp;analysismethod2)</f>
        <v/>
      </c>
      <c r="DD53" s="251" t="str">
        <f>IF(ISNUMBER(FIND(analysismethod2,'III_Plan comp 438.68 {Plan 4}'!AW$15)),"",'III_Plan comp 438.68 {Plan 4}'!AW$15&amp;analysismethod2)</f>
        <v/>
      </c>
      <c r="DE53" s="251" t="str">
        <f>IF(ISNUMBER(FIND(analysismethod2,'III_Plan comp 438.68 {Plan 4}'!AX$15)),"",'III_Plan comp 438.68 {Plan 4}'!AX$15&amp;analysismethod2)</f>
        <v/>
      </c>
      <c r="DF53" s="251" t="str">
        <f>IF(ISNUMBER(FIND(analysismethod2,'III_Plan comp 438.68 {Plan 4}'!AY$15)),"",'III_Plan comp 438.68 {Plan 4}'!AY$15&amp;analysismethod2)</f>
        <v/>
      </c>
      <c r="DG53" s="251" t="str">
        <f>IF(ISNUMBER(FIND(analysismethod2,'III_Plan comp 438.68 {Plan 4}'!AZ$15)),"",'III_Plan comp 438.68 {Plan 4}'!AZ$15&amp;analysismethod2)</f>
        <v/>
      </c>
      <c r="DH53" s="251" t="str">
        <f>IF(ISNUMBER(FIND(analysismethod2,'III_Plan comp 438.68 {Plan 4}'!BA$15)),"",'III_Plan comp 438.68 {Plan 4}'!BA$15&amp;analysismethod2)</f>
        <v/>
      </c>
      <c r="DI53" s="251" t="str">
        <f>IF(ISNUMBER(FIND(analysismethod2,'III_Plan comp 438.68 {Plan 4}'!BB$15)),"",'III_Plan comp 438.68 {Plan 4}'!BB$15&amp;analysismethod2)</f>
        <v/>
      </c>
      <c r="DJ53" s="251" t="str">
        <f>IF(ISNUMBER(FIND(analysismethod2,'III_Plan comp 438.68 {Plan 4}'!BC$15)),"",'III_Plan comp 438.68 {Plan 4}'!BC$15&amp;analysismethod2)</f>
        <v/>
      </c>
      <c r="DK53" s="251" t="str">
        <f>IF(ISNUMBER(FIND(analysismethod2,'III_Plan comp 438.68 {Plan 4}'!BD$15)),"",'III_Plan comp 438.68 {Plan 4}'!BD$15&amp;analysismethod2)</f>
        <v/>
      </c>
      <c r="DL53" s="251" t="str">
        <f>IF(ISNUMBER(FIND(analysismethod2,'III_Plan comp 438.68 {Plan 4}'!BE$15)),"",'III_Plan comp 438.68 {Plan 4}'!BE$15&amp;analysismethod2)</f>
        <v/>
      </c>
      <c r="DM53" s="251" t="str">
        <f>IF(ISNUMBER(FIND(analysismethod2,'III_Plan comp 438.68 {Plan 4}'!BF$15)),"",'III_Plan comp 438.68 {Plan 4}'!BF$15&amp;analysismethod2)</f>
        <v/>
      </c>
      <c r="DN53" s="251" t="str">
        <f>IF(ISNUMBER(FIND(analysismethod2,'III_Plan comp 438.68 {Plan 4}'!BG$15)),"",'III_Plan comp 438.68 {Plan 4}'!BG$15&amp;analysismethod2)</f>
        <v/>
      </c>
      <c r="DO53" s="251" t="str">
        <f>IF(ISNUMBER(FIND(analysismethod2,'III_Plan comp 438.68 {Plan 4}'!BH$15)),"",'III_Plan comp 438.68 {Plan 4}'!BH$15&amp;analysismethod2)</f>
        <v/>
      </c>
      <c r="DP53" s="251" t="str">
        <f>IF(ISNUMBER(FIND(analysismethod2,'III_Plan comp 438.68 {Plan 4}'!BI$15)),"",'III_Plan comp 438.68 {Plan 4}'!BI$15&amp;analysismethod2)</f>
        <v/>
      </c>
      <c r="DQ53" s="251" t="str">
        <f>IF(ISNUMBER(FIND(analysismethod2,'III_Plan comp 438.68 {Plan 4}'!BJ$15)),"",'III_Plan comp 438.68 {Plan 4}'!BJ$15&amp;analysismethod2)</f>
        <v/>
      </c>
      <c r="DR53" s="251" t="str">
        <f>IF(ISNUMBER(FIND(analysismethod2,'III_Plan comp 438.68 {Plan 4}'!BK$15)),"",'III_Plan comp 438.68 {Plan 4}'!BK$15&amp;analysismethod2)</f>
        <v/>
      </c>
      <c r="DS53" s="251" t="str">
        <f>IF(ISNUMBER(FIND(analysismethod2,'III_Plan comp 438.68 {Plan 4}'!BL$15)),"",'III_Plan comp 438.68 {Plan 4}'!BL$15&amp;analysismethod2)</f>
        <v/>
      </c>
      <c r="DT53" s="251" t="str">
        <f>IF(ISNUMBER(FIND(analysismethod2,'III_Plan comp 438.68 {Plan 4}'!BM$15)),"",'III_Plan comp 438.68 {Plan 4}'!BM$15&amp;analysismethod2)</f>
        <v/>
      </c>
      <c r="DU53" s="251" t="str">
        <f>IF(ISNUMBER(FIND(analysismethod2,'III_Plan comp 438.68 {Plan 4}'!BN$15)),"",'III_Plan comp 438.68 {Plan 4}'!BN$15&amp;analysismethod2)</f>
        <v/>
      </c>
      <c r="DV53" s="251" t="str">
        <f>IF(ISNUMBER(FIND(analysismethod2,'III_Plan comp 438.68 {Plan 4}'!BO$15)),"",'III_Plan comp 438.68 {Plan 4}'!BO$15&amp;analysismethod2)</f>
        <v/>
      </c>
      <c r="DW53" s="251" t="str">
        <f>IF(ISNUMBER(FIND(analysismethod2,'III_Plan comp 438.68 {Plan 4}'!BP$15)),"",'III_Plan comp 438.68 {Plan 4}'!BP$15&amp;analysismethod2)</f>
        <v/>
      </c>
      <c r="DX53" s="251" t="str">
        <f>IF(ISNUMBER(FIND(analysismethod2,'III_Plan comp 438.68 {Plan 4}'!BQ$15)),"",'III_Plan comp 438.68 {Plan 4}'!BQ$15&amp;analysismethod2)</f>
        <v/>
      </c>
      <c r="DY53" s="251" t="str">
        <f>IF(ISNUMBER(FIND(analysismethod2,'III_Plan comp 438.68 {Plan 4}'!BR$15)),"",'III_Plan comp 438.68 {Plan 4}'!BR$15&amp;analysismethod2)</f>
        <v/>
      </c>
      <c r="DZ53" s="251" t="str">
        <f>IF(ISNUMBER(FIND(analysismethod2,'III_Plan comp 438.68 {Plan 4}'!BS$15)),"",'III_Plan comp 438.68 {Plan 4}'!BS$15&amp;analysismethod2)</f>
        <v/>
      </c>
      <c r="EA53" s="251" t="str">
        <f>IF(ISNUMBER(FIND(analysismethod2,'III_Plan comp 438.68 {Plan 4}'!BT$15)),"",'III_Plan comp 438.68 {Plan 4}'!BT$15&amp;analysismethod2)</f>
        <v/>
      </c>
      <c r="EB53" s="251" t="str">
        <f>IF(ISNUMBER(FIND(analysismethod2,'III_Plan comp 438.68 {Plan 4}'!BU$15)),"",'III_Plan comp 438.68 {Plan 4}'!BU$15&amp;analysismethod2)</f>
        <v/>
      </c>
      <c r="EC53" s="251" t="str">
        <f>IF(ISNUMBER(FIND(analysismethod2,'III_Plan comp 438.68 {Plan 4}'!BV$15)),"",'III_Plan comp 438.68 {Plan 4}'!BV$15&amp;analysismethod2)</f>
        <v/>
      </c>
      <c r="ED53" s="251" t="str">
        <f>IF(ISNUMBER(FIND(analysismethod2,'III_Plan comp 438.68 {Plan 4}'!BW$15)),"",'III_Plan comp 438.68 {Plan 4}'!BW$15&amp;analysismethod2)</f>
        <v/>
      </c>
      <c r="EE53" s="251" t="str">
        <f>IF(ISNUMBER(FIND(analysismethod2,'III_Plan comp 438.68 {Plan 4}'!BX$15)),"",'III_Plan comp 438.68 {Plan 4}'!BX$15&amp;analysismethod2)</f>
        <v/>
      </c>
      <c r="EF53" s="251" t="str">
        <f>IF(ISNUMBER(FIND(analysismethod2,'III_Plan comp 438.68 {Plan 4}'!BY$15)),"",'III_Plan comp 438.68 {Plan 4}'!BY$15&amp;analysismethod2)</f>
        <v/>
      </c>
      <c r="EG53" s="251" t="str">
        <f>IF(ISNUMBER(FIND(analysismethod2,'III_Plan comp 438.68 {Plan 4}'!BZ$15)),"",'III_Plan comp 438.68 {Plan 4}'!BZ$15&amp;analysismethod2)</f>
        <v/>
      </c>
      <c r="EH53" s="251" t="str">
        <f>IF(ISNUMBER(FIND(analysismethod2,'III_Plan comp 438.68 {Plan 4}'!CA$15)),"",'III_Plan comp 438.68 {Plan 4}'!CA$15&amp;analysismethod2)</f>
        <v/>
      </c>
      <c r="EI53" s="251" t="str">
        <f>IF(ISNUMBER(FIND(analysismethod2,'III_Plan comp 438.68 {Plan 4}'!CB$15)),"",'III_Plan comp 438.68 {Plan 4}'!CB$15&amp;analysismethod2)</f>
        <v/>
      </c>
      <c r="EJ53" s="251" t="str">
        <f>IF(ISNUMBER(FIND(analysismethod2,'III_Plan comp 438.68 {Plan 4}'!CC$15)),"",'III_Plan comp 438.68 {Plan 4}'!CC$15&amp;analysismethod2)</f>
        <v/>
      </c>
      <c r="EK53" s="251" t="str">
        <f>IF(ISNUMBER(FIND(analysismethod2,'III_Plan comp 438.68 {Plan 4}'!CD$15)),"",'III_Plan comp 438.68 {Plan 4}'!CD$15&amp;analysismethod2)</f>
        <v/>
      </c>
      <c r="EL53" s="251" t="str">
        <f>IF(ISNUMBER(FIND(analysismethod2,'III_Plan comp 438.68 {Plan 4}'!CE$15)),"",'III_Plan comp 438.68 {Plan 4}'!CE$15&amp;analysismethod2)</f>
        <v/>
      </c>
      <c r="EM53" s="251" t="str">
        <f>IF(ISNUMBER(FIND(analysismethod2,'III_Plan comp 438.68 {Plan 4}'!CF$15)),"",'III_Plan comp 438.68 {Plan 4}'!CF$15&amp;analysismethod2)</f>
        <v/>
      </c>
      <c r="EN53" s="251" t="str">
        <f>IF(ISNUMBER(FIND(analysismethod2,'III_Plan comp 438.68 {Plan 4}'!CG$15)),"",'III_Plan comp 438.68 {Plan 4}'!CG$15&amp;analysismethod2)</f>
        <v/>
      </c>
      <c r="EO53" s="251" t="str">
        <f>IF(ISNUMBER(FIND(analysismethod2,'III_Plan comp 438.68 {Plan 4}'!CH$15)),"",'III_Plan comp 438.68 {Plan 4}'!CH$15&amp;analysismethod2)</f>
        <v/>
      </c>
      <c r="EP53" s="251" t="str">
        <f>IF(ISNUMBER(FIND(analysismethod2,'III_Plan comp 438.68 {Plan 4}'!CI$15)),"",'III_Plan comp 438.68 {Plan 4}'!CI$15&amp;analysismethod2)</f>
        <v/>
      </c>
      <c r="EQ53" s="251" t="str">
        <f>IF(ISNUMBER(FIND(analysismethod2,'III_Plan comp 438.68 {Plan 4}'!CJ$15)),"",'III_Plan comp 438.68 {Plan 4}'!CJ$15&amp;analysismethod2)</f>
        <v/>
      </c>
      <c r="ER53" s="251" t="str">
        <f>IF(ISNUMBER(FIND(analysismethod2,'III_Plan comp 438.68 {Plan 4}'!CK$15)),"",'III_Plan comp 438.68 {Plan 4}'!CK$15&amp;analysismethod2)</f>
        <v/>
      </c>
      <c r="ES53" s="251" t="str">
        <f>IF(ISNUMBER(FIND(analysismethod2,'III_Plan comp 438.68 {Plan 4}'!CL$15)),"",'III_Plan comp 438.68 {Plan 4}'!CL$15&amp;analysismethod2)</f>
        <v/>
      </c>
      <c r="ET53" s="251" t="str">
        <f>IF(ISNUMBER(FIND(analysismethod2,'III_Plan comp 438.68 {Plan 4}'!CM$15)),"",'III_Plan comp 438.68 {Plan 4}'!CM$15&amp;analysismethod2)</f>
        <v/>
      </c>
      <c r="EU53" s="251" t="str">
        <f>IF(ISNUMBER(FIND(analysismethod2,'III_Plan comp 438.68 {Plan 4}'!CN$15)),"",'III_Plan comp 438.68 {Plan 4}'!CN$15&amp;analysismethod2)</f>
        <v/>
      </c>
      <c r="EV53" s="251" t="str">
        <f>IF(ISNUMBER(FIND(analysismethod2,'III_Plan comp 438.68 {Plan 4}'!CO$15)),"",'III_Plan comp 438.68 {Plan 4}'!CO$15&amp;analysismethod2)</f>
        <v/>
      </c>
      <c r="EW53" s="251" t="str">
        <f>IF(ISNUMBER(FIND(analysismethod2,'III_Plan comp 438.68 {Plan 4}'!CP$15)),"",'III_Plan comp 438.68 {Plan 4}'!CP$15&amp;analysismethod2)</f>
        <v/>
      </c>
      <c r="EX53" s="251" t="str">
        <f>IF(ISNUMBER(FIND(analysismethod2,'III_Plan comp 438.68 {Plan 4}'!CQ$15)),"",'III_Plan comp 438.68 {Plan 4}'!CQ$15&amp;analysismethod2)</f>
        <v/>
      </c>
      <c r="EY53" s="251" t="str">
        <f>IF(ISNUMBER(FIND(analysismethod2,'III_Plan comp 438.68 {Plan 4}'!CR$15)),"",'III_Plan comp 438.68 {Plan 4}'!CR$15&amp;analysismethod2)</f>
        <v/>
      </c>
      <c r="EZ53" s="251" t="str">
        <f>IF(ISNUMBER(FIND(analysismethod2,'III_Plan comp 438.68 {Plan 4}'!CS$15)),"",'III_Plan comp 438.68 {Plan 4}'!CS$15&amp;analysismethod2)</f>
        <v/>
      </c>
      <c r="FA53" s="251" t="str">
        <f>IF(ISNUMBER(FIND(analysismethod2,'III_Plan comp 438.68 {Plan 4}'!CT$15)),"",'III_Plan comp 438.68 {Plan 4}'!CT$15&amp;analysismethod2)</f>
        <v/>
      </c>
      <c r="FB53" s="251" t="str">
        <f>IF(ISNUMBER(FIND(analysismethod2,'III_Plan comp 438.68 {Plan 4}'!CU$15)),"",'III_Plan comp 438.68 {Plan 4}'!CU$15&amp;analysismethod2)</f>
        <v/>
      </c>
      <c r="FC53" s="251" t="str">
        <f>IF(ISNUMBER(FIND(analysismethod2,'III_Plan comp 438.68 {Plan 4}'!CV$15)),"",'III_Plan comp 438.68 {Plan 4}'!CV$15&amp;analysismethod2)</f>
        <v/>
      </c>
      <c r="FD53" s="251" t="str">
        <f>IF(ISNUMBER(FIND(analysismethod2,'III_Plan comp 438.68 {Plan 4}'!CW$15)),"",'III_Plan comp 438.68 {Plan 4}'!CW$15&amp;analysismethod2)</f>
        <v/>
      </c>
      <c r="FE53" s="251" t="str">
        <f>IF(ISNUMBER(FIND(analysismethod2,'III_Plan comp 438.68 {Plan 4}'!CX$15)),"",'III_Plan comp 438.68 {Plan 4}'!CX$15&amp;analysismethod2)</f>
        <v/>
      </c>
      <c r="FF53" s="251" t="str">
        <f>IF(ISNUMBER(FIND(analysismethod2,'III_Plan comp 438.68 {Plan 4}'!CY$15)),"",'III_Plan comp 438.68 {Plan 4}'!CY$15&amp;analysismethod2)</f>
        <v/>
      </c>
      <c r="FG53" s="251" t="str">
        <f>IF(ISNUMBER(FIND(analysismethod2,'III_Plan comp 438.68 {Plan 4}'!CZ$15)),"",'III_Plan comp 438.68 {Plan 4}'!CZ$15&amp;analysismethod2)</f>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c>
      <c r="BL57" s="251" t="str">
        <f>IF(ISNUMBER(FIND(analysismethod6,'III_Plan comp 438.68 {Plan 4}'!E$15)),"",'III_Plan comp 438.68 {Plan 4}'!E$15&amp;analysismethod6)</f>
        <v/>
      </c>
      <c r="BM57" s="251" t="str">
        <f>IF(ISNUMBER(FIND(analysismethod6,'III_Plan comp 438.68 {Plan 4}'!F$15)),"",'III_Plan comp 438.68 {Plan 4}'!F$15&amp;analysismethod6)</f>
        <v/>
      </c>
      <c r="BN57" s="251" t="str">
        <f>IF(ISNUMBER(FIND(analysismethod6,'III_Plan comp 438.68 {Plan 4}'!G$15)),"",'III_Plan comp 438.68 {Plan 4}'!G$15&amp;analysismethod6)</f>
        <v/>
      </c>
      <c r="BO57" s="251" t="str">
        <f>IF(ISNUMBER(FIND(analysismethod6,'III_Plan comp 438.68 {Plan 4}'!H$15)),"",'III_Plan comp 438.68 {Plan 4}'!H$15&amp;analysismethod6)</f>
        <v/>
      </c>
      <c r="BP57" s="251" t="str">
        <f>IF(ISNUMBER(FIND(analysismethod6,'III_Plan comp 438.68 {Plan 4}'!I$15)),"",'III_Plan comp 438.68 {Plan 4}'!I$15&amp;analysismethod6)</f>
        <v/>
      </c>
      <c r="BQ57" s="251" t="str">
        <f>IF(ISNUMBER(FIND(analysismethod6,'III_Plan comp 438.68 {Plan 4}'!J$15)),"",'III_Plan comp 438.68 {Plan 4}'!J$15&amp;analysismethod6)</f>
        <v/>
      </c>
      <c r="BR57" s="251" t="str">
        <f>IF(ISNUMBER(FIND(analysismethod6,'III_Plan comp 438.68 {Plan 4}'!K$15)),"",'III_Plan comp 438.68 {Plan 4}'!K$15&amp;analysismethod6)</f>
        <v/>
      </c>
      <c r="BS57" s="251" t="str">
        <f>IF(ISNUMBER(FIND(analysismethod6,'III_Plan comp 438.68 {Plan 4}'!L$15)),"",'III_Plan comp 438.68 {Plan 4}'!L$15&amp;analysismethod6)</f>
        <v/>
      </c>
      <c r="BT57" s="251" t="str">
        <f>IF(ISNUMBER(FIND(analysismethod6,'III_Plan comp 438.68 {Plan 4}'!M$15)),"",'III_Plan comp 438.68 {Plan 4}'!M$15&amp;analysismethod6)</f>
        <v/>
      </c>
      <c r="BU57" s="251" t="str">
        <f>IF(ISNUMBER(FIND(analysismethod6,'III_Plan comp 438.68 {Plan 4}'!N$15)),"",'III_Plan comp 438.68 {Plan 4}'!N$15&amp;analysismethod6)</f>
        <v/>
      </c>
      <c r="BV57" s="251" t="str">
        <f>IF(ISNUMBER(FIND(analysismethod6,'III_Plan comp 438.68 {Plan 4}'!O$15)),"",'III_Plan comp 438.68 {Plan 4}'!O$15&amp;analysismethod6)</f>
        <v/>
      </c>
      <c r="BW57" s="251" t="str">
        <f>IF(ISNUMBER(FIND(analysismethod6,'III_Plan comp 438.68 {Plan 4}'!P$15)),"",'III_Plan comp 438.68 {Plan 4}'!P$15&amp;analysismethod6)</f>
        <v/>
      </c>
      <c r="BX57" s="251" t="str">
        <f>IF(ISNUMBER(FIND(analysismethod6,'III_Plan comp 438.68 {Plan 4}'!Q$15)),"",'III_Plan comp 438.68 {Plan 4}'!Q$15&amp;analysismethod6)</f>
        <v/>
      </c>
      <c r="BY57" s="251" t="str">
        <f>IF(ISNUMBER(FIND(analysismethod6,'III_Plan comp 438.68 {Plan 4}'!R$15)),"",'III_Plan comp 438.68 {Plan 4}'!R$15&amp;analysismethod6)</f>
        <v/>
      </c>
      <c r="BZ57" s="251" t="str">
        <f>IF(ISNUMBER(FIND(analysismethod6,'III_Plan comp 438.68 {Plan 4}'!S$15)),"",'III_Plan comp 438.68 {Plan 4}'!S$15&amp;analysismethod6)</f>
        <v/>
      </c>
      <c r="CA57" s="251" t="str">
        <f>IF(ISNUMBER(FIND(analysismethod6,'III_Plan comp 438.68 {Plan 4}'!T$15)),"",'III_Plan comp 438.68 {Plan 4}'!T$15&amp;analysismethod6)</f>
        <v/>
      </c>
      <c r="CB57" s="251" t="str">
        <f>IF(ISNUMBER(FIND(analysismethod6,'III_Plan comp 438.68 {Plan 4}'!U$15)),"",'III_Plan comp 438.68 {Plan 4}'!U$15&amp;analysismethod6)</f>
        <v/>
      </c>
      <c r="CC57" s="251" t="str">
        <f>IF(ISNUMBER(FIND(analysismethod6,'III_Plan comp 438.68 {Plan 4}'!V$15)),"",'III_Plan comp 438.68 {Plan 4}'!V$15&amp;analysismethod6)</f>
        <v/>
      </c>
      <c r="CD57" s="251" t="str">
        <f>IF(ISNUMBER(FIND(analysismethod6,'III_Plan comp 438.68 {Plan 4}'!W$15)),"",'III_Plan comp 438.68 {Plan 4}'!W$15&amp;analysismethod6)</f>
        <v/>
      </c>
      <c r="CE57" s="251" t="str">
        <f>IF(ISNUMBER(FIND(analysismethod6,'III_Plan comp 438.68 {Plan 4}'!X$15)),"",'III_Plan comp 438.68 {Plan 4}'!X$15&amp;analysismethod6)</f>
        <v/>
      </c>
      <c r="CF57" s="251" t="str">
        <f>IF(ISNUMBER(FIND(analysismethod6,'III_Plan comp 438.68 {Plan 4}'!Y$15)),"",'III_Plan comp 438.68 {Plan 4}'!Y$15&amp;analysismethod6)</f>
        <v/>
      </c>
      <c r="CG57" s="251" t="str">
        <f>IF(ISNUMBER(FIND(analysismethod6,'III_Plan comp 438.68 {Plan 4}'!Z$15)),"",'III_Plan comp 438.68 {Plan 4}'!Z$15&amp;analysismethod6)</f>
        <v/>
      </c>
      <c r="CH57" s="251" t="str">
        <f>IF(ISNUMBER(FIND(analysismethod6,'III_Plan comp 438.68 {Plan 4}'!AA$15)),"",'III_Plan comp 438.68 {Plan 4}'!AA$15&amp;analysismethod6)</f>
        <v/>
      </c>
      <c r="CI57" s="251" t="str">
        <f>IF(ISNUMBER(FIND(analysismethod6,'III_Plan comp 438.68 {Plan 4}'!AB$15)),"",'III_Plan comp 438.68 {Plan 4}'!AB$15&amp;analysismethod6)</f>
        <v/>
      </c>
      <c r="CJ57" s="251" t="str">
        <f>IF(ISNUMBER(FIND(analysismethod6,'III_Plan comp 438.68 {Plan 4}'!AC$15)),"",'III_Plan comp 438.68 {Plan 4}'!AC$15&amp;analysismethod6)</f>
        <v/>
      </c>
      <c r="CK57" s="251" t="str">
        <f>IF(ISNUMBER(FIND(analysismethod6,'III_Plan comp 438.68 {Plan 4}'!AD$15)),"",'III_Plan comp 438.68 {Plan 4}'!AD$15&amp;analysismethod6)</f>
        <v/>
      </c>
      <c r="CL57" s="251" t="str">
        <f>IF(ISNUMBER(FIND(analysismethod6,'III_Plan comp 438.68 {Plan 4}'!AE$15)),"",'III_Plan comp 438.68 {Plan 4}'!AE$15&amp;analysismethod6)</f>
        <v/>
      </c>
      <c r="CM57" s="251" t="str">
        <f>IF(ISNUMBER(FIND(analysismethod6,'III_Plan comp 438.68 {Plan 4}'!AF$15)),"",'III_Plan comp 438.68 {Plan 4}'!AF$15&amp;analysismethod6)</f>
        <v/>
      </c>
      <c r="CN57" s="251" t="str">
        <f>IF(ISNUMBER(FIND(analysismethod6,'III_Plan comp 438.68 {Plan 4}'!AG$15)),"",'III_Plan comp 438.68 {Plan 4}'!AG$15&amp;analysismethod6)</f>
        <v/>
      </c>
      <c r="CO57" s="251" t="str">
        <f>IF(ISNUMBER(FIND(analysismethod6,'III_Plan comp 438.68 {Plan 4}'!AH$15)),"",'III_Plan comp 438.68 {Plan 4}'!AH$15&amp;analysismethod6)</f>
        <v/>
      </c>
      <c r="CP57" s="251" t="str">
        <f>IF(ISNUMBER(FIND(analysismethod6,'III_Plan comp 438.68 {Plan 4}'!AI$15)),"",'III_Plan comp 438.68 {Plan 4}'!AI$15&amp;analysismethod6)</f>
        <v/>
      </c>
      <c r="CQ57" s="251" t="str">
        <f>IF(ISNUMBER(FIND(analysismethod6,'III_Plan comp 438.68 {Plan 4}'!AJ$15)),"",'III_Plan comp 438.68 {Plan 4}'!AJ$15&amp;analysismethod6)</f>
        <v/>
      </c>
      <c r="CR57" s="251" t="str">
        <f>IF(ISNUMBER(FIND(analysismethod6,'III_Plan comp 438.68 {Plan 4}'!AK$15)),"",'III_Plan comp 438.68 {Plan 4}'!AK$15&amp;analysismethod6)</f>
        <v/>
      </c>
      <c r="CS57" s="251" t="str">
        <f>IF(ISNUMBER(FIND(analysismethod6,'III_Plan comp 438.68 {Plan 4}'!AL$15)),"",'III_Plan comp 438.68 {Plan 4}'!AL$15&amp;analysismethod6)</f>
        <v/>
      </c>
      <c r="CT57" s="251" t="str">
        <f>IF(ISNUMBER(FIND(analysismethod6,'III_Plan comp 438.68 {Plan 4}'!AM$15)),"",'III_Plan comp 438.68 {Plan 4}'!AM$15&amp;analysismethod6)</f>
        <v/>
      </c>
      <c r="CU57" s="251" t="str">
        <f>IF(ISNUMBER(FIND(analysismethod6,'III_Plan comp 438.68 {Plan 4}'!AN$15)),"",'III_Plan comp 438.68 {Plan 4}'!AN$15&amp;analysismethod6)</f>
        <v/>
      </c>
      <c r="CV57" s="251" t="str">
        <f>IF(ISNUMBER(FIND(analysismethod6,'III_Plan comp 438.68 {Plan 4}'!AO$15)),"",'III_Plan comp 438.68 {Plan 4}'!AO$15&amp;analysismethod6)</f>
        <v/>
      </c>
      <c r="CW57" s="251" t="str">
        <f>IF(ISNUMBER(FIND(analysismethod6,'III_Plan comp 438.68 {Plan 4}'!AP$15)),"",'III_Plan comp 438.68 {Plan 4}'!AP$15&amp;analysismethod6)</f>
        <v/>
      </c>
      <c r="CX57" s="251" t="str">
        <f>IF(ISNUMBER(FIND(analysismethod6,'III_Plan comp 438.68 {Plan 4}'!AQ$15)),"",'III_Plan comp 438.68 {Plan 4}'!AQ$15&amp;analysismethod6)</f>
        <v/>
      </c>
      <c r="CY57" s="251" t="str">
        <f>IF(ISNUMBER(FIND(analysismethod6,'III_Plan comp 438.68 {Plan 4}'!AR$15)),"",'III_Plan comp 438.68 {Plan 4}'!AR$15&amp;analysismethod6)</f>
        <v/>
      </c>
      <c r="CZ57" s="251" t="str">
        <f>IF(ISNUMBER(FIND(analysismethod6,'III_Plan comp 438.68 {Plan 4}'!AS$15)),"",'III_Plan comp 438.68 {Plan 4}'!AS$15&amp;analysismethod6)</f>
        <v/>
      </c>
      <c r="DA57" s="251" t="str">
        <f>IF(ISNUMBER(FIND(analysismethod6,'III_Plan comp 438.68 {Plan 4}'!AT$15)),"",'III_Plan comp 438.68 {Plan 4}'!AT$15&amp;analysismethod6)</f>
        <v/>
      </c>
      <c r="DB57" s="251" t="str">
        <f>IF(ISNUMBER(FIND(analysismethod6,'III_Plan comp 438.68 {Plan 4}'!AU$15)),"",'III_Plan comp 438.68 {Plan 4}'!AU$15&amp;analysismethod6)</f>
        <v/>
      </c>
      <c r="DC57" s="251" t="str">
        <f>IF(ISNUMBER(FIND(analysismethod6,'III_Plan comp 438.68 {Plan 4}'!AV$15)),"",'III_Plan comp 438.68 {Plan 4}'!AV$15&amp;analysismethod6)</f>
        <v/>
      </c>
      <c r="DD57" s="251" t="str">
        <f>IF(ISNUMBER(FIND(analysismethod6,'III_Plan comp 438.68 {Plan 4}'!AW$15)),"",'III_Plan comp 438.68 {Plan 4}'!AW$15&amp;analysismethod6)</f>
        <v/>
      </c>
      <c r="DE57" s="251" t="str">
        <f>IF(ISNUMBER(FIND(analysismethod6,'III_Plan comp 438.68 {Plan 4}'!AX$15)),"",'III_Plan comp 438.68 {Plan 4}'!AX$15&amp;analysismethod6)</f>
        <v/>
      </c>
      <c r="DF57" s="251" t="str">
        <f>IF(ISNUMBER(FIND(analysismethod6,'III_Plan comp 438.68 {Plan 4}'!AY$15)),"",'III_Plan comp 438.68 {Plan 4}'!AY$15&amp;analysismethod6)</f>
        <v/>
      </c>
      <c r="DG57" s="251" t="str">
        <f>IF(ISNUMBER(FIND(analysismethod6,'III_Plan comp 438.68 {Plan 4}'!AZ$15)),"",'III_Plan comp 438.68 {Plan 4}'!AZ$15&amp;analysismethod6)</f>
        <v/>
      </c>
      <c r="DH57" s="251" t="str">
        <f>IF(ISNUMBER(FIND(analysismethod6,'III_Plan comp 438.68 {Plan 4}'!BA$15)),"",'III_Plan comp 438.68 {Plan 4}'!BA$15&amp;analysismethod6)</f>
        <v/>
      </c>
      <c r="DI57" s="251" t="str">
        <f>IF(ISNUMBER(FIND(analysismethod6,'III_Plan comp 438.68 {Plan 4}'!BB$15)),"",'III_Plan comp 438.68 {Plan 4}'!BB$15&amp;analysismethod6)</f>
        <v/>
      </c>
      <c r="DJ57" s="251" t="str">
        <f>IF(ISNUMBER(FIND(analysismethod6,'III_Plan comp 438.68 {Plan 4}'!BC$15)),"",'III_Plan comp 438.68 {Plan 4}'!BC$15&amp;analysismethod6)</f>
        <v/>
      </c>
      <c r="DK57" s="251" t="str">
        <f>IF(ISNUMBER(FIND(analysismethod6,'III_Plan comp 438.68 {Plan 4}'!BD$15)),"",'III_Plan comp 438.68 {Plan 4}'!BD$15&amp;analysismethod6)</f>
        <v/>
      </c>
      <c r="DL57" s="251" t="str">
        <f>IF(ISNUMBER(FIND(analysismethod6,'III_Plan comp 438.68 {Plan 4}'!BE$15)),"",'III_Plan comp 438.68 {Plan 4}'!BE$15&amp;analysismethod6)</f>
        <v/>
      </c>
      <c r="DM57" s="251" t="str">
        <f>IF(ISNUMBER(FIND(analysismethod6,'III_Plan comp 438.68 {Plan 4}'!BF$15)),"",'III_Plan comp 438.68 {Plan 4}'!BF$15&amp;analysismethod6)</f>
        <v/>
      </c>
      <c r="DN57" s="251" t="str">
        <f>IF(ISNUMBER(FIND(analysismethod6,'III_Plan comp 438.68 {Plan 4}'!BG$15)),"",'III_Plan comp 438.68 {Plan 4}'!BG$15&amp;analysismethod6)</f>
        <v/>
      </c>
      <c r="DO57" s="251" t="str">
        <f>IF(ISNUMBER(FIND(analysismethod6,'III_Plan comp 438.68 {Plan 4}'!BH$15)),"",'III_Plan comp 438.68 {Plan 4}'!BH$15&amp;analysismethod6)</f>
        <v/>
      </c>
      <c r="DP57" s="251" t="str">
        <f>IF(ISNUMBER(FIND(analysismethod6,'III_Plan comp 438.68 {Plan 4}'!BI$15)),"",'III_Plan comp 438.68 {Plan 4}'!BI$15&amp;analysismethod6)</f>
        <v/>
      </c>
      <c r="DQ57" s="251" t="str">
        <f>IF(ISNUMBER(FIND(analysismethod6,'III_Plan comp 438.68 {Plan 4}'!BJ$15)),"",'III_Plan comp 438.68 {Plan 4}'!BJ$15&amp;analysismethod6)</f>
        <v/>
      </c>
      <c r="DR57" s="251" t="str">
        <f>IF(ISNUMBER(FIND(analysismethod6,'III_Plan comp 438.68 {Plan 4}'!BK$15)),"",'III_Plan comp 438.68 {Plan 4}'!BK$15&amp;analysismethod6)</f>
        <v/>
      </c>
      <c r="DS57" s="251" t="str">
        <f>IF(ISNUMBER(FIND(analysismethod6,'III_Plan comp 438.68 {Plan 4}'!BL$15)),"",'III_Plan comp 438.68 {Plan 4}'!BL$15&amp;analysismethod6)</f>
        <v/>
      </c>
      <c r="DT57" s="251" t="str">
        <f>IF(ISNUMBER(FIND(analysismethod6,'III_Plan comp 438.68 {Plan 4}'!BM$15)),"",'III_Plan comp 438.68 {Plan 4}'!BM$15&amp;analysismethod6)</f>
        <v/>
      </c>
      <c r="DU57" s="251" t="str">
        <f>IF(ISNUMBER(FIND(analysismethod6,'III_Plan comp 438.68 {Plan 4}'!BN$15)),"",'III_Plan comp 438.68 {Plan 4}'!BN$15&amp;analysismethod6)</f>
        <v/>
      </c>
      <c r="DV57" s="251" t="str">
        <f>IF(ISNUMBER(FIND(analysismethod6,'III_Plan comp 438.68 {Plan 4}'!BO$15)),"",'III_Plan comp 438.68 {Plan 4}'!BO$15&amp;analysismethod6)</f>
        <v/>
      </c>
      <c r="DW57" s="251" t="str">
        <f>IF(ISNUMBER(FIND(analysismethod6,'III_Plan comp 438.68 {Plan 4}'!BP$15)),"",'III_Plan comp 438.68 {Plan 4}'!BP$15&amp;analysismethod6)</f>
        <v/>
      </c>
      <c r="DX57" s="251" t="str">
        <f>IF(ISNUMBER(FIND(analysismethod6,'III_Plan comp 438.68 {Plan 4}'!BQ$15)),"",'III_Plan comp 438.68 {Plan 4}'!BQ$15&amp;analysismethod6)</f>
        <v/>
      </c>
      <c r="DY57" s="251" t="str">
        <f>IF(ISNUMBER(FIND(analysismethod6,'III_Plan comp 438.68 {Plan 4}'!BR$15)),"",'III_Plan comp 438.68 {Plan 4}'!BR$15&amp;analysismethod6)</f>
        <v/>
      </c>
      <c r="DZ57" s="251" t="str">
        <f>IF(ISNUMBER(FIND(analysismethod6,'III_Plan comp 438.68 {Plan 4}'!BS$15)),"",'III_Plan comp 438.68 {Plan 4}'!BS$15&amp;analysismethod6)</f>
        <v/>
      </c>
      <c r="EA57" s="251" t="str">
        <f>IF(ISNUMBER(FIND(analysismethod6,'III_Plan comp 438.68 {Plan 4}'!BT$15)),"",'III_Plan comp 438.68 {Plan 4}'!BT$15&amp;analysismethod6)</f>
        <v/>
      </c>
      <c r="EB57" s="251" t="str">
        <f>IF(ISNUMBER(FIND(analysismethod6,'III_Plan comp 438.68 {Plan 4}'!BU$15)),"",'III_Plan comp 438.68 {Plan 4}'!BU$15&amp;analysismethod6)</f>
        <v/>
      </c>
      <c r="EC57" s="251" t="str">
        <f>IF(ISNUMBER(FIND(analysismethod6,'III_Plan comp 438.68 {Plan 4}'!BV$15)),"",'III_Plan comp 438.68 {Plan 4}'!BV$15&amp;analysismethod6)</f>
        <v/>
      </c>
      <c r="ED57" s="251" t="str">
        <f>IF(ISNUMBER(FIND(analysismethod6,'III_Plan comp 438.68 {Plan 4}'!BW$15)),"",'III_Plan comp 438.68 {Plan 4}'!BW$15&amp;analysismethod6)</f>
        <v/>
      </c>
      <c r="EE57" s="251" t="str">
        <f>IF(ISNUMBER(FIND(analysismethod6,'III_Plan comp 438.68 {Plan 4}'!BX$15)),"",'III_Plan comp 438.68 {Plan 4}'!BX$15&amp;analysismethod6)</f>
        <v/>
      </c>
      <c r="EF57" s="251" t="str">
        <f>IF(ISNUMBER(FIND(analysismethod6,'III_Plan comp 438.68 {Plan 4}'!BY$15)),"",'III_Plan comp 438.68 {Plan 4}'!BY$15&amp;analysismethod6)</f>
        <v/>
      </c>
      <c r="EG57" s="251" t="str">
        <f>IF(ISNUMBER(FIND(analysismethod6,'III_Plan comp 438.68 {Plan 4}'!BZ$15)),"",'III_Plan comp 438.68 {Plan 4}'!BZ$15&amp;analysismethod6)</f>
        <v/>
      </c>
      <c r="EH57" s="251" t="str">
        <f>IF(ISNUMBER(FIND(analysismethod6,'III_Plan comp 438.68 {Plan 4}'!CA$15)),"",'III_Plan comp 438.68 {Plan 4}'!CA$15&amp;analysismethod6)</f>
        <v/>
      </c>
      <c r="EI57" s="251" t="str">
        <f>IF(ISNUMBER(FIND(analysismethod6,'III_Plan comp 438.68 {Plan 4}'!CB$15)),"",'III_Plan comp 438.68 {Plan 4}'!CB$15&amp;analysismethod6)</f>
        <v/>
      </c>
      <c r="EJ57" s="251" t="str">
        <f>IF(ISNUMBER(FIND(analysismethod6,'III_Plan comp 438.68 {Plan 4}'!CC$15)),"",'III_Plan comp 438.68 {Plan 4}'!CC$15&amp;analysismethod6)</f>
        <v/>
      </c>
      <c r="EK57" s="251" t="str">
        <f>IF(ISNUMBER(FIND(analysismethod6,'III_Plan comp 438.68 {Plan 4}'!CD$15)),"",'III_Plan comp 438.68 {Plan 4}'!CD$15&amp;analysismethod6)</f>
        <v/>
      </c>
      <c r="EL57" s="251" t="str">
        <f>IF(ISNUMBER(FIND(analysismethod6,'III_Plan comp 438.68 {Plan 4}'!CE$15)),"",'III_Plan comp 438.68 {Plan 4}'!CE$15&amp;analysismethod6)</f>
        <v/>
      </c>
      <c r="EM57" s="251" t="str">
        <f>IF(ISNUMBER(FIND(analysismethod6,'III_Plan comp 438.68 {Plan 4}'!CF$15)),"",'III_Plan comp 438.68 {Plan 4}'!CF$15&amp;analysismethod6)</f>
        <v/>
      </c>
      <c r="EN57" s="251" t="str">
        <f>IF(ISNUMBER(FIND(analysismethod6,'III_Plan comp 438.68 {Plan 4}'!CG$15)),"",'III_Plan comp 438.68 {Plan 4}'!CG$15&amp;analysismethod6)</f>
        <v/>
      </c>
      <c r="EO57" s="251" t="str">
        <f>IF(ISNUMBER(FIND(analysismethod6,'III_Plan comp 438.68 {Plan 4}'!CH$15)),"",'III_Plan comp 438.68 {Plan 4}'!CH$15&amp;analysismethod6)</f>
        <v/>
      </c>
      <c r="EP57" s="251" t="str">
        <f>IF(ISNUMBER(FIND(analysismethod6,'III_Plan comp 438.68 {Plan 4}'!CI$15)),"",'III_Plan comp 438.68 {Plan 4}'!CI$15&amp;analysismethod6)</f>
        <v/>
      </c>
      <c r="EQ57" s="251" t="str">
        <f>IF(ISNUMBER(FIND(analysismethod6,'III_Plan comp 438.68 {Plan 4}'!CJ$15)),"",'III_Plan comp 438.68 {Plan 4}'!CJ$15&amp;analysismethod6)</f>
        <v/>
      </c>
      <c r="ER57" s="251" t="str">
        <f>IF(ISNUMBER(FIND(analysismethod6,'III_Plan comp 438.68 {Plan 4}'!CK$15)),"",'III_Plan comp 438.68 {Plan 4}'!CK$15&amp;analysismethod6)</f>
        <v/>
      </c>
      <c r="ES57" s="251" t="str">
        <f>IF(ISNUMBER(FIND(analysismethod6,'III_Plan comp 438.68 {Plan 4}'!CL$15)),"",'III_Plan comp 438.68 {Plan 4}'!CL$15&amp;analysismethod6)</f>
        <v/>
      </c>
      <c r="ET57" s="251" t="str">
        <f>IF(ISNUMBER(FIND(analysismethod6,'III_Plan comp 438.68 {Plan 4}'!CM$15)),"",'III_Plan comp 438.68 {Plan 4}'!CM$15&amp;analysismethod6)</f>
        <v/>
      </c>
      <c r="EU57" s="251" t="str">
        <f>IF(ISNUMBER(FIND(analysismethod6,'III_Plan comp 438.68 {Plan 4}'!CN$15)),"",'III_Plan comp 438.68 {Plan 4}'!CN$15&amp;analysismethod6)</f>
        <v/>
      </c>
      <c r="EV57" s="251" t="str">
        <f>IF(ISNUMBER(FIND(analysismethod6,'III_Plan comp 438.68 {Plan 4}'!CO$15)),"",'III_Plan comp 438.68 {Plan 4}'!CO$15&amp;analysismethod6)</f>
        <v/>
      </c>
      <c r="EW57" s="251" t="str">
        <f>IF(ISNUMBER(FIND(analysismethod6,'III_Plan comp 438.68 {Plan 4}'!CP$15)),"",'III_Plan comp 438.68 {Plan 4}'!CP$15&amp;analysismethod6)</f>
        <v/>
      </c>
      <c r="EX57" s="251" t="str">
        <f>IF(ISNUMBER(FIND(analysismethod6,'III_Plan comp 438.68 {Plan 4}'!CQ$15)),"",'III_Plan comp 438.68 {Plan 4}'!CQ$15&amp;analysismethod6)</f>
        <v/>
      </c>
      <c r="EY57" s="251" t="str">
        <f>IF(ISNUMBER(FIND(analysismethod6,'III_Plan comp 438.68 {Plan 4}'!CR$15)),"",'III_Plan comp 438.68 {Plan 4}'!CR$15&amp;analysismethod6)</f>
        <v/>
      </c>
      <c r="EZ57" s="251" t="str">
        <f>IF(ISNUMBER(FIND(analysismethod6,'III_Plan comp 438.68 {Plan 4}'!CS$15)),"",'III_Plan comp 438.68 {Plan 4}'!CS$15&amp;analysismethod6)</f>
        <v/>
      </c>
      <c r="FA57" s="251" t="str">
        <f>IF(ISNUMBER(FIND(analysismethod6,'III_Plan comp 438.68 {Plan 4}'!CT$15)),"",'III_Plan comp 438.68 {Plan 4}'!CT$15&amp;analysismethod6)</f>
        <v/>
      </c>
      <c r="FB57" s="251" t="str">
        <f>IF(ISNUMBER(FIND(analysismethod6,'III_Plan comp 438.68 {Plan 4}'!CU$15)),"",'III_Plan comp 438.68 {Plan 4}'!CU$15&amp;analysismethod6)</f>
        <v/>
      </c>
      <c r="FC57" s="251" t="str">
        <f>IF(ISNUMBER(FIND(analysismethod6,'III_Plan comp 438.68 {Plan 4}'!CV$15)),"",'III_Plan comp 438.68 {Plan 4}'!CV$15&amp;analysismethod6)</f>
        <v/>
      </c>
      <c r="FD57" s="251" t="str">
        <f>IF(ISNUMBER(FIND(analysismethod6,'III_Plan comp 438.68 {Plan 4}'!CW$15)),"",'III_Plan comp 438.68 {Plan 4}'!CW$15&amp;analysismethod6)</f>
        <v/>
      </c>
      <c r="FE57" s="251" t="str">
        <f>IF(ISNUMBER(FIND(analysismethod6,'III_Plan comp 438.68 {Plan 4}'!CX$15)),"",'III_Plan comp 438.68 {Plan 4}'!CX$15&amp;analysismethod6)</f>
        <v/>
      </c>
      <c r="FF57" s="251" t="str">
        <f>IF(ISNUMBER(FIND(analysismethod6,'III_Plan comp 438.68 {Plan 4}'!CY$15)),"",'III_Plan comp 438.68 {Plan 4}'!CY$15&amp;analysismethod6)</f>
        <v/>
      </c>
      <c r="FG57" s="251" t="str">
        <f>IF(ISNUMBER(FIND(analysismethod6,'III_Plan comp 438.68 {Plan 4}'!CZ$15)),"",'III_Plan comp 438.68 {Plan 4}'!CZ$15&amp;analysismethod6)</f>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Timely Access Data Tool (TADT); 
</v>
      </c>
      <c r="BM59" s="251" t="str">
        <f>IF(ISNUMBER(FIND(analysismethod8,'III_Plan comp 438.68 {Plan 4}'!F$15)),"",'III_Plan comp 438.68 {Plan 4}'!F$15&amp;analysismethod8)</f>
        <v xml:space="preserve">Timely Access Data Tool (TADT); 
</v>
      </c>
      <c r="BN59" s="251" t="str">
        <f>IF(ISNUMBER(FIND(analysismethod8,'III_Plan comp 438.68 {Plan 4}'!G$15)),"",'III_Plan comp 438.68 {Plan 4}'!G$15&amp;analysismethod8)</f>
        <v xml:space="preserve">Timely Access Data Tool (TADT); 
</v>
      </c>
      <c r="BO59" s="251" t="str">
        <f>IF(ISNUMBER(FIND(analysismethod8,'III_Plan comp 438.68 {Plan 4}'!H$15)),"",'III_Plan comp 438.68 {Plan 4}'!H$15&amp;analysismethod8)</f>
        <v xml:space="preserve">Timely Access Data Tool (TADT); 
</v>
      </c>
      <c r="BP59" s="251" t="str">
        <f>IF(ISNUMBER(FIND(analysismethod8,'III_Plan comp 438.68 {Plan 4}'!I$15)),"",'III_Plan comp 438.68 {Plan 4}'!I$15&amp;analysismethod8)</f>
        <v xml:space="preserve">Network Adequacy Certification Tool (NACT); 
Timely Access Data Tool (TADT); 
</v>
      </c>
      <c r="BQ59" s="251" t="str">
        <f>IF(ISNUMBER(FIND(analysismethod8,'III_Plan comp 438.68 {Plan 4}'!J$15)),"",'III_Plan comp 438.68 {Plan 4}'!J$15&amp;analysismethod8)</f>
        <v xml:space="preserve">Network Adequacy Certification Tool (NACT); 
Timely Access Data Tool (TADT); 
</v>
      </c>
      <c r="BR59" s="251" t="str">
        <f>IF(ISNUMBER(FIND(analysismethod8,'III_Plan comp 438.68 {Plan 4}'!K$15)),"",'III_Plan comp 438.68 {Plan 4}'!K$15&amp;analysismethod8)</f>
        <v xml:space="preserve">Timely Access Data Tool (TADT); 
</v>
      </c>
      <c r="BS59" s="251" t="str">
        <f>IF(ISNUMBER(FIND(analysismethod8,'III_Plan comp 438.68 {Plan 4}'!L$15)),"",'III_Plan comp 438.68 {Plan 4}'!L$15&amp;analysismethod8)</f>
        <v xml:space="preserve">Timely Access Data Tool (TADT); 
</v>
      </c>
      <c r="BT59" s="251" t="str">
        <f>IF(ISNUMBER(FIND(analysismethod8,'III_Plan comp 438.68 {Plan 4}'!M$15)),"",'III_Plan comp 438.68 {Plan 4}'!M$15&amp;analysismethod8)</f>
        <v xml:space="preserve">Timely Access Data Tool (TADT); 
</v>
      </c>
      <c r="BU59" s="251" t="str">
        <f>IF(ISNUMBER(FIND(analysismethod8,'III_Plan comp 438.68 {Plan 4}'!N$15)),"",'III_Plan comp 438.68 {Plan 4}'!N$15&amp;analysismethod8)</f>
        <v xml:space="preserve">Timely Access Data Tool (TADT); 
</v>
      </c>
      <c r="BV59" s="251" t="str">
        <f>IF(ISNUMBER(FIND(analysismethod8,'III_Plan comp 438.68 {Plan 4}'!O$15)),"",'III_Plan comp 438.68 {Plan 4}'!O$15&amp;analysismethod8)</f>
        <v xml:space="preserve">Timely Access Data Tool (TADT); 
</v>
      </c>
      <c r="BW59" s="251" t="str">
        <f>IF(ISNUMBER(FIND(analysismethod8,'III_Plan comp 438.68 {Plan 4}'!P$15)),"",'III_Plan comp 438.68 {Plan 4}'!P$15&amp;analysismethod8)</f>
        <v xml:space="preserve">Timely Access Data Tool (TADT); 
</v>
      </c>
      <c r="BX59" s="251" t="str">
        <f>IF(ISNUMBER(FIND(analysismethod8,'III_Plan comp 438.68 {Plan 4}'!Q$15)),"",'III_Plan comp 438.68 {Plan 4}'!Q$15&amp;analysismethod8)</f>
        <v xml:space="preserve">Timely Access Data Tool (TADT); 
</v>
      </c>
      <c r="BY59" s="251" t="str">
        <f>IF(ISNUMBER(FIND(analysismethod8,'III_Plan comp 438.68 {Plan 4}'!R$15)),"",'III_Plan comp 438.68 {Plan 4}'!R$15&amp;analysismethod8)</f>
        <v xml:space="preserve">Timely Access Data Tool (TADT); 
</v>
      </c>
      <c r="BZ59" s="251" t="str">
        <f>IF(ISNUMBER(FIND(analysismethod8,'III_Plan comp 438.68 {Plan 4}'!S$15)),"",'III_Plan comp 438.68 {Plan 4}'!S$15&amp;analysismethod8)</f>
        <v xml:space="preserve">Timely Access Data Tool (TADT); 
</v>
      </c>
      <c r="CA59" s="251" t="str">
        <f>IF(ISNUMBER(FIND(analysismethod8,'III_Plan comp 438.68 {Plan 4}'!T$15)),"",'III_Plan comp 438.68 {Plan 4}'!T$15&amp;analysismethod8)</f>
        <v xml:space="preserve">Timely Access Data Tool (TADT); 
</v>
      </c>
      <c r="CB59" s="251" t="str">
        <f>IF(ISNUMBER(FIND(analysismethod8,'III_Plan comp 438.68 {Plan 4}'!U$15)),"",'III_Plan comp 438.68 {Plan 4}'!U$15&amp;analysismethod8)</f>
        <v xml:space="preserve">Timely Access Data Tool (TADT); 
</v>
      </c>
      <c r="CC59" s="251" t="str">
        <f>IF(ISNUMBER(FIND(analysismethod8,'III_Plan comp 438.68 {Plan 4}'!V$15)),"",'III_Plan comp 438.68 {Plan 4}'!V$15&amp;analysismethod8)</f>
        <v xml:space="preserve">Timely Access Data Tool (TADT); 
</v>
      </c>
      <c r="CD59" s="251" t="str">
        <f>IF(ISNUMBER(FIND(analysismethod8,'III_Plan comp 438.68 {Plan 4}'!W$15)),"",'III_Plan comp 438.68 {Plan 4}'!W$15&amp;analysismethod8)</f>
        <v xml:space="preserve">Timely Access Data Tool (TADT); 
</v>
      </c>
      <c r="CE59" s="251" t="str">
        <f>IF(ISNUMBER(FIND(analysismethod8,'III_Plan comp 438.68 {Plan 4}'!X$15)),"",'III_Plan comp 438.68 {Plan 4}'!X$15&amp;analysismethod8)</f>
        <v xml:space="preserve">Timely Access Data Tool (TADT); 
</v>
      </c>
      <c r="CF59" s="251" t="str">
        <f>IF(ISNUMBER(FIND(analysismethod8,'III_Plan comp 438.68 {Plan 4}'!Y$15)),"",'III_Plan comp 438.68 {Plan 4}'!Y$15&amp;analysismethod8)</f>
        <v xml:space="preserve">Timely Access Data Tool (TADT); 
</v>
      </c>
      <c r="CG59" s="251" t="str">
        <f>IF(ISNUMBER(FIND(analysismethod8,'III_Plan comp 438.68 {Plan 4}'!Z$15)),"",'III_Plan comp 438.68 {Plan 4}'!Z$15&amp;analysismethod8)</f>
        <v xml:space="preserve">Timely Access Data Tool (TADT); 
</v>
      </c>
      <c r="CH59" s="251" t="str">
        <f>IF(ISNUMBER(FIND(analysismethod8,'III_Plan comp 438.68 {Plan 4}'!AA$15)),"",'III_Plan comp 438.68 {Plan 4}'!AA$15&amp;analysismethod8)</f>
        <v xml:space="preserve">Timely Access Data Tool (TADT); 
</v>
      </c>
      <c r="CI59" s="251" t="str">
        <f>IF(ISNUMBER(FIND(analysismethod8,'III_Plan comp 438.68 {Plan 4}'!AB$15)),"",'III_Plan comp 438.68 {Plan 4}'!AB$15&amp;analysismethod8)</f>
        <v xml:space="preserve">Timely Access Data Tool (TADT); 
</v>
      </c>
      <c r="CJ59" s="251" t="str">
        <f>IF(ISNUMBER(FIND(analysismethod8,'III_Plan comp 438.68 {Plan 4}'!AC$15)),"",'III_Plan comp 438.68 {Plan 4}'!AC$15&amp;analysismethod8)</f>
        <v xml:space="preserve">Timely Access Data Tool (TADT); 
</v>
      </c>
      <c r="CK59" s="251" t="str">
        <f>IF(ISNUMBER(FIND(analysismethod8,'III_Plan comp 438.68 {Plan 4}'!AD$15)),"",'III_Plan comp 438.68 {Plan 4}'!AD$15&amp;analysismethod8)</f>
        <v xml:space="preserve">Timely Access Data Tool (TADT); 
</v>
      </c>
      <c r="CL59" s="251" t="str">
        <f>IF(ISNUMBER(FIND(analysismethod8,'III_Plan comp 438.68 {Plan 4}'!AE$15)),"",'III_Plan comp 438.68 {Plan 4}'!AE$15&amp;analysismethod8)</f>
        <v xml:space="preserve">Timely Access Data Tool (TADT); 
</v>
      </c>
      <c r="CM59" s="251" t="str">
        <f>IF(ISNUMBER(FIND(analysismethod8,'III_Plan comp 438.68 {Plan 4}'!AF$15)),"",'III_Plan comp 438.68 {Plan 4}'!AF$15&amp;analysismethod8)</f>
        <v xml:space="preserve">Timely Access Data Tool (TADT); 
</v>
      </c>
      <c r="CN59" s="251" t="str">
        <f>IF(ISNUMBER(FIND(analysismethod8,'III_Plan comp 438.68 {Plan 4}'!AG$15)),"",'III_Plan comp 438.68 {Plan 4}'!AG$15&amp;analysismethod8)</f>
        <v xml:space="preserve">Timely Access Data Tool (TADT); 
</v>
      </c>
      <c r="CO59" s="251" t="str">
        <f>IF(ISNUMBER(FIND(analysismethod8,'III_Plan comp 438.68 {Plan 4}'!AH$15)),"",'III_Plan comp 438.68 {Plan 4}'!AH$15&amp;analysismethod8)</f>
        <v xml:space="preserve">Timely Access Data Tool (TADT); 
</v>
      </c>
      <c r="CP59" s="251" t="str">
        <f>IF(ISNUMBER(FIND(analysismethod8,'III_Plan comp 438.68 {Plan 4}'!AI$15)),"",'III_Plan comp 438.68 {Plan 4}'!AI$15&amp;analysismethod8)</f>
        <v xml:space="preserve">Timely Access Data Tool (TADT); 
</v>
      </c>
      <c r="CQ59" s="251" t="str">
        <f>IF(ISNUMBER(FIND(analysismethod8,'III_Plan comp 438.68 {Plan 4}'!AJ$15)),"",'III_Plan comp 438.68 {Plan 4}'!AJ$15&amp;analysismethod8)</f>
        <v xml:space="preserve">Timely Access Data Tool (TADT); 
</v>
      </c>
      <c r="CR59" s="251" t="str">
        <f>IF(ISNUMBER(FIND(analysismethod8,'III_Plan comp 438.68 {Plan 4}'!AK$15)),"",'III_Plan comp 438.68 {Plan 4}'!AK$15&amp;analysismethod8)</f>
        <v xml:space="preserve">Timely Access Data Tool (TADT); 
</v>
      </c>
      <c r="CS59" s="251" t="str">
        <f>IF(ISNUMBER(FIND(analysismethod8,'III_Plan comp 438.68 {Plan 4}'!AL$15)),"",'III_Plan comp 438.68 {Plan 4}'!AL$15&amp;analysismethod8)</f>
        <v xml:space="preserve">Timely Access Data Tool (TADT); 
</v>
      </c>
      <c r="CT59" s="251" t="str">
        <f>IF(ISNUMBER(FIND(analysismethod8,'III_Plan comp 438.68 {Plan 4}'!AM$15)),"",'III_Plan comp 438.68 {Plan 4}'!AM$15&amp;analysismethod8)</f>
        <v xml:space="preserve">Timely Access Data Tool (TADT); 
</v>
      </c>
      <c r="CU59" s="251" t="str">
        <f>IF(ISNUMBER(FIND(analysismethod8,'III_Plan comp 438.68 {Plan 4}'!AN$15)),"",'III_Plan comp 438.68 {Plan 4}'!AN$15&amp;analysismethod8)</f>
        <v xml:space="preserve">Timely Access Data Tool (TADT); 
</v>
      </c>
      <c r="CV59" s="251" t="str">
        <f>IF(ISNUMBER(FIND(analysismethod8,'III_Plan comp 438.68 {Plan 4}'!AO$15)),"",'III_Plan comp 438.68 {Plan 4}'!AO$15&amp;analysismethod8)</f>
        <v xml:space="preserve">Timely Access Data Tool (TADT); 
</v>
      </c>
      <c r="CW59" s="251" t="str">
        <f>IF(ISNUMBER(FIND(analysismethod8,'III_Plan comp 438.68 {Plan 4}'!AP$15)),"",'III_Plan comp 438.68 {Plan 4}'!AP$15&amp;analysismethod8)</f>
        <v xml:space="preserve">Timely Access Data Tool (TADT); 
</v>
      </c>
      <c r="CX59" s="251" t="str">
        <f>IF(ISNUMBER(FIND(analysismethod8,'III_Plan comp 438.68 {Plan 4}'!AQ$15)),"",'III_Plan comp 438.68 {Plan 4}'!AQ$15&amp;analysismethod8)</f>
        <v xml:space="preserve">Timely Access Data Tool (TADT); 
</v>
      </c>
      <c r="CY59" s="251" t="str">
        <f>IF(ISNUMBER(FIND(analysismethod8,'III_Plan comp 438.68 {Plan 4}'!AR$15)),"",'III_Plan comp 438.68 {Plan 4}'!AR$15&amp;analysismethod8)</f>
        <v xml:space="preserve">Timely Access Data Tool (TADT); 
</v>
      </c>
      <c r="CZ59" s="251" t="str">
        <f>IF(ISNUMBER(FIND(analysismethod8,'III_Plan comp 438.68 {Plan 4}'!AS$15)),"",'III_Plan comp 438.68 {Plan 4}'!AS$15&amp;analysismethod8)</f>
        <v xml:space="preserve">Timely Access Data Tool (TADT); 
</v>
      </c>
      <c r="DA59" s="251" t="str">
        <f>IF(ISNUMBER(FIND(analysismethod8,'III_Plan comp 438.68 {Plan 4}'!AT$15)),"",'III_Plan comp 438.68 {Plan 4}'!AT$15&amp;analysismethod8)</f>
        <v xml:space="preserve">Timely Access Data Tool (TADT); 
</v>
      </c>
      <c r="DB59" s="251" t="str">
        <f>IF(ISNUMBER(FIND(analysismethod8,'III_Plan comp 438.68 {Plan 4}'!AU$15)),"",'III_Plan comp 438.68 {Plan 4}'!AU$15&amp;analysismethod8)</f>
        <v xml:space="preserve">Timely Access Data Tool (TADT); 
</v>
      </c>
      <c r="DC59" s="251" t="str">
        <f>IF(ISNUMBER(FIND(analysismethod8,'III_Plan comp 438.68 {Plan 4}'!AV$15)),"",'III_Plan comp 438.68 {Plan 4}'!AV$15&amp;analysismethod8)</f>
        <v xml:space="preserve">Timely Access Data Tool (TADT); 
</v>
      </c>
      <c r="DD59" s="251" t="str">
        <f>IF(ISNUMBER(FIND(analysismethod8,'III_Plan comp 438.68 {Plan 4}'!AW$15)),"",'III_Plan comp 438.68 {Plan 4}'!AW$15&amp;analysismethod8)</f>
        <v xml:space="preserve">Timely Access Data Tool (TADT); 
</v>
      </c>
      <c r="DE59" s="251" t="str">
        <f>IF(ISNUMBER(FIND(analysismethod8,'III_Plan comp 438.68 {Plan 4}'!AX$15)),"",'III_Plan comp 438.68 {Plan 4}'!AX$15&amp;analysismethod8)</f>
        <v xml:space="preserve">Timely Access Data Tool (TADT); 
</v>
      </c>
      <c r="DF59" s="251" t="str">
        <f>IF(ISNUMBER(FIND(analysismethod8,'III_Plan comp 438.68 {Plan 4}'!AY$15)),"",'III_Plan comp 438.68 {Plan 4}'!AY$15&amp;analysismethod8)</f>
        <v xml:space="preserve">Timely Access Data Tool (TADT); 
</v>
      </c>
      <c r="DG59" s="251" t="str">
        <f>IF(ISNUMBER(FIND(analysismethod8,'III_Plan comp 438.68 {Plan 4}'!AZ$15)),"",'III_Plan comp 438.68 {Plan 4}'!AZ$15&amp;analysismethod8)</f>
        <v xml:space="preserve">Timely Access Data Tool (TADT); 
</v>
      </c>
      <c r="DH59" s="251" t="str">
        <f>IF(ISNUMBER(FIND(analysismethod8,'III_Plan comp 438.68 {Plan 4}'!BA$15)),"",'III_Plan comp 438.68 {Plan 4}'!BA$15&amp;analysismethod8)</f>
        <v xml:space="preserve">Timely Access Data Tool (TADT); 
</v>
      </c>
      <c r="DI59" s="251" t="str">
        <f>IF(ISNUMBER(FIND(analysismethod8,'III_Plan comp 438.68 {Plan 4}'!BB$15)),"",'III_Plan comp 438.68 {Plan 4}'!BB$15&amp;analysismethod8)</f>
        <v xml:space="preserve">Timely Access Data Tool (TADT); 
</v>
      </c>
      <c r="DJ59" s="251" t="str">
        <f>IF(ISNUMBER(FIND(analysismethod8,'III_Plan comp 438.68 {Plan 4}'!BC$15)),"",'III_Plan comp 438.68 {Plan 4}'!BC$15&amp;analysismethod8)</f>
        <v xml:space="preserve">Timely Access Data Tool (TADT); 
</v>
      </c>
      <c r="DK59" s="251" t="str">
        <f>IF(ISNUMBER(FIND(analysismethod8,'III_Plan comp 438.68 {Plan 4}'!BD$15)),"",'III_Plan comp 438.68 {Plan 4}'!BD$15&amp;analysismethod8)</f>
        <v xml:space="preserve">Timely Access Data Tool (TADT); 
</v>
      </c>
      <c r="DL59" s="251" t="str">
        <f>IF(ISNUMBER(FIND(analysismethod8,'III_Plan comp 438.68 {Plan 4}'!BE$15)),"",'III_Plan comp 438.68 {Plan 4}'!BE$15&amp;analysismethod8)</f>
        <v xml:space="preserve">Timely Access Data Tool (TADT); 
</v>
      </c>
      <c r="DM59" s="251" t="str">
        <f>IF(ISNUMBER(FIND(analysismethod8,'III_Plan comp 438.68 {Plan 4}'!BF$15)),"",'III_Plan comp 438.68 {Plan 4}'!BF$15&amp;analysismethod8)</f>
        <v xml:space="preserve">Timely Access Data Tool (TADT); 
</v>
      </c>
      <c r="DN59" s="251" t="str">
        <f>IF(ISNUMBER(FIND(analysismethod8,'III_Plan comp 438.68 {Plan 4}'!BG$15)),"",'III_Plan comp 438.68 {Plan 4}'!BG$15&amp;analysismethod8)</f>
        <v xml:space="preserve">Timely Access Data Tool (TADT); 
</v>
      </c>
      <c r="DO59" s="251" t="str">
        <f>IF(ISNUMBER(FIND(analysismethod8,'III_Plan comp 438.68 {Plan 4}'!BH$15)),"",'III_Plan comp 438.68 {Plan 4}'!BH$15&amp;analysismethod8)</f>
        <v xml:space="preserve">Timely Access Data Tool (TADT); 
</v>
      </c>
      <c r="DP59" s="251" t="str">
        <f>IF(ISNUMBER(FIND(analysismethod8,'III_Plan comp 438.68 {Plan 4}'!BI$15)),"",'III_Plan comp 438.68 {Plan 4}'!BI$15&amp;analysismethod8)</f>
        <v xml:space="preserve">Timely Access Data Tool (TADT); 
</v>
      </c>
      <c r="DQ59" s="251" t="str">
        <f>IF(ISNUMBER(FIND(analysismethod8,'III_Plan comp 438.68 {Plan 4}'!BJ$15)),"",'III_Plan comp 438.68 {Plan 4}'!BJ$15&amp;analysismethod8)</f>
        <v xml:space="preserve">Timely Access Data Tool (TADT); 
</v>
      </c>
      <c r="DR59" s="251" t="str">
        <f>IF(ISNUMBER(FIND(analysismethod8,'III_Plan comp 438.68 {Plan 4}'!BK$15)),"",'III_Plan comp 438.68 {Plan 4}'!BK$15&amp;analysismethod8)</f>
        <v xml:space="preserve">Timely Access Data Tool (TADT); 
</v>
      </c>
      <c r="DS59" s="251" t="str">
        <f>IF(ISNUMBER(FIND(analysismethod8,'III_Plan comp 438.68 {Plan 4}'!BL$15)),"",'III_Plan comp 438.68 {Plan 4}'!BL$15&amp;analysismethod8)</f>
        <v xml:space="preserve">Timely Access Data Tool (TADT); 
</v>
      </c>
      <c r="DT59" s="251" t="str">
        <f>IF(ISNUMBER(FIND(analysismethod8,'III_Plan comp 438.68 {Plan 4}'!BM$15)),"",'III_Plan comp 438.68 {Plan 4}'!BM$15&amp;analysismethod8)</f>
        <v xml:space="preserve">Timely Access Data Tool (TADT); 
</v>
      </c>
      <c r="DU59" s="251" t="str">
        <f>IF(ISNUMBER(FIND(analysismethod8,'III_Plan comp 438.68 {Plan 4}'!BN$15)),"",'III_Plan comp 438.68 {Plan 4}'!BN$15&amp;analysismethod8)</f>
        <v xml:space="preserve">Timely Access Data Tool (TADT); 
</v>
      </c>
      <c r="DV59" s="251" t="str">
        <f>IF(ISNUMBER(FIND(analysismethod8,'III_Plan comp 438.68 {Plan 4}'!BO$15)),"",'III_Plan comp 438.68 {Plan 4}'!BO$15&amp;analysismethod8)</f>
        <v xml:space="preserve">Timely Access Data Tool (TADT); 
</v>
      </c>
      <c r="DW59" s="251" t="str">
        <f>IF(ISNUMBER(FIND(analysismethod8,'III_Plan comp 438.68 {Plan 4}'!BP$15)),"",'III_Plan comp 438.68 {Plan 4}'!BP$15&amp;analysismethod8)</f>
        <v xml:space="preserve">Timely Access Data Tool (TADT); 
</v>
      </c>
      <c r="DX59" s="251" t="str">
        <f>IF(ISNUMBER(FIND(analysismethod8,'III_Plan comp 438.68 {Plan 4}'!BQ$15)),"",'III_Plan comp 438.68 {Plan 4}'!BQ$15&amp;analysismethod8)</f>
        <v xml:space="preserve">Timely Access Data Tool (TADT); 
</v>
      </c>
      <c r="DY59" s="251" t="str">
        <f>IF(ISNUMBER(FIND(analysismethod8,'III_Plan comp 438.68 {Plan 4}'!BR$15)),"",'III_Plan comp 438.68 {Plan 4}'!BR$15&amp;analysismethod8)</f>
        <v xml:space="preserve">Timely Access Data Tool (TADT); 
</v>
      </c>
      <c r="DZ59" s="251" t="str">
        <f>IF(ISNUMBER(FIND(analysismethod8,'III_Plan comp 438.68 {Plan 4}'!BS$15)),"",'III_Plan comp 438.68 {Plan 4}'!BS$15&amp;analysismethod8)</f>
        <v xml:space="preserve">Timely Access Data Tool (TADT); 
</v>
      </c>
      <c r="EA59" s="251" t="str">
        <f>IF(ISNUMBER(FIND(analysismethod8,'III_Plan comp 438.68 {Plan 4}'!BT$15)),"",'III_Plan comp 438.68 {Plan 4}'!BT$15&amp;analysismethod8)</f>
        <v xml:space="preserve">Timely Access Data Tool (TADT); 
</v>
      </c>
      <c r="EB59" s="251" t="str">
        <f>IF(ISNUMBER(FIND(analysismethod8,'III_Plan comp 438.68 {Plan 4}'!BU$15)),"",'III_Plan comp 438.68 {Plan 4}'!BU$15&amp;analysismethod8)</f>
        <v xml:space="preserve">Timely Access Data Tool (TADT); 
</v>
      </c>
      <c r="EC59" s="251" t="str">
        <f>IF(ISNUMBER(FIND(analysismethod8,'III_Plan comp 438.68 {Plan 4}'!BV$15)),"",'III_Plan comp 438.68 {Plan 4}'!BV$15&amp;analysismethod8)</f>
        <v xml:space="preserve">Timely Access Data Tool (TADT); 
</v>
      </c>
      <c r="ED59" s="251" t="str">
        <f>IF(ISNUMBER(FIND(analysismethod8,'III_Plan comp 438.68 {Plan 4}'!BW$15)),"",'III_Plan comp 438.68 {Plan 4}'!BW$15&amp;analysismethod8)</f>
        <v xml:space="preserve">Timely Access Data Tool (TADT); 
</v>
      </c>
      <c r="EE59" s="251" t="str">
        <f>IF(ISNUMBER(FIND(analysismethod8,'III_Plan comp 438.68 {Plan 4}'!BX$15)),"",'III_Plan comp 438.68 {Plan 4}'!BX$15&amp;analysismethod8)</f>
        <v xml:space="preserve">Timely Access Data Tool (TADT); 
</v>
      </c>
      <c r="EF59" s="251" t="str">
        <f>IF(ISNUMBER(FIND(analysismethod8,'III_Plan comp 438.68 {Plan 4}'!BY$15)),"",'III_Plan comp 438.68 {Plan 4}'!BY$15&amp;analysismethod8)</f>
        <v xml:space="preserve">Timely Access Data Tool (TADT); 
</v>
      </c>
      <c r="EG59" s="251" t="str">
        <f>IF(ISNUMBER(FIND(analysismethod8,'III_Plan comp 438.68 {Plan 4}'!BZ$15)),"",'III_Plan comp 438.68 {Plan 4}'!BZ$15&amp;analysismethod8)</f>
        <v xml:space="preserve">Timely Access Data Tool (TADT); 
</v>
      </c>
      <c r="EH59" s="251" t="str">
        <f>IF(ISNUMBER(FIND(analysismethod8,'III_Plan comp 438.68 {Plan 4}'!CA$15)),"",'III_Plan comp 438.68 {Plan 4}'!CA$15&amp;analysismethod8)</f>
        <v xml:space="preserve">Timely Access Data Tool (TADT); 
</v>
      </c>
      <c r="EI59" s="251" t="str">
        <f>IF(ISNUMBER(FIND(analysismethod8,'III_Plan comp 438.68 {Plan 4}'!CB$15)),"",'III_Plan comp 438.68 {Plan 4}'!CB$15&amp;analysismethod8)</f>
        <v xml:space="preserve">Timely Access Data Tool (TADT); 
</v>
      </c>
      <c r="EJ59" s="251" t="str">
        <f>IF(ISNUMBER(FIND(analysismethod8,'III_Plan comp 438.68 {Plan 4}'!CC$15)),"",'III_Plan comp 438.68 {Plan 4}'!CC$15&amp;analysismethod8)</f>
        <v xml:space="preserve">Timely Access Data Tool (TADT); 
</v>
      </c>
      <c r="EK59" s="251" t="str">
        <f>IF(ISNUMBER(FIND(analysismethod8,'III_Plan comp 438.68 {Plan 4}'!CD$15)),"",'III_Plan comp 438.68 {Plan 4}'!CD$15&amp;analysismethod8)</f>
        <v xml:space="preserve">Timely Access Data Tool (TADT); 
</v>
      </c>
      <c r="EL59" s="251" t="str">
        <f>IF(ISNUMBER(FIND(analysismethod8,'III_Plan comp 438.68 {Plan 4}'!CE$15)),"",'III_Plan comp 438.68 {Plan 4}'!CE$15&amp;analysismethod8)</f>
        <v xml:space="preserve">Timely Access Data Tool (TADT); 
</v>
      </c>
      <c r="EM59" s="251" t="str">
        <f>IF(ISNUMBER(FIND(analysismethod8,'III_Plan comp 438.68 {Plan 4}'!CF$15)),"",'III_Plan comp 438.68 {Plan 4}'!CF$15&amp;analysismethod8)</f>
        <v xml:space="preserve">Timely Access Data Tool (TADT); 
</v>
      </c>
      <c r="EN59" s="251" t="str">
        <f>IF(ISNUMBER(FIND(analysismethod8,'III_Plan comp 438.68 {Plan 4}'!CG$15)),"",'III_Plan comp 438.68 {Plan 4}'!CG$15&amp;analysismethod8)</f>
        <v xml:space="preserve">Timely Access Data Tool (TADT); 
</v>
      </c>
      <c r="EO59" s="251" t="str">
        <f>IF(ISNUMBER(FIND(analysismethod8,'III_Plan comp 438.68 {Plan 4}'!CH$15)),"",'III_Plan comp 438.68 {Plan 4}'!CH$15&amp;analysismethod8)</f>
        <v xml:space="preserve">Timely Access Data Tool (TADT); 
</v>
      </c>
      <c r="EP59" s="251" t="str">
        <f>IF(ISNUMBER(FIND(analysismethod8,'III_Plan comp 438.68 {Plan 4}'!CI$15)),"",'III_Plan comp 438.68 {Plan 4}'!CI$15&amp;analysismethod8)</f>
        <v xml:space="preserve">Timely Access Data Tool (TADT); 
</v>
      </c>
      <c r="EQ59" s="251" t="str">
        <f>IF(ISNUMBER(FIND(analysismethod8,'III_Plan comp 438.68 {Plan 4}'!CJ$15)),"",'III_Plan comp 438.68 {Plan 4}'!CJ$15&amp;analysismethod8)</f>
        <v xml:space="preserve">Timely Access Data Tool (TADT); 
</v>
      </c>
      <c r="ER59" s="251" t="str">
        <f>IF(ISNUMBER(FIND(analysismethod8,'III_Plan comp 438.68 {Plan 4}'!CK$15)),"",'III_Plan comp 438.68 {Plan 4}'!CK$15&amp;analysismethod8)</f>
        <v xml:space="preserve">Timely Access Data Tool (TADT); 
</v>
      </c>
      <c r="ES59" s="251" t="str">
        <f>IF(ISNUMBER(FIND(analysismethod8,'III_Plan comp 438.68 {Plan 4}'!CL$15)),"",'III_Plan comp 438.68 {Plan 4}'!CL$15&amp;analysismethod8)</f>
        <v xml:space="preserve">Timely Access Data Tool (TADT); 
</v>
      </c>
      <c r="ET59" s="251" t="str">
        <f>IF(ISNUMBER(FIND(analysismethod8,'III_Plan comp 438.68 {Plan 4}'!CM$15)),"",'III_Plan comp 438.68 {Plan 4}'!CM$15&amp;analysismethod8)</f>
        <v xml:space="preserve">Timely Access Data Tool (TADT); 
</v>
      </c>
      <c r="EU59" s="251" t="str">
        <f>IF(ISNUMBER(FIND(analysismethod8,'III_Plan comp 438.68 {Plan 4}'!CN$15)),"",'III_Plan comp 438.68 {Plan 4}'!CN$15&amp;analysismethod8)</f>
        <v xml:space="preserve">Timely Access Data Tool (TADT); 
</v>
      </c>
      <c r="EV59" s="251" t="str">
        <f>IF(ISNUMBER(FIND(analysismethod8,'III_Plan comp 438.68 {Plan 4}'!CO$15)),"",'III_Plan comp 438.68 {Plan 4}'!CO$15&amp;analysismethod8)</f>
        <v xml:space="preserve">Timely Access Data Tool (TADT); 
</v>
      </c>
      <c r="EW59" s="251" t="str">
        <f>IF(ISNUMBER(FIND(analysismethod8,'III_Plan comp 438.68 {Plan 4}'!CP$15)),"",'III_Plan comp 438.68 {Plan 4}'!CP$15&amp;analysismethod8)</f>
        <v xml:space="preserve">Timely Access Data Tool (TADT); 
</v>
      </c>
      <c r="EX59" s="251" t="str">
        <f>IF(ISNUMBER(FIND(analysismethod8,'III_Plan comp 438.68 {Plan 4}'!CQ$15)),"",'III_Plan comp 438.68 {Plan 4}'!CQ$15&amp;analysismethod8)</f>
        <v xml:space="preserve">Timely Access Data Tool (TADT); 
</v>
      </c>
      <c r="EY59" s="251" t="str">
        <f>IF(ISNUMBER(FIND(analysismethod8,'III_Plan comp 438.68 {Plan 4}'!CR$15)),"",'III_Plan comp 438.68 {Plan 4}'!CR$15&amp;analysismethod8)</f>
        <v xml:space="preserve">Timely Access Data Tool (TADT); 
</v>
      </c>
      <c r="EZ59" s="251" t="str">
        <f>IF(ISNUMBER(FIND(analysismethod8,'III_Plan comp 438.68 {Plan 4}'!CS$15)),"",'III_Plan comp 438.68 {Plan 4}'!CS$15&amp;analysismethod8)</f>
        <v xml:space="preserve">Timely Access Data Tool (TADT); 
</v>
      </c>
      <c r="FA59" s="251" t="str">
        <f>IF(ISNUMBER(FIND(analysismethod8,'III_Plan comp 438.68 {Plan 4}'!CT$15)),"",'III_Plan comp 438.68 {Plan 4}'!CT$15&amp;analysismethod8)</f>
        <v xml:space="preserve">Timely Access Data Tool (TADT); 
</v>
      </c>
      <c r="FB59" s="251" t="str">
        <f>IF(ISNUMBER(FIND(analysismethod8,'III_Plan comp 438.68 {Plan 4}'!CU$15)),"",'III_Plan comp 438.68 {Plan 4}'!CU$15&amp;analysismethod8)</f>
        <v xml:space="preserve">Timely Access Data Tool (TADT); 
</v>
      </c>
      <c r="FC59" s="251" t="str">
        <f>IF(ISNUMBER(FIND(analysismethod8,'III_Plan comp 438.68 {Plan 4}'!CV$15)),"",'III_Plan comp 438.68 {Plan 4}'!CV$15&amp;analysismethod8)</f>
        <v xml:space="preserve">Timely Access Data Tool (TADT); 
</v>
      </c>
      <c r="FD59" s="251" t="str">
        <f>IF(ISNUMBER(FIND(analysismethod8,'III_Plan comp 438.68 {Plan 4}'!CW$15)),"",'III_Plan comp 438.68 {Plan 4}'!CW$15&amp;analysismethod8)</f>
        <v xml:space="preserve">Timely Access Data Tool (TADT); 
</v>
      </c>
      <c r="FE59" s="251" t="str">
        <f>IF(ISNUMBER(FIND(analysismethod8,'III_Plan comp 438.68 {Plan 4}'!CX$15)),"",'III_Plan comp 438.68 {Plan 4}'!CX$15&amp;analysismethod8)</f>
        <v xml:space="preserve">Timely Access Data Tool (TADT); 
</v>
      </c>
      <c r="FF59" s="251" t="str">
        <f>IF(ISNUMBER(FIND(analysismethod8,'III_Plan comp 438.68 {Plan 4}'!CY$15)),"",'III_Plan comp 438.68 {Plan 4}'!CY$15&amp;analysismethod8)</f>
        <v xml:space="preserve">Timely Access Data Tool (TADT); 
</v>
      </c>
      <c r="FG59" s="251" t="str">
        <f>IF(ISNUMBER(FIND(analysismethod8,'III_Plan comp 438.68 {Plan 4}'!CZ$15)),"",'III_Plan comp 438.68 {Plan 4}'!CZ$15&amp;analysismethod8)</f>
        <v xml:space="preserve">Timely Access Data Tool (TADT);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Network Adequacy Certification Tool (NACT); 
</v>
      </c>
      <c r="BM60" s="251" t="str">
        <f>IF(ISNUMBER(FIND(analysismethod9,'III_Plan comp 438.68 {Plan 4}'!F$15)),"",'III_Plan comp 438.68 {Plan 4}'!F$15&amp;analysismethod9)</f>
        <v xml:space="preserve">Network Adequacy Certification Tool (NACT); 
</v>
      </c>
      <c r="BN60" s="251" t="str">
        <f>IF(ISNUMBER(FIND(analysismethod9,'III_Plan comp 438.68 {Plan 4}'!G$15)),"",'III_Plan comp 438.68 {Plan 4}'!G$15&amp;analysismethod9)</f>
        <v xml:space="preserve">Network Adequacy Certification Tool (NACT); 
</v>
      </c>
      <c r="BO60" s="251" t="str">
        <f>IF(ISNUMBER(FIND(analysismethod9,'III_Plan comp 438.68 {Plan 4}'!H$15)),"",'III_Plan comp 438.68 {Plan 4}'!H$15&amp;analysismethod9)</f>
        <v xml:space="preserve">Network Adequacy Certification Tool (NACT); 
</v>
      </c>
      <c r="BP60" s="251" t="str">
        <f>IF(ISNUMBER(FIND(analysismethod9,'III_Plan comp 438.68 {Plan 4}'!I$15)),"",'III_Plan comp 438.68 {Plan 4}'!I$15&amp;analysismethod9)</f>
        <v/>
      </c>
      <c r="BQ60" s="251" t="str">
        <f>IF(ISNUMBER(FIND(analysismethod9,'III_Plan comp 438.68 {Plan 4}'!J$15)),"",'III_Plan comp 438.68 {Plan 4}'!J$15&amp;analysismethod9)</f>
        <v/>
      </c>
      <c r="BR60" s="251" t="str">
        <f>IF(ISNUMBER(FIND(analysismethod9,'III_Plan comp 438.68 {Plan 4}'!K$15)),"",'III_Plan comp 438.68 {Plan 4}'!K$15&amp;analysismethod9)</f>
        <v xml:space="preserve">Network Adequacy Certification Tool (NACT); 
</v>
      </c>
      <c r="BS60" s="251" t="str">
        <f>IF(ISNUMBER(FIND(analysismethod9,'III_Plan comp 438.68 {Plan 4}'!L$15)),"",'III_Plan comp 438.68 {Plan 4}'!L$15&amp;analysismethod9)</f>
        <v xml:space="preserve">Network Adequacy Certification Tool (NACT); 
</v>
      </c>
      <c r="BT60" s="251" t="str">
        <f>IF(ISNUMBER(FIND(analysismethod9,'III_Plan comp 438.68 {Plan 4}'!M$15)),"",'III_Plan comp 438.68 {Plan 4}'!M$15&amp;analysismethod9)</f>
        <v xml:space="preserve">Network Adequacy Certification Tool (NACT); 
</v>
      </c>
      <c r="BU60" s="251" t="str">
        <f>IF(ISNUMBER(FIND(analysismethod9,'III_Plan comp 438.68 {Plan 4}'!N$15)),"",'III_Plan comp 438.68 {Plan 4}'!N$15&amp;analysismethod9)</f>
        <v xml:space="preserve">Network Adequacy Certification Tool (NACT); 
</v>
      </c>
      <c r="BV60" s="251" t="str">
        <f>IF(ISNUMBER(FIND(analysismethod9,'III_Plan comp 438.68 {Plan 4}'!O$15)),"",'III_Plan comp 438.68 {Plan 4}'!O$15&amp;analysismethod9)</f>
        <v xml:space="preserve">Network Adequacy Certification Tool (NACT); 
</v>
      </c>
      <c r="BW60" s="251" t="str">
        <f>IF(ISNUMBER(FIND(analysismethod9,'III_Plan comp 438.68 {Plan 4}'!P$15)),"",'III_Plan comp 438.68 {Plan 4}'!P$15&amp;analysismethod9)</f>
        <v xml:space="preserve">Network Adequacy Certification Tool (NACT); 
</v>
      </c>
      <c r="BX60" s="251" t="str">
        <f>IF(ISNUMBER(FIND(analysismethod9,'III_Plan comp 438.68 {Plan 4}'!Q$15)),"",'III_Plan comp 438.68 {Plan 4}'!Q$15&amp;analysismethod9)</f>
        <v xml:space="preserve">Network Adequacy Certification Tool (NACT); 
</v>
      </c>
      <c r="BY60" s="251" t="str">
        <f>IF(ISNUMBER(FIND(analysismethod9,'III_Plan comp 438.68 {Plan 4}'!R$15)),"",'III_Plan comp 438.68 {Plan 4}'!R$15&amp;analysismethod9)</f>
        <v xml:space="preserve">Network Adequacy Certification Tool (NACT); 
</v>
      </c>
      <c r="BZ60" s="251" t="str">
        <f>IF(ISNUMBER(FIND(analysismethod9,'III_Plan comp 438.68 {Plan 4}'!S$15)),"",'III_Plan comp 438.68 {Plan 4}'!S$15&amp;analysismethod9)</f>
        <v xml:space="preserve">Network Adequacy Certification Tool (NACT); 
</v>
      </c>
      <c r="CA60" s="251" t="str">
        <f>IF(ISNUMBER(FIND(analysismethod9,'III_Plan comp 438.68 {Plan 4}'!T$15)),"",'III_Plan comp 438.68 {Plan 4}'!T$15&amp;analysismethod9)</f>
        <v xml:space="preserve">Network Adequacy Certification Tool (NACT); 
</v>
      </c>
      <c r="CB60" s="251" t="str">
        <f>IF(ISNUMBER(FIND(analysismethod9,'III_Plan comp 438.68 {Plan 4}'!U$15)),"",'III_Plan comp 438.68 {Plan 4}'!U$15&amp;analysismethod9)</f>
        <v xml:space="preserve">Network Adequacy Certification Tool (NACT); 
</v>
      </c>
      <c r="CC60" s="251" t="str">
        <f>IF(ISNUMBER(FIND(analysismethod9,'III_Plan comp 438.68 {Plan 4}'!V$15)),"",'III_Plan comp 438.68 {Plan 4}'!V$15&amp;analysismethod9)</f>
        <v xml:space="preserve">Network Adequacy Certification Tool (NACT); 
</v>
      </c>
      <c r="CD60" s="251" t="str">
        <f>IF(ISNUMBER(FIND(analysismethod9,'III_Plan comp 438.68 {Plan 4}'!W$15)),"",'III_Plan comp 438.68 {Plan 4}'!W$15&amp;analysismethod9)</f>
        <v xml:space="preserve">Network Adequacy Certification Tool (NACT); 
</v>
      </c>
      <c r="CE60" s="251" t="str">
        <f>IF(ISNUMBER(FIND(analysismethod9,'III_Plan comp 438.68 {Plan 4}'!X$15)),"",'III_Plan comp 438.68 {Plan 4}'!X$15&amp;analysismethod9)</f>
        <v xml:space="preserve">Network Adequacy Certification Tool (NACT); 
</v>
      </c>
      <c r="CF60" s="251" t="str">
        <f>IF(ISNUMBER(FIND(analysismethod9,'III_Plan comp 438.68 {Plan 4}'!Y$15)),"",'III_Plan comp 438.68 {Plan 4}'!Y$15&amp;analysismethod9)</f>
        <v xml:space="preserve">Network Adequacy Certification Tool (NACT); 
</v>
      </c>
      <c r="CG60" s="251" t="str">
        <f>IF(ISNUMBER(FIND(analysismethod9,'III_Plan comp 438.68 {Plan 4}'!Z$15)),"",'III_Plan comp 438.68 {Plan 4}'!Z$15&amp;analysismethod9)</f>
        <v xml:space="preserve">Network Adequacy Certification Tool (NACT); 
</v>
      </c>
      <c r="CH60" s="251" t="str">
        <f>IF(ISNUMBER(FIND(analysismethod9,'III_Plan comp 438.68 {Plan 4}'!AA$15)),"",'III_Plan comp 438.68 {Plan 4}'!AA$15&amp;analysismethod9)</f>
        <v xml:space="preserve">Network Adequacy Certification Tool (NACT); 
</v>
      </c>
      <c r="CI60" s="251" t="str">
        <f>IF(ISNUMBER(FIND(analysismethod9,'III_Plan comp 438.68 {Plan 4}'!AB$15)),"",'III_Plan comp 438.68 {Plan 4}'!AB$15&amp;analysismethod9)</f>
        <v xml:space="preserve">Network Adequacy Certification Tool (NACT); 
</v>
      </c>
      <c r="CJ60" s="251" t="str">
        <f>IF(ISNUMBER(FIND(analysismethod9,'III_Plan comp 438.68 {Plan 4}'!AC$15)),"",'III_Plan comp 438.68 {Plan 4}'!AC$15&amp;analysismethod9)</f>
        <v xml:space="preserve">Network Adequacy Certification Tool (NACT); 
</v>
      </c>
      <c r="CK60" s="251" t="str">
        <f>IF(ISNUMBER(FIND(analysismethod9,'III_Plan comp 438.68 {Plan 4}'!AD$15)),"",'III_Plan comp 438.68 {Plan 4}'!AD$15&amp;analysismethod9)</f>
        <v xml:space="preserve">Network Adequacy Certification Tool (NACT); 
</v>
      </c>
      <c r="CL60" s="251" t="str">
        <f>IF(ISNUMBER(FIND(analysismethod9,'III_Plan comp 438.68 {Plan 4}'!AE$15)),"",'III_Plan comp 438.68 {Plan 4}'!AE$15&amp;analysismethod9)</f>
        <v xml:space="preserve">Network Adequacy Certification Tool (NACT); 
</v>
      </c>
      <c r="CM60" s="251" t="str">
        <f>IF(ISNUMBER(FIND(analysismethod9,'III_Plan comp 438.68 {Plan 4}'!AF$15)),"",'III_Plan comp 438.68 {Plan 4}'!AF$15&amp;analysismethod9)</f>
        <v xml:space="preserve">Network Adequacy Certification Tool (NACT); 
</v>
      </c>
      <c r="CN60" s="251" t="str">
        <f>IF(ISNUMBER(FIND(analysismethod9,'III_Plan comp 438.68 {Plan 4}'!AG$15)),"",'III_Plan comp 438.68 {Plan 4}'!AG$15&amp;analysismethod9)</f>
        <v xml:space="preserve">Network Adequacy Certification Tool (NACT); 
</v>
      </c>
      <c r="CO60" s="251" t="str">
        <f>IF(ISNUMBER(FIND(analysismethod9,'III_Plan comp 438.68 {Plan 4}'!AH$15)),"",'III_Plan comp 438.68 {Plan 4}'!AH$15&amp;analysismethod9)</f>
        <v xml:space="preserve">Network Adequacy Certification Tool (NACT); 
</v>
      </c>
      <c r="CP60" s="251" t="str">
        <f>IF(ISNUMBER(FIND(analysismethod9,'III_Plan comp 438.68 {Plan 4}'!AI$15)),"",'III_Plan comp 438.68 {Plan 4}'!AI$15&amp;analysismethod9)</f>
        <v xml:space="preserve">Network Adequacy Certification Tool (NACT); 
</v>
      </c>
      <c r="CQ60" s="251" t="str">
        <f>IF(ISNUMBER(FIND(analysismethod9,'III_Plan comp 438.68 {Plan 4}'!AJ$15)),"",'III_Plan comp 438.68 {Plan 4}'!AJ$15&amp;analysismethod9)</f>
        <v xml:space="preserve">Network Adequacy Certification Tool (NACT); 
</v>
      </c>
      <c r="CR60" s="251" t="str">
        <f>IF(ISNUMBER(FIND(analysismethod9,'III_Plan comp 438.68 {Plan 4}'!AK$15)),"",'III_Plan comp 438.68 {Plan 4}'!AK$15&amp;analysismethod9)</f>
        <v xml:space="preserve">Network Adequacy Certification Tool (NACT); 
</v>
      </c>
      <c r="CS60" s="251" t="str">
        <f>IF(ISNUMBER(FIND(analysismethod9,'III_Plan comp 438.68 {Plan 4}'!AL$15)),"",'III_Plan comp 438.68 {Plan 4}'!AL$15&amp;analysismethod9)</f>
        <v xml:space="preserve">Network Adequacy Certification Tool (NACT); 
</v>
      </c>
      <c r="CT60" s="251" t="str">
        <f>IF(ISNUMBER(FIND(analysismethod9,'III_Plan comp 438.68 {Plan 4}'!AM$15)),"",'III_Plan comp 438.68 {Plan 4}'!AM$15&amp;analysismethod9)</f>
        <v xml:space="preserve">Network Adequacy Certification Tool (NACT); 
</v>
      </c>
      <c r="CU60" s="251" t="str">
        <f>IF(ISNUMBER(FIND(analysismethod9,'III_Plan comp 438.68 {Plan 4}'!AN$15)),"",'III_Plan comp 438.68 {Plan 4}'!AN$15&amp;analysismethod9)</f>
        <v xml:space="preserve">Network Adequacy Certification Tool (NACT); 
</v>
      </c>
      <c r="CV60" s="251" t="str">
        <f>IF(ISNUMBER(FIND(analysismethod9,'III_Plan comp 438.68 {Plan 4}'!AO$15)),"",'III_Plan comp 438.68 {Plan 4}'!AO$15&amp;analysismethod9)</f>
        <v xml:space="preserve">Network Adequacy Certification Tool (NACT); 
</v>
      </c>
      <c r="CW60" s="251" t="str">
        <f>IF(ISNUMBER(FIND(analysismethod9,'III_Plan comp 438.68 {Plan 4}'!AP$15)),"",'III_Plan comp 438.68 {Plan 4}'!AP$15&amp;analysismethod9)</f>
        <v xml:space="preserve">Network Adequacy Certification Tool (NACT); 
</v>
      </c>
      <c r="CX60" s="251" t="str">
        <f>IF(ISNUMBER(FIND(analysismethod9,'III_Plan comp 438.68 {Plan 4}'!AQ$15)),"",'III_Plan comp 438.68 {Plan 4}'!AQ$15&amp;analysismethod9)</f>
        <v xml:space="preserve">Network Adequacy Certification Tool (NACT); 
</v>
      </c>
      <c r="CY60" s="251" t="str">
        <f>IF(ISNUMBER(FIND(analysismethod9,'III_Plan comp 438.68 {Plan 4}'!AR$15)),"",'III_Plan comp 438.68 {Plan 4}'!AR$15&amp;analysismethod9)</f>
        <v xml:space="preserve">Network Adequacy Certification Tool (NACT); 
</v>
      </c>
      <c r="CZ60" s="251" t="str">
        <f>IF(ISNUMBER(FIND(analysismethod9,'III_Plan comp 438.68 {Plan 4}'!AS$15)),"",'III_Plan comp 438.68 {Plan 4}'!AS$15&amp;analysismethod9)</f>
        <v xml:space="preserve">Network Adequacy Certification Tool (NACT); 
</v>
      </c>
      <c r="DA60" s="251" t="str">
        <f>IF(ISNUMBER(FIND(analysismethod9,'III_Plan comp 438.68 {Plan 4}'!AT$15)),"",'III_Plan comp 438.68 {Plan 4}'!AT$15&amp;analysismethod9)</f>
        <v xml:space="preserve">Network Adequacy Certification Tool (NACT); 
</v>
      </c>
      <c r="DB60" s="251" t="str">
        <f>IF(ISNUMBER(FIND(analysismethod9,'III_Plan comp 438.68 {Plan 4}'!AU$15)),"",'III_Plan comp 438.68 {Plan 4}'!AU$15&amp;analysismethod9)</f>
        <v xml:space="preserve">Network Adequacy Certification Tool (NACT); 
</v>
      </c>
      <c r="DC60" s="251" t="str">
        <f>IF(ISNUMBER(FIND(analysismethod9,'III_Plan comp 438.68 {Plan 4}'!AV$15)),"",'III_Plan comp 438.68 {Plan 4}'!AV$15&amp;analysismethod9)</f>
        <v xml:space="preserve">Network Adequacy Certification Tool (NACT); 
</v>
      </c>
      <c r="DD60" s="251" t="str">
        <f>IF(ISNUMBER(FIND(analysismethod9,'III_Plan comp 438.68 {Plan 4}'!AW$15)),"",'III_Plan comp 438.68 {Plan 4}'!AW$15&amp;analysismethod9)</f>
        <v xml:space="preserve">Network Adequacy Certification Tool (NACT); 
</v>
      </c>
      <c r="DE60" s="251" t="str">
        <f>IF(ISNUMBER(FIND(analysismethod9,'III_Plan comp 438.68 {Plan 4}'!AX$15)),"",'III_Plan comp 438.68 {Plan 4}'!AX$15&amp;analysismethod9)</f>
        <v xml:space="preserve">Network Adequacy Certification Tool (NACT); 
</v>
      </c>
      <c r="DF60" s="251" t="str">
        <f>IF(ISNUMBER(FIND(analysismethod9,'III_Plan comp 438.68 {Plan 4}'!AY$15)),"",'III_Plan comp 438.68 {Plan 4}'!AY$15&amp;analysismethod9)</f>
        <v xml:space="preserve">Network Adequacy Certification Tool (NACT); 
</v>
      </c>
      <c r="DG60" s="251" t="str">
        <f>IF(ISNUMBER(FIND(analysismethod9,'III_Plan comp 438.68 {Plan 4}'!AZ$15)),"",'III_Plan comp 438.68 {Plan 4}'!AZ$15&amp;analysismethod9)</f>
        <v xml:space="preserve">Network Adequacy Certification Tool (NACT); 
</v>
      </c>
      <c r="DH60" s="251" t="str">
        <f>IF(ISNUMBER(FIND(analysismethod9,'III_Plan comp 438.68 {Plan 4}'!BA$15)),"",'III_Plan comp 438.68 {Plan 4}'!BA$15&amp;analysismethod9)</f>
        <v xml:space="preserve">Network Adequacy Certification Tool (NACT); 
</v>
      </c>
      <c r="DI60" s="251" t="str">
        <f>IF(ISNUMBER(FIND(analysismethod9,'III_Plan comp 438.68 {Plan 4}'!BB$15)),"",'III_Plan comp 438.68 {Plan 4}'!BB$15&amp;analysismethod9)</f>
        <v xml:space="preserve">Network Adequacy Certification Tool (NACT); 
</v>
      </c>
      <c r="DJ60" s="251" t="str">
        <f>IF(ISNUMBER(FIND(analysismethod9,'III_Plan comp 438.68 {Plan 4}'!BC$15)),"",'III_Plan comp 438.68 {Plan 4}'!BC$15&amp;analysismethod9)</f>
        <v xml:space="preserve">Network Adequacy Certification Tool (NACT); 
</v>
      </c>
      <c r="DK60" s="251" t="str">
        <f>IF(ISNUMBER(FIND(analysismethod9,'III_Plan comp 438.68 {Plan 4}'!BD$15)),"",'III_Plan comp 438.68 {Plan 4}'!BD$15&amp;analysismethod9)</f>
        <v xml:space="preserve">Network Adequacy Certification Tool (NACT); 
</v>
      </c>
      <c r="DL60" s="251" t="str">
        <f>IF(ISNUMBER(FIND(analysismethod9,'III_Plan comp 438.68 {Plan 4}'!BE$15)),"",'III_Plan comp 438.68 {Plan 4}'!BE$15&amp;analysismethod9)</f>
        <v xml:space="preserve">Network Adequacy Certification Tool (NACT); 
</v>
      </c>
      <c r="DM60" s="251" t="str">
        <f>IF(ISNUMBER(FIND(analysismethod9,'III_Plan comp 438.68 {Plan 4}'!BF$15)),"",'III_Plan comp 438.68 {Plan 4}'!BF$15&amp;analysismethod9)</f>
        <v xml:space="preserve">Network Adequacy Certification Tool (NACT); 
</v>
      </c>
      <c r="DN60" s="251" t="str">
        <f>IF(ISNUMBER(FIND(analysismethod9,'III_Plan comp 438.68 {Plan 4}'!BG$15)),"",'III_Plan comp 438.68 {Plan 4}'!BG$15&amp;analysismethod9)</f>
        <v xml:space="preserve">Network Adequacy Certification Tool (NACT); 
</v>
      </c>
      <c r="DO60" s="251" t="str">
        <f>IF(ISNUMBER(FIND(analysismethod9,'III_Plan comp 438.68 {Plan 4}'!BH$15)),"",'III_Plan comp 438.68 {Plan 4}'!BH$15&amp;analysismethod9)</f>
        <v xml:space="preserve">Network Adequacy Certification Tool (NACT); 
</v>
      </c>
      <c r="DP60" s="251" t="str">
        <f>IF(ISNUMBER(FIND(analysismethod9,'III_Plan comp 438.68 {Plan 4}'!BI$15)),"",'III_Plan comp 438.68 {Plan 4}'!BI$15&amp;analysismethod9)</f>
        <v xml:space="preserve">Network Adequacy Certification Tool (NACT); 
</v>
      </c>
      <c r="DQ60" s="251" t="str">
        <f>IF(ISNUMBER(FIND(analysismethod9,'III_Plan comp 438.68 {Plan 4}'!BJ$15)),"",'III_Plan comp 438.68 {Plan 4}'!BJ$15&amp;analysismethod9)</f>
        <v xml:space="preserve">Network Adequacy Certification Tool (NACT); 
</v>
      </c>
      <c r="DR60" s="251" t="str">
        <f>IF(ISNUMBER(FIND(analysismethod9,'III_Plan comp 438.68 {Plan 4}'!BK$15)),"",'III_Plan comp 438.68 {Plan 4}'!BK$15&amp;analysismethod9)</f>
        <v xml:space="preserve">Network Adequacy Certification Tool (NACT); 
</v>
      </c>
      <c r="DS60" s="251" t="str">
        <f>IF(ISNUMBER(FIND(analysismethod9,'III_Plan comp 438.68 {Plan 4}'!BL$15)),"",'III_Plan comp 438.68 {Plan 4}'!BL$15&amp;analysismethod9)</f>
        <v xml:space="preserve">Network Adequacy Certification Tool (NACT); 
</v>
      </c>
      <c r="DT60" s="251" t="str">
        <f>IF(ISNUMBER(FIND(analysismethod9,'III_Plan comp 438.68 {Plan 4}'!BM$15)),"",'III_Plan comp 438.68 {Plan 4}'!BM$15&amp;analysismethod9)</f>
        <v xml:space="preserve">Network Adequacy Certification Tool (NACT); 
</v>
      </c>
      <c r="DU60" s="251" t="str">
        <f>IF(ISNUMBER(FIND(analysismethod9,'III_Plan comp 438.68 {Plan 4}'!BN$15)),"",'III_Plan comp 438.68 {Plan 4}'!BN$15&amp;analysismethod9)</f>
        <v xml:space="preserve">Network Adequacy Certification Tool (NACT); 
</v>
      </c>
      <c r="DV60" s="251" t="str">
        <f>IF(ISNUMBER(FIND(analysismethod9,'III_Plan comp 438.68 {Plan 4}'!BO$15)),"",'III_Plan comp 438.68 {Plan 4}'!BO$15&amp;analysismethod9)</f>
        <v xml:space="preserve">Network Adequacy Certification Tool (NACT); 
</v>
      </c>
      <c r="DW60" s="251" t="str">
        <f>IF(ISNUMBER(FIND(analysismethod9,'III_Plan comp 438.68 {Plan 4}'!BP$15)),"",'III_Plan comp 438.68 {Plan 4}'!BP$15&amp;analysismethod9)</f>
        <v xml:space="preserve">Network Adequacy Certification Tool (NACT); 
</v>
      </c>
      <c r="DX60" s="251" t="str">
        <f>IF(ISNUMBER(FIND(analysismethod9,'III_Plan comp 438.68 {Plan 4}'!BQ$15)),"",'III_Plan comp 438.68 {Plan 4}'!BQ$15&amp;analysismethod9)</f>
        <v xml:space="preserve">Network Adequacy Certification Tool (NACT); 
</v>
      </c>
      <c r="DY60" s="251" t="str">
        <f>IF(ISNUMBER(FIND(analysismethod9,'III_Plan comp 438.68 {Plan 4}'!BR$15)),"",'III_Plan comp 438.68 {Plan 4}'!BR$15&amp;analysismethod9)</f>
        <v xml:space="preserve">Network Adequacy Certification Tool (NACT); 
</v>
      </c>
      <c r="DZ60" s="251" t="str">
        <f>IF(ISNUMBER(FIND(analysismethod9,'III_Plan comp 438.68 {Plan 4}'!BS$15)),"",'III_Plan comp 438.68 {Plan 4}'!BS$15&amp;analysismethod9)</f>
        <v xml:space="preserve">Network Adequacy Certification Tool (NACT); 
</v>
      </c>
      <c r="EA60" s="251" t="str">
        <f>IF(ISNUMBER(FIND(analysismethod9,'III_Plan comp 438.68 {Plan 4}'!BT$15)),"",'III_Plan comp 438.68 {Plan 4}'!BT$15&amp;analysismethod9)</f>
        <v xml:space="preserve">Network Adequacy Certification Tool (NACT); 
</v>
      </c>
      <c r="EB60" s="251" t="str">
        <f>IF(ISNUMBER(FIND(analysismethod9,'III_Plan comp 438.68 {Plan 4}'!BU$15)),"",'III_Plan comp 438.68 {Plan 4}'!BU$15&amp;analysismethod9)</f>
        <v xml:space="preserve">Network Adequacy Certification Tool (NACT); 
</v>
      </c>
      <c r="EC60" s="251" t="str">
        <f>IF(ISNUMBER(FIND(analysismethod9,'III_Plan comp 438.68 {Plan 4}'!BV$15)),"",'III_Plan comp 438.68 {Plan 4}'!BV$15&amp;analysismethod9)</f>
        <v xml:space="preserve">Network Adequacy Certification Tool (NACT); 
</v>
      </c>
      <c r="ED60" s="251" t="str">
        <f>IF(ISNUMBER(FIND(analysismethod9,'III_Plan comp 438.68 {Plan 4}'!BW$15)),"",'III_Plan comp 438.68 {Plan 4}'!BW$15&amp;analysismethod9)</f>
        <v xml:space="preserve">Network Adequacy Certification Tool (NACT); 
</v>
      </c>
      <c r="EE60" s="251" t="str">
        <f>IF(ISNUMBER(FIND(analysismethod9,'III_Plan comp 438.68 {Plan 4}'!BX$15)),"",'III_Plan comp 438.68 {Plan 4}'!BX$15&amp;analysismethod9)</f>
        <v xml:space="preserve">Network Adequacy Certification Tool (NACT); 
</v>
      </c>
      <c r="EF60" s="251" t="str">
        <f>IF(ISNUMBER(FIND(analysismethod9,'III_Plan comp 438.68 {Plan 4}'!BY$15)),"",'III_Plan comp 438.68 {Plan 4}'!BY$15&amp;analysismethod9)</f>
        <v xml:space="preserve">Network Adequacy Certification Tool (NACT); 
</v>
      </c>
      <c r="EG60" s="251" t="str">
        <f>IF(ISNUMBER(FIND(analysismethod9,'III_Plan comp 438.68 {Plan 4}'!BZ$15)),"",'III_Plan comp 438.68 {Plan 4}'!BZ$15&amp;analysismethod9)</f>
        <v xml:space="preserve">Network Adequacy Certification Tool (NACT); 
</v>
      </c>
      <c r="EH60" s="251" t="str">
        <f>IF(ISNUMBER(FIND(analysismethod9,'III_Plan comp 438.68 {Plan 4}'!CA$15)),"",'III_Plan comp 438.68 {Plan 4}'!CA$15&amp;analysismethod9)</f>
        <v xml:space="preserve">Network Adequacy Certification Tool (NACT); 
</v>
      </c>
      <c r="EI60" s="251" t="str">
        <f>IF(ISNUMBER(FIND(analysismethod9,'III_Plan comp 438.68 {Plan 4}'!CB$15)),"",'III_Plan comp 438.68 {Plan 4}'!CB$15&amp;analysismethod9)</f>
        <v xml:space="preserve">Network Adequacy Certification Tool (NACT); 
</v>
      </c>
      <c r="EJ60" s="251" t="str">
        <f>IF(ISNUMBER(FIND(analysismethod9,'III_Plan comp 438.68 {Plan 4}'!CC$15)),"",'III_Plan comp 438.68 {Plan 4}'!CC$15&amp;analysismethod9)</f>
        <v xml:space="preserve">Network Adequacy Certification Tool (NACT); 
</v>
      </c>
      <c r="EK60" s="251" t="str">
        <f>IF(ISNUMBER(FIND(analysismethod9,'III_Plan comp 438.68 {Plan 4}'!CD$15)),"",'III_Plan comp 438.68 {Plan 4}'!CD$15&amp;analysismethod9)</f>
        <v xml:space="preserve">Network Adequacy Certification Tool (NACT); 
</v>
      </c>
      <c r="EL60" s="251" t="str">
        <f>IF(ISNUMBER(FIND(analysismethod9,'III_Plan comp 438.68 {Plan 4}'!CE$15)),"",'III_Plan comp 438.68 {Plan 4}'!CE$15&amp;analysismethod9)</f>
        <v xml:space="preserve">Network Adequacy Certification Tool (NACT); 
</v>
      </c>
      <c r="EM60" s="251" t="str">
        <f>IF(ISNUMBER(FIND(analysismethod9,'III_Plan comp 438.68 {Plan 4}'!CF$15)),"",'III_Plan comp 438.68 {Plan 4}'!CF$15&amp;analysismethod9)</f>
        <v xml:space="preserve">Network Adequacy Certification Tool (NACT); 
</v>
      </c>
      <c r="EN60" s="251" t="str">
        <f>IF(ISNUMBER(FIND(analysismethod9,'III_Plan comp 438.68 {Plan 4}'!CG$15)),"",'III_Plan comp 438.68 {Plan 4}'!CG$15&amp;analysismethod9)</f>
        <v xml:space="preserve">Network Adequacy Certification Tool (NACT); 
</v>
      </c>
      <c r="EO60" s="251" t="str">
        <f>IF(ISNUMBER(FIND(analysismethod9,'III_Plan comp 438.68 {Plan 4}'!CH$15)),"",'III_Plan comp 438.68 {Plan 4}'!CH$15&amp;analysismethod9)</f>
        <v xml:space="preserve">Network Adequacy Certification Tool (NACT); 
</v>
      </c>
      <c r="EP60" s="251" t="str">
        <f>IF(ISNUMBER(FIND(analysismethod9,'III_Plan comp 438.68 {Plan 4}'!CI$15)),"",'III_Plan comp 438.68 {Plan 4}'!CI$15&amp;analysismethod9)</f>
        <v xml:space="preserve">Network Adequacy Certification Tool (NACT); 
</v>
      </c>
      <c r="EQ60" s="251" t="str">
        <f>IF(ISNUMBER(FIND(analysismethod9,'III_Plan comp 438.68 {Plan 4}'!CJ$15)),"",'III_Plan comp 438.68 {Plan 4}'!CJ$15&amp;analysismethod9)</f>
        <v xml:space="preserve">Network Adequacy Certification Tool (NACT); 
</v>
      </c>
      <c r="ER60" s="251" t="str">
        <f>IF(ISNUMBER(FIND(analysismethod9,'III_Plan comp 438.68 {Plan 4}'!CK$15)),"",'III_Plan comp 438.68 {Plan 4}'!CK$15&amp;analysismethod9)</f>
        <v xml:space="preserve">Network Adequacy Certification Tool (NACT); 
</v>
      </c>
      <c r="ES60" s="251" t="str">
        <f>IF(ISNUMBER(FIND(analysismethod9,'III_Plan comp 438.68 {Plan 4}'!CL$15)),"",'III_Plan comp 438.68 {Plan 4}'!CL$15&amp;analysismethod9)</f>
        <v xml:space="preserve">Network Adequacy Certification Tool (NACT); 
</v>
      </c>
      <c r="ET60" s="251" t="str">
        <f>IF(ISNUMBER(FIND(analysismethod9,'III_Plan comp 438.68 {Plan 4}'!CM$15)),"",'III_Plan comp 438.68 {Plan 4}'!CM$15&amp;analysismethod9)</f>
        <v xml:space="preserve">Network Adequacy Certification Tool (NACT); 
</v>
      </c>
      <c r="EU60" s="251" t="str">
        <f>IF(ISNUMBER(FIND(analysismethod9,'III_Plan comp 438.68 {Plan 4}'!CN$15)),"",'III_Plan comp 438.68 {Plan 4}'!CN$15&amp;analysismethod9)</f>
        <v xml:space="preserve">Network Adequacy Certification Tool (NACT); 
</v>
      </c>
      <c r="EV60" s="251" t="str">
        <f>IF(ISNUMBER(FIND(analysismethod9,'III_Plan comp 438.68 {Plan 4}'!CO$15)),"",'III_Plan comp 438.68 {Plan 4}'!CO$15&amp;analysismethod9)</f>
        <v xml:space="preserve">Network Adequacy Certification Tool (NACT); 
</v>
      </c>
      <c r="EW60" s="251" t="str">
        <f>IF(ISNUMBER(FIND(analysismethod9,'III_Plan comp 438.68 {Plan 4}'!CP$15)),"",'III_Plan comp 438.68 {Plan 4}'!CP$15&amp;analysismethod9)</f>
        <v xml:space="preserve">Network Adequacy Certification Tool (NACT); 
</v>
      </c>
      <c r="EX60" s="251" t="str">
        <f>IF(ISNUMBER(FIND(analysismethod9,'III_Plan comp 438.68 {Plan 4}'!CQ$15)),"",'III_Plan comp 438.68 {Plan 4}'!CQ$15&amp;analysismethod9)</f>
        <v xml:space="preserve">Network Adequacy Certification Tool (NACT); 
</v>
      </c>
      <c r="EY60" s="251" t="str">
        <f>IF(ISNUMBER(FIND(analysismethod9,'III_Plan comp 438.68 {Plan 4}'!CR$15)),"",'III_Plan comp 438.68 {Plan 4}'!CR$15&amp;analysismethod9)</f>
        <v xml:space="preserve">Network Adequacy Certification Tool (NACT); 
</v>
      </c>
      <c r="EZ60" s="251" t="str">
        <f>IF(ISNUMBER(FIND(analysismethod9,'III_Plan comp 438.68 {Plan 4}'!CS$15)),"",'III_Plan comp 438.68 {Plan 4}'!CS$15&amp;analysismethod9)</f>
        <v xml:space="preserve">Network Adequacy Certification Tool (NACT); 
</v>
      </c>
      <c r="FA60" s="251" t="str">
        <f>IF(ISNUMBER(FIND(analysismethod9,'III_Plan comp 438.68 {Plan 4}'!CT$15)),"",'III_Plan comp 438.68 {Plan 4}'!CT$15&amp;analysismethod9)</f>
        <v xml:space="preserve">Network Adequacy Certification Tool (NACT); 
</v>
      </c>
      <c r="FB60" s="251" t="str">
        <f>IF(ISNUMBER(FIND(analysismethod9,'III_Plan comp 438.68 {Plan 4}'!CU$15)),"",'III_Plan comp 438.68 {Plan 4}'!CU$15&amp;analysismethod9)</f>
        <v xml:space="preserve">Network Adequacy Certification Tool (NACT); 
</v>
      </c>
      <c r="FC60" s="251" t="str">
        <f>IF(ISNUMBER(FIND(analysismethod9,'III_Plan comp 438.68 {Plan 4}'!CV$15)),"",'III_Plan comp 438.68 {Plan 4}'!CV$15&amp;analysismethod9)</f>
        <v xml:space="preserve">Network Adequacy Certification Tool (NACT); 
</v>
      </c>
      <c r="FD60" s="251" t="str">
        <f>IF(ISNUMBER(FIND(analysismethod9,'III_Plan comp 438.68 {Plan 4}'!CW$15)),"",'III_Plan comp 438.68 {Plan 4}'!CW$15&amp;analysismethod9)</f>
        <v xml:space="preserve">Network Adequacy Certification Tool (NACT); 
</v>
      </c>
      <c r="FE60" s="251" t="str">
        <f>IF(ISNUMBER(FIND(analysismethod9,'III_Plan comp 438.68 {Plan 4}'!CX$15)),"",'III_Plan comp 438.68 {Plan 4}'!CX$15&amp;analysismethod9)</f>
        <v xml:space="preserve">Network Adequacy Certification Tool (NACT); 
</v>
      </c>
      <c r="FF60" s="251" t="str">
        <f>IF(ISNUMBER(FIND(analysismethod9,'III_Plan comp 438.68 {Plan 4}'!CY$15)),"",'III_Plan comp 438.68 {Plan 4}'!CY$15&amp;analysismethod9)</f>
        <v xml:space="preserve">Network Adequacy Certification Tool (NACT); 
</v>
      </c>
      <c r="FG60" s="251" t="str">
        <f>IF(ISNUMBER(FIND(analysismethod9,'III_Plan comp 438.68 {Plan 4}'!CZ$15)),"",'III_Plan comp 438.68 {Plan 4}'!CZ$15&amp;analysismethod9)</f>
        <v xml:space="preserve">Network Adequacy Certification Tool (NACT); 
</v>
      </c>
    </row>
    <row r="61" spans="2:163" ht="1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Language Capabilities: Contract
IHCP: Contract/Good-faith effort to contract; 
</v>
      </c>
      <c r="BM61" s="254" t="str">
        <f>IF(ISNUMBER(FIND(analysismethod10,'III_Plan comp 438.68 {Plan 4}'!F$15)),"",'III_Plan comp 438.68 {Plan 4}'!F$15&amp;analysismethod10)</f>
        <v xml:space="preserve">Language Capabilities: Contract
IHCP: Contract/Good-faith effort to contract; 
</v>
      </c>
      <c r="BN61" s="254" t="str">
        <f>IF(ISNUMBER(FIND(analysismethod10,'III_Plan comp 438.68 {Plan 4}'!G$15)),"",'III_Plan comp 438.68 {Plan 4}'!G$15&amp;analysismethod10)</f>
        <v xml:space="preserve">Language Capabilities: Contract
IHCP: Contract/Good-faith effort to contract; 
</v>
      </c>
      <c r="BO61" s="254" t="str">
        <f>IF(ISNUMBER(FIND(analysismethod10,'III_Plan comp 438.68 {Plan 4}'!H$15)),"",'III_Plan comp 438.68 {Plan 4}'!H$15&amp;analysismethod10)</f>
        <v xml:space="preserve">Language Capabilities: Contract
IHCP: Contract/Good-faith effort to contract; 
</v>
      </c>
      <c r="BP61" s="254" t="str">
        <f>IF(ISNUMBER(FIND(analysismethod10,'III_Plan comp 438.68 {Plan 4}'!I$15)),"",'III_Plan comp 438.68 {Plan 4}'!I$15&amp;analysismethod10)</f>
        <v xml:space="preserve">Network Adequacy Certification Tool (NACT); 
Language Capabilities: Contract
IHCP: Contract/Good-faith effort to contract; 
</v>
      </c>
      <c r="BQ61" s="254" t="str">
        <f>IF(ISNUMBER(FIND(analysismethod10,'III_Plan comp 438.68 {Plan 4}'!J$15)),"",'III_Plan comp 438.68 {Plan 4}'!J$15&amp;analysismethod10)</f>
        <v xml:space="preserve">Network Adequacy Certification Tool (NACT); 
Language Capabilities: Contract
IHCP: Contract/Good-faith effort to contract; 
</v>
      </c>
      <c r="BR61" s="254" t="str">
        <f>IF(ISNUMBER(FIND(analysismethod10,'III_Plan comp 438.68 {Plan 4}'!K$15)),"",'III_Plan comp 438.68 {Plan 4}'!K$15&amp;analysismethod10)</f>
        <v xml:space="preserve">Language Capabilities: Contract
IHCP: Contract/Good-faith effort to contract; 
</v>
      </c>
      <c r="BS61" s="254" t="str">
        <f>IF(ISNUMBER(FIND(analysismethod10,'III_Plan comp 438.68 {Plan 4}'!L$15)),"",'III_Plan comp 438.68 {Plan 4}'!L$15&amp;analysismethod10)</f>
        <v xml:space="preserve">Language Capabilities: Contract
IHCP: Contract/Good-faith effort to contract; 
</v>
      </c>
      <c r="BT61" s="254" t="str">
        <f>IF(ISNUMBER(FIND(analysismethod10,'III_Plan comp 438.68 {Plan 4}'!M$15)),"",'III_Plan comp 438.68 {Plan 4}'!M$15&amp;analysismethod10)</f>
        <v xml:space="preserve">Language Capabilities: Contract
IHCP: Contract/Good-faith effort to contract; 
</v>
      </c>
      <c r="BU61" s="254" t="str">
        <f>IF(ISNUMBER(FIND(analysismethod10,'III_Plan comp 438.68 {Plan 4}'!N$15)),"",'III_Plan comp 438.68 {Plan 4}'!N$15&amp;analysismethod10)</f>
        <v xml:space="preserve">Language Capabilities: Contract
IHCP: Contract/Good-faith effort to contract; 
</v>
      </c>
      <c r="BV61" s="254" t="str">
        <f>IF(ISNUMBER(FIND(analysismethod10,'III_Plan comp 438.68 {Plan 4}'!O$15)),"",'III_Plan comp 438.68 {Plan 4}'!O$15&amp;analysismethod10)</f>
        <v xml:space="preserve">Language Capabilities: Contract
IHCP: Contract/Good-faith effort to contract; 
</v>
      </c>
      <c r="BW61" s="254" t="str">
        <f>IF(ISNUMBER(FIND(analysismethod10,'III_Plan comp 438.68 {Plan 4}'!P$15)),"",'III_Plan comp 438.68 {Plan 4}'!P$15&amp;analysismethod10)</f>
        <v xml:space="preserve">Language Capabilities: Contract
IHCP: Contract/Good-faith effort to contract; 
</v>
      </c>
      <c r="BX61" s="254" t="str">
        <f>IF(ISNUMBER(FIND(analysismethod10,'III_Plan comp 438.68 {Plan 4}'!Q$15)),"",'III_Plan comp 438.68 {Plan 4}'!Q$15&amp;analysismethod10)</f>
        <v xml:space="preserve">Language Capabilities: Contract
IHCP: Contract/Good-faith effort to contract; 
</v>
      </c>
      <c r="BY61" s="254" t="str">
        <f>IF(ISNUMBER(FIND(analysismethod10,'III_Plan comp 438.68 {Plan 4}'!R$15)),"",'III_Plan comp 438.68 {Plan 4}'!R$15&amp;analysismethod10)</f>
        <v xml:space="preserve">Language Capabilities: Contract
IHCP: Contract/Good-faith effort to contract; 
</v>
      </c>
      <c r="BZ61" s="254" t="str">
        <f>IF(ISNUMBER(FIND(analysismethod10,'III_Plan comp 438.68 {Plan 4}'!S$15)),"",'III_Plan comp 438.68 {Plan 4}'!S$15&amp;analysismethod10)</f>
        <v xml:space="preserve">Language Capabilities: Contract
IHCP: Contract/Good-faith effort to contract; 
</v>
      </c>
      <c r="CA61" s="254" t="str">
        <f>IF(ISNUMBER(FIND(analysismethod10,'III_Plan comp 438.68 {Plan 4}'!T$15)),"",'III_Plan comp 438.68 {Plan 4}'!T$15&amp;analysismethod10)</f>
        <v xml:space="preserve">Language Capabilities: Contract
IHCP: Contract/Good-faith effort to contract; 
</v>
      </c>
      <c r="CB61" s="254" t="str">
        <f>IF(ISNUMBER(FIND(analysismethod10,'III_Plan comp 438.68 {Plan 4}'!U$15)),"",'III_Plan comp 438.68 {Plan 4}'!U$15&amp;analysismethod10)</f>
        <v xml:space="preserve">Language Capabilities: Contract
IHCP: Contract/Good-faith effort to contract; 
</v>
      </c>
      <c r="CC61" s="254" t="str">
        <f>IF(ISNUMBER(FIND(analysismethod10,'III_Plan comp 438.68 {Plan 4}'!V$15)),"",'III_Plan comp 438.68 {Plan 4}'!V$15&amp;analysismethod10)</f>
        <v xml:space="preserve">Language Capabilities: Contract
IHCP: Contract/Good-faith effort to contract; 
</v>
      </c>
      <c r="CD61" s="254" t="str">
        <f>IF(ISNUMBER(FIND(analysismethod10,'III_Plan comp 438.68 {Plan 4}'!W$15)),"",'III_Plan comp 438.68 {Plan 4}'!W$15&amp;analysismethod10)</f>
        <v xml:space="preserve">Language Capabilities: Contract
IHCP: Contract/Good-faith effort to contract; 
</v>
      </c>
      <c r="CE61" s="254" t="str">
        <f>IF(ISNUMBER(FIND(analysismethod10,'III_Plan comp 438.68 {Plan 4}'!X$15)),"",'III_Plan comp 438.68 {Plan 4}'!X$15&amp;analysismethod10)</f>
        <v xml:space="preserve">Language Capabilities: Contract
IHCP: Contract/Good-faith effort to contract; 
</v>
      </c>
      <c r="CF61" s="254" t="str">
        <f>IF(ISNUMBER(FIND(analysismethod10,'III_Plan comp 438.68 {Plan 4}'!Y$15)),"",'III_Plan comp 438.68 {Plan 4}'!Y$15&amp;analysismethod10)</f>
        <v xml:space="preserve">Language Capabilities: Contract
IHCP: Contract/Good-faith effort to contract; 
</v>
      </c>
      <c r="CG61" s="254" t="str">
        <f>IF(ISNUMBER(FIND(analysismethod10,'III_Plan comp 438.68 {Plan 4}'!Z$15)),"",'III_Plan comp 438.68 {Plan 4}'!Z$15&amp;analysismethod10)</f>
        <v xml:space="preserve">Language Capabilities: Contract
IHCP: Contract/Good-faith effort to contract; 
</v>
      </c>
      <c r="CH61" s="254" t="str">
        <f>IF(ISNUMBER(FIND(analysismethod10,'III_Plan comp 438.68 {Plan 4}'!AA$15)),"",'III_Plan comp 438.68 {Plan 4}'!AA$15&amp;analysismethod10)</f>
        <v xml:space="preserve">Language Capabilities: Contract
IHCP: Contract/Good-faith effort to contract; 
</v>
      </c>
      <c r="CI61" s="254" t="str">
        <f>IF(ISNUMBER(FIND(analysismethod10,'III_Plan comp 438.68 {Plan 4}'!AB$15)),"",'III_Plan comp 438.68 {Plan 4}'!AB$15&amp;analysismethod10)</f>
        <v xml:space="preserve">Language Capabilities: Contract
IHCP: Contract/Good-faith effort to contract; 
</v>
      </c>
      <c r="CJ61" s="254" t="str">
        <f>IF(ISNUMBER(FIND(analysismethod10,'III_Plan comp 438.68 {Plan 4}'!AC$15)),"",'III_Plan comp 438.68 {Plan 4}'!AC$15&amp;analysismethod10)</f>
        <v xml:space="preserve">Language Capabilities: Contract
IHCP: Contract/Good-faith effort to contract; 
</v>
      </c>
      <c r="CK61" s="254" t="str">
        <f>IF(ISNUMBER(FIND(analysismethod10,'III_Plan comp 438.68 {Plan 4}'!AD$15)),"",'III_Plan comp 438.68 {Plan 4}'!AD$15&amp;analysismethod10)</f>
        <v xml:space="preserve">Language Capabilities: Contract
IHCP: Contract/Good-faith effort to contract; 
</v>
      </c>
      <c r="CL61" s="254" t="str">
        <f>IF(ISNUMBER(FIND(analysismethod10,'III_Plan comp 438.68 {Plan 4}'!AE$15)),"",'III_Plan comp 438.68 {Plan 4}'!AE$15&amp;analysismethod10)</f>
        <v xml:space="preserve">Language Capabilities: Contract
IHCP: Contract/Good-faith effort to contract; 
</v>
      </c>
      <c r="CM61" s="254" t="str">
        <f>IF(ISNUMBER(FIND(analysismethod10,'III_Plan comp 438.68 {Plan 4}'!AF$15)),"",'III_Plan comp 438.68 {Plan 4}'!AF$15&amp;analysismethod10)</f>
        <v xml:space="preserve">Language Capabilities: Contract
IHCP: Contract/Good-faith effort to contract; 
</v>
      </c>
      <c r="CN61" s="254" t="str">
        <f>IF(ISNUMBER(FIND(analysismethod10,'III_Plan comp 438.68 {Plan 4}'!AG$15)),"",'III_Plan comp 438.68 {Plan 4}'!AG$15&amp;analysismethod10)</f>
        <v xml:space="preserve">Language Capabilities: Contract
IHCP: Contract/Good-faith effort to contract; 
</v>
      </c>
      <c r="CO61" s="254" t="str">
        <f>IF(ISNUMBER(FIND(analysismethod10,'III_Plan comp 438.68 {Plan 4}'!AH$15)),"",'III_Plan comp 438.68 {Plan 4}'!AH$15&amp;analysismethod10)</f>
        <v xml:space="preserve">Language Capabilities: Contract
IHCP: Contract/Good-faith effort to contract; 
</v>
      </c>
      <c r="CP61" s="254" t="str">
        <f>IF(ISNUMBER(FIND(analysismethod10,'III_Plan comp 438.68 {Plan 4}'!AI$15)),"",'III_Plan comp 438.68 {Plan 4}'!AI$15&amp;analysismethod10)</f>
        <v xml:space="preserve">Language Capabilities: Contract
IHCP: Contract/Good-faith effort to contract; 
</v>
      </c>
      <c r="CQ61" s="254" t="str">
        <f>IF(ISNUMBER(FIND(analysismethod10,'III_Plan comp 438.68 {Plan 4}'!AJ$15)),"",'III_Plan comp 438.68 {Plan 4}'!AJ$15&amp;analysismethod10)</f>
        <v xml:space="preserve">Language Capabilities: Contract
IHCP: Contract/Good-faith effort to contract; 
</v>
      </c>
      <c r="CR61" s="254" t="str">
        <f>IF(ISNUMBER(FIND(analysismethod10,'III_Plan comp 438.68 {Plan 4}'!AK$15)),"",'III_Plan comp 438.68 {Plan 4}'!AK$15&amp;analysismethod10)</f>
        <v xml:space="preserve">Language Capabilities: Contract
IHCP: Contract/Good-faith effort to contract; 
</v>
      </c>
      <c r="CS61" s="254" t="str">
        <f>IF(ISNUMBER(FIND(analysismethod10,'III_Plan comp 438.68 {Plan 4}'!AL$15)),"",'III_Plan comp 438.68 {Plan 4}'!AL$15&amp;analysismethod10)</f>
        <v xml:space="preserve">Language Capabilities: Contract
IHCP: Contract/Good-faith effort to contract; 
</v>
      </c>
      <c r="CT61" s="254" t="str">
        <f>IF(ISNUMBER(FIND(analysismethod10,'III_Plan comp 438.68 {Plan 4}'!AM$15)),"",'III_Plan comp 438.68 {Plan 4}'!AM$15&amp;analysismethod10)</f>
        <v xml:space="preserve">Language Capabilities: Contract
IHCP: Contract/Good-faith effort to contract; 
</v>
      </c>
      <c r="CU61" s="254" t="str">
        <f>IF(ISNUMBER(FIND(analysismethod10,'III_Plan comp 438.68 {Plan 4}'!AN$15)),"",'III_Plan comp 438.68 {Plan 4}'!AN$15&amp;analysismethod10)</f>
        <v xml:space="preserve">Language Capabilities: Contract
IHCP: Contract/Good-faith effort to contract; 
</v>
      </c>
      <c r="CV61" s="254" t="str">
        <f>IF(ISNUMBER(FIND(analysismethod10,'III_Plan comp 438.68 {Plan 4}'!AO$15)),"",'III_Plan comp 438.68 {Plan 4}'!AO$15&amp;analysismethod10)</f>
        <v xml:space="preserve">Language Capabilities: Contract
IHCP: Contract/Good-faith effort to contract; 
</v>
      </c>
      <c r="CW61" s="254" t="str">
        <f>IF(ISNUMBER(FIND(analysismethod10,'III_Plan comp 438.68 {Plan 4}'!AP$15)),"",'III_Plan comp 438.68 {Plan 4}'!AP$15&amp;analysismethod10)</f>
        <v xml:space="preserve">Language Capabilities: Contract
IHCP: Contract/Good-faith effort to contract; 
</v>
      </c>
      <c r="CX61" s="254" t="str">
        <f>IF(ISNUMBER(FIND(analysismethod10,'III_Plan comp 438.68 {Plan 4}'!AQ$15)),"",'III_Plan comp 438.68 {Plan 4}'!AQ$15&amp;analysismethod10)</f>
        <v xml:space="preserve">Language Capabilities: Contract
IHCP: Contract/Good-faith effort to contract; 
</v>
      </c>
      <c r="CY61" s="254" t="str">
        <f>IF(ISNUMBER(FIND(analysismethod10,'III_Plan comp 438.68 {Plan 4}'!AR$15)),"",'III_Plan comp 438.68 {Plan 4}'!AR$15&amp;analysismethod10)</f>
        <v xml:space="preserve">Language Capabilities: Contract
IHCP: Contract/Good-faith effort to contract; 
</v>
      </c>
      <c r="CZ61" s="254" t="str">
        <f>IF(ISNUMBER(FIND(analysismethod10,'III_Plan comp 438.68 {Plan 4}'!AS$15)),"",'III_Plan comp 438.68 {Plan 4}'!AS$15&amp;analysismethod10)</f>
        <v xml:space="preserve">Language Capabilities: Contract
IHCP: Contract/Good-faith effort to contract; 
</v>
      </c>
      <c r="DA61" s="254" t="str">
        <f>IF(ISNUMBER(FIND(analysismethod10,'III_Plan comp 438.68 {Plan 4}'!AT$15)),"",'III_Plan comp 438.68 {Plan 4}'!AT$15&amp;analysismethod10)</f>
        <v xml:space="preserve">Language Capabilities: Contract
IHCP: Contract/Good-faith effort to contract; 
</v>
      </c>
      <c r="DB61" s="254" t="str">
        <f>IF(ISNUMBER(FIND(analysismethod10,'III_Plan comp 438.68 {Plan 4}'!AU$15)),"",'III_Plan comp 438.68 {Plan 4}'!AU$15&amp;analysismethod10)</f>
        <v xml:space="preserve">Language Capabilities: Contract
IHCP: Contract/Good-faith effort to contract; 
</v>
      </c>
      <c r="DC61" s="254" t="str">
        <f>IF(ISNUMBER(FIND(analysismethod10,'III_Plan comp 438.68 {Plan 4}'!AV$15)),"",'III_Plan comp 438.68 {Plan 4}'!AV$15&amp;analysismethod10)</f>
        <v xml:space="preserve">Language Capabilities: Contract
IHCP: Contract/Good-faith effort to contract; 
</v>
      </c>
      <c r="DD61" s="254" t="str">
        <f>IF(ISNUMBER(FIND(analysismethod10,'III_Plan comp 438.68 {Plan 4}'!AW$15)),"",'III_Plan comp 438.68 {Plan 4}'!AW$15&amp;analysismethod10)</f>
        <v xml:space="preserve">Language Capabilities: Contract
IHCP: Contract/Good-faith effort to contract; 
</v>
      </c>
      <c r="DE61" s="254" t="str">
        <f>IF(ISNUMBER(FIND(analysismethod10,'III_Plan comp 438.68 {Plan 4}'!AX$15)),"",'III_Plan comp 438.68 {Plan 4}'!AX$15&amp;analysismethod10)</f>
        <v xml:space="preserve">Language Capabilities: Contract
IHCP: Contract/Good-faith effort to contract; 
</v>
      </c>
      <c r="DF61" s="254" t="str">
        <f>IF(ISNUMBER(FIND(analysismethod10,'III_Plan comp 438.68 {Plan 4}'!AY$15)),"",'III_Plan comp 438.68 {Plan 4}'!AY$15&amp;analysismethod10)</f>
        <v xml:space="preserve">Language Capabilities: Contract
IHCP: Contract/Good-faith effort to contract; 
</v>
      </c>
      <c r="DG61" s="254" t="str">
        <f>IF(ISNUMBER(FIND(analysismethod10,'III_Plan comp 438.68 {Plan 4}'!AZ$15)),"",'III_Plan comp 438.68 {Plan 4}'!AZ$15&amp;analysismethod10)</f>
        <v xml:space="preserve">Language Capabilities: Contract
IHCP: Contract/Good-faith effort to contract; 
</v>
      </c>
      <c r="DH61" s="254" t="str">
        <f>IF(ISNUMBER(FIND(analysismethod10,'III_Plan comp 438.68 {Plan 4}'!BA$15)),"",'III_Plan comp 438.68 {Plan 4}'!BA$15&amp;analysismethod10)</f>
        <v xml:space="preserve">Language Capabilities: Contract
IHCP: Contract/Good-faith effort to contract; 
</v>
      </c>
      <c r="DI61" s="254" t="str">
        <f>IF(ISNUMBER(FIND(analysismethod10,'III_Plan comp 438.68 {Plan 4}'!BB$15)),"",'III_Plan comp 438.68 {Plan 4}'!BB$15&amp;analysismethod10)</f>
        <v xml:space="preserve">Language Capabilities: Contract
IHCP: Contract/Good-faith effort to contract; 
</v>
      </c>
      <c r="DJ61" s="254" t="str">
        <f>IF(ISNUMBER(FIND(analysismethod10,'III_Plan comp 438.68 {Plan 4}'!BC$15)),"",'III_Plan comp 438.68 {Plan 4}'!BC$15&amp;analysismethod10)</f>
        <v xml:space="preserve">Language Capabilities: Contract
IHCP: Contract/Good-faith effort to contract; 
</v>
      </c>
      <c r="DK61" s="254" t="str">
        <f>IF(ISNUMBER(FIND(analysismethod10,'III_Plan comp 438.68 {Plan 4}'!BD$15)),"",'III_Plan comp 438.68 {Plan 4}'!BD$15&amp;analysismethod10)</f>
        <v xml:space="preserve">Language Capabilities: Contract
IHCP: Contract/Good-faith effort to contract; 
</v>
      </c>
      <c r="DL61" s="254" t="str">
        <f>IF(ISNUMBER(FIND(analysismethod10,'III_Plan comp 438.68 {Plan 4}'!BE$15)),"",'III_Plan comp 438.68 {Plan 4}'!BE$15&amp;analysismethod10)</f>
        <v xml:space="preserve">Language Capabilities: Contract
IHCP: Contract/Good-faith effort to contract; 
</v>
      </c>
      <c r="DM61" s="254" t="str">
        <f>IF(ISNUMBER(FIND(analysismethod10,'III_Plan comp 438.68 {Plan 4}'!BF$15)),"",'III_Plan comp 438.68 {Plan 4}'!BF$15&amp;analysismethod10)</f>
        <v xml:space="preserve">Language Capabilities: Contract
IHCP: Contract/Good-faith effort to contract; 
</v>
      </c>
      <c r="DN61" s="254" t="str">
        <f>IF(ISNUMBER(FIND(analysismethod10,'III_Plan comp 438.68 {Plan 4}'!BG$15)),"",'III_Plan comp 438.68 {Plan 4}'!BG$15&amp;analysismethod10)</f>
        <v xml:space="preserve">Language Capabilities: Contract
IHCP: Contract/Good-faith effort to contract; 
</v>
      </c>
      <c r="DO61" s="254" t="str">
        <f>IF(ISNUMBER(FIND(analysismethod10,'III_Plan comp 438.68 {Plan 4}'!BH$15)),"",'III_Plan comp 438.68 {Plan 4}'!BH$15&amp;analysismethod10)</f>
        <v xml:space="preserve">Language Capabilities: Contract
IHCP: Contract/Good-faith effort to contract; 
</v>
      </c>
      <c r="DP61" s="254" t="str">
        <f>IF(ISNUMBER(FIND(analysismethod10,'III_Plan comp 438.68 {Plan 4}'!BI$15)),"",'III_Plan comp 438.68 {Plan 4}'!BI$15&amp;analysismethod10)</f>
        <v xml:space="preserve">Language Capabilities: Contract
IHCP: Contract/Good-faith effort to contract; 
</v>
      </c>
      <c r="DQ61" s="254" t="str">
        <f>IF(ISNUMBER(FIND(analysismethod10,'III_Plan comp 438.68 {Plan 4}'!BJ$15)),"",'III_Plan comp 438.68 {Plan 4}'!BJ$15&amp;analysismethod10)</f>
        <v xml:space="preserve">Language Capabilities: Contract
IHCP: Contract/Good-faith effort to contract; 
</v>
      </c>
      <c r="DR61" s="254" t="str">
        <f>IF(ISNUMBER(FIND(analysismethod10,'III_Plan comp 438.68 {Plan 4}'!BK$15)),"",'III_Plan comp 438.68 {Plan 4}'!BK$15&amp;analysismethod10)</f>
        <v xml:space="preserve">Language Capabilities: Contract
IHCP: Contract/Good-faith effort to contract; 
</v>
      </c>
      <c r="DS61" s="254" t="str">
        <f>IF(ISNUMBER(FIND(analysismethod10,'III_Plan comp 438.68 {Plan 4}'!BL$15)),"",'III_Plan comp 438.68 {Plan 4}'!BL$15&amp;analysismethod10)</f>
        <v xml:space="preserve">Language Capabilities: Contract
IHCP: Contract/Good-faith effort to contract; 
</v>
      </c>
      <c r="DT61" s="254" t="str">
        <f>IF(ISNUMBER(FIND(analysismethod10,'III_Plan comp 438.68 {Plan 4}'!BM$15)),"",'III_Plan comp 438.68 {Plan 4}'!BM$15&amp;analysismethod10)</f>
        <v xml:space="preserve">Language Capabilities: Contract
IHCP: Contract/Good-faith effort to contract; 
</v>
      </c>
      <c r="DU61" s="254" t="str">
        <f>IF(ISNUMBER(FIND(analysismethod10,'III_Plan comp 438.68 {Plan 4}'!BN$15)),"",'III_Plan comp 438.68 {Plan 4}'!BN$15&amp;analysismethod10)</f>
        <v xml:space="preserve">Language Capabilities: Contract
IHCP: Contract/Good-faith effort to contract; 
</v>
      </c>
      <c r="DV61" s="254" t="str">
        <f>IF(ISNUMBER(FIND(analysismethod10,'III_Plan comp 438.68 {Plan 4}'!BO$15)),"",'III_Plan comp 438.68 {Plan 4}'!BO$15&amp;analysismethod10)</f>
        <v xml:space="preserve">Language Capabilities: Contract
IHCP: Contract/Good-faith effort to contract; 
</v>
      </c>
      <c r="DW61" s="254" t="str">
        <f>IF(ISNUMBER(FIND(analysismethod10,'III_Plan comp 438.68 {Plan 4}'!BP$15)),"",'III_Plan comp 438.68 {Plan 4}'!BP$15&amp;analysismethod10)</f>
        <v xml:space="preserve">Language Capabilities: Contract
IHCP: Contract/Good-faith effort to contract; 
</v>
      </c>
      <c r="DX61" s="254" t="str">
        <f>IF(ISNUMBER(FIND(analysismethod10,'III_Plan comp 438.68 {Plan 4}'!BQ$15)),"",'III_Plan comp 438.68 {Plan 4}'!BQ$15&amp;analysismethod10)</f>
        <v xml:space="preserve">Language Capabilities: Contract
IHCP: Contract/Good-faith effort to contract; 
</v>
      </c>
      <c r="DY61" s="254" t="str">
        <f>IF(ISNUMBER(FIND(analysismethod10,'III_Plan comp 438.68 {Plan 4}'!BR$15)),"",'III_Plan comp 438.68 {Plan 4}'!BR$15&amp;analysismethod10)</f>
        <v xml:space="preserve">Language Capabilities: Contract
IHCP: Contract/Good-faith effort to contract; 
</v>
      </c>
      <c r="DZ61" s="254" t="str">
        <f>IF(ISNUMBER(FIND(analysismethod10,'III_Plan comp 438.68 {Plan 4}'!BS$15)),"",'III_Plan comp 438.68 {Plan 4}'!BS$15&amp;analysismethod10)</f>
        <v xml:space="preserve">Language Capabilities: Contract
IHCP: Contract/Good-faith effort to contract; 
</v>
      </c>
      <c r="EA61" s="254" t="str">
        <f>IF(ISNUMBER(FIND(analysismethod10,'III_Plan comp 438.68 {Plan 4}'!BT$15)),"",'III_Plan comp 438.68 {Plan 4}'!BT$15&amp;analysismethod10)</f>
        <v xml:space="preserve">Language Capabilities: Contract
IHCP: Contract/Good-faith effort to contract; 
</v>
      </c>
      <c r="EB61" s="254" t="str">
        <f>IF(ISNUMBER(FIND(analysismethod10,'III_Plan comp 438.68 {Plan 4}'!BU$15)),"",'III_Plan comp 438.68 {Plan 4}'!BU$15&amp;analysismethod10)</f>
        <v xml:space="preserve">Language Capabilities: Contract
IHCP: Contract/Good-faith effort to contract; 
</v>
      </c>
      <c r="EC61" s="254" t="str">
        <f>IF(ISNUMBER(FIND(analysismethod10,'III_Plan comp 438.68 {Plan 4}'!BV$15)),"",'III_Plan comp 438.68 {Plan 4}'!BV$15&amp;analysismethod10)</f>
        <v xml:space="preserve">Language Capabilities: Contract
IHCP: Contract/Good-faith effort to contract; 
</v>
      </c>
      <c r="ED61" s="254" t="str">
        <f>IF(ISNUMBER(FIND(analysismethod10,'III_Plan comp 438.68 {Plan 4}'!BW$15)),"",'III_Plan comp 438.68 {Plan 4}'!BW$15&amp;analysismethod10)</f>
        <v xml:space="preserve">Language Capabilities: Contract
IHCP: Contract/Good-faith effort to contract; 
</v>
      </c>
      <c r="EE61" s="254" t="str">
        <f>IF(ISNUMBER(FIND(analysismethod10,'III_Plan comp 438.68 {Plan 4}'!BX$15)),"",'III_Plan comp 438.68 {Plan 4}'!BX$15&amp;analysismethod10)</f>
        <v xml:space="preserve">Language Capabilities: Contract
IHCP: Contract/Good-faith effort to contract; 
</v>
      </c>
      <c r="EF61" s="254" t="str">
        <f>IF(ISNUMBER(FIND(analysismethod10,'III_Plan comp 438.68 {Plan 4}'!BY$15)),"",'III_Plan comp 438.68 {Plan 4}'!BY$15&amp;analysismethod10)</f>
        <v xml:space="preserve">Language Capabilities: Contract
IHCP: Contract/Good-faith effort to contract; 
</v>
      </c>
      <c r="EG61" s="254" t="str">
        <f>IF(ISNUMBER(FIND(analysismethod10,'III_Plan comp 438.68 {Plan 4}'!BZ$15)),"",'III_Plan comp 438.68 {Plan 4}'!BZ$15&amp;analysismethod10)</f>
        <v xml:space="preserve">Language Capabilities: Contract
IHCP: Contract/Good-faith effort to contract; 
</v>
      </c>
      <c r="EH61" s="254" t="str">
        <f>IF(ISNUMBER(FIND(analysismethod10,'III_Plan comp 438.68 {Plan 4}'!CA$15)),"",'III_Plan comp 438.68 {Plan 4}'!CA$15&amp;analysismethod10)</f>
        <v xml:space="preserve">Language Capabilities: Contract
IHCP: Contract/Good-faith effort to contract; 
</v>
      </c>
      <c r="EI61" s="254" t="str">
        <f>IF(ISNUMBER(FIND(analysismethod10,'III_Plan comp 438.68 {Plan 4}'!CB$15)),"",'III_Plan comp 438.68 {Plan 4}'!CB$15&amp;analysismethod10)</f>
        <v xml:space="preserve">Language Capabilities: Contract
IHCP: Contract/Good-faith effort to contract; 
</v>
      </c>
      <c r="EJ61" s="254" t="str">
        <f>IF(ISNUMBER(FIND(analysismethod10,'III_Plan comp 438.68 {Plan 4}'!CC$15)),"",'III_Plan comp 438.68 {Plan 4}'!CC$15&amp;analysismethod10)</f>
        <v xml:space="preserve">Language Capabilities: Contract
IHCP: Contract/Good-faith effort to contract; 
</v>
      </c>
      <c r="EK61" s="254" t="str">
        <f>IF(ISNUMBER(FIND(analysismethod10,'III_Plan comp 438.68 {Plan 4}'!CD$15)),"",'III_Plan comp 438.68 {Plan 4}'!CD$15&amp;analysismethod10)</f>
        <v xml:space="preserve">Language Capabilities: Contract
IHCP: Contract/Good-faith effort to contract; 
</v>
      </c>
      <c r="EL61" s="254" t="str">
        <f>IF(ISNUMBER(FIND(analysismethod10,'III_Plan comp 438.68 {Plan 4}'!CE$15)),"",'III_Plan comp 438.68 {Plan 4}'!CE$15&amp;analysismethod10)</f>
        <v xml:space="preserve">Language Capabilities: Contract
IHCP: Contract/Good-faith effort to contract; 
</v>
      </c>
      <c r="EM61" s="254" t="str">
        <f>IF(ISNUMBER(FIND(analysismethod10,'III_Plan comp 438.68 {Plan 4}'!CF$15)),"",'III_Plan comp 438.68 {Plan 4}'!CF$15&amp;analysismethod10)</f>
        <v xml:space="preserve">Language Capabilities: Contract
IHCP: Contract/Good-faith effort to contract; 
</v>
      </c>
      <c r="EN61" s="254" t="str">
        <f>IF(ISNUMBER(FIND(analysismethod10,'III_Plan comp 438.68 {Plan 4}'!CG$15)),"",'III_Plan comp 438.68 {Plan 4}'!CG$15&amp;analysismethod10)</f>
        <v xml:space="preserve">Language Capabilities: Contract
IHCP: Contract/Good-faith effort to contract; 
</v>
      </c>
      <c r="EO61" s="254" t="str">
        <f>IF(ISNUMBER(FIND(analysismethod10,'III_Plan comp 438.68 {Plan 4}'!CH$15)),"",'III_Plan comp 438.68 {Plan 4}'!CH$15&amp;analysismethod10)</f>
        <v xml:space="preserve">Language Capabilities: Contract
IHCP: Contract/Good-faith effort to contract; 
</v>
      </c>
      <c r="EP61" s="254" t="str">
        <f>IF(ISNUMBER(FIND(analysismethod10,'III_Plan comp 438.68 {Plan 4}'!CI$15)),"",'III_Plan comp 438.68 {Plan 4}'!CI$15&amp;analysismethod10)</f>
        <v xml:space="preserve">Language Capabilities: Contract
IHCP: Contract/Good-faith effort to contract; 
</v>
      </c>
      <c r="EQ61" s="254" t="str">
        <f>IF(ISNUMBER(FIND(analysismethod10,'III_Plan comp 438.68 {Plan 4}'!CJ$15)),"",'III_Plan comp 438.68 {Plan 4}'!CJ$15&amp;analysismethod10)</f>
        <v xml:space="preserve">Language Capabilities: Contract
IHCP: Contract/Good-faith effort to contract; 
</v>
      </c>
      <c r="ER61" s="254" t="str">
        <f>IF(ISNUMBER(FIND(analysismethod10,'III_Plan comp 438.68 {Plan 4}'!CK$15)),"",'III_Plan comp 438.68 {Plan 4}'!CK$15&amp;analysismethod10)</f>
        <v xml:space="preserve">Language Capabilities: Contract
IHCP: Contract/Good-faith effort to contract; 
</v>
      </c>
      <c r="ES61" s="254" t="str">
        <f>IF(ISNUMBER(FIND(analysismethod10,'III_Plan comp 438.68 {Plan 4}'!CL$15)),"",'III_Plan comp 438.68 {Plan 4}'!CL$15&amp;analysismethod10)</f>
        <v xml:space="preserve">Language Capabilities: Contract
IHCP: Contract/Good-faith effort to contract; 
</v>
      </c>
      <c r="ET61" s="254" t="str">
        <f>IF(ISNUMBER(FIND(analysismethod10,'III_Plan comp 438.68 {Plan 4}'!CM$15)),"",'III_Plan comp 438.68 {Plan 4}'!CM$15&amp;analysismethod10)</f>
        <v xml:space="preserve">Language Capabilities: Contract
IHCP: Contract/Good-faith effort to contract; 
</v>
      </c>
      <c r="EU61" s="254" t="str">
        <f>IF(ISNUMBER(FIND(analysismethod10,'III_Plan comp 438.68 {Plan 4}'!CN$15)),"",'III_Plan comp 438.68 {Plan 4}'!CN$15&amp;analysismethod10)</f>
        <v xml:space="preserve">Language Capabilities: Contract
IHCP: Contract/Good-faith effort to contract; 
</v>
      </c>
      <c r="EV61" s="254" t="str">
        <f>IF(ISNUMBER(FIND(analysismethod10,'III_Plan comp 438.68 {Plan 4}'!CO$15)),"",'III_Plan comp 438.68 {Plan 4}'!CO$15&amp;analysismethod10)</f>
        <v xml:space="preserve">Language Capabilities: Contract
IHCP: Contract/Good-faith effort to contract; 
</v>
      </c>
      <c r="EW61" s="254" t="str">
        <f>IF(ISNUMBER(FIND(analysismethod10,'III_Plan comp 438.68 {Plan 4}'!CP$15)),"",'III_Plan comp 438.68 {Plan 4}'!CP$15&amp;analysismethod10)</f>
        <v xml:space="preserve">Language Capabilities: Contract
IHCP: Contract/Good-faith effort to contract; 
</v>
      </c>
      <c r="EX61" s="254" t="str">
        <f>IF(ISNUMBER(FIND(analysismethod10,'III_Plan comp 438.68 {Plan 4}'!CQ$15)),"",'III_Plan comp 438.68 {Plan 4}'!CQ$15&amp;analysismethod10)</f>
        <v xml:space="preserve">Language Capabilities: Contract
IHCP: Contract/Good-faith effort to contract; 
</v>
      </c>
      <c r="EY61" s="254" t="str">
        <f>IF(ISNUMBER(FIND(analysismethod10,'III_Plan comp 438.68 {Plan 4}'!CR$15)),"",'III_Plan comp 438.68 {Plan 4}'!CR$15&amp;analysismethod10)</f>
        <v xml:space="preserve">Language Capabilities: Contract
IHCP: Contract/Good-faith effort to contract; 
</v>
      </c>
      <c r="EZ61" s="254" t="str">
        <f>IF(ISNUMBER(FIND(analysismethod10,'III_Plan comp 438.68 {Plan 4}'!CS$15)),"",'III_Plan comp 438.68 {Plan 4}'!CS$15&amp;analysismethod10)</f>
        <v xml:space="preserve">Language Capabilities: Contract
IHCP: Contract/Good-faith effort to contract; 
</v>
      </c>
      <c r="FA61" s="254" t="str">
        <f>IF(ISNUMBER(FIND(analysismethod10,'III_Plan comp 438.68 {Plan 4}'!CT$15)),"",'III_Plan comp 438.68 {Plan 4}'!CT$15&amp;analysismethod10)</f>
        <v xml:space="preserve">Language Capabilities: Contract
IHCP: Contract/Good-faith effort to contract; 
</v>
      </c>
      <c r="FB61" s="254" t="str">
        <f>IF(ISNUMBER(FIND(analysismethod10,'III_Plan comp 438.68 {Plan 4}'!CU$15)),"",'III_Plan comp 438.68 {Plan 4}'!CU$15&amp;analysismethod10)</f>
        <v xml:space="preserve">Language Capabilities: Contract
IHCP: Contract/Good-faith effort to contract; 
</v>
      </c>
      <c r="FC61" s="254" t="str">
        <f>IF(ISNUMBER(FIND(analysismethod10,'III_Plan comp 438.68 {Plan 4}'!CV$15)),"",'III_Plan comp 438.68 {Plan 4}'!CV$15&amp;analysismethod10)</f>
        <v xml:space="preserve">Language Capabilities: Contract
IHCP: Contract/Good-faith effort to contract; 
</v>
      </c>
      <c r="FD61" s="254" t="str">
        <f>IF(ISNUMBER(FIND(analysismethod10,'III_Plan comp 438.68 {Plan 4}'!CW$15)),"",'III_Plan comp 438.68 {Plan 4}'!CW$15&amp;analysismethod10)</f>
        <v xml:space="preserve">Language Capabilities: Contract
IHCP: Contract/Good-faith effort to contract; 
</v>
      </c>
      <c r="FE61" s="254" t="str">
        <f>IF(ISNUMBER(FIND(analysismethod10,'III_Plan comp 438.68 {Plan 4}'!CX$15)),"",'III_Plan comp 438.68 {Plan 4}'!CX$15&amp;analysismethod10)</f>
        <v xml:space="preserve">Language Capabilities: Contract
IHCP: Contract/Good-faith effort to contract; 
</v>
      </c>
      <c r="FF61" s="254" t="str">
        <f>IF(ISNUMBER(FIND(analysismethod10,'III_Plan comp 438.68 {Plan 4}'!CY$15)),"",'III_Plan comp 438.68 {Plan 4}'!CY$15&amp;analysismethod10)</f>
        <v xml:space="preserve">Language Capabilities: Contract
IHCP: Contract/Good-faith effort to contract; 
</v>
      </c>
      <c r="FG61" s="254" t="str">
        <f>IF(ISNUMBER(FIND(analysismethod10,'III_Plan comp 438.68 {Plan 4}'!CZ$15)),"",'III_Plan comp 438.68 {Plan 4}'!CZ$15&amp;analysismethod10)</f>
        <v xml:space="preserve">Language Capabilities: Contract
IHCP: Contract/Good-faith effort to contract; 
</v>
      </c>
    </row>
    <row r="62" spans="2:163" ht="15" thickTop="1"/>
    <row r="63" spans="2:163" ht="15" thickBot="1"/>
    <row r="64" spans="2:163" ht="15.7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c>
      <c r="BL65" s="251" t="str">
        <f>IF(ISNUMBER(FIND(analysismethod2,'III_Plan comp 438.68 {Plan 5}'!E$15)),"",'III_Plan comp 438.68 {Plan 5}'!E$15&amp;analysismethod2)</f>
        <v/>
      </c>
      <c r="BM65" s="251" t="str">
        <f>IF(ISNUMBER(FIND(analysismethod2,'III_Plan comp 438.68 {Plan 5}'!F$15)),"",'III_Plan comp 438.68 {Plan 5}'!F$15&amp;analysismethod2)</f>
        <v/>
      </c>
      <c r="BN65" s="251" t="str">
        <f>IF(ISNUMBER(FIND(analysismethod2,'III_Plan comp 438.68 {Plan 5}'!G$15)),"",'III_Plan comp 438.68 {Plan 5}'!G$15&amp;analysismethod2)</f>
        <v/>
      </c>
      <c r="BO65" s="251" t="str">
        <f>IF(ISNUMBER(FIND(analysismethod2,'III_Plan comp 438.68 {Plan 5}'!H$15)),"",'III_Plan comp 438.68 {Plan 5}'!H$15&amp;analysismethod2)</f>
        <v/>
      </c>
      <c r="BP65" s="251" t="str">
        <f>IF(ISNUMBER(FIND(analysismethod2,'III_Plan comp 438.68 {Plan 5}'!I$15)),"",'III_Plan comp 438.68 {Plan 5}'!I$15&amp;analysismethod2)</f>
        <v/>
      </c>
      <c r="BQ65" s="251" t="str">
        <f>IF(ISNUMBER(FIND(analysismethod2,'III_Plan comp 438.68 {Plan 5}'!J$15)),"",'III_Plan comp 438.68 {Plan 5}'!J$15&amp;analysismethod2)</f>
        <v/>
      </c>
      <c r="BR65" s="251" t="str">
        <f>IF(ISNUMBER(FIND(analysismethod2,'III_Plan comp 438.68 {Plan 5}'!K$15)),"",'III_Plan comp 438.68 {Plan 5}'!K$15&amp;analysismethod2)</f>
        <v/>
      </c>
      <c r="BS65" s="251" t="str">
        <f>IF(ISNUMBER(FIND(analysismethod2,'III_Plan comp 438.68 {Plan 5}'!L$15)),"",'III_Plan comp 438.68 {Plan 5}'!L$15&amp;analysismethod2)</f>
        <v/>
      </c>
      <c r="BT65" s="251" t="str">
        <f>IF(ISNUMBER(FIND(analysismethod2,'III_Plan comp 438.68 {Plan 5}'!M$15)),"",'III_Plan comp 438.68 {Plan 5}'!M$15&amp;analysismethod2)</f>
        <v/>
      </c>
      <c r="BU65" s="251" t="str">
        <f>IF(ISNUMBER(FIND(analysismethod2,'III_Plan comp 438.68 {Plan 5}'!N$15)),"",'III_Plan comp 438.68 {Plan 5}'!N$15&amp;analysismethod2)</f>
        <v/>
      </c>
      <c r="BV65" s="251" t="str">
        <f>IF(ISNUMBER(FIND(analysismethod2,'III_Plan comp 438.68 {Plan 5}'!O$15)),"",'III_Plan comp 438.68 {Plan 5}'!O$15&amp;analysismethod2)</f>
        <v/>
      </c>
      <c r="BW65" s="251" t="str">
        <f>IF(ISNUMBER(FIND(analysismethod2,'III_Plan comp 438.68 {Plan 5}'!P$15)),"",'III_Plan comp 438.68 {Plan 5}'!P$15&amp;analysismethod2)</f>
        <v/>
      </c>
      <c r="BX65" s="251" t="str">
        <f>IF(ISNUMBER(FIND(analysismethod2,'III_Plan comp 438.68 {Plan 5}'!Q$15)),"",'III_Plan comp 438.68 {Plan 5}'!Q$15&amp;analysismethod2)</f>
        <v/>
      </c>
      <c r="BY65" s="251" t="str">
        <f>IF(ISNUMBER(FIND(analysismethod2,'III_Plan comp 438.68 {Plan 5}'!R$15)),"",'III_Plan comp 438.68 {Plan 5}'!R$15&amp;analysismethod2)</f>
        <v/>
      </c>
      <c r="BZ65" s="251" t="str">
        <f>IF(ISNUMBER(FIND(analysismethod2,'III_Plan comp 438.68 {Plan 5}'!S$15)),"",'III_Plan comp 438.68 {Plan 5}'!S$15&amp;analysismethod2)</f>
        <v/>
      </c>
      <c r="CA65" s="251" t="str">
        <f>IF(ISNUMBER(FIND(analysismethod2,'III_Plan comp 438.68 {Plan 5}'!T$15)),"",'III_Plan comp 438.68 {Plan 5}'!T$15&amp;analysismethod2)</f>
        <v/>
      </c>
      <c r="CB65" s="251" t="str">
        <f>IF(ISNUMBER(FIND(analysismethod2,'III_Plan comp 438.68 {Plan 5}'!U$15)),"",'III_Plan comp 438.68 {Plan 5}'!U$15&amp;analysismethod2)</f>
        <v/>
      </c>
      <c r="CC65" s="251" t="str">
        <f>IF(ISNUMBER(FIND(analysismethod2,'III_Plan comp 438.68 {Plan 5}'!V$15)),"",'III_Plan comp 438.68 {Plan 5}'!V$15&amp;analysismethod2)</f>
        <v/>
      </c>
      <c r="CD65" s="251" t="str">
        <f>IF(ISNUMBER(FIND(analysismethod2,'III_Plan comp 438.68 {Plan 5}'!W$15)),"",'III_Plan comp 438.68 {Plan 5}'!W$15&amp;analysismethod2)</f>
        <v/>
      </c>
      <c r="CE65" s="251" t="str">
        <f>IF(ISNUMBER(FIND(analysismethod2,'III_Plan comp 438.68 {Plan 5}'!X$15)),"",'III_Plan comp 438.68 {Plan 5}'!X$15&amp;analysismethod2)</f>
        <v/>
      </c>
      <c r="CF65" s="251" t="str">
        <f>IF(ISNUMBER(FIND(analysismethod2,'III_Plan comp 438.68 {Plan 5}'!Y$15)),"",'III_Plan comp 438.68 {Plan 5}'!Y$15&amp;analysismethod2)</f>
        <v/>
      </c>
      <c r="CG65" s="251" t="str">
        <f>IF(ISNUMBER(FIND(analysismethod2,'III_Plan comp 438.68 {Plan 5}'!Z$15)),"",'III_Plan comp 438.68 {Plan 5}'!Z$15&amp;analysismethod2)</f>
        <v/>
      </c>
      <c r="CH65" s="251" t="str">
        <f>IF(ISNUMBER(FIND(analysismethod2,'III_Plan comp 438.68 {Plan 5}'!AA$15)),"",'III_Plan comp 438.68 {Plan 5}'!AA$15&amp;analysismethod2)</f>
        <v/>
      </c>
      <c r="CI65" s="251" t="str">
        <f>IF(ISNUMBER(FIND(analysismethod2,'III_Plan comp 438.68 {Plan 5}'!AB$15)),"",'III_Plan comp 438.68 {Plan 5}'!AB$15&amp;analysismethod2)</f>
        <v/>
      </c>
      <c r="CJ65" s="251" t="str">
        <f>IF(ISNUMBER(FIND(analysismethod2,'III_Plan comp 438.68 {Plan 5}'!AC$15)),"",'III_Plan comp 438.68 {Plan 5}'!AC$15&amp;analysismethod2)</f>
        <v/>
      </c>
      <c r="CK65" s="251" t="str">
        <f>IF(ISNUMBER(FIND(analysismethod2,'III_Plan comp 438.68 {Plan 5}'!AD$15)),"",'III_Plan comp 438.68 {Plan 5}'!AD$15&amp;analysismethod2)</f>
        <v/>
      </c>
      <c r="CL65" s="251" t="str">
        <f>IF(ISNUMBER(FIND(analysismethod2,'III_Plan comp 438.68 {Plan 5}'!AE$15)),"",'III_Plan comp 438.68 {Plan 5}'!AE$15&amp;analysismethod2)</f>
        <v/>
      </c>
      <c r="CM65" s="251" t="str">
        <f>IF(ISNUMBER(FIND(analysismethod2,'III_Plan comp 438.68 {Plan 5}'!AF$15)),"",'III_Plan comp 438.68 {Plan 5}'!AF$15&amp;analysismethod2)</f>
        <v/>
      </c>
      <c r="CN65" s="251" t="str">
        <f>IF(ISNUMBER(FIND(analysismethod2,'III_Plan comp 438.68 {Plan 5}'!AG$15)),"",'III_Plan comp 438.68 {Plan 5}'!AG$15&amp;analysismethod2)</f>
        <v/>
      </c>
      <c r="CO65" s="251" t="str">
        <f>IF(ISNUMBER(FIND(analysismethod2,'III_Plan comp 438.68 {Plan 5}'!AH$15)),"",'III_Plan comp 438.68 {Plan 5}'!AH$15&amp;analysismethod2)</f>
        <v/>
      </c>
      <c r="CP65" s="251" t="str">
        <f>IF(ISNUMBER(FIND(analysismethod2,'III_Plan comp 438.68 {Plan 5}'!AI$15)),"",'III_Plan comp 438.68 {Plan 5}'!AI$15&amp;analysismethod2)</f>
        <v/>
      </c>
      <c r="CQ65" s="251" t="str">
        <f>IF(ISNUMBER(FIND(analysismethod2,'III_Plan comp 438.68 {Plan 5}'!AJ$15)),"",'III_Plan comp 438.68 {Plan 5}'!AJ$15&amp;analysismethod2)</f>
        <v/>
      </c>
      <c r="CR65" s="251" t="str">
        <f>IF(ISNUMBER(FIND(analysismethod2,'III_Plan comp 438.68 {Plan 5}'!AK$15)),"",'III_Plan comp 438.68 {Plan 5}'!AK$15&amp;analysismethod2)</f>
        <v/>
      </c>
      <c r="CS65" s="251" t="str">
        <f>IF(ISNUMBER(FIND(analysismethod2,'III_Plan comp 438.68 {Plan 5}'!AL$15)),"",'III_Plan comp 438.68 {Plan 5}'!AL$15&amp;analysismethod2)</f>
        <v/>
      </c>
      <c r="CT65" s="251" t="str">
        <f>IF(ISNUMBER(FIND(analysismethod2,'III_Plan comp 438.68 {Plan 5}'!AM$15)),"",'III_Plan comp 438.68 {Plan 5}'!AM$15&amp;analysismethod2)</f>
        <v/>
      </c>
      <c r="CU65" s="251" t="str">
        <f>IF(ISNUMBER(FIND(analysismethod2,'III_Plan comp 438.68 {Plan 5}'!AN$15)),"",'III_Plan comp 438.68 {Plan 5}'!AN$15&amp;analysismethod2)</f>
        <v/>
      </c>
      <c r="CV65" s="251" t="str">
        <f>IF(ISNUMBER(FIND(analysismethod2,'III_Plan comp 438.68 {Plan 5}'!AO$15)),"",'III_Plan comp 438.68 {Plan 5}'!AO$15&amp;analysismethod2)</f>
        <v/>
      </c>
      <c r="CW65" s="251" t="str">
        <f>IF(ISNUMBER(FIND(analysismethod2,'III_Plan comp 438.68 {Plan 5}'!AP$15)),"",'III_Plan comp 438.68 {Plan 5}'!AP$15&amp;analysismethod2)</f>
        <v/>
      </c>
      <c r="CX65" s="251" t="str">
        <f>IF(ISNUMBER(FIND(analysismethod2,'III_Plan comp 438.68 {Plan 5}'!AQ$15)),"",'III_Plan comp 438.68 {Plan 5}'!AQ$15&amp;analysismethod2)</f>
        <v/>
      </c>
      <c r="CY65" s="251" t="str">
        <f>IF(ISNUMBER(FIND(analysismethod2,'III_Plan comp 438.68 {Plan 5}'!AR$15)),"",'III_Plan comp 438.68 {Plan 5}'!AR$15&amp;analysismethod2)</f>
        <v/>
      </c>
      <c r="CZ65" s="251" t="str">
        <f>IF(ISNUMBER(FIND(analysismethod2,'III_Plan comp 438.68 {Plan 5}'!AS$15)),"",'III_Plan comp 438.68 {Plan 5}'!AS$15&amp;analysismethod2)</f>
        <v/>
      </c>
      <c r="DA65" s="251" t="str">
        <f>IF(ISNUMBER(FIND(analysismethod2,'III_Plan comp 438.68 {Plan 5}'!AT$15)),"",'III_Plan comp 438.68 {Plan 5}'!AT$15&amp;analysismethod2)</f>
        <v/>
      </c>
      <c r="DB65" s="251" t="str">
        <f>IF(ISNUMBER(FIND(analysismethod2,'III_Plan comp 438.68 {Plan 5}'!AU$15)),"",'III_Plan comp 438.68 {Plan 5}'!AU$15&amp;analysismethod2)</f>
        <v/>
      </c>
      <c r="DC65" s="251" t="str">
        <f>IF(ISNUMBER(FIND(analysismethod2,'III_Plan comp 438.68 {Plan 5}'!AV$15)),"",'III_Plan comp 438.68 {Plan 5}'!AV$15&amp;analysismethod2)</f>
        <v/>
      </c>
      <c r="DD65" s="251" t="str">
        <f>IF(ISNUMBER(FIND(analysismethod2,'III_Plan comp 438.68 {Plan 5}'!AW$15)),"",'III_Plan comp 438.68 {Plan 5}'!AW$15&amp;analysismethod2)</f>
        <v/>
      </c>
      <c r="DE65" s="251" t="str">
        <f>IF(ISNUMBER(FIND(analysismethod2,'III_Plan comp 438.68 {Plan 5}'!AX$15)),"",'III_Plan comp 438.68 {Plan 5}'!AX$15&amp;analysismethod2)</f>
        <v/>
      </c>
      <c r="DF65" s="251" t="str">
        <f>IF(ISNUMBER(FIND(analysismethod2,'III_Plan comp 438.68 {Plan 5}'!AY$15)),"",'III_Plan comp 438.68 {Plan 5}'!AY$15&amp;analysismethod2)</f>
        <v/>
      </c>
      <c r="DG65" s="251" t="str">
        <f>IF(ISNUMBER(FIND(analysismethod2,'III_Plan comp 438.68 {Plan 5}'!AZ$15)),"",'III_Plan comp 438.68 {Plan 5}'!AZ$15&amp;analysismethod2)</f>
        <v/>
      </c>
      <c r="DH65" s="251" t="str">
        <f>IF(ISNUMBER(FIND(analysismethod2,'III_Plan comp 438.68 {Plan 5}'!BA$15)),"",'III_Plan comp 438.68 {Plan 5}'!BA$15&amp;analysismethod2)</f>
        <v/>
      </c>
      <c r="DI65" s="251" t="str">
        <f>IF(ISNUMBER(FIND(analysismethod2,'III_Plan comp 438.68 {Plan 5}'!BB$15)),"",'III_Plan comp 438.68 {Plan 5}'!BB$15&amp;analysismethod2)</f>
        <v/>
      </c>
      <c r="DJ65" s="251" t="str">
        <f>IF(ISNUMBER(FIND(analysismethod2,'III_Plan comp 438.68 {Plan 5}'!BC$15)),"",'III_Plan comp 438.68 {Plan 5}'!BC$15&amp;analysismethod2)</f>
        <v/>
      </c>
      <c r="DK65" s="251" t="str">
        <f>IF(ISNUMBER(FIND(analysismethod2,'III_Plan comp 438.68 {Plan 5}'!BD$15)),"",'III_Plan comp 438.68 {Plan 5}'!BD$15&amp;analysismethod2)</f>
        <v/>
      </c>
      <c r="DL65" s="251" t="str">
        <f>IF(ISNUMBER(FIND(analysismethod2,'III_Plan comp 438.68 {Plan 5}'!BE$15)),"",'III_Plan comp 438.68 {Plan 5}'!BE$15&amp;analysismethod2)</f>
        <v/>
      </c>
      <c r="DM65" s="251" t="str">
        <f>IF(ISNUMBER(FIND(analysismethod2,'III_Plan comp 438.68 {Plan 5}'!BF$15)),"",'III_Plan comp 438.68 {Plan 5}'!BF$15&amp;analysismethod2)</f>
        <v/>
      </c>
      <c r="DN65" s="251" t="str">
        <f>IF(ISNUMBER(FIND(analysismethod2,'III_Plan comp 438.68 {Plan 5}'!BG$15)),"",'III_Plan comp 438.68 {Plan 5}'!BG$15&amp;analysismethod2)</f>
        <v/>
      </c>
      <c r="DO65" s="251" t="str">
        <f>IF(ISNUMBER(FIND(analysismethod2,'III_Plan comp 438.68 {Plan 5}'!BH$15)),"",'III_Plan comp 438.68 {Plan 5}'!BH$15&amp;analysismethod2)</f>
        <v/>
      </c>
      <c r="DP65" s="251" t="str">
        <f>IF(ISNUMBER(FIND(analysismethod2,'III_Plan comp 438.68 {Plan 5}'!BI$15)),"",'III_Plan comp 438.68 {Plan 5}'!BI$15&amp;analysismethod2)</f>
        <v/>
      </c>
      <c r="DQ65" s="251" t="str">
        <f>IF(ISNUMBER(FIND(analysismethod2,'III_Plan comp 438.68 {Plan 5}'!BJ$15)),"",'III_Plan comp 438.68 {Plan 5}'!BJ$15&amp;analysismethod2)</f>
        <v/>
      </c>
      <c r="DR65" s="251" t="str">
        <f>IF(ISNUMBER(FIND(analysismethod2,'III_Plan comp 438.68 {Plan 5}'!BK$15)),"",'III_Plan comp 438.68 {Plan 5}'!BK$15&amp;analysismethod2)</f>
        <v/>
      </c>
      <c r="DS65" s="251" t="str">
        <f>IF(ISNUMBER(FIND(analysismethod2,'III_Plan comp 438.68 {Plan 5}'!BL$15)),"",'III_Plan comp 438.68 {Plan 5}'!BL$15&amp;analysismethod2)</f>
        <v/>
      </c>
      <c r="DT65" s="251" t="str">
        <f>IF(ISNUMBER(FIND(analysismethod2,'III_Plan comp 438.68 {Plan 5}'!BM$15)),"",'III_Plan comp 438.68 {Plan 5}'!BM$15&amp;analysismethod2)</f>
        <v/>
      </c>
      <c r="DU65" s="251" t="str">
        <f>IF(ISNUMBER(FIND(analysismethod2,'III_Plan comp 438.68 {Plan 5}'!BN$15)),"",'III_Plan comp 438.68 {Plan 5}'!BN$15&amp;analysismethod2)</f>
        <v/>
      </c>
      <c r="DV65" s="251" t="str">
        <f>IF(ISNUMBER(FIND(analysismethod2,'III_Plan comp 438.68 {Plan 5}'!BO$15)),"",'III_Plan comp 438.68 {Plan 5}'!BO$15&amp;analysismethod2)</f>
        <v/>
      </c>
      <c r="DW65" s="251" t="str">
        <f>IF(ISNUMBER(FIND(analysismethod2,'III_Plan comp 438.68 {Plan 5}'!BP$15)),"",'III_Plan comp 438.68 {Plan 5}'!BP$15&amp;analysismethod2)</f>
        <v/>
      </c>
      <c r="DX65" s="251" t="str">
        <f>IF(ISNUMBER(FIND(analysismethod2,'III_Plan comp 438.68 {Plan 5}'!BQ$15)),"",'III_Plan comp 438.68 {Plan 5}'!BQ$15&amp;analysismethod2)</f>
        <v/>
      </c>
      <c r="DY65" s="251" t="str">
        <f>IF(ISNUMBER(FIND(analysismethod2,'III_Plan comp 438.68 {Plan 5}'!BR$15)),"",'III_Plan comp 438.68 {Plan 5}'!BR$15&amp;analysismethod2)</f>
        <v/>
      </c>
      <c r="DZ65" s="251" t="str">
        <f>IF(ISNUMBER(FIND(analysismethod2,'III_Plan comp 438.68 {Plan 5}'!BS$15)),"",'III_Plan comp 438.68 {Plan 5}'!BS$15&amp;analysismethod2)</f>
        <v/>
      </c>
      <c r="EA65" s="251" t="str">
        <f>IF(ISNUMBER(FIND(analysismethod2,'III_Plan comp 438.68 {Plan 5}'!BT$15)),"",'III_Plan comp 438.68 {Plan 5}'!BT$15&amp;analysismethod2)</f>
        <v/>
      </c>
      <c r="EB65" s="251" t="str">
        <f>IF(ISNUMBER(FIND(analysismethod2,'III_Plan comp 438.68 {Plan 5}'!BU$15)),"",'III_Plan comp 438.68 {Plan 5}'!BU$15&amp;analysismethod2)</f>
        <v/>
      </c>
      <c r="EC65" s="251" t="str">
        <f>IF(ISNUMBER(FIND(analysismethod2,'III_Plan comp 438.68 {Plan 5}'!BV$15)),"",'III_Plan comp 438.68 {Plan 5}'!BV$15&amp;analysismethod2)</f>
        <v/>
      </c>
      <c r="ED65" s="251" t="str">
        <f>IF(ISNUMBER(FIND(analysismethod2,'III_Plan comp 438.68 {Plan 5}'!BW$15)),"",'III_Plan comp 438.68 {Plan 5}'!BW$15&amp;analysismethod2)</f>
        <v/>
      </c>
      <c r="EE65" s="251" t="str">
        <f>IF(ISNUMBER(FIND(analysismethod2,'III_Plan comp 438.68 {Plan 5}'!BX$15)),"",'III_Plan comp 438.68 {Plan 5}'!BX$15&amp;analysismethod2)</f>
        <v/>
      </c>
      <c r="EF65" s="251" t="str">
        <f>IF(ISNUMBER(FIND(analysismethod2,'III_Plan comp 438.68 {Plan 5}'!BY$15)),"",'III_Plan comp 438.68 {Plan 5}'!BY$15&amp;analysismethod2)</f>
        <v/>
      </c>
      <c r="EG65" s="251" t="str">
        <f>IF(ISNUMBER(FIND(analysismethod2,'III_Plan comp 438.68 {Plan 5}'!BZ$15)),"",'III_Plan comp 438.68 {Plan 5}'!BZ$15&amp;analysismethod2)</f>
        <v/>
      </c>
      <c r="EH65" s="251" t="str">
        <f>IF(ISNUMBER(FIND(analysismethod2,'III_Plan comp 438.68 {Plan 5}'!CA$15)),"",'III_Plan comp 438.68 {Plan 5}'!CA$15&amp;analysismethod2)</f>
        <v/>
      </c>
      <c r="EI65" s="251" t="str">
        <f>IF(ISNUMBER(FIND(analysismethod2,'III_Plan comp 438.68 {Plan 5}'!CB$15)),"",'III_Plan comp 438.68 {Plan 5}'!CB$15&amp;analysismethod2)</f>
        <v/>
      </c>
      <c r="EJ65" s="251" t="str">
        <f>IF(ISNUMBER(FIND(analysismethod2,'III_Plan comp 438.68 {Plan 5}'!CC$15)),"",'III_Plan comp 438.68 {Plan 5}'!CC$15&amp;analysismethod2)</f>
        <v/>
      </c>
      <c r="EK65" s="251" t="str">
        <f>IF(ISNUMBER(FIND(analysismethod2,'III_Plan comp 438.68 {Plan 5}'!CD$15)),"",'III_Plan comp 438.68 {Plan 5}'!CD$15&amp;analysismethod2)</f>
        <v/>
      </c>
      <c r="EL65" s="251" t="str">
        <f>IF(ISNUMBER(FIND(analysismethod2,'III_Plan comp 438.68 {Plan 5}'!CE$15)),"",'III_Plan comp 438.68 {Plan 5}'!CE$15&amp;analysismethod2)</f>
        <v/>
      </c>
      <c r="EM65" s="251" t="str">
        <f>IF(ISNUMBER(FIND(analysismethod2,'III_Plan comp 438.68 {Plan 5}'!CF$15)),"",'III_Plan comp 438.68 {Plan 5}'!CF$15&amp;analysismethod2)</f>
        <v/>
      </c>
      <c r="EN65" s="251" t="str">
        <f>IF(ISNUMBER(FIND(analysismethod2,'III_Plan comp 438.68 {Plan 5}'!CG$15)),"",'III_Plan comp 438.68 {Plan 5}'!CG$15&amp;analysismethod2)</f>
        <v/>
      </c>
      <c r="EO65" s="251" t="str">
        <f>IF(ISNUMBER(FIND(analysismethod2,'III_Plan comp 438.68 {Plan 5}'!CH$15)),"",'III_Plan comp 438.68 {Plan 5}'!CH$15&amp;analysismethod2)</f>
        <v/>
      </c>
      <c r="EP65" s="251" t="str">
        <f>IF(ISNUMBER(FIND(analysismethod2,'III_Plan comp 438.68 {Plan 5}'!CI$15)),"",'III_Plan comp 438.68 {Plan 5}'!CI$15&amp;analysismethod2)</f>
        <v/>
      </c>
      <c r="EQ65" s="251" t="str">
        <f>IF(ISNUMBER(FIND(analysismethod2,'III_Plan comp 438.68 {Plan 5}'!CJ$15)),"",'III_Plan comp 438.68 {Plan 5}'!CJ$15&amp;analysismethod2)</f>
        <v/>
      </c>
      <c r="ER65" s="251" t="str">
        <f>IF(ISNUMBER(FIND(analysismethod2,'III_Plan comp 438.68 {Plan 5}'!CK$15)),"",'III_Plan comp 438.68 {Plan 5}'!CK$15&amp;analysismethod2)</f>
        <v/>
      </c>
      <c r="ES65" s="251" t="str">
        <f>IF(ISNUMBER(FIND(analysismethod2,'III_Plan comp 438.68 {Plan 5}'!CL$15)),"",'III_Plan comp 438.68 {Plan 5}'!CL$15&amp;analysismethod2)</f>
        <v/>
      </c>
      <c r="ET65" s="251" t="str">
        <f>IF(ISNUMBER(FIND(analysismethod2,'III_Plan comp 438.68 {Plan 5}'!CM$15)),"",'III_Plan comp 438.68 {Plan 5}'!CM$15&amp;analysismethod2)</f>
        <v/>
      </c>
      <c r="EU65" s="251" t="str">
        <f>IF(ISNUMBER(FIND(analysismethod2,'III_Plan comp 438.68 {Plan 5}'!CN$15)),"",'III_Plan comp 438.68 {Plan 5}'!CN$15&amp;analysismethod2)</f>
        <v/>
      </c>
      <c r="EV65" s="251" t="str">
        <f>IF(ISNUMBER(FIND(analysismethod2,'III_Plan comp 438.68 {Plan 5}'!CO$15)),"",'III_Plan comp 438.68 {Plan 5}'!CO$15&amp;analysismethod2)</f>
        <v/>
      </c>
      <c r="EW65" s="251" t="str">
        <f>IF(ISNUMBER(FIND(analysismethod2,'III_Plan comp 438.68 {Plan 5}'!CP$15)),"",'III_Plan comp 438.68 {Plan 5}'!CP$15&amp;analysismethod2)</f>
        <v/>
      </c>
      <c r="EX65" s="251" t="str">
        <f>IF(ISNUMBER(FIND(analysismethod2,'III_Plan comp 438.68 {Plan 5}'!CQ$15)),"",'III_Plan comp 438.68 {Plan 5}'!CQ$15&amp;analysismethod2)</f>
        <v/>
      </c>
      <c r="EY65" s="251" t="str">
        <f>IF(ISNUMBER(FIND(analysismethod2,'III_Plan comp 438.68 {Plan 5}'!CR$15)),"",'III_Plan comp 438.68 {Plan 5}'!CR$15&amp;analysismethod2)</f>
        <v/>
      </c>
      <c r="EZ65" s="251" t="str">
        <f>IF(ISNUMBER(FIND(analysismethod2,'III_Plan comp 438.68 {Plan 5}'!CS$15)),"",'III_Plan comp 438.68 {Plan 5}'!CS$15&amp;analysismethod2)</f>
        <v/>
      </c>
      <c r="FA65" s="251" t="str">
        <f>IF(ISNUMBER(FIND(analysismethod2,'III_Plan comp 438.68 {Plan 5}'!CT$15)),"",'III_Plan comp 438.68 {Plan 5}'!CT$15&amp;analysismethod2)</f>
        <v/>
      </c>
      <c r="FB65" s="251" t="str">
        <f>IF(ISNUMBER(FIND(analysismethod2,'III_Plan comp 438.68 {Plan 5}'!CU$15)),"",'III_Plan comp 438.68 {Plan 5}'!CU$15&amp;analysismethod2)</f>
        <v/>
      </c>
      <c r="FC65" s="251" t="str">
        <f>IF(ISNUMBER(FIND(analysismethod2,'III_Plan comp 438.68 {Plan 5}'!CV$15)),"",'III_Plan comp 438.68 {Plan 5}'!CV$15&amp;analysismethod2)</f>
        <v/>
      </c>
      <c r="FD65" s="251" t="str">
        <f>IF(ISNUMBER(FIND(analysismethod2,'III_Plan comp 438.68 {Plan 5}'!CW$15)),"",'III_Plan comp 438.68 {Plan 5}'!CW$15&amp;analysismethod2)</f>
        <v/>
      </c>
      <c r="FE65" s="251" t="str">
        <f>IF(ISNUMBER(FIND(analysismethod2,'III_Plan comp 438.68 {Plan 5}'!CX$15)),"",'III_Plan comp 438.68 {Plan 5}'!CX$15&amp;analysismethod2)</f>
        <v/>
      </c>
      <c r="FF65" s="251" t="str">
        <f>IF(ISNUMBER(FIND(analysismethod2,'III_Plan comp 438.68 {Plan 5}'!CY$15)),"",'III_Plan comp 438.68 {Plan 5}'!CY$15&amp;analysismethod2)</f>
        <v/>
      </c>
      <c r="FG65" s="251" t="str">
        <f>IF(ISNUMBER(FIND(analysismethod2,'III_Plan comp 438.68 {Plan 5}'!CZ$15)),"",'III_Plan comp 438.68 {Plan 5}'!CZ$15&amp;analysismethod2)</f>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c>
      <c r="BL69" s="251" t="str">
        <f>IF(ISNUMBER(FIND(analysismethod6,'III_Plan comp 438.68 {Plan 5}'!E$15)),"",'III_Plan comp 438.68 {Plan 5}'!E$15&amp;analysismethod6)</f>
        <v/>
      </c>
      <c r="BM69" s="251" t="str">
        <f>IF(ISNUMBER(FIND(analysismethod6,'III_Plan comp 438.68 {Plan 5}'!F$15)),"",'III_Plan comp 438.68 {Plan 5}'!F$15&amp;analysismethod6)</f>
        <v/>
      </c>
      <c r="BN69" s="251" t="str">
        <f>IF(ISNUMBER(FIND(analysismethod6,'III_Plan comp 438.68 {Plan 5}'!G$15)),"",'III_Plan comp 438.68 {Plan 5}'!G$15&amp;analysismethod6)</f>
        <v/>
      </c>
      <c r="BO69" s="251" t="str">
        <f>IF(ISNUMBER(FIND(analysismethod6,'III_Plan comp 438.68 {Plan 5}'!H$15)),"",'III_Plan comp 438.68 {Plan 5}'!H$15&amp;analysismethod6)</f>
        <v/>
      </c>
      <c r="BP69" s="251" t="str">
        <f>IF(ISNUMBER(FIND(analysismethod6,'III_Plan comp 438.68 {Plan 5}'!I$15)),"",'III_Plan comp 438.68 {Plan 5}'!I$15&amp;analysismethod6)</f>
        <v/>
      </c>
      <c r="BQ69" s="251" t="str">
        <f>IF(ISNUMBER(FIND(analysismethod6,'III_Plan comp 438.68 {Plan 5}'!J$15)),"",'III_Plan comp 438.68 {Plan 5}'!J$15&amp;analysismethod6)</f>
        <v/>
      </c>
      <c r="BR69" s="251" t="str">
        <f>IF(ISNUMBER(FIND(analysismethod6,'III_Plan comp 438.68 {Plan 5}'!K$15)),"",'III_Plan comp 438.68 {Plan 5}'!K$15&amp;analysismethod6)</f>
        <v/>
      </c>
      <c r="BS69" s="251" t="str">
        <f>IF(ISNUMBER(FIND(analysismethod6,'III_Plan comp 438.68 {Plan 5}'!L$15)),"",'III_Plan comp 438.68 {Plan 5}'!L$15&amp;analysismethod6)</f>
        <v/>
      </c>
      <c r="BT69" s="251" t="str">
        <f>IF(ISNUMBER(FIND(analysismethod6,'III_Plan comp 438.68 {Plan 5}'!M$15)),"",'III_Plan comp 438.68 {Plan 5}'!M$15&amp;analysismethod6)</f>
        <v/>
      </c>
      <c r="BU69" s="251" t="str">
        <f>IF(ISNUMBER(FIND(analysismethod6,'III_Plan comp 438.68 {Plan 5}'!N$15)),"",'III_Plan comp 438.68 {Plan 5}'!N$15&amp;analysismethod6)</f>
        <v/>
      </c>
      <c r="BV69" s="251" t="str">
        <f>IF(ISNUMBER(FIND(analysismethod6,'III_Plan comp 438.68 {Plan 5}'!O$15)),"",'III_Plan comp 438.68 {Plan 5}'!O$15&amp;analysismethod6)</f>
        <v/>
      </c>
      <c r="BW69" s="251" t="str">
        <f>IF(ISNUMBER(FIND(analysismethod6,'III_Plan comp 438.68 {Plan 5}'!P$15)),"",'III_Plan comp 438.68 {Plan 5}'!P$15&amp;analysismethod6)</f>
        <v/>
      </c>
      <c r="BX69" s="251" t="str">
        <f>IF(ISNUMBER(FIND(analysismethod6,'III_Plan comp 438.68 {Plan 5}'!Q$15)),"",'III_Plan comp 438.68 {Plan 5}'!Q$15&amp;analysismethod6)</f>
        <v/>
      </c>
      <c r="BY69" s="251" t="str">
        <f>IF(ISNUMBER(FIND(analysismethod6,'III_Plan comp 438.68 {Plan 5}'!R$15)),"",'III_Plan comp 438.68 {Plan 5}'!R$15&amp;analysismethod6)</f>
        <v/>
      </c>
      <c r="BZ69" s="251" t="str">
        <f>IF(ISNUMBER(FIND(analysismethod6,'III_Plan comp 438.68 {Plan 5}'!S$15)),"",'III_Plan comp 438.68 {Plan 5}'!S$15&amp;analysismethod6)</f>
        <v/>
      </c>
      <c r="CA69" s="251" t="str">
        <f>IF(ISNUMBER(FIND(analysismethod6,'III_Plan comp 438.68 {Plan 5}'!T$15)),"",'III_Plan comp 438.68 {Plan 5}'!T$15&amp;analysismethod6)</f>
        <v/>
      </c>
      <c r="CB69" s="251" t="str">
        <f>IF(ISNUMBER(FIND(analysismethod6,'III_Plan comp 438.68 {Plan 5}'!U$15)),"",'III_Plan comp 438.68 {Plan 5}'!U$15&amp;analysismethod6)</f>
        <v/>
      </c>
      <c r="CC69" s="251" t="str">
        <f>IF(ISNUMBER(FIND(analysismethod6,'III_Plan comp 438.68 {Plan 5}'!V$15)),"",'III_Plan comp 438.68 {Plan 5}'!V$15&amp;analysismethod6)</f>
        <v/>
      </c>
      <c r="CD69" s="251" t="str">
        <f>IF(ISNUMBER(FIND(analysismethod6,'III_Plan comp 438.68 {Plan 5}'!W$15)),"",'III_Plan comp 438.68 {Plan 5}'!W$15&amp;analysismethod6)</f>
        <v/>
      </c>
      <c r="CE69" s="251" t="str">
        <f>IF(ISNUMBER(FIND(analysismethod6,'III_Plan comp 438.68 {Plan 5}'!X$15)),"",'III_Plan comp 438.68 {Plan 5}'!X$15&amp;analysismethod6)</f>
        <v/>
      </c>
      <c r="CF69" s="251" t="str">
        <f>IF(ISNUMBER(FIND(analysismethod6,'III_Plan comp 438.68 {Plan 5}'!Y$15)),"",'III_Plan comp 438.68 {Plan 5}'!Y$15&amp;analysismethod6)</f>
        <v/>
      </c>
      <c r="CG69" s="251" t="str">
        <f>IF(ISNUMBER(FIND(analysismethod6,'III_Plan comp 438.68 {Plan 5}'!Z$15)),"",'III_Plan comp 438.68 {Plan 5}'!Z$15&amp;analysismethod6)</f>
        <v/>
      </c>
      <c r="CH69" s="251" t="str">
        <f>IF(ISNUMBER(FIND(analysismethod6,'III_Plan comp 438.68 {Plan 5}'!AA$15)),"",'III_Plan comp 438.68 {Plan 5}'!AA$15&amp;analysismethod6)</f>
        <v/>
      </c>
      <c r="CI69" s="251" t="str">
        <f>IF(ISNUMBER(FIND(analysismethod6,'III_Plan comp 438.68 {Plan 5}'!AB$15)),"",'III_Plan comp 438.68 {Plan 5}'!AB$15&amp;analysismethod6)</f>
        <v/>
      </c>
      <c r="CJ69" s="251" t="str">
        <f>IF(ISNUMBER(FIND(analysismethod6,'III_Plan comp 438.68 {Plan 5}'!AC$15)),"",'III_Plan comp 438.68 {Plan 5}'!AC$15&amp;analysismethod6)</f>
        <v/>
      </c>
      <c r="CK69" s="251" t="str">
        <f>IF(ISNUMBER(FIND(analysismethod6,'III_Plan comp 438.68 {Plan 5}'!AD$15)),"",'III_Plan comp 438.68 {Plan 5}'!AD$15&amp;analysismethod6)</f>
        <v/>
      </c>
      <c r="CL69" s="251" t="str">
        <f>IF(ISNUMBER(FIND(analysismethod6,'III_Plan comp 438.68 {Plan 5}'!AE$15)),"",'III_Plan comp 438.68 {Plan 5}'!AE$15&amp;analysismethod6)</f>
        <v/>
      </c>
      <c r="CM69" s="251" t="str">
        <f>IF(ISNUMBER(FIND(analysismethod6,'III_Plan comp 438.68 {Plan 5}'!AF$15)),"",'III_Plan comp 438.68 {Plan 5}'!AF$15&amp;analysismethod6)</f>
        <v/>
      </c>
      <c r="CN69" s="251" t="str">
        <f>IF(ISNUMBER(FIND(analysismethod6,'III_Plan comp 438.68 {Plan 5}'!AG$15)),"",'III_Plan comp 438.68 {Plan 5}'!AG$15&amp;analysismethod6)</f>
        <v/>
      </c>
      <c r="CO69" s="251" t="str">
        <f>IF(ISNUMBER(FIND(analysismethod6,'III_Plan comp 438.68 {Plan 5}'!AH$15)),"",'III_Plan comp 438.68 {Plan 5}'!AH$15&amp;analysismethod6)</f>
        <v/>
      </c>
      <c r="CP69" s="251" t="str">
        <f>IF(ISNUMBER(FIND(analysismethod6,'III_Plan comp 438.68 {Plan 5}'!AI$15)),"",'III_Plan comp 438.68 {Plan 5}'!AI$15&amp;analysismethod6)</f>
        <v/>
      </c>
      <c r="CQ69" s="251" t="str">
        <f>IF(ISNUMBER(FIND(analysismethod6,'III_Plan comp 438.68 {Plan 5}'!AJ$15)),"",'III_Plan comp 438.68 {Plan 5}'!AJ$15&amp;analysismethod6)</f>
        <v/>
      </c>
      <c r="CR69" s="251" t="str">
        <f>IF(ISNUMBER(FIND(analysismethod6,'III_Plan comp 438.68 {Plan 5}'!AK$15)),"",'III_Plan comp 438.68 {Plan 5}'!AK$15&amp;analysismethod6)</f>
        <v/>
      </c>
      <c r="CS69" s="251" t="str">
        <f>IF(ISNUMBER(FIND(analysismethod6,'III_Plan comp 438.68 {Plan 5}'!AL$15)),"",'III_Plan comp 438.68 {Plan 5}'!AL$15&amp;analysismethod6)</f>
        <v/>
      </c>
      <c r="CT69" s="251" t="str">
        <f>IF(ISNUMBER(FIND(analysismethod6,'III_Plan comp 438.68 {Plan 5}'!AM$15)),"",'III_Plan comp 438.68 {Plan 5}'!AM$15&amp;analysismethod6)</f>
        <v/>
      </c>
      <c r="CU69" s="251" t="str">
        <f>IF(ISNUMBER(FIND(analysismethod6,'III_Plan comp 438.68 {Plan 5}'!AN$15)),"",'III_Plan comp 438.68 {Plan 5}'!AN$15&amp;analysismethod6)</f>
        <v/>
      </c>
      <c r="CV69" s="251" t="str">
        <f>IF(ISNUMBER(FIND(analysismethod6,'III_Plan comp 438.68 {Plan 5}'!AO$15)),"",'III_Plan comp 438.68 {Plan 5}'!AO$15&amp;analysismethod6)</f>
        <v/>
      </c>
      <c r="CW69" s="251" t="str">
        <f>IF(ISNUMBER(FIND(analysismethod6,'III_Plan comp 438.68 {Plan 5}'!AP$15)),"",'III_Plan comp 438.68 {Plan 5}'!AP$15&amp;analysismethod6)</f>
        <v/>
      </c>
      <c r="CX69" s="251" t="str">
        <f>IF(ISNUMBER(FIND(analysismethod6,'III_Plan comp 438.68 {Plan 5}'!AQ$15)),"",'III_Plan comp 438.68 {Plan 5}'!AQ$15&amp;analysismethod6)</f>
        <v/>
      </c>
      <c r="CY69" s="251" t="str">
        <f>IF(ISNUMBER(FIND(analysismethod6,'III_Plan comp 438.68 {Plan 5}'!AR$15)),"",'III_Plan comp 438.68 {Plan 5}'!AR$15&amp;analysismethod6)</f>
        <v/>
      </c>
      <c r="CZ69" s="251" t="str">
        <f>IF(ISNUMBER(FIND(analysismethod6,'III_Plan comp 438.68 {Plan 5}'!AS$15)),"",'III_Plan comp 438.68 {Plan 5}'!AS$15&amp;analysismethod6)</f>
        <v/>
      </c>
      <c r="DA69" s="251" t="str">
        <f>IF(ISNUMBER(FIND(analysismethod6,'III_Plan comp 438.68 {Plan 5}'!AT$15)),"",'III_Plan comp 438.68 {Plan 5}'!AT$15&amp;analysismethod6)</f>
        <v/>
      </c>
      <c r="DB69" s="251" t="str">
        <f>IF(ISNUMBER(FIND(analysismethod6,'III_Plan comp 438.68 {Plan 5}'!AU$15)),"",'III_Plan comp 438.68 {Plan 5}'!AU$15&amp;analysismethod6)</f>
        <v/>
      </c>
      <c r="DC69" s="251" t="str">
        <f>IF(ISNUMBER(FIND(analysismethod6,'III_Plan comp 438.68 {Plan 5}'!AV$15)),"",'III_Plan comp 438.68 {Plan 5}'!AV$15&amp;analysismethod6)</f>
        <v/>
      </c>
      <c r="DD69" s="251" t="str">
        <f>IF(ISNUMBER(FIND(analysismethod6,'III_Plan comp 438.68 {Plan 5}'!AW$15)),"",'III_Plan comp 438.68 {Plan 5}'!AW$15&amp;analysismethod6)</f>
        <v/>
      </c>
      <c r="DE69" s="251" t="str">
        <f>IF(ISNUMBER(FIND(analysismethod6,'III_Plan comp 438.68 {Plan 5}'!AX$15)),"",'III_Plan comp 438.68 {Plan 5}'!AX$15&amp;analysismethod6)</f>
        <v/>
      </c>
      <c r="DF69" s="251" t="str">
        <f>IF(ISNUMBER(FIND(analysismethod6,'III_Plan comp 438.68 {Plan 5}'!AY$15)),"",'III_Plan comp 438.68 {Plan 5}'!AY$15&amp;analysismethod6)</f>
        <v/>
      </c>
      <c r="DG69" s="251" t="str">
        <f>IF(ISNUMBER(FIND(analysismethod6,'III_Plan comp 438.68 {Plan 5}'!AZ$15)),"",'III_Plan comp 438.68 {Plan 5}'!AZ$15&amp;analysismethod6)</f>
        <v/>
      </c>
      <c r="DH69" s="251" t="str">
        <f>IF(ISNUMBER(FIND(analysismethod6,'III_Plan comp 438.68 {Plan 5}'!BA$15)),"",'III_Plan comp 438.68 {Plan 5}'!BA$15&amp;analysismethod6)</f>
        <v/>
      </c>
      <c r="DI69" s="251" t="str">
        <f>IF(ISNUMBER(FIND(analysismethod6,'III_Plan comp 438.68 {Plan 5}'!BB$15)),"",'III_Plan comp 438.68 {Plan 5}'!BB$15&amp;analysismethod6)</f>
        <v/>
      </c>
      <c r="DJ69" s="251" t="str">
        <f>IF(ISNUMBER(FIND(analysismethod6,'III_Plan comp 438.68 {Plan 5}'!BC$15)),"",'III_Plan comp 438.68 {Plan 5}'!BC$15&amp;analysismethod6)</f>
        <v/>
      </c>
      <c r="DK69" s="251" t="str">
        <f>IF(ISNUMBER(FIND(analysismethod6,'III_Plan comp 438.68 {Plan 5}'!BD$15)),"",'III_Plan comp 438.68 {Plan 5}'!BD$15&amp;analysismethod6)</f>
        <v/>
      </c>
      <c r="DL69" s="251" t="str">
        <f>IF(ISNUMBER(FIND(analysismethod6,'III_Plan comp 438.68 {Plan 5}'!BE$15)),"",'III_Plan comp 438.68 {Plan 5}'!BE$15&amp;analysismethod6)</f>
        <v/>
      </c>
      <c r="DM69" s="251" t="str">
        <f>IF(ISNUMBER(FIND(analysismethod6,'III_Plan comp 438.68 {Plan 5}'!BF$15)),"",'III_Plan comp 438.68 {Plan 5}'!BF$15&amp;analysismethod6)</f>
        <v/>
      </c>
      <c r="DN69" s="251" t="str">
        <f>IF(ISNUMBER(FIND(analysismethod6,'III_Plan comp 438.68 {Plan 5}'!BG$15)),"",'III_Plan comp 438.68 {Plan 5}'!BG$15&amp;analysismethod6)</f>
        <v/>
      </c>
      <c r="DO69" s="251" t="str">
        <f>IF(ISNUMBER(FIND(analysismethod6,'III_Plan comp 438.68 {Plan 5}'!BH$15)),"",'III_Plan comp 438.68 {Plan 5}'!BH$15&amp;analysismethod6)</f>
        <v/>
      </c>
      <c r="DP69" s="251" t="str">
        <f>IF(ISNUMBER(FIND(analysismethod6,'III_Plan comp 438.68 {Plan 5}'!BI$15)),"",'III_Plan comp 438.68 {Plan 5}'!BI$15&amp;analysismethod6)</f>
        <v/>
      </c>
      <c r="DQ69" s="251" t="str">
        <f>IF(ISNUMBER(FIND(analysismethod6,'III_Plan comp 438.68 {Plan 5}'!BJ$15)),"",'III_Plan comp 438.68 {Plan 5}'!BJ$15&amp;analysismethod6)</f>
        <v/>
      </c>
      <c r="DR69" s="251" t="str">
        <f>IF(ISNUMBER(FIND(analysismethod6,'III_Plan comp 438.68 {Plan 5}'!BK$15)),"",'III_Plan comp 438.68 {Plan 5}'!BK$15&amp;analysismethod6)</f>
        <v/>
      </c>
      <c r="DS69" s="251" t="str">
        <f>IF(ISNUMBER(FIND(analysismethod6,'III_Plan comp 438.68 {Plan 5}'!BL$15)),"",'III_Plan comp 438.68 {Plan 5}'!BL$15&amp;analysismethod6)</f>
        <v/>
      </c>
      <c r="DT69" s="251" t="str">
        <f>IF(ISNUMBER(FIND(analysismethod6,'III_Plan comp 438.68 {Plan 5}'!BM$15)),"",'III_Plan comp 438.68 {Plan 5}'!BM$15&amp;analysismethod6)</f>
        <v/>
      </c>
      <c r="DU69" s="251" t="str">
        <f>IF(ISNUMBER(FIND(analysismethod6,'III_Plan comp 438.68 {Plan 5}'!BN$15)),"",'III_Plan comp 438.68 {Plan 5}'!BN$15&amp;analysismethod6)</f>
        <v/>
      </c>
      <c r="DV69" s="251" t="str">
        <f>IF(ISNUMBER(FIND(analysismethod6,'III_Plan comp 438.68 {Plan 5}'!BO$15)),"",'III_Plan comp 438.68 {Plan 5}'!BO$15&amp;analysismethod6)</f>
        <v/>
      </c>
      <c r="DW69" s="251" t="str">
        <f>IF(ISNUMBER(FIND(analysismethod6,'III_Plan comp 438.68 {Plan 5}'!BP$15)),"",'III_Plan comp 438.68 {Plan 5}'!BP$15&amp;analysismethod6)</f>
        <v/>
      </c>
      <c r="DX69" s="251" t="str">
        <f>IF(ISNUMBER(FIND(analysismethod6,'III_Plan comp 438.68 {Plan 5}'!BQ$15)),"",'III_Plan comp 438.68 {Plan 5}'!BQ$15&amp;analysismethod6)</f>
        <v/>
      </c>
      <c r="DY69" s="251" t="str">
        <f>IF(ISNUMBER(FIND(analysismethod6,'III_Plan comp 438.68 {Plan 5}'!BR$15)),"",'III_Plan comp 438.68 {Plan 5}'!BR$15&amp;analysismethod6)</f>
        <v/>
      </c>
      <c r="DZ69" s="251" t="str">
        <f>IF(ISNUMBER(FIND(analysismethod6,'III_Plan comp 438.68 {Plan 5}'!BS$15)),"",'III_Plan comp 438.68 {Plan 5}'!BS$15&amp;analysismethod6)</f>
        <v/>
      </c>
      <c r="EA69" s="251" t="str">
        <f>IF(ISNUMBER(FIND(analysismethod6,'III_Plan comp 438.68 {Plan 5}'!BT$15)),"",'III_Plan comp 438.68 {Plan 5}'!BT$15&amp;analysismethod6)</f>
        <v/>
      </c>
      <c r="EB69" s="251" t="str">
        <f>IF(ISNUMBER(FIND(analysismethod6,'III_Plan comp 438.68 {Plan 5}'!BU$15)),"",'III_Plan comp 438.68 {Plan 5}'!BU$15&amp;analysismethod6)</f>
        <v/>
      </c>
      <c r="EC69" s="251" t="str">
        <f>IF(ISNUMBER(FIND(analysismethod6,'III_Plan comp 438.68 {Plan 5}'!BV$15)),"",'III_Plan comp 438.68 {Plan 5}'!BV$15&amp;analysismethod6)</f>
        <v/>
      </c>
      <c r="ED69" s="251" t="str">
        <f>IF(ISNUMBER(FIND(analysismethod6,'III_Plan comp 438.68 {Plan 5}'!BW$15)),"",'III_Plan comp 438.68 {Plan 5}'!BW$15&amp;analysismethod6)</f>
        <v/>
      </c>
      <c r="EE69" s="251" t="str">
        <f>IF(ISNUMBER(FIND(analysismethod6,'III_Plan comp 438.68 {Plan 5}'!BX$15)),"",'III_Plan comp 438.68 {Plan 5}'!BX$15&amp;analysismethod6)</f>
        <v/>
      </c>
      <c r="EF69" s="251" t="str">
        <f>IF(ISNUMBER(FIND(analysismethod6,'III_Plan comp 438.68 {Plan 5}'!BY$15)),"",'III_Plan comp 438.68 {Plan 5}'!BY$15&amp;analysismethod6)</f>
        <v/>
      </c>
      <c r="EG69" s="251" t="str">
        <f>IF(ISNUMBER(FIND(analysismethod6,'III_Plan comp 438.68 {Plan 5}'!BZ$15)),"",'III_Plan comp 438.68 {Plan 5}'!BZ$15&amp;analysismethod6)</f>
        <v/>
      </c>
      <c r="EH69" s="251" t="str">
        <f>IF(ISNUMBER(FIND(analysismethod6,'III_Plan comp 438.68 {Plan 5}'!CA$15)),"",'III_Plan comp 438.68 {Plan 5}'!CA$15&amp;analysismethod6)</f>
        <v/>
      </c>
      <c r="EI69" s="251" t="str">
        <f>IF(ISNUMBER(FIND(analysismethod6,'III_Plan comp 438.68 {Plan 5}'!CB$15)),"",'III_Plan comp 438.68 {Plan 5}'!CB$15&amp;analysismethod6)</f>
        <v/>
      </c>
      <c r="EJ69" s="251" t="str">
        <f>IF(ISNUMBER(FIND(analysismethod6,'III_Plan comp 438.68 {Plan 5}'!CC$15)),"",'III_Plan comp 438.68 {Plan 5}'!CC$15&amp;analysismethod6)</f>
        <v/>
      </c>
      <c r="EK69" s="251" t="str">
        <f>IF(ISNUMBER(FIND(analysismethod6,'III_Plan comp 438.68 {Plan 5}'!CD$15)),"",'III_Plan comp 438.68 {Plan 5}'!CD$15&amp;analysismethod6)</f>
        <v/>
      </c>
      <c r="EL69" s="251" t="str">
        <f>IF(ISNUMBER(FIND(analysismethod6,'III_Plan comp 438.68 {Plan 5}'!CE$15)),"",'III_Plan comp 438.68 {Plan 5}'!CE$15&amp;analysismethod6)</f>
        <v/>
      </c>
      <c r="EM69" s="251" t="str">
        <f>IF(ISNUMBER(FIND(analysismethod6,'III_Plan comp 438.68 {Plan 5}'!CF$15)),"",'III_Plan comp 438.68 {Plan 5}'!CF$15&amp;analysismethod6)</f>
        <v/>
      </c>
      <c r="EN69" s="251" t="str">
        <f>IF(ISNUMBER(FIND(analysismethod6,'III_Plan comp 438.68 {Plan 5}'!CG$15)),"",'III_Plan comp 438.68 {Plan 5}'!CG$15&amp;analysismethod6)</f>
        <v/>
      </c>
      <c r="EO69" s="251" t="str">
        <f>IF(ISNUMBER(FIND(analysismethod6,'III_Plan comp 438.68 {Plan 5}'!CH$15)),"",'III_Plan comp 438.68 {Plan 5}'!CH$15&amp;analysismethod6)</f>
        <v/>
      </c>
      <c r="EP69" s="251" t="str">
        <f>IF(ISNUMBER(FIND(analysismethod6,'III_Plan comp 438.68 {Plan 5}'!CI$15)),"",'III_Plan comp 438.68 {Plan 5}'!CI$15&amp;analysismethod6)</f>
        <v/>
      </c>
      <c r="EQ69" s="251" t="str">
        <f>IF(ISNUMBER(FIND(analysismethod6,'III_Plan comp 438.68 {Plan 5}'!CJ$15)),"",'III_Plan comp 438.68 {Plan 5}'!CJ$15&amp;analysismethod6)</f>
        <v/>
      </c>
      <c r="ER69" s="251" t="str">
        <f>IF(ISNUMBER(FIND(analysismethod6,'III_Plan comp 438.68 {Plan 5}'!CK$15)),"",'III_Plan comp 438.68 {Plan 5}'!CK$15&amp;analysismethod6)</f>
        <v/>
      </c>
      <c r="ES69" s="251" t="str">
        <f>IF(ISNUMBER(FIND(analysismethod6,'III_Plan comp 438.68 {Plan 5}'!CL$15)),"",'III_Plan comp 438.68 {Plan 5}'!CL$15&amp;analysismethod6)</f>
        <v/>
      </c>
      <c r="ET69" s="251" t="str">
        <f>IF(ISNUMBER(FIND(analysismethod6,'III_Plan comp 438.68 {Plan 5}'!CM$15)),"",'III_Plan comp 438.68 {Plan 5}'!CM$15&amp;analysismethod6)</f>
        <v/>
      </c>
      <c r="EU69" s="251" t="str">
        <f>IF(ISNUMBER(FIND(analysismethod6,'III_Plan comp 438.68 {Plan 5}'!CN$15)),"",'III_Plan comp 438.68 {Plan 5}'!CN$15&amp;analysismethod6)</f>
        <v/>
      </c>
      <c r="EV69" s="251" t="str">
        <f>IF(ISNUMBER(FIND(analysismethod6,'III_Plan comp 438.68 {Plan 5}'!CO$15)),"",'III_Plan comp 438.68 {Plan 5}'!CO$15&amp;analysismethod6)</f>
        <v/>
      </c>
      <c r="EW69" s="251" t="str">
        <f>IF(ISNUMBER(FIND(analysismethod6,'III_Plan comp 438.68 {Plan 5}'!CP$15)),"",'III_Plan comp 438.68 {Plan 5}'!CP$15&amp;analysismethod6)</f>
        <v/>
      </c>
      <c r="EX69" s="251" t="str">
        <f>IF(ISNUMBER(FIND(analysismethod6,'III_Plan comp 438.68 {Plan 5}'!CQ$15)),"",'III_Plan comp 438.68 {Plan 5}'!CQ$15&amp;analysismethod6)</f>
        <v/>
      </c>
      <c r="EY69" s="251" t="str">
        <f>IF(ISNUMBER(FIND(analysismethod6,'III_Plan comp 438.68 {Plan 5}'!CR$15)),"",'III_Plan comp 438.68 {Plan 5}'!CR$15&amp;analysismethod6)</f>
        <v/>
      </c>
      <c r="EZ69" s="251" t="str">
        <f>IF(ISNUMBER(FIND(analysismethod6,'III_Plan comp 438.68 {Plan 5}'!CS$15)),"",'III_Plan comp 438.68 {Plan 5}'!CS$15&amp;analysismethod6)</f>
        <v/>
      </c>
      <c r="FA69" s="251" t="str">
        <f>IF(ISNUMBER(FIND(analysismethod6,'III_Plan comp 438.68 {Plan 5}'!CT$15)),"",'III_Plan comp 438.68 {Plan 5}'!CT$15&amp;analysismethod6)</f>
        <v/>
      </c>
      <c r="FB69" s="251" t="str">
        <f>IF(ISNUMBER(FIND(analysismethod6,'III_Plan comp 438.68 {Plan 5}'!CU$15)),"",'III_Plan comp 438.68 {Plan 5}'!CU$15&amp;analysismethod6)</f>
        <v/>
      </c>
      <c r="FC69" s="251" t="str">
        <f>IF(ISNUMBER(FIND(analysismethod6,'III_Plan comp 438.68 {Plan 5}'!CV$15)),"",'III_Plan comp 438.68 {Plan 5}'!CV$15&amp;analysismethod6)</f>
        <v/>
      </c>
      <c r="FD69" s="251" t="str">
        <f>IF(ISNUMBER(FIND(analysismethod6,'III_Plan comp 438.68 {Plan 5}'!CW$15)),"",'III_Plan comp 438.68 {Plan 5}'!CW$15&amp;analysismethod6)</f>
        <v/>
      </c>
      <c r="FE69" s="251" t="str">
        <f>IF(ISNUMBER(FIND(analysismethod6,'III_Plan comp 438.68 {Plan 5}'!CX$15)),"",'III_Plan comp 438.68 {Plan 5}'!CX$15&amp;analysismethod6)</f>
        <v/>
      </c>
      <c r="FF69" s="251" t="str">
        <f>IF(ISNUMBER(FIND(analysismethod6,'III_Plan comp 438.68 {Plan 5}'!CY$15)),"",'III_Plan comp 438.68 {Plan 5}'!CY$15&amp;analysismethod6)</f>
        <v/>
      </c>
      <c r="FG69" s="251" t="str">
        <f>IF(ISNUMBER(FIND(analysismethod6,'III_Plan comp 438.68 {Plan 5}'!CZ$15)),"",'III_Plan comp 438.68 {Plan 5}'!CZ$15&amp;analysismethod6)</f>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Timely Access Data Tool (TADT); 
</v>
      </c>
      <c r="BM71" s="251" t="str">
        <f>IF(ISNUMBER(FIND(analysismethod8,'III_Plan comp 438.68 {Plan 5}'!F$15)),"",'III_Plan comp 438.68 {Plan 5}'!F$15&amp;analysismethod8)</f>
        <v xml:space="preserve">Timely Access Data Tool (TADT); 
</v>
      </c>
      <c r="BN71" s="251" t="str">
        <f>IF(ISNUMBER(FIND(analysismethod8,'III_Plan comp 438.68 {Plan 5}'!G$15)),"",'III_Plan comp 438.68 {Plan 5}'!G$15&amp;analysismethod8)</f>
        <v xml:space="preserve">Timely Access Data Tool (TADT); 
</v>
      </c>
      <c r="BO71" s="251" t="str">
        <f>IF(ISNUMBER(FIND(analysismethod8,'III_Plan comp 438.68 {Plan 5}'!H$15)),"",'III_Plan comp 438.68 {Plan 5}'!H$15&amp;analysismethod8)</f>
        <v xml:space="preserve">Timely Access Data Tool (TADT); 
</v>
      </c>
      <c r="BP71" s="251" t="str">
        <f>IF(ISNUMBER(FIND(analysismethod8,'III_Plan comp 438.68 {Plan 5}'!I$15)),"",'III_Plan comp 438.68 {Plan 5}'!I$15&amp;analysismethod8)</f>
        <v xml:space="preserve">Timely Access Data Tool (TADT); 
</v>
      </c>
      <c r="BQ71" s="251" t="str">
        <f>IF(ISNUMBER(FIND(analysismethod8,'III_Plan comp 438.68 {Plan 5}'!J$15)),"",'III_Plan comp 438.68 {Plan 5}'!J$15&amp;analysismethod8)</f>
        <v xml:space="preserve">Timely Access Data Tool (TADT); 
</v>
      </c>
      <c r="BR71" s="251" t="str">
        <f>IF(ISNUMBER(FIND(analysismethod8,'III_Plan comp 438.68 {Plan 5}'!K$15)),"",'III_Plan comp 438.68 {Plan 5}'!K$15&amp;analysismethod8)</f>
        <v xml:space="preserve">Timely Access Data Tool (TADT); 
</v>
      </c>
      <c r="BS71" s="251" t="str">
        <f>IF(ISNUMBER(FIND(analysismethod8,'III_Plan comp 438.68 {Plan 5}'!L$15)),"",'III_Plan comp 438.68 {Plan 5}'!L$15&amp;analysismethod8)</f>
        <v xml:space="preserve">Timely Access Data Tool (TADT); 
</v>
      </c>
      <c r="BT71" s="251" t="str">
        <f>IF(ISNUMBER(FIND(analysismethod8,'III_Plan comp 438.68 {Plan 5}'!M$15)),"",'III_Plan comp 438.68 {Plan 5}'!M$15&amp;analysismethod8)</f>
        <v xml:space="preserve">Timely Access Data Tool (TADT); 
</v>
      </c>
      <c r="BU71" s="251" t="str">
        <f>IF(ISNUMBER(FIND(analysismethod8,'III_Plan comp 438.68 {Plan 5}'!N$15)),"",'III_Plan comp 438.68 {Plan 5}'!N$15&amp;analysismethod8)</f>
        <v xml:space="preserve">Timely Access Data Tool (TADT); 
</v>
      </c>
      <c r="BV71" s="251" t="str">
        <f>IF(ISNUMBER(FIND(analysismethod8,'III_Plan comp 438.68 {Plan 5}'!O$15)),"",'III_Plan comp 438.68 {Plan 5}'!O$15&amp;analysismethod8)</f>
        <v xml:space="preserve">Timely Access Data Tool (TADT); 
</v>
      </c>
      <c r="BW71" s="251" t="str">
        <f>IF(ISNUMBER(FIND(analysismethod8,'III_Plan comp 438.68 {Plan 5}'!P$15)),"",'III_Plan comp 438.68 {Plan 5}'!P$15&amp;analysismethod8)</f>
        <v xml:space="preserve">Timely Access Data Tool (TADT); 
</v>
      </c>
      <c r="BX71" s="251" t="str">
        <f>IF(ISNUMBER(FIND(analysismethod8,'III_Plan comp 438.68 {Plan 5}'!Q$15)),"",'III_Plan comp 438.68 {Plan 5}'!Q$15&amp;analysismethod8)</f>
        <v xml:space="preserve">Timely Access Data Tool (TADT); 
</v>
      </c>
      <c r="BY71" s="251" t="str">
        <f>IF(ISNUMBER(FIND(analysismethod8,'III_Plan comp 438.68 {Plan 5}'!R$15)),"",'III_Plan comp 438.68 {Plan 5}'!R$15&amp;analysismethod8)</f>
        <v xml:space="preserve">Timely Access Data Tool (TADT); 
</v>
      </c>
      <c r="BZ71" s="251" t="str">
        <f>IF(ISNUMBER(FIND(analysismethod8,'III_Plan comp 438.68 {Plan 5}'!S$15)),"",'III_Plan comp 438.68 {Plan 5}'!S$15&amp;analysismethod8)</f>
        <v xml:space="preserve">Timely Access Data Tool (TADT); 
</v>
      </c>
      <c r="CA71" s="251" t="str">
        <f>IF(ISNUMBER(FIND(analysismethod8,'III_Plan comp 438.68 {Plan 5}'!T$15)),"",'III_Plan comp 438.68 {Plan 5}'!T$15&amp;analysismethod8)</f>
        <v xml:space="preserve">Timely Access Data Tool (TADT); 
</v>
      </c>
      <c r="CB71" s="251" t="str">
        <f>IF(ISNUMBER(FIND(analysismethod8,'III_Plan comp 438.68 {Plan 5}'!U$15)),"",'III_Plan comp 438.68 {Plan 5}'!U$15&amp;analysismethod8)</f>
        <v xml:space="preserve">Timely Access Data Tool (TADT); 
</v>
      </c>
      <c r="CC71" s="251" t="str">
        <f>IF(ISNUMBER(FIND(analysismethod8,'III_Plan comp 438.68 {Plan 5}'!V$15)),"",'III_Plan comp 438.68 {Plan 5}'!V$15&amp;analysismethod8)</f>
        <v xml:space="preserve">Timely Access Data Tool (TADT); 
</v>
      </c>
      <c r="CD71" s="251" t="str">
        <f>IF(ISNUMBER(FIND(analysismethod8,'III_Plan comp 438.68 {Plan 5}'!W$15)),"",'III_Plan comp 438.68 {Plan 5}'!W$15&amp;analysismethod8)</f>
        <v xml:space="preserve">Timely Access Data Tool (TADT); 
</v>
      </c>
      <c r="CE71" s="251" t="str">
        <f>IF(ISNUMBER(FIND(analysismethod8,'III_Plan comp 438.68 {Plan 5}'!X$15)),"",'III_Plan comp 438.68 {Plan 5}'!X$15&amp;analysismethod8)</f>
        <v xml:space="preserve">Timely Access Data Tool (TADT); 
</v>
      </c>
      <c r="CF71" s="251" t="str">
        <f>IF(ISNUMBER(FIND(analysismethod8,'III_Plan comp 438.68 {Plan 5}'!Y$15)),"",'III_Plan comp 438.68 {Plan 5}'!Y$15&amp;analysismethod8)</f>
        <v xml:space="preserve">Timely Access Data Tool (TADT); 
</v>
      </c>
      <c r="CG71" s="251" t="str">
        <f>IF(ISNUMBER(FIND(analysismethod8,'III_Plan comp 438.68 {Plan 5}'!Z$15)),"",'III_Plan comp 438.68 {Plan 5}'!Z$15&amp;analysismethod8)</f>
        <v xml:space="preserve">Timely Access Data Tool (TADT); 
</v>
      </c>
      <c r="CH71" s="251" t="str">
        <f>IF(ISNUMBER(FIND(analysismethod8,'III_Plan comp 438.68 {Plan 5}'!AA$15)),"",'III_Plan comp 438.68 {Plan 5}'!AA$15&amp;analysismethod8)</f>
        <v xml:space="preserve">Timely Access Data Tool (TADT); 
</v>
      </c>
      <c r="CI71" s="251" t="str">
        <f>IF(ISNUMBER(FIND(analysismethod8,'III_Plan comp 438.68 {Plan 5}'!AB$15)),"",'III_Plan comp 438.68 {Plan 5}'!AB$15&amp;analysismethod8)</f>
        <v xml:space="preserve">Timely Access Data Tool (TADT); 
</v>
      </c>
      <c r="CJ71" s="251" t="str">
        <f>IF(ISNUMBER(FIND(analysismethod8,'III_Plan comp 438.68 {Plan 5}'!AC$15)),"",'III_Plan comp 438.68 {Plan 5}'!AC$15&amp;analysismethod8)</f>
        <v xml:space="preserve">Timely Access Data Tool (TADT); 
</v>
      </c>
      <c r="CK71" s="251" t="str">
        <f>IF(ISNUMBER(FIND(analysismethod8,'III_Plan comp 438.68 {Plan 5}'!AD$15)),"",'III_Plan comp 438.68 {Plan 5}'!AD$15&amp;analysismethod8)</f>
        <v xml:space="preserve">Timely Access Data Tool (TADT); 
</v>
      </c>
      <c r="CL71" s="251" t="str">
        <f>IF(ISNUMBER(FIND(analysismethod8,'III_Plan comp 438.68 {Plan 5}'!AE$15)),"",'III_Plan comp 438.68 {Plan 5}'!AE$15&amp;analysismethod8)</f>
        <v xml:space="preserve">Timely Access Data Tool (TADT); 
</v>
      </c>
      <c r="CM71" s="251" t="str">
        <f>IF(ISNUMBER(FIND(analysismethod8,'III_Plan comp 438.68 {Plan 5}'!AF$15)),"",'III_Plan comp 438.68 {Plan 5}'!AF$15&amp;analysismethod8)</f>
        <v xml:space="preserve">Timely Access Data Tool (TADT); 
</v>
      </c>
      <c r="CN71" s="251" t="str">
        <f>IF(ISNUMBER(FIND(analysismethod8,'III_Plan comp 438.68 {Plan 5}'!AG$15)),"",'III_Plan comp 438.68 {Plan 5}'!AG$15&amp;analysismethod8)</f>
        <v xml:space="preserve">Timely Access Data Tool (TADT); 
</v>
      </c>
      <c r="CO71" s="251" t="str">
        <f>IF(ISNUMBER(FIND(analysismethod8,'III_Plan comp 438.68 {Plan 5}'!AH$15)),"",'III_Plan comp 438.68 {Plan 5}'!AH$15&amp;analysismethod8)</f>
        <v xml:space="preserve">Timely Access Data Tool (TADT); 
</v>
      </c>
      <c r="CP71" s="251" t="str">
        <f>IF(ISNUMBER(FIND(analysismethod8,'III_Plan comp 438.68 {Plan 5}'!AI$15)),"",'III_Plan comp 438.68 {Plan 5}'!AI$15&amp;analysismethod8)</f>
        <v xml:space="preserve">Timely Access Data Tool (TADT); 
</v>
      </c>
      <c r="CQ71" s="251" t="str">
        <f>IF(ISNUMBER(FIND(analysismethod8,'III_Plan comp 438.68 {Plan 5}'!AJ$15)),"",'III_Plan comp 438.68 {Plan 5}'!AJ$15&amp;analysismethod8)</f>
        <v xml:space="preserve">Timely Access Data Tool (TADT); 
</v>
      </c>
      <c r="CR71" s="251" t="str">
        <f>IF(ISNUMBER(FIND(analysismethod8,'III_Plan comp 438.68 {Plan 5}'!AK$15)),"",'III_Plan comp 438.68 {Plan 5}'!AK$15&amp;analysismethod8)</f>
        <v xml:space="preserve">Timely Access Data Tool (TADT); 
</v>
      </c>
      <c r="CS71" s="251" t="str">
        <f>IF(ISNUMBER(FIND(analysismethod8,'III_Plan comp 438.68 {Plan 5}'!AL$15)),"",'III_Plan comp 438.68 {Plan 5}'!AL$15&amp;analysismethod8)</f>
        <v xml:space="preserve">Timely Access Data Tool (TADT); 
</v>
      </c>
      <c r="CT71" s="251" t="str">
        <f>IF(ISNUMBER(FIND(analysismethod8,'III_Plan comp 438.68 {Plan 5}'!AM$15)),"",'III_Plan comp 438.68 {Plan 5}'!AM$15&amp;analysismethod8)</f>
        <v xml:space="preserve">Timely Access Data Tool (TADT); 
</v>
      </c>
      <c r="CU71" s="251" t="str">
        <f>IF(ISNUMBER(FIND(analysismethod8,'III_Plan comp 438.68 {Plan 5}'!AN$15)),"",'III_Plan comp 438.68 {Plan 5}'!AN$15&amp;analysismethod8)</f>
        <v xml:space="preserve">Timely Access Data Tool (TADT); 
</v>
      </c>
      <c r="CV71" s="251" t="str">
        <f>IF(ISNUMBER(FIND(analysismethod8,'III_Plan comp 438.68 {Plan 5}'!AO$15)),"",'III_Plan comp 438.68 {Plan 5}'!AO$15&amp;analysismethod8)</f>
        <v xml:space="preserve">Timely Access Data Tool (TADT); 
</v>
      </c>
      <c r="CW71" s="251" t="str">
        <f>IF(ISNUMBER(FIND(analysismethod8,'III_Plan comp 438.68 {Plan 5}'!AP$15)),"",'III_Plan comp 438.68 {Plan 5}'!AP$15&amp;analysismethod8)</f>
        <v xml:space="preserve">Timely Access Data Tool (TADT); 
</v>
      </c>
      <c r="CX71" s="251" t="str">
        <f>IF(ISNUMBER(FIND(analysismethod8,'III_Plan comp 438.68 {Plan 5}'!AQ$15)),"",'III_Plan comp 438.68 {Plan 5}'!AQ$15&amp;analysismethod8)</f>
        <v xml:space="preserve">Timely Access Data Tool (TADT); 
</v>
      </c>
      <c r="CY71" s="251" t="str">
        <f>IF(ISNUMBER(FIND(analysismethod8,'III_Plan comp 438.68 {Plan 5}'!AR$15)),"",'III_Plan comp 438.68 {Plan 5}'!AR$15&amp;analysismethod8)</f>
        <v xml:space="preserve">Timely Access Data Tool (TADT); 
</v>
      </c>
      <c r="CZ71" s="251" t="str">
        <f>IF(ISNUMBER(FIND(analysismethod8,'III_Plan comp 438.68 {Plan 5}'!AS$15)),"",'III_Plan comp 438.68 {Plan 5}'!AS$15&amp;analysismethod8)</f>
        <v xml:space="preserve">Timely Access Data Tool (TADT); 
</v>
      </c>
      <c r="DA71" s="251" t="str">
        <f>IF(ISNUMBER(FIND(analysismethod8,'III_Plan comp 438.68 {Plan 5}'!AT$15)),"",'III_Plan comp 438.68 {Plan 5}'!AT$15&amp;analysismethod8)</f>
        <v xml:space="preserve">Timely Access Data Tool (TADT); 
</v>
      </c>
      <c r="DB71" s="251" t="str">
        <f>IF(ISNUMBER(FIND(analysismethod8,'III_Plan comp 438.68 {Plan 5}'!AU$15)),"",'III_Plan comp 438.68 {Plan 5}'!AU$15&amp;analysismethod8)</f>
        <v xml:space="preserve">Timely Access Data Tool (TADT); 
</v>
      </c>
      <c r="DC71" s="251" t="str">
        <f>IF(ISNUMBER(FIND(analysismethod8,'III_Plan comp 438.68 {Plan 5}'!AV$15)),"",'III_Plan comp 438.68 {Plan 5}'!AV$15&amp;analysismethod8)</f>
        <v xml:space="preserve">Timely Access Data Tool (TADT); 
</v>
      </c>
      <c r="DD71" s="251" t="str">
        <f>IF(ISNUMBER(FIND(analysismethod8,'III_Plan comp 438.68 {Plan 5}'!AW$15)),"",'III_Plan comp 438.68 {Plan 5}'!AW$15&amp;analysismethod8)</f>
        <v xml:space="preserve">Timely Access Data Tool (TADT); 
</v>
      </c>
      <c r="DE71" s="251" t="str">
        <f>IF(ISNUMBER(FIND(analysismethod8,'III_Plan comp 438.68 {Plan 5}'!AX$15)),"",'III_Plan comp 438.68 {Plan 5}'!AX$15&amp;analysismethod8)</f>
        <v xml:space="preserve">Timely Access Data Tool (TADT); 
</v>
      </c>
      <c r="DF71" s="251" t="str">
        <f>IF(ISNUMBER(FIND(analysismethod8,'III_Plan comp 438.68 {Plan 5}'!AY$15)),"",'III_Plan comp 438.68 {Plan 5}'!AY$15&amp;analysismethod8)</f>
        <v xml:space="preserve">Timely Access Data Tool (TADT); 
</v>
      </c>
      <c r="DG71" s="251" t="str">
        <f>IF(ISNUMBER(FIND(analysismethod8,'III_Plan comp 438.68 {Plan 5}'!AZ$15)),"",'III_Plan comp 438.68 {Plan 5}'!AZ$15&amp;analysismethod8)</f>
        <v xml:space="preserve">Timely Access Data Tool (TADT); 
</v>
      </c>
      <c r="DH71" s="251" t="str">
        <f>IF(ISNUMBER(FIND(analysismethod8,'III_Plan comp 438.68 {Plan 5}'!BA$15)),"",'III_Plan comp 438.68 {Plan 5}'!BA$15&amp;analysismethod8)</f>
        <v xml:space="preserve">Timely Access Data Tool (TADT); 
</v>
      </c>
      <c r="DI71" s="251" t="str">
        <f>IF(ISNUMBER(FIND(analysismethod8,'III_Plan comp 438.68 {Plan 5}'!BB$15)),"",'III_Plan comp 438.68 {Plan 5}'!BB$15&amp;analysismethod8)</f>
        <v xml:space="preserve">Timely Access Data Tool (TADT); 
</v>
      </c>
      <c r="DJ71" s="251" t="str">
        <f>IF(ISNUMBER(FIND(analysismethod8,'III_Plan comp 438.68 {Plan 5}'!BC$15)),"",'III_Plan comp 438.68 {Plan 5}'!BC$15&amp;analysismethod8)</f>
        <v xml:space="preserve">Timely Access Data Tool (TADT); 
</v>
      </c>
      <c r="DK71" s="251" t="str">
        <f>IF(ISNUMBER(FIND(analysismethod8,'III_Plan comp 438.68 {Plan 5}'!BD$15)),"",'III_Plan comp 438.68 {Plan 5}'!BD$15&amp;analysismethod8)</f>
        <v xml:space="preserve">Timely Access Data Tool (TADT); 
</v>
      </c>
      <c r="DL71" s="251" t="str">
        <f>IF(ISNUMBER(FIND(analysismethod8,'III_Plan comp 438.68 {Plan 5}'!BE$15)),"",'III_Plan comp 438.68 {Plan 5}'!BE$15&amp;analysismethod8)</f>
        <v xml:space="preserve">Timely Access Data Tool (TADT); 
</v>
      </c>
      <c r="DM71" s="251" t="str">
        <f>IF(ISNUMBER(FIND(analysismethod8,'III_Plan comp 438.68 {Plan 5}'!BF$15)),"",'III_Plan comp 438.68 {Plan 5}'!BF$15&amp;analysismethod8)</f>
        <v xml:space="preserve">Timely Access Data Tool (TADT); 
</v>
      </c>
      <c r="DN71" s="251" t="str">
        <f>IF(ISNUMBER(FIND(analysismethod8,'III_Plan comp 438.68 {Plan 5}'!BG$15)),"",'III_Plan comp 438.68 {Plan 5}'!BG$15&amp;analysismethod8)</f>
        <v xml:space="preserve">Timely Access Data Tool (TADT); 
</v>
      </c>
      <c r="DO71" s="251" t="str">
        <f>IF(ISNUMBER(FIND(analysismethod8,'III_Plan comp 438.68 {Plan 5}'!BH$15)),"",'III_Plan comp 438.68 {Plan 5}'!BH$15&amp;analysismethod8)</f>
        <v xml:space="preserve">Timely Access Data Tool (TADT); 
</v>
      </c>
      <c r="DP71" s="251" t="str">
        <f>IF(ISNUMBER(FIND(analysismethod8,'III_Plan comp 438.68 {Plan 5}'!BI$15)),"",'III_Plan comp 438.68 {Plan 5}'!BI$15&amp;analysismethod8)</f>
        <v xml:space="preserve">Timely Access Data Tool (TADT); 
</v>
      </c>
      <c r="DQ71" s="251" t="str">
        <f>IF(ISNUMBER(FIND(analysismethod8,'III_Plan comp 438.68 {Plan 5}'!BJ$15)),"",'III_Plan comp 438.68 {Plan 5}'!BJ$15&amp;analysismethod8)</f>
        <v xml:space="preserve">Timely Access Data Tool (TADT); 
</v>
      </c>
      <c r="DR71" s="251" t="str">
        <f>IF(ISNUMBER(FIND(analysismethod8,'III_Plan comp 438.68 {Plan 5}'!BK$15)),"",'III_Plan comp 438.68 {Plan 5}'!BK$15&amp;analysismethod8)</f>
        <v xml:space="preserve">Timely Access Data Tool (TADT); 
</v>
      </c>
      <c r="DS71" s="251" t="str">
        <f>IF(ISNUMBER(FIND(analysismethod8,'III_Plan comp 438.68 {Plan 5}'!BL$15)),"",'III_Plan comp 438.68 {Plan 5}'!BL$15&amp;analysismethod8)</f>
        <v xml:space="preserve">Timely Access Data Tool (TADT); 
</v>
      </c>
      <c r="DT71" s="251" t="str">
        <f>IF(ISNUMBER(FIND(analysismethod8,'III_Plan comp 438.68 {Plan 5}'!BM$15)),"",'III_Plan comp 438.68 {Plan 5}'!BM$15&amp;analysismethod8)</f>
        <v xml:space="preserve">Timely Access Data Tool (TADT); 
</v>
      </c>
      <c r="DU71" s="251" t="str">
        <f>IF(ISNUMBER(FIND(analysismethod8,'III_Plan comp 438.68 {Plan 5}'!BN$15)),"",'III_Plan comp 438.68 {Plan 5}'!BN$15&amp;analysismethod8)</f>
        <v xml:space="preserve">Timely Access Data Tool (TADT); 
</v>
      </c>
      <c r="DV71" s="251" t="str">
        <f>IF(ISNUMBER(FIND(analysismethod8,'III_Plan comp 438.68 {Plan 5}'!BO$15)),"",'III_Plan comp 438.68 {Plan 5}'!BO$15&amp;analysismethod8)</f>
        <v xml:space="preserve">Timely Access Data Tool (TADT); 
</v>
      </c>
      <c r="DW71" s="251" t="str">
        <f>IF(ISNUMBER(FIND(analysismethod8,'III_Plan comp 438.68 {Plan 5}'!BP$15)),"",'III_Plan comp 438.68 {Plan 5}'!BP$15&amp;analysismethod8)</f>
        <v xml:space="preserve">Timely Access Data Tool (TADT); 
</v>
      </c>
      <c r="DX71" s="251" t="str">
        <f>IF(ISNUMBER(FIND(analysismethod8,'III_Plan comp 438.68 {Plan 5}'!BQ$15)),"",'III_Plan comp 438.68 {Plan 5}'!BQ$15&amp;analysismethod8)</f>
        <v xml:space="preserve">Timely Access Data Tool (TADT); 
</v>
      </c>
      <c r="DY71" s="251" t="str">
        <f>IF(ISNUMBER(FIND(analysismethod8,'III_Plan comp 438.68 {Plan 5}'!BR$15)),"",'III_Plan comp 438.68 {Plan 5}'!BR$15&amp;analysismethod8)</f>
        <v xml:space="preserve">Timely Access Data Tool (TADT); 
</v>
      </c>
      <c r="DZ71" s="251" t="str">
        <f>IF(ISNUMBER(FIND(analysismethod8,'III_Plan comp 438.68 {Plan 5}'!BS$15)),"",'III_Plan comp 438.68 {Plan 5}'!BS$15&amp;analysismethod8)</f>
        <v xml:space="preserve">Timely Access Data Tool (TADT); 
</v>
      </c>
      <c r="EA71" s="251" t="str">
        <f>IF(ISNUMBER(FIND(analysismethod8,'III_Plan comp 438.68 {Plan 5}'!BT$15)),"",'III_Plan comp 438.68 {Plan 5}'!BT$15&amp;analysismethod8)</f>
        <v xml:space="preserve">Timely Access Data Tool (TADT); 
</v>
      </c>
      <c r="EB71" s="251" t="str">
        <f>IF(ISNUMBER(FIND(analysismethod8,'III_Plan comp 438.68 {Plan 5}'!BU$15)),"",'III_Plan comp 438.68 {Plan 5}'!BU$15&amp;analysismethod8)</f>
        <v xml:space="preserve">Timely Access Data Tool (TADT); 
</v>
      </c>
      <c r="EC71" s="251" t="str">
        <f>IF(ISNUMBER(FIND(analysismethod8,'III_Plan comp 438.68 {Plan 5}'!BV$15)),"",'III_Plan comp 438.68 {Plan 5}'!BV$15&amp;analysismethod8)</f>
        <v xml:space="preserve">Timely Access Data Tool (TADT); 
</v>
      </c>
      <c r="ED71" s="251" t="str">
        <f>IF(ISNUMBER(FIND(analysismethod8,'III_Plan comp 438.68 {Plan 5}'!BW$15)),"",'III_Plan comp 438.68 {Plan 5}'!BW$15&amp;analysismethod8)</f>
        <v xml:space="preserve">Timely Access Data Tool (TADT); 
</v>
      </c>
      <c r="EE71" s="251" t="str">
        <f>IF(ISNUMBER(FIND(analysismethod8,'III_Plan comp 438.68 {Plan 5}'!BX$15)),"",'III_Plan comp 438.68 {Plan 5}'!BX$15&amp;analysismethod8)</f>
        <v xml:space="preserve">Timely Access Data Tool (TADT); 
</v>
      </c>
      <c r="EF71" s="251" t="str">
        <f>IF(ISNUMBER(FIND(analysismethod8,'III_Plan comp 438.68 {Plan 5}'!BY$15)),"",'III_Plan comp 438.68 {Plan 5}'!BY$15&amp;analysismethod8)</f>
        <v xml:space="preserve">Timely Access Data Tool (TADT); 
</v>
      </c>
      <c r="EG71" s="251" t="str">
        <f>IF(ISNUMBER(FIND(analysismethod8,'III_Plan comp 438.68 {Plan 5}'!BZ$15)),"",'III_Plan comp 438.68 {Plan 5}'!BZ$15&amp;analysismethod8)</f>
        <v xml:space="preserve">Timely Access Data Tool (TADT); 
</v>
      </c>
      <c r="EH71" s="251" t="str">
        <f>IF(ISNUMBER(FIND(analysismethod8,'III_Plan comp 438.68 {Plan 5}'!CA$15)),"",'III_Plan comp 438.68 {Plan 5}'!CA$15&amp;analysismethod8)</f>
        <v xml:space="preserve">Timely Access Data Tool (TADT); 
</v>
      </c>
      <c r="EI71" s="251" t="str">
        <f>IF(ISNUMBER(FIND(analysismethod8,'III_Plan comp 438.68 {Plan 5}'!CB$15)),"",'III_Plan comp 438.68 {Plan 5}'!CB$15&amp;analysismethod8)</f>
        <v xml:space="preserve">Timely Access Data Tool (TADT); 
</v>
      </c>
      <c r="EJ71" s="251" t="str">
        <f>IF(ISNUMBER(FIND(analysismethod8,'III_Plan comp 438.68 {Plan 5}'!CC$15)),"",'III_Plan comp 438.68 {Plan 5}'!CC$15&amp;analysismethod8)</f>
        <v xml:space="preserve">Timely Access Data Tool (TADT); 
</v>
      </c>
      <c r="EK71" s="251" t="str">
        <f>IF(ISNUMBER(FIND(analysismethod8,'III_Plan comp 438.68 {Plan 5}'!CD$15)),"",'III_Plan comp 438.68 {Plan 5}'!CD$15&amp;analysismethod8)</f>
        <v xml:space="preserve">Timely Access Data Tool (TADT); 
</v>
      </c>
      <c r="EL71" s="251" t="str">
        <f>IF(ISNUMBER(FIND(analysismethod8,'III_Plan comp 438.68 {Plan 5}'!CE$15)),"",'III_Plan comp 438.68 {Plan 5}'!CE$15&amp;analysismethod8)</f>
        <v xml:space="preserve">Timely Access Data Tool (TADT); 
</v>
      </c>
      <c r="EM71" s="251" t="str">
        <f>IF(ISNUMBER(FIND(analysismethod8,'III_Plan comp 438.68 {Plan 5}'!CF$15)),"",'III_Plan comp 438.68 {Plan 5}'!CF$15&amp;analysismethod8)</f>
        <v xml:space="preserve">Timely Access Data Tool (TADT); 
</v>
      </c>
      <c r="EN71" s="251" t="str">
        <f>IF(ISNUMBER(FIND(analysismethod8,'III_Plan comp 438.68 {Plan 5}'!CG$15)),"",'III_Plan comp 438.68 {Plan 5}'!CG$15&amp;analysismethod8)</f>
        <v xml:space="preserve">Timely Access Data Tool (TADT); 
</v>
      </c>
      <c r="EO71" s="251" t="str">
        <f>IF(ISNUMBER(FIND(analysismethod8,'III_Plan comp 438.68 {Plan 5}'!CH$15)),"",'III_Plan comp 438.68 {Plan 5}'!CH$15&amp;analysismethod8)</f>
        <v xml:space="preserve">Timely Access Data Tool (TADT); 
</v>
      </c>
      <c r="EP71" s="251" t="str">
        <f>IF(ISNUMBER(FIND(analysismethod8,'III_Plan comp 438.68 {Plan 5}'!CI$15)),"",'III_Plan comp 438.68 {Plan 5}'!CI$15&amp;analysismethod8)</f>
        <v xml:space="preserve">Timely Access Data Tool (TADT); 
</v>
      </c>
      <c r="EQ71" s="251" t="str">
        <f>IF(ISNUMBER(FIND(analysismethod8,'III_Plan comp 438.68 {Plan 5}'!CJ$15)),"",'III_Plan comp 438.68 {Plan 5}'!CJ$15&amp;analysismethod8)</f>
        <v xml:space="preserve">Timely Access Data Tool (TADT); 
</v>
      </c>
      <c r="ER71" s="251" t="str">
        <f>IF(ISNUMBER(FIND(analysismethod8,'III_Plan comp 438.68 {Plan 5}'!CK$15)),"",'III_Plan comp 438.68 {Plan 5}'!CK$15&amp;analysismethod8)</f>
        <v xml:space="preserve">Timely Access Data Tool (TADT); 
</v>
      </c>
      <c r="ES71" s="251" t="str">
        <f>IF(ISNUMBER(FIND(analysismethod8,'III_Plan comp 438.68 {Plan 5}'!CL$15)),"",'III_Plan comp 438.68 {Plan 5}'!CL$15&amp;analysismethod8)</f>
        <v xml:space="preserve">Timely Access Data Tool (TADT); 
</v>
      </c>
      <c r="ET71" s="251" t="str">
        <f>IF(ISNUMBER(FIND(analysismethod8,'III_Plan comp 438.68 {Plan 5}'!CM$15)),"",'III_Plan comp 438.68 {Plan 5}'!CM$15&amp;analysismethod8)</f>
        <v xml:space="preserve">Timely Access Data Tool (TADT); 
</v>
      </c>
      <c r="EU71" s="251" t="str">
        <f>IF(ISNUMBER(FIND(analysismethod8,'III_Plan comp 438.68 {Plan 5}'!CN$15)),"",'III_Plan comp 438.68 {Plan 5}'!CN$15&amp;analysismethod8)</f>
        <v xml:space="preserve">Timely Access Data Tool (TADT); 
</v>
      </c>
      <c r="EV71" s="251" t="str">
        <f>IF(ISNUMBER(FIND(analysismethod8,'III_Plan comp 438.68 {Plan 5}'!CO$15)),"",'III_Plan comp 438.68 {Plan 5}'!CO$15&amp;analysismethod8)</f>
        <v xml:space="preserve">Timely Access Data Tool (TADT); 
</v>
      </c>
      <c r="EW71" s="251" t="str">
        <f>IF(ISNUMBER(FIND(analysismethod8,'III_Plan comp 438.68 {Plan 5}'!CP$15)),"",'III_Plan comp 438.68 {Plan 5}'!CP$15&amp;analysismethod8)</f>
        <v xml:space="preserve">Timely Access Data Tool (TADT); 
</v>
      </c>
      <c r="EX71" s="251" t="str">
        <f>IF(ISNUMBER(FIND(analysismethod8,'III_Plan comp 438.68 {Plan 5}'!CQ$15)),"",'III_Plan comp 438.68 {Plan 5}'!CQ$15&amp;analysismethod8)</f>
        <v xml:space="preserve">Timely Access Data Tool (TADT); 
</v>
      </c>
      <c r="EY71" s="251" t="str">
        <f>IF(ISNUMBER(FIND(analysismethod8,'III_Plan comp 438.68 {Plan 5}'!CR$15)),"",'III_Plan comp 438.68 {Plan 5}'!CR$15&amp;analysismethod8)</f>
        <v xml:space="preserve">Timely Access Data Tool (TADT); 
</v>
      </c>
      <c r="EZ71" s="251" t="str">
        <f>IF(ISNUMBER(FIND(analysismethod8,'III_Plan comp 438.68 {Plan 5}'!CS$15)),"",'III_Plan comp 438.68 {Plan 5}'!CS$15&amp;analysismethod8)</f>
        <v xml:space="preserve">Timely Access Data Tool (TADT); 
</v>
      </c>
      <c r="FA71" s="251" t="str">
        <f>IF(ISNUMBER(FIND(analysismethod8,'III_Plan comp 438.68 {Plan 5}'!CT$15)),"",'III_Plan comp 438.68 {Plan 5}'!CT$15&amp;analysismethod8)</f>
        <v xml:space="preserve">Timely Access Data Tool (TADT); 
</v>
      </c>
      <c r="FB71" s="251" t="str">
        <f>IF(ISNUMBER(FIND(analysismethod8,'III_Plan comp 438.68 {Plan 5}'!CU$15)),"",'III_Plan comp 438.68 {Plan 5}'!CU$15&amp;analysismethod8)</f>
        <v xml:space="preserve">Timely Access Data Tool (TADT); 
</v>
      </c>
      <c r="FC71" s="251" t="str">
        <f>IF(ISNUMBER(FIND(analysismethod8,'III_Plan comp 438.68 {Plan 5}'!CV$15)),"",'III_Plan comp 438.68 {Plan 5}'!CV$15&amp;analysismethod8)</f>
        <v xml:space="preserve">Timely Access Data Tool (TADT); 
</v>
      </c>
      <c r="FD71" s="251" t="str">
        <f>IF(ISNUMBER(FIND(analysismethod8,'III_Plan comp 438.68 {Plan 5}'!CW$15)),"",'III_Plan comp 438.68 {Plan 5}'!CW$15&amp;analysismethod8)</f>
        <v xml:space="preserve">Timely Access Data Tool (TADT); 
</v>
      </c>
      <c r="FE71" s="251" t="str">
        <f>IF(ISNUMBER(FIND(analysismethod8,'III_Plan comp 438.68 {Plan 5}'!CX$15)),"",'III_Plan comp 438.68 {Plan 5}'!CX$15&amp;analysismethod8)</f>
        <v xml:space="preserve">Timely Access Data Tool (TADT); 
</v>
      </c>
      <c r="FF71" s="251" t="str">
        <f>IF(ISNUMBER(FIND(analysismethod8,'III_Plan comp 438.68 {Plan 5}'!CY$15)),"",'III_Plan comp 438.68 {Plan 5}'!CY$15&amp;analysismethod8)</f>
        <v xml:space="preserve">Timely Access Data Tool (TADT); 
</v>
      </c>
      <c r="FG71" s="251" t="str">
        <f>IF(ISNUMBER(FIND(analysismethod8,'III_Plan comp 438.68 {Plan 5}'!CZ$15)),"",'III_Plan comp 438.68 {Plan 5}'!CZ$15&amp;analysismethod8)</f>
        <v xml:space="preserve">Timely Access Data Tool (TADT);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Network Adequacy Certification Tool (NACT); 
</v>
      </c>
      <c r="BM72" s="251" t="str">
        <f>IF(ISNUMBER(FIND(analysismethod9,'III_Plan comp 438.68 {Plan 5}'!F$15)),"",'III_Plan comp 438.68 {Plan 5}'!F$15&amp;analysismethod9)</f>
        <v xml:space="preserve">Network Adequacy Certification Tool (NACT); 
</v>
      </c>
      <c r="BN72" s="251" t="str">
        <f>IF(ISNUMBER(FIND(analysismethod9,'III_Plan comp 438.68 {Plan 5}'!G$15)),"",'III_Plan comp 438.68 {Plan 5}'!G$15&amp;analysismethod9)</f>
        <v xml:space="preserve">Network Adequacy Certification Tool (NACT); 
</v>
      </c>
      <c r="BO72" s="251" t="str">
        <f>IF(ISNUMBER(FIND(analysismethod9,'III_Plan comp 438.68 {Plan 5}'!H$15)),"",'III_Plan comp 438.68 {Plan 5}'!H$15&amp;analysismethod9)</f>
        <v xml:space="preserve">Network Adequacy Certification Tool (NACT); 
</v>
      </c>
      <c r="BP72" s="251" t="str">
        <f>IF(ISNUMBER(FIND(analysismethod9,'III_Plan comp 438.68 {Plan 5}'!I$15)),"",'III_Plan comp 438.68 {Plan 5}'!I$15&amp;analysismethod9)</f>
        <v xml:space="preserve">Network Adequacy Certification Tool (NACT); 
</v>
      </c>
      <c r="BQ72" s="251" t="str">
        <f>IF(ISNUMBER(FIND(analysismethod9,'III_Plan comp 438.68 {Plan 5}'!J$15)),"",'III_Plan comp 438.68 {Plan 5}'!J$15&amp;analysismethod9)</f>
        <v xml:space="preserve">Network Adequacy Certification Tool (NACT); 
</v>
      </c>
      <c r="BR72" s="251" t="str">
        <f>IF(ISNUMBER(FIND(analysismethod9,'III_Plan comp 438.68 {Plan 5}'!K$15)),"",'III_Plan comp 438.68 {Plan 5}'!K$15&amp;analysismethod9)</f>
        <v xml:space="preserve">Network Adequacy Certification Tool (NACT); 
</v>
      </c>
      <c r="BS72" s="251" t="str">
        <f>IF(ISNUMBER(FIND(analysismethod9,'III_Plan comp 438.68 {Plan 5}'!L$15)),"",'III_Plan comp 438.68 {Plan 5}'!L$15&amp;analysismethod9)</f>
        <v xml:space="preserve">Network Adequacy Certification Tool (NACT); 
</v>
      </c>
      <c r="BT72" s="251" t="str">
        <f>IF(ISNUMBER(FIND(analysismethod9,'III_Plan comp 438.68 {Plan 5}'!M$15)),"",'III_Plan comp 438.68 {Plan 5}'!M$15&amp;analysismethod9)</f>
        <v xml:space="preserve">Network Adequacy Certification Tool (NACT); 
</v>
      </c>
      <c r="BU72" s="251" t="str">
        <f>IF(ISNUMBER(FIND(analysismethod9,'III_Plan comp 438.68 {Plan 5}'!N$15)),"",'III_Plan comp 438.68 {Plan 5}'!N$15&amp;analysismethod9)</f>
        <v xml:space="preserve">Network Adequacy Certification Tool (NACT); 
</v>
      </c>
      <c r="BV72" s="251" t="str">
        <f>IF(ISNUMBER(FIND(analysismethod9,'III_Plan comp 438.68 {Plan 5}'!O$15)),"",'III_Plan comp 438.68 {Plan 5}'!O$15&amp;analysismethod9)</f>
        <v xml:space="preserve">Network Adequacy Certification Tool (NACT); 
</v>
      </c>
      <c r="BW72" s="251" t="str">
        <f>IF(ISNUMBER(FIND(analysismethod9,'III_Plan comp 438.68 {Plan 5}'!P$15)),"",'III_Plan comp 438.68 {Plan 5}'!P$15&amp;analysismethod9)</f>
        <v xml:space="preserve">Network Adequacy Certification Tool (NACT); 
</v>
      </c>
      <c r="BX72" s="251" t="str">
        <f>IF(ISNUMBER(FIND(analysismethod9,'III_Plan comp 438.68 {Plan 5}'!Q$15)),"",'III_Plan comp 438.68 {Plan 5}'!Q$15&amp;analysismethod9)</f>
        <v xml:space="preserve">Network Adequacy Certification Tool (NACT); 
</v>
      </c>
      <c r="BY72" s="251" t="str">
        <f>IF(ISNUMBER(FIND(analysismethod9,'III_Plan comp 438.68 {Plan 5}'!R$15)),"",'III_Plan comp 438.68 {Plan 5}'!R$15&amp;analysismethod9)</f>
        <v xml:space="preserve">Network Adequacy Certification Tool (NACT); 
</v>
      </c>
      <c r="BZ72" s="251" t="str">
        <f>IF(ISNUMBER(FIND(analysismethod9,'III_Plan comp 438.68 {Plan 5}'!S$15)),"",'III_Plan comp 438.68 {Plan 5}'!S$15&amp;analysismethod9)</f>
        <v xml:space="preserve">Network Adequacy Certification Tool (NACT); 
</v>
      </c>
      <c r="CA72" s="251" t="str">
        <f>IF(ISNUMBER(FIND(analysismethod9,'III_Plan comp 438.68 {Plan 5}'!T$15)),"",'III_Plan comp 438.68 {Plan 5}'!T$15&amp;analysismethod9)</f>
        <v xml:space="preserve">Network Adequacy Certification Tool (NACT); 
</v>
      </c>
      <c r="CB72" s="251" t="str">
        <f>IF(ISNUMBER(FIND(analysismethod9,'III_Plan comp 438.68 {Plan 5}'!U$15)),"",'III_Plan comp 438.68 {Plan 5}'!U$15&amp;analysismethod9)</f>
        <v xml:space="preserve">Network Adequacy Certification Tool (NACT); 
</v>
      </c>
      <c r="CC72" s="251" t="str">
        <f>IF(ISNUMBER(FIND(analysismethod9,'III_Plan comp 438.68 {Plan 5}'!V$15)),"",'III_Plan comp 438.68 {Plan 5}'!V$15&amp;analysismethod9)</f>
        <v xml:space="preserve">Network Adequacy Certification Tool (NACT); 
</v>
      </c>
      <c r="CD72" s="251" t="str">
        <f>IF(ISNUMBER(FIND(analysismethod9,'III_Plan comp 438.68 {Plan 5}'!W$15)),"",'III_Plan comp 438.68 {Plan 5}'!W$15&amp;analysismethod9)</f>
        <v xml:space="preserve">Network Adequacy Certification Tool (NACT); 
</v>
      </c>
      <c r="CE72" s="251" t="str">
        <f>IF(ISNUMBER(FIND(analysismethod9,'III_Plan comp 438.68 {Plan 5}'!X$15)),"",'III_Plan comp 438.68 {Plan 5}'!X$15&amp;analysismethod9)</f>
        <v xml:space="preserve">Network Adequacy Certification Tool (NACT); 
</v>
      </c>
      <c r="CF72" s="251" t="str">
        <f>IF(ISNUMBER(FIND(analysismethod9,'III_Plan comp 438.68 {Plan 5}'!Y$15)),"",'III_Plan comp 438.68 {Plan 5}'!Y$15&amp;analysismethod9)</f>
        <v xml:space="preserve">Network Adequacy Certification Tool (NACT); 
</v>
      </c>
      <c r="CG72" s="251" t="str">
        <f>IF(ISNUMBER(FIND(analysismethod9,'III_Plan comp 438.68 {Plan 5}'!Z$15)),"",'III_Plan comp 438.68 {Plan 5}'!Z$15&amp;analysismethod9)</f>
        <v xml:space="preserve">Network Adequacy Certification Tool (NACT); 
</v>
      </c>
      <c r="CH72" s="251" t="str">
        <f>IF(ISNUMBER(FIND(analysismethod9,'III_Plan comp 438.68 {Plan 5}'!AA$15)),"",'III_Plan comp 438.68 {Plan 5}'!AA$15&amp;analysismethod9)</f>
        <v xml:space="preserve">Network Adequacy Certification Tool (NACT); 
</v>
      </c>
      <c r="CI72" s="251" t="str">
        <f>IF(ISNUMBER(FIND(analysismethod9,'III_Plan comp 438.68 {Plan 5}'!AB$15)),"",'III_Plan comp 438.68 {Plan 5}'!AB$15&amp;analysismethod9)</f>
        <v xml:space="preserve">Network Adequacy Certification Tool (NACT); 
</v>
      </c>
      <c r="CJ72" s="251" t="str">
        <f>IF(ISNUMBER(FIND(analysismethod9,'III_Plan comp 438.68 {Plan 5}'!AC$15)),"",'III_Plan comp 438.68 {Plan 5}'!AC$15&amp;analysismethod9)</f>
        <v xml:space="preserve">Network Adequacy Certification Tool (NACT); 
</v>
      </c>
      <c r="CK72" s="251" t="str">
        <f>IF(ISNUMBER(FIND(analysismethod9,'III_Plan comp 438.68 {Plan 5}'!AD$15)),"",'III_Plan comp 438.68 {Plan 5}'!AD$15&amp;analysismethod9)</f>
        <v xml:space="preserve">Network Adequacy Certification Tool (NACT); 
</v>
      </c>
      <c r="CL72" s="251" t="str">
        <f>IF(ISNUMBER(FIND(analysismethod9,'III_Plan comp 438.68 {Plan 5}'!AE$15)),"",'III_Plan comp 438.68 {Plan 5}'!AE$15&amp;analysismethod9)</f>
        <v xml:space="preserve">Network Adequacy Certification Tool (NACT); 
</v>
      </c>
      <c r="CM72" s="251" t="str">
        <f>IF(ISNUMBER(FIND(analysismethod9,'III_Plan comp 438.68 {Plan 5}'!AF$15)),"",'III_Plan comp 438.68 {Plan 5}'!AF$15&amp;analysismethod9)</f>
        <v xml:space="preserve">Network Adequacy Certification Tool (NACT); 
</v>
      </c>
      <c r="CN72" s="251" t="str">
        <f>IF(ISNUMBER(FIND(analysismethod9,'III_Plan comp 438.68 {Plan 5}'!AG$15)),"",'III_Plan comp 438.68 {Plan 5}'!AG$15&amp;analysismethod9)</f>
        <v xml:space="preserve">Network Adequacy Certification Tool (NACT); 
</v>
      </c>
      <c r="CO72" s="251" t="str">
        <f>IF(ISNUMBER(FIND(analysismethod9,'III_Plan comp 438.68 {Plan 5}'!AH$15)),"",'III_Plan comp 438.68 {Plan 5}'!AH$15&amp;analysismethod9)</f>
        <v xml:space="preserve">Network Adequacy Certification Tool (NACT); 
</v>
      </c>
      <c r="CP72" s="251" t="str">
        <f>IF(ISNUMBER(FIND(analysismethod9,'III_Plan comp 438.68 {Plan 5}'!AI$15)),"",'III_Plan comp 438.68 {Plan 5}'!AI$15&amp;analysismethod9)</f>
        <v xml:space="preserve">Network Adequacy Certification Tool (NACT); 
</v>
      </c>
      <c r="CQ72" s="251" t="str">
        <f>IF(ISNUMBER(FIND(analysismethod9,'III_Plan comp 438.68 {Plan 5}'!AJ$15)),"",'III_Plan comp 438.68 {Plan 5}'!AJ$15&amp;analysismethod9)</f>
        <v xml:space="preserve">Network Adequacy Certification Tool (NACT); 
</v>
      </c>
      <c r="CR72" s="251" t="str">
        <f>IF(ISNUMBER(FIND(analysismethod9,'III_Plan comp 438.68 {Plan 5}'!AK$15)),"",'III_Plan comp 438.68 {Plan 5}'!AK$15&amp;analysismethod9)</f>
        <v xml:space="preserve">Network Adequacy Certification Tool (NACT); 
</v>
      </c>
      <c r="CS72" s="251" t="str">
        <f>IF(ISNUMBER(FIND(analysismethod9,'III_Plan comp 438.68 {Plan 5}'!AL$15)),"",'III_Plan comp 438.68 {Plan 5}'!AL$15&amp;analysismethod9)</f>
        <v xml:space="preserve">Network Adequacy Certification Tool (NACT); 
</v>
      </c>
      <c r="CT72" s="251" t="str">
        <f>IF(ISNUMBER(FIND(analysismethod9,'III_Plan comp 438.68 {Plan 5}'!AM$15)),"",'III_Plan comp 438.68 {Plan 5}'!AM$15&amp;analysismethod9)</f>
        <v xml:space="preserve">Network Adequacy Certification Tool (NACT); 
</v>
      </c>
      <c r="CU72" s="251" t="str">
        <f>IF(ISNUMBER(FIND(analysismethod9,'III_Plan comp 438.68 {Plan 5}'!AN$15)),"",'III_Plan comp 438.68 {Plan 5}'!AN$15&amp;analysismethod9)</f>
        <v xml:space="preserve">Network Adequacy Certification Tool (NACT); 
</v>
      </c>
      <c r="CV72" s="251" t="str">
        <f>IF(ISNUMBER(FIND(analysismethod9,'III_Plan comp 438.68 {Plan 5}'!AO$15)),"",'III_Plan comp 438.68 {Plan 5}'!AO$15&amp;analysismethod9)</f>
        <v xml:space="preserve">Network Adequacy Certification Tool (NACT); 
</v>
      </c>
      <c r="CW72" s="251" t="str">
        <f>IF(ISNUMBER(FIND(analysismethod9,'III_Plan comp 438.68 {Plan 5}'!AP$15)),"",'III_Plan comp 438.68 {Plan 5}'!AP$15&amp;analysismethod9)</f>
        <v xml:space="preserve">Network Adequacy Certification Tool (NACT); 
</v>
      </c>
      <c r="CX72" s="251" t="str">
        <f>IF(ISNUMBER(FIND(analysismethod9,'III_Plan comp 438.68 {Plan 5}'!AQ$15)),"",'III_Plan comp 438.68 {Plan 5}'!AQ$15&amp;analysismethod9)</f>
        <v xml:space="preserve">Network Adequacy Certification Tool (NACT); 
</v>
      </c>
      <c r="CY72" s="251" t="str">
        <f>IF(ISNUMBER(FIND(analysismethod9,'III_Plan comp 438.68 {Plan 5}'!AR$15)),"",'III_Plan comp 438.68 {Plan 5}'!AR$15&amp;analysismethod9)</f>
        <v xml:space="preserve">Network Adequacy Certification Tool (NACT); 
</v>
      </c>
      <c r="CZ72" s="251" t="str">
        <f>IF(ISNUMBER(FIND(analysismethod9,'III_Plan comp 438.68 {Plan 5}'!AS$15)),"",'III_Plan comp 438.68 {Plan 5}'!AS$15&amp;analysismethod9)</f>
        <v xml:space="preserve">Network Adequacy Certification Tool (NACT); 
</v>
      </c>
      <c r="DA72" s="251" t="str">
        <f>IF(ISNUMBER(FIND(analysismethod9,'III_Plan comp 438.68 {Plan 5}'!AT$15)),"",'III_Plan comp 438.68 {Plan 5}'!AT$15&amp;analysismethod9)</f>
        <v xml:space="preserve">Network Adequacy Certification Tool (NACT); 
</v>
      </c>
      <c r="DB72" s="251" t="str">
        <f>IF(ISNUMBER(FIND(analysismethod9,'III_Plan comp 438.68 {Plan 5}'!AU$15)),"",'III_Plan comp 438.68 {Plan 5}'!AU$15&amp;analysismethod9)</f>
        <v xml:space="preserve">Network Adequacy Certification Tool (NACT); 
</v>
      </c>
      <c r="DC72" s="251" t="str">
        <f>IF(ISNUMBER(FIND(analysismethod9,'III_Plan comp 438.68 {Plan 5}'!AV$15)),"",'III_Plan comp 438.68 {Plan 5}'!AV$15&amp;analysismethod9)</f>
        <v xml:space="preserve">Network Adequacy Certification Tool (NACT); 
</v>
      </c>
      <c r="DD72" s="251" t="str">
        <f>IF(ISNUMBER(FIND(analysismethod9,'III_Plan comp 438.68 {Plan 5}'!AW$15)),"",'III_Plan comp 438.68 {Plan 5}'!AW$15&amp;analysismethod9)</f>
        <v xml:space="preserve">Network Adequacy Certification Tool (NACT); 
</v>
      </c>
      <c r="DE72" s="251" t="str">
        <f>IF(ISNUMBER(FIND(analysismethod9,'III_Plan comp 438.68 {Plan 5}'!AX$15)),"",'III_Plan comp 438.68 {Plan 5}'!AX$15&amp;analysismethod9)</f>
        <v xml:space="preserve">Network Adequacy Certification Tool (NACT); 
</v>
      </c>
      <c r="DF72" s="251" t="str">
        <f>IF(ISNUMBER(FIND(analysismethod9,'III_Plan comp 438.68 {Plan 5}'!AY$15)),"",'III_Plan comp 438.68 {Plan 5}'!AY$15&amp;analysismethod9)</f>
        <v xml:space="preserve">Network Adequacy Certification Tool (NACT); 
</v>
      </c>
      <c r="DG72" s="251" t="str">
        <f>IF(ISNUMBER(FIND(analysismethod9,'III_Plan comp 438.68 {Plan 5}'!AZ$15)),"",'III_Plan comp 438.68 {Plan 5}'!AZ$15&amp;analysismethod9)</f>
        <v xml:space="preserve">Network Adequacy Certification Tool (NACT); 
</v>
      </c>
      <c r="DH72" s="251" t="str">
        <f>IF(ISNUMBER(FIND(analysismethod9,'III_Plan comp 438.68 {Plan 5}'!BA$15)),"",'III_Plan comp 438.68 {Plan 5}'!BA$15&amp;analysismethod9)</f>
        <v xml:space="preserve">Network Adequacy Certification Tool (NACT); 
</v>
      </c>
      <c r="DI72" s="251" t="str">
        <f>IF(ISNUMBER(FIND(analysismethod9,'III_Plan comp 438.68 {Plan 5}'!BB$15)),"",'III_Plan comp 438.68 {Plan 5}'!BB$15&amp;analysismethod9)</f>
        <v xml:space="preserve">Network Adequacy Certification Tool (NACT); 
</v>
      </c>
      <c r="DJ72" s="251" t="str">
        <f>IF(ISNUMBER(FIND(analysismethod9,'III_Plan comp 438.68 {Plan 5}'!BC$15)),"",'III_Plan comp 438.68 {Plan 5}'!BC$15&amp;analysismethod9)</f>
        <v xml:space="preserve">Network Adequacy Certification Tool (NACT); 
</v>
      </c>
      <c r="DK72" s="251" t="str">
        <f>IF(ISNUMBER(FIND(analysismethod9,'III_Plan comp 438.68 {Plan 5}'!BD$15)),"",'III_Plan comp 438.68 {Plan 5}'!BD$15&amp;analysismethod9)</f>
        <v xml:space="preserve">Network Adequacy Certification Tool (NACT); 
</v>
      </c>
      <c r="DL72" s="251" t="str">
        <f>IF(ISNUMBER(FIND(analysismethod9,'III_Plan comp 438.68 {Plan 5}'!BE$15)),"",'III_Plan comp 438.68 {Plan 5}'!BE$15&amp;analysismethod9)</f>
        <v xml:space="preserve">Network Adequacy Certification Tool (NACT); 
</v>
      </c>
      <c r="DM72" s="251" t="str">
        <f>IF(ISNUMBER(FIND(analysismethod9,'III_Plan comp 438.68 {Plan 5}'!BF$15)),"",'III_Plan comp 438.68 {Plan 5}'!BF$15&amp;analysismethod9)</f>
        <v xml:space="preserve">Network Adequacy Certification Tool (NACT); 
</v>
      </c>
      <c r="DN72" s="251" t="str">
        <f>IF(ISNUMBER(FIND(analysismethod9,'III_Plan comp 438.68 {Plan 5}'!BG$15)),"",'III_Plan comp 438.68 {Plan 5}'!BG$15&amp;analysismethod9)</f>
        <v xml:space="preserve">Network Adequacy Certification Tool (NACT); 
</v>
      </c>
      <c r="DO72" s="251" t="str">
        <f>IF(ISNUMBER(FIND(analysismethod9,'III_Plan comp 438.68 {Plan 5}'!BH$15)),"",'III_Plan comp 438.68 {Plan 5}'!BH$15&amp;analysismethod9)</f>
        <v xml:space="preserve">Network Adequacy Certification Tool (NACT); 
</v>
      </c>
      <c r="DP72" s="251" t="str">
        <f>IF(ISNUMBER(FIND(analysismethod9,'III_Plan comp 438.68 {Plan 5}'!BI$15)),"",'III_Plan comp 438.68 {Plan 5}'!BI$15&amp;analysismethod9)</f>
        <v xml:space="preserve">Network Adequacy Certification Tool (NACT); 
</v>
      </c>
      <c r="DQ72" s="251" t="str">
        <f>IF(ISNUMBER(FIND(analysismethod9,'III_Plan comp 438.68 {Plan 5}'!BJ$15)),"",'III_Plan comp 438.68 {Plan 5}'!BJ$15&amp;analysismethod9)</f>
        <v xml:space="preserve">Network Adequacy Certification Tool (NACT); 
</v>
      </c>
      <c r="DR72" s="251" t="str">
        <f>IF(ISNUMBER(FIND(analysismethod9,'III_Plan comp 438.68 {Plan 5}'!BK$15)),"",'III_Plan comp 438.68 {Plan 5}'!BK$15&amp;analysismethod9)</f>
        <v xml:space="preserve">Network Adequacy Certification Tool (NACT); 
</v>
      </c>
      <c r="DS72" s="251" t="str">
        <f>IF(ISNUMBER(FIND(analysismethod9,'III_Plan comp 438.68 {Plan 5}'!BL$15)),"",'III_Plan comp 438.68 {Plan 5}'!BL$15&amp;analysismethod9)</f>
        <v xml:space="preserve">Network Adequacy Certification Tool (NACT); 
</v>
      </c>
      <c r="DT72" s="251" t="str">
        <f>IF(ISNUMBER(FIND(analysismethod9,'III_Plan comp 438.68 {Plan 5}'!BM$15)),"",'III_Plan comp 438.68 {Plan 5}'!BM$15&amp;analysismethod9)</f>
        <v xml:space="preserve">Network Adequacy Certification Tool (NACT); 
</v>
      </c>
      <c r="DU72" s="251" t="str">
        <f>IF(ISNUMBER(FIND(analysismethod9,'III_Plan comp 438.68 {Plan 5}'!BN$15)),"",'III_Plan comp 438.68 {Plan 5}'!BN$15&amp;analysismethod9)</f>
        <v xml:space="preserve">Network Adequacy Certification Tool (NACT); 
</v>
      </c>
      <c r="DV72" s="251" t="str">
        <f>IF(ISNUMBER(FIND(analysismethod9,'III_Plan comp 438.68 {Plan 5}'!BO$15)),"",'III_Plan comp 438.68 {Plan 5}'!BO$15&amp;analysismethod9)</f>
        <v xml:space="preserve">Network Adequacy Certification Tool (NACT); 
</v>
      </c>
      <c r="DW72" s="251" t="str">
        <f>IF(ISNUMBER(FIND(analysismethod9,'III_Plan comp 438.68 {Plan 5}'!BP$15)),"",'III_Plan comp 438.68 {Plan 5}'!BP$15&amp;analysismethod9)</f>
        <v xml:space="preserve">Network Adequacy Certification Tool (NACT); 
</v>
      </c>
      <c r="DX72" s="251" t="str">
        <f>IF(ISNUMBER(FIND(analysismethod9,'III_Plan comp 438.68 {Plan 5}'!BQ$15)),"",'III_Plan comp 438.68 {Plan 5}'!BQ$15&amp;analysismethod9)</f>
        <v xml:space="preserve">Network Adequacy Certification Tool (NACT); 
</v>
      </c>
      <c r="DY72" s="251" t="str">
        <f>IF(ISNUMBER(FIND(analysismethod9,'III_Plan comp 438.68 {Plan 5}'!BR$15)),"",'III_Plan comp 438.68 {Plan 5}'!BR$15&amp;analysismethod9)</f>
        <v xml:space="preserve">Network Adequacy Certification Tool (NACT); 
</v>
      </c>
      <c r="DZ72" s="251" t="str">
        <f>IF(ISNUMBER(FIND(analysismethod9,'III_Plan comp 438.68 {Plan 5}'!BS$15)),"",'III_Plan comp 438.68 {Plan 5}'!BS$15&amp;analysismethod9)</f>
        <v xml:space="preserve">Network Adequacy Certification Tool (NACT); 
</v>
      </c>
      <c r="EA72" s="251" t="str">
        <f>IF(ISNUMBER(FIND(analysismethod9,'III_Plan comp 438.68 {Plan 5}'!BT$15)),"",'III_Plan comp 438.68 {Plan 5}'!BT$15&amp;analysismethod9)</f>
        <v xml:space="preserve">Network Adequacy Certification Tool (NACT); 
</v>
      </c>
      <c r="EB72" s="251" t="str">
        <f>IF(ISNUMBER(FIND(analysismethod9,'III_Plan comp 438.68 {Plan 5}'!BU$15)),"",'III_Plan comp 438.68 {Plan 5}'!BU$15&amp;analysismethod9)</f>
        <v xml:space="preserve">Network Adequacy Certification Tool (NACT); 
</v>
      </c>
      <c r="EC72" s="251" t="str">
        <f>IF(ISNUMBER(FIND(analysismethod9,'III_Plan comp 438.68 {Plan 5}'!BV$15)),"",'III_Plan comp 438.68 {Plan 5}'!BV$15&amp;analysismethod9)</f>
        <v xml:space="preserve">Network Adequacy Certification Tool (NACT); 
</v>
      </c>
      <c r="ED72" s="251" t="str">
        <f>IF(ISNUMBER(FIND(analysismethod9,'III_Plan comp 438.68 {Plan 5}'!BW$15)),"",'III_Plan comp 438.68 {Plan 5}'!BW$15&amp;analysismethod9)</f>
        <v xml:space="preserve">Network Adequacy Certification Tool (NACT); 
</v>
      </c>
      <c r="EE72" s="251" t="str">
        <f>IF(ISNUMBER(FIND(analysismethod9,'III_Plan comp 438.68 {Plan 5}'!BX$15)),"",'III_Plan comp 438.68 {Plan 5}'!BX$15&amp;analysismethod9)</f>
        <v xml:space="preserve">Network Adequacy Certification Tool (NACT); 
</v>
      </c>
      <c r="EF72" s="251" t="str">
        <f>IF(ISNUMBER(FIND(analysismethod9,'III_Plan comp 438.68 {Plan 5}'!BY$15)),"",'III_Plan comp 438.68 {Plan 5}'!BY$15&amp;analysismethod9)</f>
        <v xml:space="preserve">Network Adequacy Certification Tool (NACT); 
</v>
      </c>
      <c r="EG72" s="251" t="str">
        <f>IF(ISNUMBER(FIND(analysismethod9,'III_Plan comp 438.68 {Plan 5}'!BZ$15)),"",'III_Plan comp 438.68 {Plan 5}'!BZ$15&amp;analysismethod9)</f>
        <v xml:space="preserve">Network Adequacy Certification Tool (NACT); 
</v>
      </c>
      <c r="EH72" s="251" t="str">
        <f>IF(ISNUMBER(FIND(analysismethod9,'III_Plan comp 438.68 {Plan 5}'!CA$15)),"",'III_Plan comp 438.68 {Plan 5}'!CA$15&amp;analysismethod9)</f>
        <v xml:space="preserve">Network Adequacy Certification Tool (NACT); 
</v>
      </c>
      <c r="EI72" s="251" t="str">
        <f>IF(ISNUMBER(FIND(analysismethod9,'III_Plan comp 438.68 {Plan 5}'!CB$15)),"",'III_Plan comp 438.68 {Plan 5}'!CB$15&amp;analysismethod9)</f>
        <v xml:space="preserve">Network Adequacy Certification Tool (NACT); 
</v>
      </c>
      <c r="EJ72" s="251" t="str">
        <f>IF(ISNUMBER(FIND(analysismethod9,'III_Plan comp 438.68 {Plan 5}'!CC$15)),"",'III_Plan comp 438.68 {Plan 5}'!CC$15&amp;analysismethod9)</f>
        <v xml:space="preserve">Network Adequacy Certification Tool (NACT); 
</v>
      </c>
      <c r="EK72" s="251" t="str">
        <f>IF(ISNUMBER(FIND(analysismethod9,'III_Plan comp 438.68 {Plan 5}'!CD$15)),"",'III_Plan comp 438.68 {Plan 5}'!CD$15&amp;analysismethod9)</f>
        <v xml:space="preserve">Network Adequacy Certification Tool (NACT); 
</v>
      </c>
      <c r="EL72" s="251" t="str">
        <f>IF(ISNUMBER(FIND(analysismethod9,'III_Plan comp 438.68 {Plan 5}'!CE$15)),"",'III_Plan comp 438.68 {Plan 5}'!CE$15&amp;analysismethod9)</f>
        <v xml:space="preserve">Network Adequacy Certification Tool (NACT); 
</v>
      </c>
      <c r="EM72" s="251" t="str">
        <f>IF(ISNUMBER(FIND(analysismethod9,'III_Plan comp 438.68 {Plan 5}'!CF$15)),"",'III_Plan comp 438.68 {Plan 5}'!CF$15&amp;analysismethod9)</f>
        <v xml:space="preserve">Network Adequacy Certification Tool (NACT); 
</v>
      </c>
      <c r="EN72" s="251" t="str">
        <f>IF(ISNUMBER(FIND(analysismethod9,'III_Plan comp 438.68 {Plan 5}'!CG$15)),"",'III_Plan comp 438.68 {Plan 5}'!CG$15&amp;analysismethod9)</f>
        <v xml:space="preserve">Network Adequacy Certification Tool (NACT); 
</v>
      </c>
      <c r="EO72" s="251" t="str">
        <f>IF(ISNUMBER(FIND(analysismethod9,'III_Plan comp 438.68 {Plan 5}'!CH$15)),"",'III_Plan comp 438.68 {Plan 5}'!CH$15&amp;analysismethod9)</f>
        <v xml:space="preserve">Network Adequacy Certification Tool (NACT); 
</v>
      </c>
      <c r="EP72" s="251" t="str">
        <f>IF(ISNUMBER(FIND(analysismethod9,'III_Plan comp 438.68 {Plan 5}'!CI$15)),"",'III_Plan comp 438.68 {Plan 5}'!CI$15&amp;analysismethod9)</f>
        <v xml:space="preserve">Network Adequacy Certification Tool (NACT); 
</v>
      </c>
      <c r="EQ72" s="251" t="str">
        <f>IF(ISNUMBER(FIND(analysismethod9,'III_Plan comp 438.68 {Plan 5}'!CJ$15)),"",'III_Plan comp 438.68 {Plan 5}'!CJ$15&amp;analysismethod9)</f>
        <v xml:space="preserve">Network Adequacy Certification Tool (NACT); 
</v>
      </c>
      <c r="ER72" s="251" t="str">
        <f>IF(ISNUMBER(FIND(analysismethod9,'III_Plan comp 438.68 {Plan 5}'!CK$15)),"",'III_Plan comp 438.68 {Plan 5}'!CK$15&amp;analysismethod9)</f>
        <v xml:space="preserve">Network Adequacy Certification Tool (NACT); 
</v>
      </c>
      <c r="ES72" s="251" t="str">
        <f>IF(ISNUMBER(FIND(analysismethod9,'III_Plan comp 438.68 {Plan 5}'!CL$15)),"",'III_Plan comp 438.68 {Plan 5}'!CL$15&amp;analysismethod9)</f>
        <v xml:space="preserve">Network Adequacy Certification Tool (NACT); 
</v>
      </c>
      <c r="ET72" s="251" t="str">
        <f>IF(ISNUMBER(FIND(analysismethod9,'III_Plan comp 438.68 {Plan 5}'!CM$15)),"",'III_Plan comp 438.68 {Plan 5}'!CM$15&amp;analysismethod9)</f>
        <v xml:space="preserve">Network Adequacy Certification Tool (NACT); 
</v>
      </c>
      <c r="EU72" s="251" t="str">
        <f>IF(ISNUMBER(FIND(analysismethod9,'III_Plan comp 438.68 {Plan 5}'!CN$15)),"",'III_Plan comp 438.68 {Plan 5}'!CN$15&amp;analysismethod9)</f>
        <v xml:space="preserve">Network Adequacy Certification Tool (NACT); 
</v>
      </c>
      <c r="EV72" s="251" t="str">
        <f>IF(ISNUMBER(FIND(analysismethod9,'III_Plan comp 438.68 {Plan 5}'!CO$15)),"",'III_Plan comp 438.68 {Plan 5}'!CO$15&amp;analysismethod9)</f>
        <v xml:space="preserve">Network Adequacy Certification Tool (NACT); 
</v>
      </c>
      <c r="EW72" s="251" t="str">
        <f>IF(ISNUMBER(FIND(analysismethod9,'III_Plan comp 438.68 {Plan 5}'!CP$15)),"",'III_Plan comp 438.68 {Plan 5}'!CP$15&amp;analysismethod9)</f>
        <v xml:space="preserve">Network Adequacy Certification Tool (NACT); 
</v>
      </c>
      <c r="EX72" s="251" t="str">
        <f>IF(ISNUMBER(FIND(analysismethod9,'III_Plan comp 438.68 {Plan 5}'!CQ$15)),"",'III_Plan comp 438.68 {Plan 5}'!CQ$15&amp;analysismethod9)</f>
        <v xml:space="preserve">Network Adequacy Certification Tool (NACT); 
</v>
      </c>
      <c r="EY72" s="251" t="str">
        <f>IF(ISNUMBER(FIND(analysismethod9,'III_Plan comp 438.68 {Plan 5}'!CR$15)),"",'III_Plan comp 438.68 {Plan 5}'!CR$15&amp;analysismethod9)</f>
        <v xml:space="preserve">Network Adequacy Certification Tool (NACT); 
</v>
      </c>
      <c r="EZ72" s="251" t="str">
        <f>IF(ISNUMBER(FIND(analysismethod9,'III_Plan comp 438.68 {Plan 5}'!CS$15)),"",'III_Plan comp 438.68 {Plan 5}'!CS$15&amp;analysismethod9)</f>
        <v xml:space="preserve">Network Adequacy Certification Tool (NACT); 
</v>
      </c>
      <c r="FA72" s="251" t="str">
        <f>IF(ISNUMBER(FIND(analysismethod9,'III_Plan comp 438.68 {Plan 5}'!CT$15)),"",'III_Plan comp 438.68 {Plan 5}'!CT$15&amp;analysismethod9)</f>
        <v xml:space="preserve">Network Adequacy Certification Tool (NACT); 
</v>
      </c>
      <c r="FB72" s="251" t="str">
        <f>IF(ISNUMBER(FIND(analysismethod9,'III_Plan comp 438.68 {Plan 5}'!CU$15)),"",'III_Plan comp 438.68 {Plan 5}'!CU$15&amp;analysismethod9)</f>
        <v xml:space="preserve">Network Adequacy Certification Tool (NACT); 
</v>
      </c>
      <c r="FC72" s="251" t="str">
        <f>IF(ISNUMBER(FIND(analysismethod9,'III_Plan comp 438.68 {Plan 5}'!CV$15)),"",'III_Plan comp 438.68 {Plan 5}'!CV$15&amp;analysismethod9)</f>
        <v xml:space="preserve">Network Adequacy Certification Tool (NACT); 
</v>
      </c>
      <c r="FD72" s="251" t="str">
        <f>IF(ISNUMBER(FIND(analysismethod9,'III_Plan comp 438.68 {Plan 5}'!CW$15)),"",'III_Plan comp 438.68 {Plan 5}'!CW$15&amp;analysismethod9)</f>
        <v xml:space="preserve">Network Adequacy Certification Tool (NACT); 
</v>
      </c>
      <c r="FE72" s="251" t="str">
        <f>IF(ISNUMBER(FIND(analysismethod9,'III_Plan comp 438.68 {Plan 5}'!CX$15)),"",'III_Plan comp 438.68 {Plan 5}'!CX$15&amp;analysismethod9)</f>
        <v xml:space="preserve">Network Adequacy Certification Tool (NACT); 
</v>
      </c>
      <c r="FF72" s="251" t="str">
        <f>IF(ISNUMBER(FIND(analysismethod9,'III_Plan comp 438.68 {Plan 5}'!CY$15)),"",'III_Plan comp 438.68 {Plan 5}'!CY$15&amp;analysismethod9)</f>
        <v xml:space="preserve">Network Adequacy Certification Tool (NACT); 
</v>
      </c>
      <c r="FG72" s="251" t="str">
        <f>IF(ISNUMBER(FIND(analysismethod9,'III_Plan comp 438.68 {Plan 5}'!CZ$15)),"",'III_Plan comp 438.68 {Plan 5}'!CZ$15&amp;analysismethod9)</f>
        <v xml:space="preserve">Network Adequacy Certification Tool (NACT); 
</v>
      </c>
    </row>
    <row r="73" spans="62:163" ht="1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Language Capabilities: Contract
IHCP: Contract/Good-faith effort to contract; 
</v>
      </c>
      <c r="BM73" s="254" t="str">
        <f>IF(ISNUMBER(FIND(analysismethod10,'III_Plan comp 438.68 {Plan 5}'!F$15)),"",'III_Plan comp 438.68 {Plan 5}'!F$15&amp;analysismethod10)</f>
        <v xml:space="preserve">Language Capabilities: Contract
IHCP: Contract/Good-faith effort to contract; 
</v>
      </c>
      <c r="BN73" s="254" t="str">
        <f>IF(ISNUMBER(FIND(analysismethod10,'III_Plan comp 438.68 {Plan 5}'!G$15)),"",'III_Plan comp 438.68 {Plan 5}'!G$15&amp;analysismethod10)</f>
        <v xml:space="preserve">Language Capabilities: Contract
IHCP: Contract/Good-faith effort to contract; 
</v>
      </c>
      <c r="BO73" s="254" t="str">
        <f>IF(ISNUMBER(FIND(analysismethod10,'III_Plan comp 438.68 {Plan 5}'!H$15)),"",'III_Plan comp 438.68 {Plan 5}'!H$15&amp;analysismethod10)</f>
        <v xml:space="preserve">Language Capabilities: Contract
IHCP: Contract/Good-faith effort to contract; 
</v>
      </c>
      <c r="BP73" s="254" t="str">
        <f>IF(ISNUMBER(FIND(analysismethod10,'III_Plan comp 438.68 {Plan 5}'!I$15)),"",'III_Plan comp 438.68 {Plan 5}'!I$15&amp;analysismethod10)</f>
        <v xml:space="preserve">Language Capabilities: Contract
IHCP: Contract/Good-faith effort to contract; 
</v>
      </c>
      <c r="BQ73" s="254" t="str">
        <f>IF(ISNUMBER(FIND(analysismethod10,'III_Plan comp 438.68 {Plan 5}'!J$15)),"",'III_Plan comp 438.68 {Plan 5}'!J$15&amp;analysismethod10)</f>
        <v xml:space="preserve">Language Capabilities: Contract
IHCP: Contract/Good-faith effort to contract; 
</v>
      </c>
      <c r="BR73" s="254" t="str">
        <f>IF(ISNUMBER(FIND(analysismethod10,'III_Plan comp 438.68 {Plan 5}'!K$15)),"",'III_Plan comp 438.68 {Plan 5}'!K$15&amp;analysismethod10)</f>
        <v xml:space="preserve">Language Capabilities: Contract
IHCP: Contract/Good-faith effort to contract; 
</v>
      </c>
      <c r="BS73" s="254" t="str">
        <f>IF(ISNUMBER(FIND(analysismethod10,'III_Plan comp 438.68 {Plan 5}'!L$15)),"",'III_Plan comp 438.68 {Plan 5}'!L$15&amp;analysismethod10)</f>
        <v xml:space="preserve">Language Capabilities: Contract
IHCP: Contract/Good-faith effort to contract; 
</v>
      </c>
      <c r="BT73" s="254" t="str">
        <f>IF(ISNUMBER(FIND(analysismethod10,'III_Plan comp 438.68 {Plan 5}'!M$15)),"",'III_Plan comp 438.68 {Plan 5}'!M$15&amp;analysismethod10)</f>
        <v xml:space="preserve">Language Capabilities: Contract
IHCP: Contract/Good-faith effort to contract; 
</v>
      </c>
      <c r="BU73" s="254" t="str">
        <f>IF(ISNUMBER(FIND(analysismethod10,'III_Plan comp 438.68 {Plan 5}'!N$15)),"",'III_Plan comp 438.68 {Plan 5}'!N$15&amp;analysismethod10)</f>
        <v xml:space="preserve">Language Capabilities: Contract
IHCP: Contract/Good-faith effort to contract; 
</v>
      </c>
      <c r="BV73" s="254" t="str">
        <f>IF(ISNUMBER(FIND(analysismethod10,'III_Plan comp 438.68 {Plan 5}'!O$15)),"",'III_Plan comp 438.68 {Plan 5}'!O$15&amp;analysismethod10)</f>
        <v xml:space="preserve">Language Capabilities: Contract
IHCP: Contract/Good-faith effort to contract; 
</v>
      </c>
      <c r="BW73" s="254" t="str">
        <f>IF(ISNUMBER(FIND(analysismethod10,'III_Plan comp 438.68 {Plan 5}'!P$15)),"",'III_Plan comp 438.68 {Plan 5}'!P$15&amp;analysismethod10)</f>
        <v xml:space="preserve">Language Capabilities: Contract
IHCP: Contract/Good-faith effort to contract; 
</v>
      </c>
      <c r="BX73" s="254" t="str">
        <f>IF(ISNUMBER(FIND(analysismethod10,'III_Plan comp 438.68 {Plan 5}'!Q$15)),"",'III_Plan comp 438.68 {Plan 5}'!Q$15&amp;analysismethod10)</f>
        <v xml:space="preserve">Language Capabilities: Contract
IHCP: Contract/Good-faith effort to contract; 
</v>
      </c>
      <c r="BY73" s="254" t="str">
        <f>IF(ISNUMBER(FIND(analysismethod10,'III_Plan comp 438.68 {Plan 5}'!R$15)),"",'III_Plan comp 438.68 {Plan 5}'!R$15&amp;analysismethod10)</f>
        <v xml:space="preserve">Language Capabilities: Contract
IHCP: Contract/Good-faith effort to contract; 
</v>
      </c>
      <c r="BZ73" s="254" t="str">
        <f>IF(ISNUMBER(FIND(analysismethod10,'III_Plan comp 438.68 {Plan 5}'!S$15)),"",'III_Plan comp 438.68 {Plan 5}'!S$15&amp;analysismethod10)</f>
        <v xml:space="preserve">Language Capabilities: Contract
IHCP: Contract/Good-faith effort to contract; 
</v>
      </c>
      <c r="CA73" s="254" t="str">
        <f>IF(ISNUMBER(FIND(analysismethod10,'III_Plan comp 438.68 {Plan 5}'!T$15)),"",'III_Plan comp 438.68 {Plan 5}'!T$15&amp;analysismethod10)</f>
        <v xml:space="preserve">Language Capabilities: Contract
IHCP: Contract/Good-faith effort to contract; 
</v>
      </c>
      <c r="CB73" s="254" t="str">
        <f>IF(ISNUMBER(FIND(analysismethod10,'III_Plan comp 438.68 {Plan 5}'!U$15)),"",'III_Plan comp 438.68 {Plan 5}'!U$15&amp;analysismethod10)</f>
        <v xml:space="preserve">Language Capabilities: Contract
IHCP: Contract/Good-faith effort to contract; 
</v>
      </c>
      <c r="CC73" s="254" t="str">
        <f>IF(ISNUMBER(FIND(analysismethod10,'III_Plan comp 438.68 {Plan 5}'!V$15)),"",'III_Plan comp 438.68 {Plan 5}'!V$15&amp;analysismethod10)</f>
        <v xml:space="preserve">Language Capabilities: Contract
IHCP: Contract/Good-faith effort to contract; 
</v>
      </c>
      <c r="CD73" s="254" t="str">
        <f>IF(ISNUMBER(FIND(analysismethod10,'III_Plan comp 438.68 {Plan 5}'!W$15)),"",'III_Plan comp 438.68 {Plan 5}'!W$15&amp;analysismethod10)</f>
        <v xml:space="preserve">Language Capabilities: Contract
IHCP: Contract/Good-faith effort to contract; 
</v>
      </c>
      <c r="CE73" s="254" t="str">
        <f>IF(ISNUMBER(FIND(analysismethod10,'III_Plan comp 438.68 {Plan 5}'!X$15)),"",'III_Plan comp 438.68 {Plan 5}'!X$15&amp;analysismethod10)</f>
        <v xml:space="preserve">Language Capabilities: Contract
IHCP: Contract/Good-faith effort to contract; 
</v>
      </c>
      <c r="CF73" s="254" t="str">
        <f>IF(ISNUMBER(FIND(analysismethod10,'III_Plan comp 438.68 {Plan 5}'!Y$15)),"",'III_Plan comp 438.68 {Plan 5}'!Y$15&amp;analysismethod10)</f>
        <v xml:space="preserve">Language Capabilities: Contract
IHCP: Contract/Good-faith effort to contract; 
</v>
      </c>
      <c r="CG73" s="254" t="str">
        <f>IF(ISNUMBER(FIND(analysismethod10,'III_Plan comp 438.68 {Plan 5}'!Z$15)),"",'III_Plan comp 438.68 {Plan 5}'!Z$15&amp;analysismethod10)</f>
        <v xml:space="preserve">Language Capabilities: Contract
IHCP: Contract/Good-faith effort to contract; 
</v>
      </c>
      <c r="CH73" s="254" t="str">
        <f>IF(ISNUMBER(FIND(analysismethod10,'III_Plan comp 438.68 {Plan 5}'!AA$15)),"",'III_Plan comp 438.68 {Plan 5}'!AA$15&amp;analysismethod10)</f>
        <v xml:space="preserve">Language Capabilities: Contract
IHCP: Contract/Good-faith effort to contract; 
</v>
      </c>
      <c r="CI73" s="254" t="str">
        <f>IF(ISNUMBER(FIND(analysismethod10,'III_Plan comp 438.68 {Plan 5}'!AB$15)),"",'III_Plan comp 438.68 {Plan 5}'!AB$15&amp;analysismethod10)</f>
        <v xml:space="preserve">Language Capabilities: Contract
IHCP: Contract/Good-faith effort to contract; 
</v>
      </c>
      <c r="CJ73" s="254" t="str">
        <f>IF(ISNUMBER(FIND(analysismethod10,'III_Plan comp 438.68 {Plan 5}'!AC$15)),"",'III_Plan comp 438.68 {Plan 5}'!AC$15&amp;analysismethod10)</f>
        <v xml:space="preserve">Language Capabilities: Contract
IHCP: Contract/Good-faith effort to contract; 
</v>
      </c>
      <c r="CK73" s="254" t="str">
        <f>IF(ISNUMBER(FIND(analysismethod10,'III_Plan comp 438.68 {Plan 5}'!AD$15)),"",'III_Plan comp 438.68 {Plan 5}'!AD$15&amp;analysismethod10)</f>
        <v xml:space="preserve">Language Capabilities: Contract
IHCP: Contract/Good-faith effort to contract; 
</v>
      </c>
      <c r="CL73" s="254" t="str">
        <f>IF(ISNUMBER(FIND(analysismethod10,'III_Plan comp 438.68 {Plan 5}'!AE$15)),"",'III_Plan comp 438.68 {Plan 5}'!AE$15&amp;analysismethod10)</f>
        <v xml:space="preserve">Language Capabilities: Contract
IHCP: Contract/Good-faith effort to contract; 
</v>
      </c>
      <c r="CM73" s="254" t="str">
        <f>IF(ISNUMBER(FIND(analysismethod10,'III_Plan comp 438.68 {Plan 5}'!AF$15)),"",'III_Plan comp 438.68 {Plan 5}'!AF$15&amp;analysismethod10)</f>
        <v xml:space="preserve">Language Capabilities: Contract
IHCP: Contract/Good-faith effort to contract; 
</v>
      </c>
      <c r="CN73" s="254" t="str">
        <f>IF(ISNUMBER(FIND(analysismethod10,'III_Plan comp 438.68 {Plan 5}'!AG$15)),"",'III_Plan comp 438.68 {Plan 5}'!AG$15&amp;analysismethod10)</f>
        <v xml:space="preserve">Language Capabilities: Contract
IHCP: Contract/Good-faith effort to contract; 
</v>
      </c>
      <c r="CO73" s="254" t="str">
        <f>IF(ISNUMBER(FIND(analysismethod10,'III_Plan comp 438.68 {Plan 5}'!AH$15)),"",'III_Plan comp 438.68 {Plan 5}'!AH$15&amp;analysismethod10)</f>
        <v xml:space="preserve">Language Capabilities: Contract
IHCP: Contract/Good-faith effort to contract; 
</v>
      </c>
      <c r="CP73" s="254" t="str">
        <f>IF(ISNUMBER(FIND(analysismethod10,'III_Plan comp 438.68 {Plan 5}'!AI$15)),"",'III_Plan comp 438.68 {Plan 5}'!AI$15&amp;analysismethod10)</f>
        <v xml:space="preserve">Language Capabilities: Contract
IHCP: Contract/Good-faith effort to contract; 
</v>
      </c>
      <c r="CQ73" s="254" t="str">
        <f>IF(ISNUMBER(FIND(analysismethod10,'III_Plan comp 438.68 {Plan 5}'!AJ$15)),"",'III_Plan comp 438.68 {Plan 5}'!AJ$15&amp;analysismethod10)</f>
        <v xml:space="preserve">Language Capabilities: Contract
IHCP: Contract/Good-faith effort to contract; 
</v>
      </c>
      <c r="CR73" s="254" t="str">
        <f>IF(ISNUMBER(FIND(analysismethod10,'III_Plan comp 438.68 {Plan 5}'!AK$15)),"",'III_Plan comp 438.68 {Plan 5}'!AK$15&amp;analysismethod10)</f>
        <v xml:space="preserve">Language Capabilities: Contract
IHCP: Contract/Good-faith effort to contract; 
</v>
      </c>
      <c r="CS73" s="254" t="str">
        <f>IF(ISNUMBER(FIND(analysismethod10,'III_Plan comp 438.68 {Plan 5}'!AL$15)),"",'III_Plan comp 438.68 {Plan 5}'!AL$15&amp;analysismethod10)</f>
        <v xml:space="preserve">Language Capabilities: Contract
IHCP: Contract/Good-faith effort to contract; 
</v>
      </c>
      <c r="CT73" s="254" t="str">
        <f>IF(ISNUMBER(FIND(analysismethod10,'III_Plan comp 438.68 {Plan 5}'!AM$15)),"",'III_Plan comp 438.68 {Plan 5}'!AM$15&amp;analysismethod10)</f>
        <v xml:space="preserve">Language Capabilities: Contract
IHCP: Contract/Good-faith effort to contract; 
</v>
      </c>
      <c r="CU73" s="254" t="str">
        <f>IF(ISNUMBER(FIND(analysismethod10,'III_Plan comp 438.68 {Plan 5}'!AN$15)),"",'III_Plan comp 438.68 {Plan 5}'!AN$15&amp;analysismethod10)</f>
        <v xml:space="preserve">Language Capabilities: Contract
IHCP: Contract/Good-faith effort to contract; 
</v>
      </c>
      <c r="CV73" s="254" t="str">
        <f>IF(ISNUMBER(FIND(analysismethod10,'III_Plan comp 438.68 {Plan 5}'!AO$15)),"",'III_Plan comp 438.68 {Plan 5}'!AO$15&amp;analysismethod10)</f>
        <v xml:space="preserve">Language Capabilities: Contract
IHCP: Contract/Good-faith effort to contract; 
</v>
      </c>
      <c r="CW73" s="254" t="str">
        <f>IF(ISNUMBER(FIND(analysismethod10,'III_Plan comp 438.68 {Plan 5}'!AP$15)),"",'III_Plan comp 438.68 {Plan 5}'!AP$15&amp;analysismethod10)</f>
        <v xml:space="preserve">Language Capabilities: Contract
IHCP: Contract/Good-faith effort to contract; 
</v>
      </c>
      <c r="CX73" s="254" t="str">
        <f>IF(ISNUMBER(FIND(analysismethod10,'III_Plan comp 438.68 {Plan 5}'!AQ$15)),"",'III_Plan comp 438.68 {Plan 5}'!AQ$15&amp;analysismethod10)</f>
        <v xml:space="preserve">Language Capabilities: Contract
IHCP: Contract/Good-faith effort to contract; 
</v>
      </c>
      <c r="CY73" s="254" t="str">
        <f>IF(ISNUMBER(FIND(analysismethod10,'III_Plan comp 438.68 {Plan 5}'!AR$15)),"",'III_Plan comp 438.68 {Plan 5}'!AR$15&amp;analysismethod10)</f>
        <v xml:space="preserve">Language Capabilities: Contract
IHCP: Contract/Good-faith effort to contract; 
</v>
      </c>
      <c r="CZ73" s="254" t="str">
        <f>IF(ISNUMBER(FIND(analysismethod10,'III_Plan comp 438.68 {Plan 5}'!AS$15)),"",'III_Plan comp 438.68 {Plan 5}'!AS$15&amp;analysismethod10)</f>
        <v xml:space="preserve">Language Capabilities: Contract
IHCP: Contract/Good-faith effort to contract; 
</v>
      </c>
      <c r="DA73" s="254" t="str">
        <f>IF(ISNUMBER(FIND(analysismethod10,'III_Plan comp 438.68 {Plan 5}'!AT$15)),"",'III_Plan comp 438.68 {Plan 5}'!AT$15&amp;analysismethod10)</f>
        <v xml:space="preserve">Language Capabilities: Contract
IHCP: Contract/Good-faith effort to contract; 
</v>
      </c>
      <c r="DB73" s="254" t="str">
        <f>IF(ISNUMBER(FIND(analysismethod10,'III_Plan comp 438.68 {Plan 5}'!AU$15)),"",'III_Plan comp 438.68 {Plan 5}'!AU$15&amp;analysismethod10)</f>
        <v xml:space="preserve">Language Capabilities: Contract
IHCP: Contract/Good-faith effort to contract; 
</v>
      </c>
      <c r="DC73" s="254" t="str">
        <f>IF(ISNUMBER(FIND(analysismethod10,'III_Plan comp 438.68 {Plan 5}'!AV$15)),"",'III_Plan comp 438.68 {Plan 5}'!AV$15&amp;analysismethod10)</f>
        <v xml:space="preserve">Language Capabilities: Contract
IHCP: Contract/Good-faith effort to contract; 
</v>
      </c>
      <c r="DD73" s="254" t="str">
        <f>IF(ISNUMBER(FIND(analysismethod10,'III_Plan comp 438.68 {Plan 5}'!AW$15)),"",'III_Plan comp 438.68 {Plan 5}'!AW$15&amp;analysismethod10)</f>
        <v xml:space="preserve">Language Capabilities: Contract
IHCP: Contract/Good-faith effort to contract; 
</v>
      </c>
      <c r="DE73" s="254" t="str">
        <f>IF(ISNUMBER(FIND(analysismethod10,'III_Plan comp 438.68 {Plan 5}'!AX$15)),"",'III_Plan comp 438.68 {Plan 5}'!AX$15&amp;analysismethod10)</f>
        <v xml:space="preserve">Language Capabilities: Contract
IHCP: Contract/Good-faith effort to contract; 
</v>
      </c>
      <c r="DF73" s="254" t="str">
        <f>IF(ISNUMBER(FIND(analysismethod10,'III_Plan comp 438.68 {Plan 5}'!AY$15)),"",'III_Plan comp 438.68 {Plan 5}'!AY$15&amp;analysismethod10)</f>
        <v xml:space="preserve">Language Capabilities: Contract
IHCP: Contract/Good-faith effort to contract; 
</v>
      </c>
      <c r="DG73" s="254" t="str">
        <f>IF(ISNUMBER(FIND(analysismethod10,'III_Plan comp 438.68 {Plan 5}'!AZ$15)),"",'III_Plan comp 438.68 {Plan 5}'!AZ$15&amp;analysismethod10)</f>
        <v xml:space="preserve">Language Capabilities: Contract
IHCP: Contract/Good-faith effort to contract; 
</v>
      </c>
      <c r="DH73" s="254" t="str">
        <f>IF(ISNUMBER(FIND(analysismethod10,'III_Plan comp 438.68 {Plan 5}'!BA$15)),"",'III_Plan comp 438.68 {Plan 5}'!BA$15&amp;analysismethod10)</f>
        <v xml:space="preserve">Language Capabilities: Contract
IHCP: Contract/Good-faith effort to contract; 
</v>
      </c>
      <c r="DI73" s="254" t="str">
        <f>IF(ISNUMBER(FIND(analysismethod10,'III_Plan comp 438.68 {Plan 5}'!BB$15)),"",'III_Plan comp 438.68 {Plan 5}'!BB$15&amp;analysismethod10)</f>
        <v xml:space="preserve">Language Capabilities: Contract
IHCP: Contract/Good-faith effort to contract; 
</v>
      </c>
      <c r="DJ73" s="254" t="str">
        <f>IF(ISNUMBER(FIND(analysismethod10,'III_Plan comp 438.68 {Plan 5}'!BC$15)),"",'III_Plan comp 438.68 {Plan 5}'!BC$15&amp;analysismethod10)</f>
        <v xml:space="preserve">Language Capabilities: Contract
IHCP: Contract/Good-faith effort to contract; 
</v>
      </c>
      <c r="DK73" s="254" t="str">
        <f>IF(ISNUMBER(FIND(analysismethod10,'III_Plan comp 438.68 {Plan 5}'!BD$15)),"",'III_Plan comp 438.68 {Plan 5}'!BD$15&amp;analysismethod10)</f>
        <v xml:space="preserve">Language Capabilities: Contract
IHCP: Contract/Good-faith effort to contract; 
</v>
      </c>
      <c r="DL73" s="254" t="str">
        <f>IF(ISNUMBER(FIND(analysismethod10,'III_Plan comp 438.68 {Plan 5}'!BE$15)),"",'III_Plan comp 438.68 {Plan 5}'!BE$15&amp;analysismethod10)</f>
        <v xml:space="preserve">Language Capabilities: Contract
IHCP: Contract/Good-faith effort to contract; 
</v>
      </c>
      <c r="DM73" s="254" t="str">
        <f>IF(ISNUMBER(FIND(analysismethod10,'III_Plan comp 438.68 {Plan 5}'!BF$15)),"",'III_Plan comp 438.68 {Plan 5}'!BF$15&amp;analysismethod10)</f>
        <v xml:space="preserve">Language Capabilities: Contract
IHCP: Contract/Good-faith effort to contract; 
</v>
      </c>
      <c r="DN73" s="254" t="str">
        <f>IF(ISNUMBER(FIND(analysismethod10,'III_Plan comp 438.68 {Plan 5}'!BG$15)),"",'III_Plan comp 438.68 {Plan 5}'!BG$15&amp;analysismethod10)</f>
        <v xml:space="preserve">Language Capabilities: Contract
IHCP: Contract/Good-faith effort to contract; 
</v>
      </c>
      <c r="DO73" s="254" t="str">
        <f>IF(ISNUMBER(FIND(analysismethod10,'III_Plan comp 438.68 {Plan 5}'!BH$15)),"",'III_Plan comp 438.68 {Plan 5}'!BH$15&amp;analysismethod10)</f>
        <v xml:space="preserve">Language Capabilities: Contract
IHCP: Contract/Good-faith effort to contract; 
</v>
      </c>
      <c r="DP73" s="254" t="str">
        <f>IF(ISNUMBER(FIND(analysismethod10,'III_Plan comp 438.68 {Plan 5}'!BI$15)),"",'III_Plan comp 438.68 {Plan 5}'!BI$15&amp;analysismethod10)</f>
        <v xml:space="preserve">Language Capabilities: Contract
IHCP: Contract/Good-faith effort to contract; 
</v>
      </c>
      <c r="DQ73" s="254" t="str">
        <f>IF(ISNUMBER(FIND(analysismethod10,'III_Plan comp 438.68 {Plan 5}'!BJ$15)),"",'III_Plan comp 438.68 {Plan 5}'!BJ$15&amp;analysismethod10)</f>
        <v xml:space="preserve">Language Capabilities: Contract
IHCP: Contract/Good-faith effort to contract; 
</v>
      </c>
      <c r="DR73" s="254" t="str">
        <f>IF(ISNUMBER(FIND(analysismethod10,'III_Plan comp 438.68 {Plan 5}'!BK$15)),"",'III_Plan comp 438.68 {Plan 5}'!BK$15&amp;analysismethod10)</f>
        <v xml:space="preserve">Language Capabilities: Contract
IHCP: Contract/Good-faith effort to contract; 
</v>
      </c>
      <c r="DS73" s="254" t="str">
        <f>IF(ISNUMBER(FIND(analysismethod10,'III_Plan comp 438.68 {Plan 5}'!BL$15)),"",'III_Plan comp 438.68 {Plan 5}'!BL$15&amp;analysismethod10)</f>
        <v xml:space="preserve">Language Capabilities: Contract
IHCP: Contract/Good-faith effort to contract; 
</v>
      </c>
      <c r="DT73" s="254" t="str">
        <f>IF(ISNUMBER(FIND(analysismethod10,'III_Plan comp 438.68 {Plan 5}'!BM$15)),"",'III_Plan comp 438.68 {Plan 5}'!BM$15&amp;analysismethod10)</f>
        <v xml:space="preserve">Language Capabilities: Contract
IHCP: Contract/Good-faith effort to contract; 
</v>
      </c>
      <c r="DU73" s="254" t="str">
        <f>IF(ISNUMBER(FIND(analysismethod10,'III_Plan comp 438.68 {Plan 5}'!BN$15)),"",'III_Plan comp 438.68 {Plan 5}'!BN$15&amp;analysismethod10)</f>
        <v xml:space="preserve">Language Capabilities: Contract
IHCP: Contract/Good-faith effort to contract; 
</v>
      </c>
      <c r="DV73" s="254" t="str">
        <f>IF(ISNUMBER(FIND(analysismethod10,'III_Plan comp 438.68 {Plan 5}'!BO$15)),"",'III_Plan comp 438.68 {Plan 5}'!BO$15&amp;analysismethod10)</f>
        <v xml:space="preserve">Language Capabilities: Contract
IHCP: Contract/Good-faith effort to contract; 
</v>
      </c>
      <c r="DW73" s="254" t="str">
        <f>IF(ISNUMBER(FIND(analysismethod10,'III_Plan comp 438.68 {Plan 5}'!BP$15)),"",'III_Plan comp 438.68 {Plan 5}'!BP$15&amp;analysismethod10)</f>
        <v xml:space="preserve">Language Capabilities: Contract
IHCP: Contract/Good-faith effort to contract; 
</v>
      </c>
      <c r="DX73" s="254" t="str">
        <f>IF(ISNUMBER(FIND(analysismethod10,'III_Plan comp 438.68 {Plan 5}'!BQ$15)),"",'III_Plan comp 438.68 {Plan 5}'!BQ$15&amp;analysismethod10)</f>
        <v xml:space="preserve">Language Capabilities: Contract
IHCP: Contract/Good-faith effort to contract; 
</v>
      </c>
      <c r="DY73" s="254" t="str">
        <f>IF(ISNUMBER(FIND(analysismethod10,'III_Plan comp 438.68 {Plan 5}'!BR$15)),"",'III_Plan comp 438.68 {Plan 5}'!BR$15&amp;analysismethod10)</f>
        <v xml:space="preserve">Language Capabilities: Contract
IHCP: Contract/Good-faith effort to contract; 
</v>
      </c>
      <c r="DZ73" s="254" t="str">
        <f>IF(ISNUMBER(FIND(analysismethod10,'III_Plan comp 438.68 {Plan 5}'!BS$15)),"",'III_Plan comp 438.68 {Plan 5}'!BS$15&amp;analysismethod10)</f>
        <v xml:space="preserve">Language Capabilities: Contract
IHCP: Contract/Good-faith effort to contract; 
</v>
      </c>
      <c r="EA73" s="254" t="str">
        <f>IF(ISNUMBER(FIND(analysismethod10,'III_Plan comp 438.68 {Plan 5}'!BT$15)),"",'III_Plan comp 438.68 {Plan 5}'!BT$15&amp;analysismethod10)</f>
        <v xml:space="preserve">Language Capabilities: Contract
IHCP: Contract/Good-faith effort to contract; 
</v>
      </c>
      <c r="EB73" s="254" t="str">
        <f>IF(ISNUMBER(FIND(analysismethod10,'III_Plan comp 438.68 {Plan 5}'!BU$15)),"",'III_Plan comp 438.68 {Plan 5}'!BU$15&amp;analysismethod10)</f>
        <v xml:space="preserve">Language Capabilities: Contract
IHCP: Contract/Good-faith effort to contract; 
</v>
      </c>
      <c r="EC73" s="254" t="str">
        <f>IF(ISNUMBER(FIND(analysismethod10,'III_Plan comp 438.68 {Plan 5}'!BV$15)),"",'III_Plan comp 438.68 {Plan 5}'!BV$15&amp;analysismethod10)</f>
        <v xml:space="preserve">Language Capabilities: Contract
IHCP: Contract/Good-faith effort to contract; 
</v>
      </c>
      <c r="ED73" s="254" t="str">
        <f>IF(ISNUMBER(FIND(analysismethod10,'III_Plan comp 438.68 {Plan 5}'!BW$15)),"",'III_Plan comp 438.68 {Plan 5}'!BW$15&amp;analysismethod10)</f>
        <v xml:space="preserve">Language Capabilities: Contract
IHCP: Contract/Good-faith effort to contract; 
</v>
      </c>
      <c r="EE73" s="254" t="str">
        <f>IF(ISNUMBER(FIND(analysismethod10,'III_Plan comp 438.68 {Plan 5}'!BX$15)),"",'III_Plan comp 438.68 {Plan 5}'!BX$15&amp;analysismethod10)</f>
        <v xml:space="preserve">Language Capabilities: Contract
IHCP: Contract/Good-faith effort to contract; 
</v>
      </c>
      <c r="EF73" s="254" t="str">
        <f>IF(ISNUMBER(FIND(analysismethod10,'III_Plan comp 438.68 {Plan 5}'!BY$15)),"",'III_Plan comp 438.68 {Plan 5}'!BY$15&amp;analysismethod10)</f>
        <v xml:space="preserve">Language Capabilities: Contract
IHCP: Contract/Good-faith effort to contract; 
</v>
      </c>
      <c r="EG73" s="254" t="str">
        <f>IF(ISNUMBER(FIND(analysismethod10,'III_Plan comp 438.68 {Plan 5}'!BZ$15)),"",'III_Plan comp 438.68 {Plan 5}'!BZ$15&amp;analysismethod10)</f>
        <v xml:space="preserve">Language Capabilities: Contract
IHCP: Contract/Good-faith effort to contract; 
</v>
      </c>
      <c r="EH73" s="254" t="str">
        <f>IF(ISNUMBER(FIND(analysismethod10,'III_Plan comp 438.68 {Plan 5}'!CA$15)),"",'III_Plan comp 438.68 {Plan 5}'!CA$15&amp;analysismethod10)</f>
        <v xml:space="preserve">Language Capabilities: Contract
IHCP: Contract/Good-faith effort to contract; 
</v>
      </c>
      <c r="EI73" s="254" t="str">
        <f>IF(ISNUMBER(FIND(analysismethod10,'III_Plan comp 438.68 {Plan 5}'!CB$15)),"",'III_Plan comp 438.68 {Plan 5}'!CB$15&amp;analysismethod10)</f>
        <v xml:space="preserve">Language Capabilities: Contract
IHCP: Contract/Good-faith effort to contract; 
</v>
      </c>
      <c r="EJ73" s="254" t="str">
        <f>IF(ISNUMBER(FIND(analysismethod10,'III_Plan comp 438.68 {Plan 5}'!CC$15)),"",'III_Plan comp 438.68 {Plan 5}'!CC$15&amp;analysismethod10)</f>
        <v xml:space="preserve">Language Capabilities: Contract
IHCP: Contract/Good-faith effort to contract; 
</v>
      </c>
      <c r="EK73" s="254" t="str">
        <f>IF(ISNUMBER(FIND(analysismethod10,'III_Plan comp 438.68 {Plan 5}'!CD$15)),"",'III_Plan comp 438.68 {Plan 5}'!CD$15&amp;analysismethod10)</f>
        <v xml:space="preserve">Language Capabilities: Contract
IHCP: Contract/Good-faith effort to contract; 
</v>
      </c>
      <c r="EL73" s="254" t="str">
        <f>IF(ISNUMBER(FIND(analysismethod10,'III_Plan comp 438.68 {Plan 5}'!CE$15)),"",'III_Plan comp 438.68 {Plan 5}'!CE$15&amp;analysismethod10)</f>
        <v xml:space="preserve">Language Capabilities: Contract
IHCP: Contract/Good-faith effort to contract; 
</v>
      </c>
      <c r="EM73" s="254" t="str">
        <f>IF(ISNUMBER(FIND(analysismethod10,'III_Plan comp 438.68 {Plan 5}'!CF$15)),"",'III_Plan comp 438.68 {Plan 5}'!CF$15&amp;analysismethod10)</f>
        <v xml:space="preserve">Language Capabilities: Contract
IHCP: Contract/Good-faith effort to contract; 
</v>
      </c>
      <c r="EN73" s="254" t="str">
        <f>IF(ISNUMBER(FIND(analysismethod10,'III_Plan comp 438.68 {Plan 5}'!CG$15)),"",'III_Plan comp 438.68 {Plan 5}'!CG$15&amp;analysismethod10)</f>
        <v xml:space="preserve">Language Capabilities: Contract
IHCP: Contract/Good-faith effort to contract; 
</v>
      </c>
      <c r="EO73" s="254" t="str">
        <f>IF(ISNUMBER(FIND(analysismethod10,'III_Plan comp 438.68 {Plan 5}'!CH$15)),"",'III_Plan comp 438.68 {Plan 5}'!CH$15&amp;analysismethod10)</f>
        <v xml:space="preserve">Language Capabilities: Contract
IHCP: Contract/Good-faith effort to contract; 
</v>
      </c>
      <c r="EP73" s="254" t="str">
        <f>IF(ISNUMBER(FIND(analysismethod10,'III_Plan comp 438.68 {Plan 5}'!CI$15)),"",'III_Plan comp 438.68 {Plan 5}'!CI$15&amp;analysismethod10)</f>
        <v xml:space="preserve">Language Capabilities: Contract
IHCP: Contract/Good-faith effort to contract; 
</v>
      </c>
      <c r="EQ73" s="254" t="str">
        <f>IF(ISNUMBER(FIND(analysismethod10,'III_Plan comp 438.68 {Plan 5}'!CJ$15)),"",'III_Plan comp 438.68 {Plan 5}'!CJ$15&amp;analysismethod10)</f>
        <v xml:space="preserve">Language Capabilities: Contract
IHCP: Contract/Good-faith effort to contract; 
</v>
      </c>
      <c r="ER73" s="254" t="str">
        <f>IF(ISNUMBER(FIND(analysismethod10,'III_Plan comp 438.68 {Plan 5}'!CK$15)),"",'III_Plan comp 438.68 {Plan 5}'!CK$15&amp;analysismethod10)</f>
        <v xml:space="preserve">Language Capabilities: Contract
IHCP: Contract/Good-faith effort to contract; 
</v>
      </c>
      <c r="ES73" s="254" t="str">
        <f>IF(ISNUMBER(FIND(analysismethod10,'III_Plan comp 438.68 {Plan 5}'!CL$15)),"",'III_Plan comp 438.68 {Plan 5}'!CL$15&amp;analysismethod10)</f>
        <v xml:space="preserve">Language Capabilities: Contract
IHCP: Contract/Good-faith effort to contract; 
</v>
      </c>
      <c r="ET73" s="254" t="str">
        <f>IF(ISNUMBER(FIND(analysismethod10,'III_Plan comp 438.68 {Plan 5}'!CM$15)),"",'III_Plan comp 438.68 {Plan 5}'!CM$15&amp;analysismethod10)</f>
        <v xml:space="preserve">Language Capabilities: Contract
IHCP: Contract/Good-faith effort to contract; 
</v>
      </c>
      <c r="EU73" s="254" t="str">
        <f>IF(ISNUMBER(FIND(analysismethod10,'III_Plan comp 438.68 {Plan 5}'!CN$15)),"",'III_Plan comp 438.68 {Plan 5}'!CN$15&amp;analysismethod10)</f>
        <v xml:space="preserve">Language Capabilities: Contract
IHCP: Contract/Good-faith effort to contract; 
</v>
      </c>
      <c r="EV73" s="254" t="str">
        <f>IF(ISNUMBER(FIND(analysismethod10,'III_Plan comp 438.68 {Plan 5}'!CO$15)),"",'III_Plan comp 438.68 {Plan 5}'!CO$15&amp;analysismethod10)</f>
        <v xml:space="preserve">Language Capabilities: Contract
IHCP: Contract/Good-faith effort to contract; 
</v>
      </c>
      <c r="EW73" s="254" t="str">
        <f>IF(ISNUMBER(FIND(analysismethod10,'III_Plan comp 438.68 {Plan 5}'!CP$15)),"",'III_Plan comp 438.68 {Plan 5}'!CP$15&amp;analysismethod10)</f>
        <v xml:space="preserve">Language Capabilities: Contract
IHCP: Contract/Good-faith effort to contract; 
</v>
      </c>
      <c r="EX73" s="254" t="str">
        <f>IF(ISNUMBER(FIND(analysismethod10,'III_Plan comp 438.68 {Plan 5}'!CQ$15)),"",'III_Plan comp 438.68 {Plan 5}'!CQ$15&amp;analysismethod10)</f>
        <v xml:space="preserve">Language Capabilities: Contract
IHCP: Contract/Good-faith effort to contract; 
</v>
      </c>
      <c r="EY73" s="254" t="str">
        <f>IF(ISNUMBER(FIND(analysismethod10,'III_Plan comp 438.68 {Plan 5}'!CR$15)),"",'III_Plan comp 438.68 {Plan 5}'!CR$15&amp;analysismethod10)</f>
        <v xml:space="preserve">Language Capabilities: Contract
IHCP: Contract/Good-faith effort to contract; 
</v>
      </c>
      <c r="EZ73" s="254" t="str">
        <f>IF(ISNUMBER(FIND(analysismethod10,'III_Plan comp 438.68 {Plan 5}'!CS$15)),"",'III_Plan comp 438.68 {Plan 5}'!CS$15&amp;analysismethod10)</f>
        <v xml:space="preserve">Language Capabilities: Contract
IHCP: Contract/Good-faith effort to contract; 
</v>
      </c>
      <c r="FA73" s="254" t="str">
        <f>IF(ISNUMBER(FIND(analysismethod10,'III_Plan comp 438.68 {Plan 5}'!CT$15)),"",'III_Plan comp 438.68 {Plan 5}'!CT$15&amp;analysismethod10)</f>
        <v xml:space="preserve">Language Capabilities: Contract
IHCP: Contract/Good-faith effort to contract; 
</v>
      </c>
      <c r="FB73" s="254" t="str">
        <f>IF(ISNUMBER(FIND(analysismethod10,'III_Plan comp 438.68 {Plan 5}'!CU$15)),"",'III_Plan comp 438.68 {Plan 5}'!CU$15&amp;analysismethod10)</f>
        <v xml:space="preserve">Language Capabilities: Contract
IHCP: Contract/Good-faith effort to contract; 
</v>
      </c>
      <c r="FC73" s="254" t="str">
        <f>IF(ISNUMBER(FIND(analysismethod10,'III_Plan comp 438.68 {Plan 5}'!CV$15)),"",'III_Plan comp 438.68 {Plan 5}'!CV$15&amp;analysismethod10)</f>
        <v xml:space="preserve">Language Capabilities: Contract
IHCP: Contract/Good-faith effort to contract; 
</v>
      </c>
      <c r="FD73" s="254" t="str">
        <f>IF(ISNUMBER(FIND(analysismethod10,'III_Plan comp 438.68 {Plan 5}'!CW$15)),"",'III_Plan comp 438.68 {Plan 5}'!CW$15&amp;analysismethod10)</f>
        <v xml:space="preserve">Language Capabilities: Contract
IHCP: Contract/Good-faith effort to contract; 
</v>
      </c>
      <c r="FE73" s="254" t="str">
        <f>IF(ISNUMBER(FIND(analysismethod10,'III_Plan comp 438.68 {Plan 5}'!CX$15)),"",'III_Plan comp 438.68 {Plan 5}'!CX$15&amp;analysismethod10)</f>
        <v xml:space="preserve">Language Capabilities: Contract
IHCP: Contract/Good-faith effort to contract; 
</v>
      </c>
      <c r="FF73" s="254" t="str">
        <f>IF(ISNUMBER(FIND(analysismethod10,'III_Plan comp 438.68 {Plan 5}'!CY$15)),"",'III_Plan comp 438.68 {Plan 5}'!CY$15&amp;analysismethod10)</f>
        <v xml:space="preserve">Language Capabilities: Contract
IHCP: Contract/Good-faith effort to contract; 
</v>
      </c>
      <c r="FG73" s="254" t="str">
        <f>IF(ISNUMBER(FIND(analysismethod10,'III_Plan comp 438.68 {Plan 5}'!CZ$15)),"",'III_Plan comp 438.68 {Plan 5}'!CZ$15&amp;analysismethod10)</f>
        <v xml:space="preserve">Language Capabilities: Contract
IHCP: Contract/Good-faith effort to contract; 
</v>
      </c>
    </row>
    <row r="74" spans="62:163" ht="15" thickTop="1"/>
    <row r="75" spans="62:163" ht="15" thickBot="1"/>
    <row r="76" spans="62:163" ht="15.75" thickTop="1">
      <c r="BJ76" s="268" t="s">
        <v>114</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Contract/Good faith effort to contract ; 
Network Adequacy Certification Tool (NACT); 
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c>
      <c r="BL77" s="251" t="str">
        <f>IF(ISNUMBER(FIND(analysismethod2,'III_Plan comp 438.68 {Plan 6}'!E$15)),"",'III_Plan comp 438.68 {Plan 6}'!E$15&amp;analysismethod2)</f>
        <v/>
      </c>
      <c r="BM77" s="251" t="str">
        <f>IF(ISNUMBER(FIND(analysismethod2,'III_Plan comp 438.68 {Plan 6}'!F$15)),"",'III_Plan comp 438.68 {Plan 6}'!F$15&amp;analysismethod2)</f>
        <v/>
      </c>
      <c r="BN77" s="251" t="str">
        <f>IF(ISNUMBER(FIND(analysismethod2,'III_Plan comp 438.68 {Plan 6}'!G$15)),"",'III_Plan comp 438.68 {Plan 6}'!G$15&amp;analysismethod2)</f>
        <v/>
      </c>
      <c r="BO77" s="251" t="str">
        <f>IF(ISNUMBER(FIND(analysismethod2,'III_Plan comp 438.68 {Plan 6}'!H$15)),"",'III_Plan comp 438.68 {Plan 6}'!H$15&amp;analysismethod2)</f>
        <v/>
      </c>
      <c r="BP77" s="251" t="str">
        <f>IF(ISNUMBER(FIND(analysismethod2,'III_Plan comp 438.68 {Plan 6}'!I$15)),"",'III_Plan comp 438.68 {Plan 6}'!I$15&amp;analysismethod2)</f>
        <v/>
      </c>
      <c r="BQ77" s="251" t="str">
        <f>IF(ISNUMBER(FIND(analysismethod2,'III_Plan comp 438.68 {Plan 6}'!J$15)),"",'III_Plan comp 438.68 {Plan 6}'!J$15&amp;analysismethod2)</f>
        <v/>
      </c>
      <c r="BR77" s="251" t="str">
        <f>IF(ISNUMBER(FIND(analysismethod2,'III_Plan comp 438.68 {Plan 6}'!K$15)),"",'III_Plan comp 438.68 {Plan 6}'!K$15&amp;analysismethod2)</f>
        <v/>
      </c>
      <c r="BS77" s="251" t="str">
        <f>IF(ISNUMBER(FIND(analysismethod2,'III_Plan comp 438.68 {Plan 6}'!L$15)),"",'III_Plan comp 438.68 {Plan 6}'!L$15&amp;analysismethod2)</f>
        <v/>
      </c>
      <c r="BT77" s="251" t="str">
        <f>IF(ISNUMBER(FIND(analysismethod2,'III_Plan comp 438.68 {Plan 6}'!M$15)),"",'III_Plan comp 438.68 {Plan 6}'!M$15&amp;analysismethod2)</f>
        <v/>
      </c>
      <c r="BU77" s="251" t="str">
        <f>IF(ISNUMBER(FIND(analysismethod2,'III_Plan comp 438.68 {Plan 6}'!N$15)),"",'III_Plan comp 438.68 {Plan 6}'!N$15&amp;analysismethod2)</f>
        <v/>
      </c>
      <c r="BV77" s="251" t="str">
        <f>IF(ISNUMBER(FIND(analysismethod2,'III_Plan comp 438.68 {Plan 6}'!O$15)),"",'III_Plan comp 438.68 {Plan 6}'!O$15&amp;analysismethod2)</f>
        <v/>
      </c>
      <c r="BW77" s="251" t="str">
        <f>IF(ISNUMBER(FIND(analysismethod2,'III_Plan comp 438.68 {Plan 6}'!P$15)),"",'III_Plan comp 438.68 {Plan 6}'!P$15&amp;analysismethod2)</f>
        <v/>
      </c>
      <c r="BX77" s="251" t="str">
        <f>IF(ISNUMBER(FIND(analysismethod2,'III_Plan comp 438.68 {Plan 6}'!Q$15)),"",'III_Plan comp 438.68 {Plan 6}'!Q$15&amp;analysismethod2)</f>
        <v/>
      </c>
      <c r="BY77" s="251" t="str">
        <f>IF(ISNUMBER(FIND(analysismethod2,'III_Plan comp 438.68 {Plan 6}'!R$15)),"",'III_Plan comp 438.68 {Plan 6}'!R$15&amp;analysismethod2)</f>
        <v/>
      </c>
      <c r="BZ77" s="251" t="str">
        <f>IF(ISNUMBER(FIND(analysismethod2,'III_Plan comp 438.68 {Plan 6}'!S$15)),"",'III_Plan comp 438.68 {Plan 6}'!S$15&amp;analysismethod2)</f>
        <v/>
      </c>
      <c r="CA77" s="251" t="str">
        <f>IF(ISNUMBER(FIND(analysismethod2,'III_Plan comp 438.68 {Plan 6}'!T$15)),"",'III_Plan comp 438.68 {Plan 6}'!T$15&amp;analysismethod2)</f>
        <v/>
      </c>
      <c r="CB77" s="251" t="str">
        <f>IF(ISNUMBER(FIND(analysismethod2,'III_Plan comp 438.68 {Plan 6}'!U$15)),"",'III_Plan comp 438.68 {Plan 6}'!U$15&amp;analysismethod2)</f>
        <v/>
      </c>
      <c r="CC77" s="251" t="str">
        <f>IF(ISNUMBER(FIND(analysismethod2,'III_Plan comp 438.68 {Plan 6}'!V$15)),"",'III_Plan comp 438.68 {Plan 6}'!V$15&amp;analysismethod2)</f>
        <v/>
      </c>
      <c r="CD77" s="251" t="str">
        <f>IF(ISNUMBER(FIND(analysismethod2,'III_Plan comp 438.68 {Plan 6}'!W$15)),"",'III_Plan comp 438.68 {Plan 6}'!W$15&amp;analysismethod2)</f>
        <v/>
      </c>
      <c r="CE77" s="251" t="str">
        <f>IF(ISNUMBER(FIND(analysismethod2,'III_Plan comp 438.68 {Plan 6}'!X$15)),"",'III_Plan comp 438.68 {Plan 6}'!X$15&amp;analysismethod2)</f>
        <v/>
      </c>
      <c r="CF77" s="251" t="str">
        <f>IF(ISNUMBER(FIND(analysismethod2,'III_Plan comp 438.68 {Plan 6}'!Y$15)),"",'III_Plan comp 438.68 {Plan 6}'!Y$15&amp;analysismethod2)</f>
        <v/>
      </c>
      <c r="CG77" s="251" t="str">
        <f>IF(ISNUMBER(FIND(analysismethod2,'III_Plan comp 438.68 {Plan 6}'!Z$15)),"",'III_Plan comp 438.68 {Plan 6}'!Z$15&amp;analysismethod2)</f>
        <v/>
      </c>
      <c r="CH77" s="251" t="str">
        <f>IF(ISNUMBER(FIND(analysismethod2,'III_Plan comp 438.68 {Plan 6}'!AA$15)),"",'III_Plan comp 438.68 {Plan 6}'!AA$15&amp;analysismethod2)</f>
        <v/>
      </c>
      <c r="CI77" s="251" t="str">
        <f>IF(ISNUMBER(FIND(analysismethod2,'III_Plan comp 438.68 {Plan 6}'!AB$15)),"",'III_Plan comp 438.68 {Plan 6}'!AB$15&amp;analysismethod2)</f>
        <v/>
      </c>
      <c r="CJ77" s="251" t="str">
        <f>IF(ISNUMBER(FIND(analysismethod2,'III_Plan comp 438.68 {Plan 6}'!AC$15)),"",'III_Plan comp 438.68 {Plan 6}'!AC$15&amp;analysismethod2)</f>
        <v/>
      </c>
      <c r="CK77" s="251" t="str">
        <f>IF(ISNUMBER(FIND(analysismethod2,'III_Plan comp 438.68 {Plan 6}'!AD$15)),"",'III_Plan comp 438.68 {Plan 6}'!AD$15&amp;analysismethod2)</f>
        <v/>
      </c>
      <c r="CL77" s="251" t="str">
        <f>IF(ISNUMBER(FIND(analysismethod2,'III_Plan comp 438.68 {Plan 6}'!AE$15)),"",'III_Plan comp 438.68 {Plan 6}'!AE$15&amp;analysismethod2)</f>
        <v/>
      </c>
      <c r="CM77" s="251" t="str">
        <f>IF(ISNUMBER(FIND(analysismethod2,'III_Plan comp 438.68 {Plan 6}'!AF$15)),"",'III_Plan comp 438.68 {Plan 6}'!AF$15&amp;analysismethod2)</f>
        <v/>
      </c>
      <c r="CN77" s="251" t="str">
        <f>IF(ISNUMBER(FIND(analysismethod2,'III_Plan comp 438.68 {Plan 6}'!AG$15)),"",'III_Plan comp 438.68 {Plan 6}'!AG$15&amp;analysismethod2)</f>
        <v/>
      </c>
      <c r="CO77" s="251" t="str">
        <f>IF(ISNUMBER(FIND(analysismethod2,'III_Plan comp 438.68 {Plan 6}'!AH$15)),"",'III_Plan comp 438.68 {Plan 6}'!AH$15&amp;analysismethod2)</f>
        <v/>
      </c>
      <c r="CP77" s="251" t="str">
        <f>IF(ISNUMBER(FIND(analysismethod2,'III_Plan comp 438.68 {Plan 6}'!AI$15)),"",'III_Plan comp 438.68 {Plan 6}'!AI$15&amp;analysismethod2)</f>
        <v/>
      </c>
      <c r="CQ77" s="251" t="str">
        <f>IF(ISNUMBER(FIND(analysismethod2,'III_Plan comp 438.68 {Plan 6}'!AJ$15)),"",'III_Plan comp 438.68 {Plan 6}'!AJ$15&amp;analysismethod2)</f>
        <v/>
      </c>
      <c r="CR77" s="251" t="str">
        <f>IF(ISNUMBER(FIND(analysismethod2,'III_Plan comp 438.68 {Plan 6}'!AK$15)),"",'III_Plan comp 438.68 {Plan 6}'!AK$15&amp;analysismethod2)</f>
        <v/>
      </c>
      <c r="CS77" s="251" t="str">
        <f>IF(ISNUMBER(FIND(analysismethod2,'III_Plan comp 438.68 {Plan 6}'!AL$15)),"",'III_Plan comp 438.68 {Plan 6}'!AL$15&amp;analysismethod2)</f>
        <v/>
      </c>
      <c r="CT77" s="251" t="str">
        <f>IF(ISNUMBER(FIND(analysismethod2,'III_Plan comp 438.68 {Plan 6}'!AM$15)),"",'III_Plan comp 438.68 {Plan 6}'!AM$15&amp;analysismethod2)</f>
        <v/>
      </c>
      <c r="CU77" s="251" t="str">
        <f>IF(ISNUMBER(FIND(analysismethod2,'III_Plan comp 438.68 {Plan 6}'!AN$15)),"",'III_Plan comp 438.68 {Plan 6}'!AN$15&amp;analysismethod2)</f>
        <v/>
      </c>
      <c r="CV77" s="251" t="str">
        <f>IF(ISNUMBER(FIND(analysismethod2,'III_Plan comp 438.68 {Plan 6}'!AO$15)),"",'III_Plan comp 438.68 {Plan 6}'!AO$15&amp;analysismethod2)</f>
        <v/>
      </c>
      <c r="CW77" s="251" t="str">
        <f>IF(ISNUMBER(FIND(analysismethod2,'III_Plan comp 438.68 {Plan 6}'!AP$15)),"",'III_Plan comp 438.68 {Plan 6}'!AP$15&amp;analysismethod2)</f>
        <v/>
      </c>
      <c r="CX77" s="251" t="str">
        <f>IF(ISNUMBER(FIND(analysismethod2,'III_Plan comp 438.68 {Plan 6}'!AQ$15)),"",'III_Plan comp 438.68 {Plan 6}'!AQ$15&amp;analysismethod2)</f>
        <v/>
      </c>
      <c r="CY77" s="251" t="str">
        <f>IF(ISNUMBER(FIND(analysismethod2,'III_Plan comp 438.68 {Plan 6}'!AR$15)),"",'III_Plan comp 438.68 {Plan 6}'!AR$15&amp;analysismethod2)</f>
        <v/>
      </c>
      <c r="CZ77" s="251" t="str">
        <f>IF(ISNUMBER(FIND(analysismethod2,'III_Plan comp 438.68 {Plan 6}'!AS$15)),"",'III_Plan comp 438.68 {Plan 6}'!AS$15&amp;analysismethod2)</f>
        <v/>
      </c>
      <c r="DA77" s="251" t="str">
        <f>IF(ISNUMBER(FIND(analysismethod2,'III_Plan comp 438.68 {Plan 6}'!AT$15)),"",'III_Plan comp 438.68 {Plan 6}'!AT$15&amp;analysismethod2)</f>
        <v/>
      </c>
      <c r="DB77" s="251" t="str">
        <f>IF(ISNUMBER(FIND(analysismethod2,'III_Plan comp 438.68 {Plan 6}'!AU$15)),"",'III_Plan comp 438.68 {Plan 6}'!AU$15&amp;analysismethod2)</f>
        <v/>
      </c>
      <c r="DC77" s="251" t="str">
        <f>IF(ISNUMBER(FIND(analysismethod2,'III_Plan comp 438.68 {Plan 6}'!AV$15)),"",'III_Plan comp 438.68 {Plan 6}'!AV$15&amp;analysismethod2)</f>
        <v/>
      </c>
      <c r="DD77" s="251" t="str">
        <f>IF(ISNUMBER(FIND(analysismethod2,'III_Plan comp 438.68 {Plan 6}'!AW$15)),"",'III_Plan comp 438.68 {Plan 6}'!AW$15&amp;analysismethod2)</f>
        <v/>
      </c>
      <c r="DE77" s="251" t="str">
        <f>IF(ISNUMBER(FIND(analysismethod2,'III_Plan comp 438.68 {Plan 6}'!AX$15)),"",'III_Plan comp 438.68 {Plan 6}'!AX$15&amp;analysismethod2)</f>
        <v/>
      </c>
      <c r="DF77" s="251" t="str">
        <f>IF(ISNUMBER(FIND(analysismethod2,'III_Plan comp 438.68 {Plan 6}'!AY$15)),"",'III_Plan comp 438.68 {Plan 6}'!AY$15&amp;analysismethod2)</f>
        <v/>
      </c>
      <c r="DG77" s="251" t="str">
        <f>IF(ISNUMBER(FIND(analysismethod2,'III_Plan comp 438.68 {Plan 6}'!AZ$15)),"",'III_Plan comp 438.68 {Plan 6}'!AZ$15&amp;analysismethod2)</f>
        <v/>
      </c>
      <c r="DH77" s="251" t="str">
        <f>IF(ISNUMBER(FIND(analysismethod2,'III_Plan comp 438.68 {Plan 6}'!BA$15)),"",'III_Plan comp 438.68 {Plan 6}'!BA$15&amp;analysismethod2)</f>
        <v/>
      </c>
      <c r="DI77" s="251" t="str">
        <f>IF(ISNUMBER(FIND(analysismethod2,'III_Plan comp 438.68 {Plan 6}'!BB$15)),"",'III_Plan comp 438.68 {Plan 6}'!BB$15&amp;analysismethod2)</f>
        <v/>
      </c>
      <c r="DJ77" s="251" t="str">
        <f>IF(ISNUMBER(FIND(analysismethod2,'III_Plan comp 438.68 {Plan 6}'!BC$15)),"",'III_Plan comp 438.68 {Plan 6}'!BC$15&amp;analysismethod2)</f>
        <v/>
      </c>
      <c r="DK77" s="251" t="str">
        <f>IF(ISNUMBER(FIND(analysismethod2,'III_Plan comp 438.68 {Plan 6}'!BD$15)),"",'III_Plan comp 438.68 {Plan 6}'!BD$15&amp;analysismethod2)</f>
        <v/>
      </c>
      <c r="DL77" s="251" t="str">
        <f>IF(ISNUMBER(FIND(analysismethod2,'III_Plan comp 438.68 {Plan 6}'!BE$15)),"",'III_Plan comp 438.68 {Plan 6}'!BE$15&amp;analysismethod2)</f>
        <v/>
      </c>
      <c r="DM77" s="251" t="str">
        <f>IF(ISNUMBER(FIND(analysismethod2,'III_Plan comp 438.68 {Plan 6}'!BF$15)),"",'III_Plan comp 438.68 {Plan 6}'!BF$15&amp;analysismethod2)</f>
        <v/>
      </c>
      <c r="DN77" s="251" t="str">
        <f>IF(ISNUMBER(FIND(analysismethod2,'III_Plan comp 438.68 {Plan 6}'!BG$15)),"",'III_Plan comp 438.68 {Plan 6}'!BG$15&amp;analysismethod2)</f>
        <v/>
      </c>
      <c r="DO77" s="251" t="str">
        <f>IF(ISNUMBER(FIND(analysismethod2,'III_Plan comp 438.68 {Plan 6}'!BH$15)),"",'III_Plan comp 438.68 {Plan 6}'!BH$15&amp;analysismethod2)</f>
        <v/>
      </c>
      <c r="DP77" s="251" t="str">
        <f>IF(ISNUMBER(FIND(analysismethod2,'III_Plan comp 438.68 {Plan 6}'!BI$15)),"",'III_Plan comp 438.68 {Plan 6}'!BI$15&amp;analysismethod2)</f>
        <v/>
      </c>
      <c r="DQ77" s="251" t="str">
        <f>IF(ISNUMBER(FIND(analysismethod2,'III_Plan comp 438.68 {Plan 6}'!BJ$15)),"",'III_Plan comp 438.68 {Plan 6}'!BJ$15&amp;analysismethod2)</f>
        <v/>
      </c>
      <c r="DR77" s="251" t="str">
        <f>IF(ISNUMBER(FIND(analysismethod2,'III_Plan comp 438.68 {Plan 6}'!BK$15)),"",'III_Plan comp 438.68 {Plan 6}'!BK$15&amp;analysismethod2)</f>
        <v/>
      </c>
      <c r="DS77" s="251" t="str">
        <f>IF(ISNUMBER(FIND(analysismethod2,'III_Plan comp 438.68 {Plan 6}'!BL$15)),"",'III_Plan comp 438.68 {Plan 6}'!BL$15&amp;analysismethod2)</f>
        <v/>
      </c>
      <c r="DT77" s="251" t="str">
        <f>IF(ISNUMBER(FIND(analysismethod2,'III_Plan comp 438.68 {Plan 6}'!BM$15)),"",'III_Plan comp 438.68 {Plan 6}'!BM$15&amp;analysismethod2)</f>
        <v/>
      </c>
      <c r="DU77" s="251" t="str">
        <f>IF(ISNUMBER(FIND(analysismethod2,'III_Plan comp 438.68 {Plan 6}'!BN$15)),"",'III_Plan comp 438.68 {Plan 6}'!BN$15&amp;analysismethod2)</f>
        <v/>
      </c>
      <c r="DV77" s="251" t="str">
        <f>IF(ISNUMBER(FIND(analysismethod2,'III_Plan comp 438.68 {Plan 6}'!BO$15)),"",'III_Plan comp 438.68 {Plan 6}'!BO$15&amp;analysismethod2)</f>
        <v/>
      </c>
      <c r="DW77" s="251" t="str">
        <f>IF(ISNUMBER(FIND(analysismethod2,'III_Plan comp 438.68 {Plan 6}'!BP$15)),"",'III_Plan comp 438.68 {Plan 6}'!BP$15&amp;analysismethod2)</f>
        <v/>
      </c>
      <c r="DX77" s="251" t="str">
        <f>IF(ISNUMBER(FIND(analysismethod2,'III_Plan comp 438.68 {Plan 6}'!BQ$15)),"",'III_Plan comp 438.68 {Plan 6}'!BQ$15&amp;analysismethod2)</f>
        <v/>
      </c>
      <c r="DY77" s="251" t="str">
        <f>IF(ISNUMBER(FIND(analysismethod2,'III_Plan comp 438.68 {Plan 6}'!BR$15)),"",'III_Plan comp 438.68 {Plan 6}'!BR$15&amp;analysismethod2)</f>
        <v/>
      </c>
      <c r="DZ77" s="251" t="str">
        <f>IF(ISNUMBER(FIND(analysismethod2,'III_Plan comp 438.68 {Plan 6}'!BS$15)),"",'III_Plan comp 438.68 {Plan 6}'!BS$15&amp;analysismethod2)</f>
        <v/>
      </c>
      <c r="EA77" s="251" t="str">
        <f>IF(ISNUMBER(FIND(analysismethod2,'III_Plan comp 438.68 {Plan 6}'!BT$15)),"",'III_Plan comp 438.68 {Plan 6}'!BT$15&amp;analysismethod2)</f>
        <v/>
      </c>
      <c r="EB77" s="251" t="str">
        <f>IF(ISNUMBER(FIND(analysismethod2,'III_Plan comp 438.68 {Plan 6}'!BU$15)),"",'III_Plan comp 438.68 {Plan 6}'!BU$15&amp;analysismethod2)</f>
        <v/>
      </c>
      <c r="EC77" s="251" t="str">
        <f>IF(ISNUMBER(FIND(analysismethod2,'III_Plan comp 438.68 {Plan 6}'!BV$15)),"",'III_Plan comp 438.68 {Plan 6}'!BV$15&amp;analysismethod2)</f>
        <v/>
      </c>
      <c r="ED77" s="251" t="str">
        <f>IF(ISNUMBER(FIND(analysismethod2,'III_Plan comp 438.68 {Plan 6}'!BW$15)),"",'III_Plan comp 438.68 {Plan 6}'!BW$15&amp;analysismethod2)</f>
        <v/>
      </c>
      <c r="EE77" s="251" t="str">
        <f>IF(ISNUMBER(FIND(analysismethod2,'III_Plan comp 438.68 {Plan 6}'!BX$15)),"",'III_Plan comp 438.68 {Plan 6}'!BX$15&amp;analysismethod2)</f>
        <v/>
      </c>
      <c r="EF77" s="251" t="str">
        <f>IF(ISNUMBER(FIND(analysismethod2,'III_Plan comp 438.68 {Plan 6}'!BY$15)),"",'III_Plan comp 438.68 {Plan 6}'!BY$15&amp;analysismethod2)</f>
        <v/>
      </c>
      <c r="EG77" s="251" t="str">
        <f>IF(ISNUMBER(FIND(analysismethod2,'III_Plan comp 438.68 {Plan 6}'!BZ$15)),"",'III_Plan comp 438.68 {Plan 6}'!BZ$15&amp;analysismethod2)</f>
        <v/>
      </c>
      <c r="EH77" s="251" t="str">
        <f>IF(ISNUMBER(FIND(analysismethod2,'III_Plan comp 438.68 {Plan 6}'!CA$15)),"",'III_Plan comp 438.68 {Plan 6}'!CA$15&amp;analysismethod2)</f>
        <v/>
      </c>
      <c r="EI77" s="251" t="str">
        <f>IF(ISNUMBER(FIND(analysismethod2,'III_Plan comp 438.68 {Plan 6}'!CB$15)),"",'III_Plan comp 438.68 {Plan 6}'!CB$15&amp;analysismethod2)</f>
        <v/>
      </c>
      <c r="EJ77" s="251" t="str">
        <f>IF(ISNUMBER(FIND(analysismethod2,'III_Plan comp 438.68 {Plan 6}'!CC$15)),"",'III_Plan comp 438.68 {Plan 6}'!CC$15&amp;analysismethod2)</f>
        <v/>
      </c>
      <c r="EK77" s="251" t="str">
        <f>IF(ISNUMBER(FIND(analysismethod2,'III_Plan comp 438.68 {Plan 6}'!CD$15)),"",'III_Plan comp 438.68 {Plan 6}'!CD$15&amp;analysismethod2)</f>
        <v/>
      </c>
      <c r="EL77" s="251" t="str">
        <f>IF(ISNUMBER(FIND(analysismethod2,'III_Plan comp 438.68 {Plan 6}'!CE$15)),"",'III_Plan comp 438.68 {Plan 6}'!CE$15&amp;analysismethod2)</f>
        <v/>
      </c>
      <c r="EM77" s="251" t="str">
        <f>IF(ISNUMBER(FIND(analysismethod2,'III_Plan comp 438.68 {Plan 6}'!CF$15)),"",'III_Plan comp 438.68 {Plan 6}'!CF$15&amp;analysismethod2)</f>
        <v/>
      </c>
      <c r="EN77" s="251" t="str">
        <f>IF(ISNUMBER(FIND(analysismethod2,'III_Plan comp 438.68 {Plan 6}'!CG$15)),"",'III_Plan comp 438.68 {Plan 6}'!CG$15&amp;analysismethod2)</f>
        <v/>
      </c>
      <c r="EO77" s="251" t="str">
        <f>IF(ISNUMBER(FIND(analysismethod2,'III_Plan comp 438.68 {Plan 6}'!CH$15)),"",'III_Plan comp 438.68 {Plan 6}'!CH$15&amp;analysismethod2)</f>
        <v/>
      </c>
      <c r="EP77" s="251" t="str">
        <f>IF(ISNUMBER(FIND(analysismethod2,'III_Plan comp 438.68 {Plan 6}'!CI$15)),"",'III_Plan comp 438.68 {Plan 6}'!CI$15&amp;analysismethod2)</f>
        <v/>
      </c>
      <c r="EQ77" s="251" t="str">
        <f>IF(ISNUMBER(FIND(analysismethod2,'III_Plan comp 438.68 {Plan 6}'!CJ$15)),"",'III_Plan comp 438.68 {Plan 6}'!CJ$15&amp;analysismethod2)</f>
        <v/>
      </c>
      <c r="ER77" s="251" t="str">
        <f>IF(ISNUMBER(FIND(analysismethod2,'III_Plan comp 438.68 {Plan 6}'!CK$15)),"",'III_Plan comp 438.68 {Plan 6}'!CK$15&amp;analysismethod2)</f>
        <v/>
      </c>
      <c r="ES77" s="251" t="str">
        <f>IF(ISNUMBER(FIND(analysismethod2,'III_Plan comp 438.68 {Plan 6}'!CL$15)),"",'III_Plan comp 438.68 {Plan 6}'!CL$15&amp;analysismethod2)</f>
        <v/>
      </c>
      <c r="ET77" s="251" t="str">
        <f>IF(ISNUMBER(FIND(analysismethod2,'III_Plan comp 438.68 {Plan 6}'!CM$15)),"",'III_Plan comp 438.68 {Plan 6}'!CM$15&amp;analysismethod2)</f>
        <v/>
      </c>
      <c r="EU77" s="251" t="str">
        <f>IF(ISNUMBER(FIND(analysismethod2,'III_Plan comp 438.68 {Plan 6}'!CN$15)),"",'III_Plan comp 438.68 {Plan 6}'!CN$15&amp;analysismethod2)</f>
        <v/>
      </c>
      <c r="EV77" s="251" t="str">
        <f>IF(ISNUMBER(FIND(analysismethod2,'III_Plan comp 438.68 {Plan 6}'!CO$15)),"",'III_Plan comp 438.68 {Plan 6}'!CO$15&amp;analysismethod2)</f>
        <v/>
      </c>
      <c r="EW77" s="251" t="str">
        <f>IF(ISNUMBER(FIND(analysismethod2,'III_Plan comp 438.68 {Plan 6}'!CP$15)),"",'III_Plan comp 438.68 {Plan 6}'!CP$15&amp;analysismethod2)</f>
        <v/>
      </c>
      <c r="EX77" s="251" t="str">
        <f>IF(ISNUMBER(FIND(analysismethod2,'III_Plan comp 438.68 {Plan 6}'!CQ$15)),"",'III_Plan comp 438.68 {Plan 6}'!CQ$15&amp;analysismethod2)</f>
        <v/>
      </c>
      <c r="EY77" s="251" t="str">
        <f>IF(ISNUMBER(FIND(analysismethod2,'III_Plan comp 438.68 {Plan 6}'!CR$15)),"",'III_Plan comp 438.68 {Plan 6}'!CR$15&amp;analysismethod2)</f>
        <v/>
      </c>
      <c r="EZ77" s="251" t="str">
        <f>IF(ISNUMBER(FIND(analysismethod2,'III_Plan comp 438.68 {Plan 6}'!CS$15)),"",'III_Plan comp 438.68 {Plan 6}'!CS$15&amp;analysismethod2)</f>
        <v/>
      </c>
      <c r="FA77" s="251" t="str">
        <f>IF(ISNUMBER(FIND(analysismethod2,'III_Plan comp 438.68 {Plan 6}'!CT$15)),"",'III_Plan comp 438.68 {Plan 6}'!CT$15&amp;analysismethod2)</f>
        <v/>
      </c>
      <c r="FB77" s="251" t="str">
        <f>IF(ISNUMBER(FIND(analysismethod2,'III_Plan comp 438.68 {Plan 6}'!CU$15)),"",'III_Plan comp 438.68 {Plan 6}'!CU$15&amp;analysismethod2)</f>
        <v/>
      </c>
      <c r="FC77" s="251" t="str">
        <f>IF(ISNUMBER(FIND(analysismethod2,'III_Plan comp 438.68 {Plan 6}'!CV$15)),"",'III_Plan comp 438.68 {Plan 6}'!CV$15&amp;analysismethod2)</f>
        <v/>
      </c>
      <c r="FD77" s="251" t="str">
        <f>IF(ISNUMBER(FIND(analysismethod2,'III_Plan comp 438.68 {Plan 6}'!CW$15)),"",'III_Plan comp 438.68 {Plan 6}'!CW$15&amp;analysismethod2)</f>
        <v/>
      </c>
      <c r="FE77" s="251" t="str">
        <f>IF(ISNUMBER(FIND(analysismethod2,'III_Plan comp 438.68 {Plan 6}'!CX$15)),"",'III_Plan comp 438.68 {Plan 6}'!CX$15&amp;analysismethod2)</f>
        <v/>
      </c>
      <c r="FF77" s="251" t="str">
        <f>IF(ISNUMBER(FIND(analysismethod2,'III_Plan comp 438.68 {Plan 6}'!CY$15)),"",'III_Plan comp 438.68 {Plan 6}'!CY$15&amp;analysismethod2)</f>
        <v/>
      </c>
      <c r="FG77" s="251" t="str">
        <f>IF(ISNUMBER(FIND(analysismethod2,'III_Plan comp 438.68 {Plan 6}'!CZ$15)),"",'III_Plan comp 438.68 {Plan 6}'!CZ$15&amp;analysismethod2)</f>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c>
      <c r="BL81" s="251" t="str">
        <f>IF(ISNUMBER(FIND(analysismethod6,'III_Plan comp 438.68 {Plan 6}'!E$15)),"",'III_Plan comp 438.68 {Plan 6}'!E$15&amp;analysismethod6)</f>
        <v/>
      </c>
      <c r="BM81" s="251" t="str">
        <f>IF(ISNUMBER(FIND(analysismethod6,'III_Plan comp 438.68 {Plan 6}'!F$15)),"",'III_Plan comp 438.68 {Plan 6}'!F$15&amp;analysismethod6)</f>
        <v/>
      </c>
      <c r="BN81" s="251" t="str">
        <f>IF(ISNUMBER(FIND(analysismethod6,'III_Plan comp 438.68 {Plan 6}'!G$15)),"",'III_Plan comp 438.68 {Plan 6}'!G$15&amp;analysismethod6)</f>
        <v/>
      </c>
      <c r="BO81" s="251" t="str">
        <f>IF(ISNUMBER(FIND(analysismethod6,'III_Plan comp 438.68 {Plan 6}'!H$15)),"",'III_Plan comp 438.68 {Plan 6}'!H$15&amp;analysismethod6)</f>
        <v/>
      </c>
      <c r="BP81" s="251" t="str">
        <f>IF(ISNUMBER(FIND(analysismethod6,'III_Plan comp 438.68 {Plan 6}'!I$15)),"",'III_Plan comp 438.68 {Plan 6}'!I$15&amp;analysismethod6)</f>
        <v/>
      </c>
      <c r="BQ81" s="251" t="str">
        <f>IF(ISNUMBER(FIND(analysismethod6,'III_Plan comp 438.68 {Plan 6}'!J$15)),"",'III_Plan comp 438.68 {Plan 6}'!J$15&amp;analysismethod6)</f>
        <v/>
      </c>
      <c r="BR81" s="251" t="str">
        <f>IF(ISNUMBER(FIND(analysismethod6,'III_Plan comp 438.68 {Plan 6}'!K$15)),"",'III_Plan comp 438.68 {Plan 6}'!K$15&amp;analysismethod6)</f>
        <v/>
      </c>
      <c r="BS81" s="251" t="str">
        <f>IF(ISNUMBER(FIND(analysismethod6,'III_Plan comp 438.68 {Plan 6}'!L$15)),"",'III_Plan comp 438.68 {Plan 6}'!L$15&amp;analysismethod6)</f>
        <v/>
      </c>
      <c r="BT81" s="251" t="str">
        <f>IF(ISNUMBER(FIND(analysismethod6,'III_Plan comp 438.68 {Plan 6}'!M$15)),"",'III_Plan comp 438.68 {Plan 6}'!M$15&amp;analysismethod6)</f>
        <v/>
      </c>
      <c r="BU81" s="251" t="str">
        <f>IF(ISNUMBER(FIND(analysismethod6,'III_Plan comp 438.68 {Plan 6}'!N$15)),"",'III_Plan comp 438.68 {Plan 6}'!N$15&amp;analysismethod6)</f>
        <v/>
      </c>
      <c r="BV81" s="251" t="str">
        <f>IF(ISNUMBER(FIND(analysismethod6,'III_Plan comp 438.68 {Plan 6}'!O$15)),"",'III_Plan comp 438.68 {Plan 6}'!O$15&amp;analysismethod6)</f>
        <v/>
      </c>
      <c r="BW81" s="251" t="str">
        <f>IF(ISNUMBER(FIND(analysismethod6,'III_Plan comp 438.68 {Plan 6}'!P$15)),"",'III_Plan comp 438.68 {Plan 6}'!P$15&amp;analysismethod6)</f>
        <v/>
      </c>
      <c r="BX81" s="251" t="str">
        <f>IF(ISNUMBER(FIND(analysismethod6,'III_Plan comp 438.68 {Plan 6}'!Q$15)),"",'III_Plan comp 438.68 {Plan 6}'!Q$15&amp;analysismethod6)</f>
        <v/>
      </c>
      <c r="BY81" s="251" t="str">
        <f>IF(ISNUMBER(FIND(analysismethod6,'III_Plan comp 438.68 {Plan 6}'!R$15)),"",'III_Plan comp 438.68 {Plan 6}'!R$15&amp;analysismethod6)</f>
        <v/>
      </c>
      <c r="BZ81" s="251" t="str">
        <f>IF(ISNUMBER(FIND(analysismethod6,'III_Plan comp 438.68 {Plan 6}'!S$15)),"",'III_Plan comp 438.68 {Plan 6}'!S$15&amp;analysismethod6)</f>
        <v/>
      </c>
      <c r="CA81" s="251" t="str">
        <f>IF(ISNUMBER(FIND(analysismethod6,'III_Plan comp 438.68 {Plan 6}'!T$15)),"",'III_Plan comp 438.68 {Plan 6}'!T$15&amp;analysismethod6)</f>
        <v/>
      </c>
      <c r="CB81" s="251" t="str">
        <f>IF(ISNUMBER(FIND(analysismethod6,'III_Plan comp 438.68 {Plan 6}'!U$15)),"",'III_Plan comp 438.68 {Plan 6}'!U$15&amp;analysismethod6)</f>
        <v/>
      </c>
      <c r="CC81" s="251" t="str">
        <f>IF(ISNUMBER(FIND(analysismethod6,'III_Plan comp 438.68 {Plan 6}'!V$15)),"",'III_Plan comp 438.68 {Plan 6}'!V$15&amp;analysismethod6)</f>
        <v/>
      </c>
      <c r="CD81" s="251" t="str">
        <f>IF(ISNUMBER(FIND(analysismethod6,'III_Plan comp 438.68 {Plan 6}'!W$15)),"",'III_Plan comp 438.68 {Plan 6}'!W$15&amp;analysismethod6)</f>
        <v/>
      </c>
      <c r="CE81" s="251" t="str">
        <f>IF(ISNUMBER(FIND(analysismethod6,'III_Plan comp 438.68 {Plan 6}'!X$15)),"",'III_Plan comp 438.68 {Plan 6}'!X$15&amp;analysismethod6)</f>
        <v/>
      </c>
      <c r="CF81" s="251" t="str">
        <f>IF(ISNUMBER(FIND(analysismethod6,'III_Plan comp 438.68 {Plan 6}'!Y$15)),"",'III_Plan comp 438.68 {Plan 6}'!Y$15&amp;analysismethod6)</f>
        <v/>
      </c>
      <c r="CG81" s="251" t="str">
        <f>IF(ISNUMBER(FIND(analysismethod6,'III_Plan comp 438.68 {Plan 6}'!Z$15)),"",'III_Plan comp 438.68 {Plan 6}'!Z$15&amp;analysismethod6)</f>
        <v/>
      </c>
      <c r="CH81" s="251" t="str">
        <f>IF(ISNUMBER(FIND(analysismethod6,'III_Plan comp 438.68 {Plan 6}'!AA$15)),"",'III_Plan comp 438.68 {Plan 6}'!AA$15&amp;analysismethod6)</f>
        <v/>
      </c>
      <c r="CI81" s="251" t="str">
        <f>IF(ISNUMBER(FIND(analysismethod6,'III_Plan comp 438.68 {Plan 6}'!AB$15)),"",'III_Plan comp 438.68 {Plan 6}'!AB$15&amp;analysismethod6)</f>
        <v/>
      </c>
      <c r="CJ81" s="251" t="str">
        <f>IF(ISNUMBER(FIND(analysismethod6,'III_Plan comp 438.68 {Plan 6}'!AC$15)),"",'III_Plan comp 438.68 {Plan 6}'!AC$15&amp;analysismethod6)</f>
        <v/>
      </c>
      <c r="CK81" s="251" t="str">
        <f>IF(ISNUMBER(FIND(analysismethod6,'III_Plan comp 438.68 {Plan 6}'!AD$15)),"",'III_Plan comp 438.68 {Plan 6}'!AD$15&amp;analysismethod6)</f>
        <v/>
      </c>
      <c r="CL81" s="251" t="str">
        <f>IF(ISNUMBER(FIND(analysismethod6,'III_Plan comp 438.68 {Plan 6}'!AE$15)),"",'III_Plan comp 438.68 {Plan 6}'!AE$15&amp;analysismethod6)</f>
        <v/>
      </c>
      <c r="CM81" s="251" t="str">
        <f>IF(ISNUMBER(FIND(analysismethod6,'III_Plan comp 438.68 {Plan 6}'!AF$15)),"",'III_Plan comp 438.68 {Plan 6}'!AF$15&amp;analysismethod6)</f>
        <v/>
      </c>
      <c r="CN81" s="251" t="str">
        <f>IF(ISNUMBER(FIND(analysismethod6,'III_Plan comp 438.68 {Plan 6}'!AG$15)),"",'III_Plan comp 438.68 {Plan 6}'!AG$15&amp;analysismethod6)</f>
        <v/>
      </c>
      <c r="CO81" s="251" t="str">
        <f>IF(ISNUMBER(FIND(analysismethod6,'III_Plan comp 438.68 {Plan 6}'!AH$15)),"",'III_Plan comp 438.68 {Plan 6}'!AH$15&amp;analysismethod6)</f>
        <v/>
      </c>
      <c r="CP81" s="251" t="str">
        <f>IF(ISNUMBER(FIND(analysismethod6,'III_Plan comp 438.68 {Plan 6}'!AI$15)),"",'III_Plan comp 438.68 {Plan 6}'!AI$15&amp;analysismethod6)</f>
        <v/>
      </c>
      <c r="CQ81" s="251" t="str">
        <f>IF(ISNUMBER(FIND(analysismethod6,'III_Plan comp 438.68 {Plan 6}'!AJ$15)),"",'III_Plan comp 438.68 {Plan 6}'!AJ$15&amp;analysismethod6)</f>
        <v/>
      </c>
      <c r="CR81" s="251" t="str">
        <f>IF(ISNUMBER(FIND(analysismethod6,'III_Plan comp 438.68 {Plan 6}'!AK$15)),"",'III_Plan comp 438.68 {Plan 6}'!AK$15&amp;analysismethod6)</f>
        <v/>
      </c>
      <c r="CS81" s="251" t="str">
        <f>IF(ISNUMBER(FIND(analysismethod6,'III_Plan comp 438.68 {Plan 6}'!AL$15)),"",'III_Plan comp 438.68 {Plan 6}'!AL$15&amp;analysismethod6)</f>
        <v/>
      </c>
      <c r="CT81" s="251" t="str">
        <f>IF(ISNUMBER(FIND(analysismethod6,'III_Plan comp 438.68 {Plan 6}'!AM$15)),"",'III_Plan comp 438.68 {Plan 6}'!AM$15&amp;analysismethod6)</f>
        <v/>
      </c>
      <c r="CU81" s="251" t="str">
        <f>IF(ISNUMBER(FIND(analysismethod6,'III_Plan comp 438.68 {Plan 6}'!AN$15)),"",'III_Plan comp 438.68 {Plan 6}'!AN$15&amp;analysismethod6)</f>
        <v/>
      </c>
      <c r="CV81" s="251" t="str">
        <f>IF(ISNUMBER(FIND(analysismethod6,'III_Plan comp 438.68 {Plan 6}'!AO$15)),"",'III_Plan comp 438.68 {Plan 6}'!AO$15&amp;analysismethod6)</f>
        <v/>
      </c>
      <c r="CW81" s="251" t="str">
        <f>IF(ISNUMBER(FIND(analysismethod6,'III_Plan comp 438.68 {Plan 6}'!AP$15)),"",'III_Plan comp 438.68 {Plan 6}'!AP$15&amp;analysismethod6)</f>
        <v/>
      </c>
      <c r="CX81" s="251" t="str">
        <f>IF(ISNUMBER(FIND(analysismethod6,'III_Plan comp 438.68 {Plan 6}'!AQ$15)),"",'III_Plan comp 438.68 {Plan 6}'!AQ$15&amp;analysismethod6)</f>
        <v/>
      </c>
      <c r="CY81" s="251" t="str">
        <f>IF(ISNUMBER(FIND(analysismethod6,'III_Plan comp 438.68 {Plan 6}'!AR$15)),"",'III_Plan comp 438.68 {Plan 6}'!AR$15&amp;analysismethod6)</f>
        <v/>
      </c>
      <c r="CZ81" s="251" t="str">
        <f>IF(ISNUMBER(FIND(analysismethod6,'III_Plan comp 438.68 {Plan 6}'!AS$15)),"",'III_Plan comp 438.68 {Plan 6}'!AS$15&amp;analysismethod6)</f>
        <v/>
      </c>
      <c r="DA81" s="251" t="str">
        <f>IF(ISNUMBER(FIND(analysismethod6,'III_Plan comp 438.68 {Plan 6}'!AT$15)),"",'III_Plan comp 438.68 {Plan 6}'!AT$15&amp;analysismethod6)</f>
        <v/>
      </c>
      <c r="DB81" s="251" t="str">
        <f>IF(ISNUMBER(FIND(analysismethod6,'III_Plan comp 438.68 {Plan 6}'!AU$15)),"",'III_Plan comp 438.68 {Plan 6}'!AU$15&amp;analysismethod6)</f>
        <v/>
      </c>
      <c r="DC81" s="251" t="str">
        <f>IF(ISNUMBER(FIND(analysismethod6,'III_Plan comp 438.68 {Plan 6}'!AV$15)),"",'III_Plan comp 438.68 {Plan 6}'!AV$15&amp;analysismethod6)</f>
        <v/>
      </c>
      <c r="DD81" s="251" t="str">
        <f>IF(ISNUMBER(FIND(analysismethod6,'III_Plan comp 438.68 {Plan 6}'!AW$15)),"",'III_Plan comp 438.68 {Plan 6}'!AW$15&amp;analysismethod6)</f>
        <v/>
      </c>
      <c r="DE81" s="251" t="str">
        <f>IF(ISNUMBER(FIND(analysismethod6,'III_Plan comp 438.68 {Plan 6}'!AX$15)),"",'III_Plan comp 438.68 {Plan 6}'!AX$15&amp;analysismethod6)</f>
        <v/>
      </c>
      <c r="DF81" s="251" t="str">
        <f>IF(ISNUMBER(FIND(analysismethod6,'III_Plan comp 438.68 {Plan 6}'!AY$15)),"",'III_Plan comp 438.68 {Plan 6}'!AY$15&amp;analysismethod6)</f>
        <v/>
      </c>
      <c r="DG81" s="251" t="str">
        <f>IF(ISNUMBER(FIND(analysismethod6,'III_Plan comp 438.68 {Plan 6}'!AZ$15)),"",'III_Plan comp 438.68 {Plan 6}'!AZ$15&amp;analysismethod6)</f>
        <v/>
      </c>
      <c r="DH81" s="251" t="str">
        <f>IF(ISNUMBER(FIND(analysismethod6,'III_Plan comp 438.68 {Plan 6}'!BA$15)),"",'III_Plan comp 438.68 {Plan 6}'!BA$15&amp;analysismethod6)</f>
        <v/>
      </c>
      <c r="DI81" s="251" t="str">
        <f>IF(ISNUMBER(FIND(analysismethod6,'III_Plan comp 438.68 {Plan 6}'!BB$15)),"",'III_Plan comp 438.68 {Plan 6}'!BB$15&amp;analysismethod6)</f>
        <v/>
      </c>
      <c r="DJ81" s="251" t="str">
        <f>IF(ISNUMBER(FIND(analysismethod6,'III_Plan comp 438.68 {Plan 6}'!BC$15)),"",'III_Plan comp 438.68 {Plan 6}'!BC$15&amp;analysismethod6)</f>
        <v/>
      </c>
      <c r="DK81" s="251" t="str">
        <f>IF(ISNUMBER(FIND(analysismethod6,'III_Plan comp 438.68 {Plan 6}'!BD$15)),"",'III_Plan comp 438.68 {Plan 6}'!BD$15&amp;analysismethod6)</f>
        <v/>
      </c>
      <c r="DL81" s="251" t="str">
        <f>IF(ISNUMBER(FIND(analysismethod6,'III_Plan comp 438.68 {Plan 6}'!BE$15)),"",'III_Plan comp 438.68 {Plan 6}'!BE$15&amp;analysismethod6)</f>
        <v/>
      </c>
      <c r="DM81" s="251" t="str">
        <f>IF(ISNUMBER(FIND(analysismethod6,'III_Plan comp 438.68 {Plan 6}'!BF$15)),"",'III_Plan comp 438.68 {Plan 6}'!BF$15&amp;analysismethod6)</f>
        <v/>
      </c>
      <c r="DN81" s="251" t="str">
        <f>IF(ISNUMBER(FIND(analysismethod6,'III_Plan comp 438.68 {Plan 6}'!BG$15)),"",'III_Plan comp 438.68 {Plan 6}'!BG$15&amp;analysismethod6)</f>
        <v/>
      </c>
      <c r="DO81" s="251" t="str">
        <f>IF(ISNUMBER(FIND(analysismethod6,'III_Plan comp 438.68 {Plan 6}'!BH$15)),"",'III_Plan comp 438.68 {Plan 6}'!BH$15&amp;analysismethod6)</f>
        <v/>
      </c>
      <c r="DP81" s="251" t="str">
        <f>IF(ISNUMBER(FIND(analysismethod6,'III_Plan comp 438.68 {Plan 6}'!BI$15)),"",'III_Plan comp 438.68 {Plan 6}'!BI$15&amp;analysismethod6)</f>
        <v/>
      </c>
      <c r="DQ81" s="251" t="str">
        <f>IF(ISNUMBER(FIND(analysismethod6,'III_Plan comp 438.68 {Plan 6}'!BJ$15)),"",'III_Plan comp 438.68 {Plan 6}'!BJ$15&amp;analysismethod6)</f>
        <v/>
      </c>
      <c r="DR81" s="251" t="str">
        <f>IF(ISNUMBER(FIND(analysismethod6,'III_Plan comp 438.68 {Plan 6}'!BK$15)),"",'III_Plan comp 438.68 {Plan 6}'!BK$15&amp;analysismethod6)</f>
        <v/>
      </c>
      <c r="DS81" s="251" t="str">
        <f>IF(ISNUMBER(FIND(analysismethod6,'III_Plan comp 438.68 {Plan 6}'!BL$15)),"",'III_Plan comp 438.68 {Plan 6}'!BL$15&amp;analysismethod6)</f>
        <v/>
      </c>
      <c r="DT81" s="251" t="str">
        <f>IF(ISNUMBER(FIND(analysismethod6,'III_Plan comp 438.68 {Plan 6}'!BM$15)),"",'III_Plan comp 438.68 {Plan 6}'!BM$15&amp;analysismethod6)</f>
        <v/>
      </c>
      <c r="DU81" s="251" t="str">
        <f>IF(ISNUMBER(FIND(analysismethod6,'III_Plan comp 438.68 {Plan 6}'!BN$15)),"",'III_Plan comp 438.68 {Plan 6}'!BN$15&amp;analysismethod6)</f>
        <v/>
      </c>
      <c r="DV81" s="251" t="str">
        <f>IF(ISNUMBER(FIND(analysismethod6,'III_Plan comp 438.68 {Plan 6}'!BO$15)),"",'III_Plan comp 438.68 {Plan 6}'!BO$15&amp;analysismethod6)</f>
        <v/>
      </c>
      <c r="DW81" s="251" t="str">
        <f>IF(ISNUMBER(FIND(analysismethod6,'III_Plan comp 438.68 {Plan 6}'!BP$15)),"",'III_Plan comp 438.68 {Plan 6}'!BP$15&amp;analysismethod6)</f>
        <v/>
      </c>
      <c r="DX81" s="251" t="str">
        <f>IF(ISNUMBER(FIND(analysismethod6,'III_Plan comp 438.68 {Plan 6}'!BQ$15)),"",'III_Plan comp 438.68 {Plan 6}'!BQ$15&amp;analysismethod6)</f>
        <v/>
      </c>
      <c r="DY81" s="251" t="str">
        <f>IF(ISNUMBER(FIND(analysismethod6,'III_Plan comp 438.68 {Plan 6}'!BR$15)),"",'III_Plan comp 438.68 {Plan 6}'!BR$15&amp;analysismethod6)</f>
        <v/>
      </c>
      <c r="DZ81" s="251" t="str">
        <f>IF(ISNUMBER(FIND(analysismethod6,'III_Plan comp 438.68 {Plan 6}'!BS$15)),"",'III_Plan comp 438.68 {Plan 6}'!BS$15&amp;analysismethod6)</f>
        <v/>
      </c>
      <c r="EA81" s="251" t="str">
        <f>IF(ISNUMBER(FIND(analysismethod6,'III_Plan comp 438.68 {Plan 6}'!BT$15)),"",'III_Plan comp 438.68 {Plan 6}'!BT$15&amp;analysismethod6)</f>
        <v/>
      </c>
      <c r="EB81" s="251" t="str">
        <f>IF(ISNUMBER(FIND(analysismethod6,'III_Plan comp 438.68 {Plan 6}'!BU$15)),"",'III_Plan comp 438.68 {Plan 6}'!BU$15&amp;analysismethod6)</f>
        <v/>
      </c>
      <c r="EC81" s="251" t="str">
        <f>IF(ISNUMBER(FIND(analysismethod6,'III_Plan comp 438.68 {Plan 6}'!BV$15)),"",'III_Plan comp 438.68 {Plan 6}'!BV$15&amp;analysismethod6)</f>
        <v/>
      </c>
      <c r="ED81" s="251" t="str">
        <f>IF(ISNUMBER(FIND(analysismethod6,'III_Plan comp 438.68 {Plan 6}'!BW$15)),"",'III_Plan comp 438.68 {Plan 6}'!BW$15&amp;analysismethod6)</f>
        <v/>
      </c>
      <c r="EE81" s="251" t="str">
        <f>IF(ISNUMBER(FIND(analysismethod6,'III_Plan comp 438.68 {Plan 6}'!BX$15)),"",'III_Plan comp 438.68 {Plan 6}'!BX$15&amp;analysismethod6)</f>
        <v/>
      </c>
      <c r="EF81" s="251" t="str">
        <f>IF(ISNUMBER(FIND(analysismethod6,'III_Plan comp 438.68 {Plan 6}'!BY$15)),"",'III_Plan comp 438.68 {Plan 6}'!BY$15&amp;analysismethod6)</f>
        <v/>
      </c>
      <c r="EG81" s="251" t="str">
        <f>IF(ISNUMBER(FIND(analysismethod6,'III_Plan comp 438.68 {Plan 6}'!BZ$15)),"",'III_Plan comp 438.68 {Plan 6}'!BZ$15&amp;analysismethod6)</f>
        <v/>
      </c>
      <c r="EH81" s="251" t="str">
        <f>IF(ISNUMBER(FIND(analysismethod6,'III_Plan comp 438.68 {Plan 6}'!CA$15)),"",'III_Plan comp 438.68 {Plan 6}'!CA$15&amp;analysismethod6)</f>
        <v/>
      </c>
      <c r="EI81" s="251" t="str">
        <f>IF(ISNUMBER(FIND(analysismethod6,'III_Plan comp 438.68 {Plan 6}'!CB$15)),"",'III_Plan comp 438.68 {Plan 6}'!CB$15&amp;analysismethod6)</f>
        <v/>
      </c>
      <c r="EJ81" s="251" t="str">
        <f>IF(ISNUMBER(FIND(analysismethod6,'III_Plan comp 438.68 {Plan 6}'!CC$15)),"",'III_Plan comp 438.68 {Plan 6}'!CC$15&amp;analysismethod6)</f>
        <v/>
      </c>
      <c r="EK81" s="251" t="str">
        <f>IF(ISNUMBER(FIND(analysismethod6,'III_Plan comp 438.68 {Plan 6}'!CD$15)),"",'III_Plan comp 438.68 {Plan 6}'!CD$15&amp;analysismethod6)</f>
        <v/>
      </c>
      <c r="EL81" s="251" t="str">
        <f>IF(ISNUMBER(FIND(analysismethod6,'III_Plan comp 438.68 {Plan 6}'!CE$15)),"",'III_Plan comp 438.68 {Plan 6}'!CE$15&amp;analysismethod6)</f>
        <v/>
      </c>
      <c r="EM81" s="251" t="str">
        <f>IF(ISNUMBER(FIND(analysismethod6,'III_Plan comp 438.68 {Plan 6}'!CF$15)),"",'III_Plan comp 438.68 {Plan 6}'!CF$15&amp;analysismethod6)</f>
        <v/>
      </c>
      <c r="EN81" s="251" t="str">
        <f>IF(ISNUMBER(FIND(analysismethod6,'III_Plan comp 438.68 {Plan 6}'!CG$15)),"",'III_Plan comp 438.68 {Plan 6}'!CG$15&amp;analysismethod6)</f>
        <v/>
      </c>
      <c r="EO81" s="251" t="str">
        <f>IF(ISNUMBER(FIND(analysismethod6,'III_Plan comp 438.68 {Plan 6}'!CH$15)),"",'III_Plan comp 438.68 {Plan 6}'!CH$15&amp;analysismethod6)</f>
        <v/>
      </c>
      <c r="EP81" s="251" t="str">
        <f>IF(ISNUMBER(FIND(analysismethod6,'III_Plan comp 438.68 {Plan 6}'!CI$15)),"",'III_Plan comp 438.68 {Plan 6}'!CI$15&amp;analysismethod6)</f>
        <v/>
      </c>
      <c r="EQ81" s="251" t="str">
        <f>IF(ISNUMBER(FIND(analysismethod6,'III_Plan comp 438.68 {Plan 6}'!CJ$15)),"",'III_Plan comp 438.68 {Plan 6}'!CJ$15&amp;analysismethod6)</f>
        <v/>
      </c>
      <c r="ER81" s="251" t="str">
        <f>IF(ISNUMBER(FIND(analysismethod6,'III_Plan comp 438.68 {Plan 6}'!CK$15)),"",'III_Plan comp 438.68 {Plan 6}'!CK$15&amp;analysismethod6)</f>
        <v/>
      </c>
      <c r="ES81" s="251" t="str">
        <f>IF(ISNUMBER(FIND(analysismethod6,'III_Plan comp 438.68 {Plan 6}'!CL$15)),"",'III_Plan comp 438.68 {Plan 6}'!CL$15&amp;analysismethod6)</f>
        <v/>
      </c>
      <c r="ET81" s="251" t="str">
        <f>IF(ISNUMBER(FIND(analysismethod6,'III_Plan comp 438.68 {Plan 6}'!CM$15)),"",'III_Plan comp 438.68 {Plan 6}'!CM$15&amp;analysismethod6)</f>
        <v/>
      </c>
      <c r="EU81" s="251" t="str">
        <f>IF(ISNUMBER(FIND(analysismethod6,'III_Plan comp 438.68 {Plan 6}'!CN$15)),"",'III_Plan comp 438.68 {Plan 6}'!CN$15&amp;analysismethod6)</f>
        <v/>
      </c>
      <c r="EV81" s="251" t="str">
        <f>IF(ISNUMBER(FIND(analysismethod6,'III_Plan comp 438.68 {Plan 6}'!CO$15)),"",'III_Plan comp 438.68 {Plan 6}'!CO$15&amp;analysismethod6)</f>
        <v/>
      </c>
      <c r="EW81" s="251" t="str">
        <f>IF(ISNUMBER(FIND(analysismethod6,'III_Plan comp 438.68 {Plan 6}'!CP$15)),"",'III_Plan comp 438.68 {Plan 6}'!CP$15&amp;analysismethod6)</f>
        <v/>
      </c>
      <c r="EX81" s="251" t="str">
        <f>IF(ISNUMBER(FIND(analysismethod6,'III_Plan comp 438.68 {Plan 6}'!CQ$15)),"",'III_Plan comp 438.68 {Plan 6}'!CQ$15&amp;analysismethod6)</f>
        <v/>
      </c>
      <c r="EY81" s="251" t="str">
        <f>IF(ISNUMBER(FIND(analysismethod6,'III_Plan comp 438.68 {Plan 6}'!CR$15)),"",'III_Plan comp 438.68 {Plan 6}'!CR$15&amp;analysismethod6)</f>
        <v/>
      </c>
      <c r="EZ81" s="251" t="str">
        <f>IF(ISNUMBER(FIND(analysismethod6,'III_Plan comp 438.68 {Plan 6}'!CS$15)),"",'III_Plan comp 438.68 {Plan 6}'!CS$15&amp;analysismethod6)</f>
        <v/>
      </c>
      <c r="FA81" s="251" t="str">
        <f>IF(ISNUMBER(FIND(analysismethod6,'III_Plan comp 438.68 {Plan 6}'!CT$15)),"",'III_Plan comp 438.68 {Plan 6}'!CT$15&amp;analysismethod6)</f>
        <v/>
      </c>
      <c r="FB81" s="251" t="str">
        <f>IF(ISNUMBER(FIND(analysismethod6,'III_Plan comp 438.68 {Plan 6}'!CU$15)),"",'III_Plan comp 438.68 {Plan 6}'!CU$15&amp;analysismethod6)</f>
        <v/>
      </c>
      <c r="FC81" s="251" t="str">
        <f>IF(ISNUMBER(FIND(analysismethod6,'III_Plan comp 438.68 {Plan 6}'!CV$15)),"",'III_Plan comp 438.68 {Plan 6}'!CV$15&amp;analysismethod6)</f>
        <v/>
      </c>
      <c r="FD81" s="251" t="str">
        <f>IF(ISNUMBER(FIND(analysismethod6,'III_Plan comp 438.68 {Plan 6}'!CW$15)),"",'III_Plan comp 438.68 {Plan 6}'!CW$15&amp;analysismethod6)</f>
        <v/>
      </c>
      <c r="FE81" s="251" t="str">
        <f>IF(ISNUMBER(FIND(analysismethod6,'III_Plan comp 438.68 {Plan 6}'!CX$15)),"",'III_Plan comp 438.68 {Plan 6}'!CX$15&amp;analysismethod6)</f>
        <v/>
      </c>
      <c r="FF81" s="251" t="str">
        <f>IF(ISNUMBER(FIND(analysismethod6,'III_Plan comp 438.68 {Plan 6}'!CY$15)),"",'III_Plan comp 438.68 {Plan 6}'!CY$15&amp;analysismethod6)</f>
        <v/>
      </c>
      <c r="FG81" s="251" t="str">
        <f>IF(ISNUMBER(FIND(analysismethod6,'III_Plan comp 438.68 {Plan 6}'!CZ$15)),"",'III_Plan comp 438.68 {Plan 6}'!CZ$15&amp;analysismethod6)</f>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Timely Access Data Tool (TADT); 
</v>
      </c>
      <c r="BM83" s="251" t="str">
        <f>IF(ISNUMBER(FIND(analysismethod8,'III_Plan comp 438.68 {Plan 6}'!F$15)),"",'III_Plan comp 438.68 {Plan 6}'!F$15&amp;analysismethod8)</f>
        <v xml:space="preserve">Timely Access Data Tool (TADT); 
</v>
      </c>
      <c r="BN83" s="251" t="str">
        <f>IF(ISNUMBER(FIND(analysismethod8,'III_Plan comp 438.68 {Plan 6}'!G$15)),"",'III_Plan comp 438.68 {Plan 6}'!G$15&amp;analysismethod8)</f>
        <v xml:space="preserve">Timely Access Data Tool (TADT); 
</v>
      </c>
      <c r="BO83" s="251" t="str">
        <f>IF(ISNUMBER(FIND(analysismethod8,'III_Plan comp 438.68 {Plan 6}'!H$15)),"",'III_Plan comp 438.68 {Plan 6}'!H$15&amp;analysismethod8)</f>
        <v xml:space="preserve">Timely Access Data Tool (TADT); 
</v>
      </c>
      <c r="BP83" s="251" t="str">
        <f>IF(ISNUMBER(FIND(analysismethod8,'III_Plan comp 438.68 {Plan 6}'!I$15)),"",'III_Plan comp 438.68 {Plan 6}'!I$15&amp;analysismethod8)</f>
        <v xml:space="preserve">Timely Access Data Tool (TADT); 
</v>
      </c>
      <c r="BQ83" s="251" t="str">
        <f>IF(ISNUMBER(FIND(analysismethod8,'III_Plan comp 438.68 {Plan 6}'!J$15)),"",'III_Plan comp 438.68 {Plan 6}'!J$15&amp;analysismethod8)</f>
        <v xml:space="preserve">Timely Access Data Tool (TADT); 
</v>
      </c>
      <c r="BR83" s="251" t="str">
        <f>IF(ISNUMBER(FIND(analysismethod8,'III_Plan comp 438.68 {Plan 6}'!K$15)),"",'III_Plan comp 438.68 {Plan 6}'!K$15&amp;analysismethod8)</f>
        <v xml:space="preserve">Timely Access Data Tool (TADT); 
</v>
      </c>
      <c r="BS83" s="251" t="str">
        <f>IF(ISNUMBER(FIND(analysismethod8,'III_Plan comp 438.68 {Plan 6}'!L$15)),"",'III_Plan comp 438.68 {Plan 6}'!L$15&amp;analysismethod8)</f>
        <v xml:space="preserve">Timely Access Data Tool (TADT); 
</v>
      </c>
      <c r="BT83" s="251" t="str">
        <f>IF(ISNUMBER(FIND(analysismethod8,'III_Plan comp 438.68 {Plan 6}'!M$15)),"",'III_Plan comp 438.68 {Plan 6}'!M$15&amp;analysismethod8)</f>
        <v xml:space="preserve">Timely Access Data Tool (TADT); 
</v>
      </c>
      <c r="BU83" s="251" t="str">
        <f>IF(ISNUMBER(FIND(analysismethod8,'III_Plan comp 438.68 {Plan 6}'!N$15)),"",'III_Plan comp 438.68 {Plan 6}'!N$15&amp;analysismethod8)</f>
        <v xml:space="preserve">Timely Access Data Tool (TADT); 
</v>
      </c>
      <c r="BV83" s="251" t="str">
        <f>IF(ISNUMBER(FIND(analysismethod8,'III_Plan comp 438.68 {Plan 6}'!O$15)),"",'III_Plan comp 438.68 {Plan 6}'!O$15&amp;analysismethod8)</f>
        <v xml:space="preserve">Timely Access Data Tool (TADT); 
</v>
      </c>
      <c r="BW83" s="251" t="str">
        <f>IF(ISNUMBER(FIND(analysismethod8,'III_Plan comp 438.68 {Plan 6}'!P$15)),"",'III_Plan comp 438.68 {Plan 6}'!P$15&amp;analysismethod8)</f>
        <v xml:space="preserve">Contract/Good faith effort to contract ; 
Network Adequacy Certification Tool (NACT); 
Timely Access Data Tool (TADT); 
</v>
      </c>
      <c r="BX83" s="251" t="str">
        <f>IF(ISNUMBER(FIND(analysismethod8,'III_Plan comp 438.68 {Plan 6}'!Q$15)),"",'III_Plan comp 438.68 {Plan 6}'!Q$15&amp;analysismethod8)</f>
        <v xml:space="preserve">Timely Access Data Tool (TADT); 
</v>
      </c>
      <c r="BY83" s="251" t="str">
        <f>IF(ISNUMBER(FIND(analysismethod8,'III_Plan comp 438.68 {Plan 6}'!R$15)),"",'III_Plan comp 438.68 {Plan 6}'!R$15&amp;analysismethod8)</f>
        <v xml:space="preserve">Timely Access Data Tool (TADT); 
</v>
      </c>
      <c r="BZ83" s="251" t="str">
        <f>IF(ISNUMBER(FIND(analysismethod8,'III_Plan comp 438.68 {Plan 6}'!S$15)),"",'III_Plan comp 438.68 {Plan 6}'!S$15&amp;analysismethod8)</f>
        <v xml:space="preserve">Timely Access Data Tool (TADT); 
</v>
      </c>
      <c r="CA83" s="251" t="str">
        <f>IF(ISNUMBER(FIND(analysismethod8,'III_Plan comp 438.68 {Plan 6}'!T$15)),"",'III_Plan comp 438.68 {Plan 6}'!T$15&amp;analysismethod8)</f>
        <v xml:space="preserve">Timely Access Data Tool (TADT); 
</v>
      </c>
      <c r="CB83" s="251" t="str">
        <f>IF(ISNUMBER(FIND(analysismethod8,'III_Plan comp 438.68 {Plan 6}'!U$15)),"",'III_Plan comp 438.68 {Plan 6}'!U$15&amp;analysismethod8)</f>
        <v xml:space="preserve">Timely Access Data Tool (TADT); 
</v>
      </c>
      <c r="CC83" s="251" t="str">
        <f>IF(ISNUMBER(FIND(analysismethod8,'III_Plan comp 438.68 {Plan 6}'!V$15)),"",'III_Plan comp 438.68 {Plan 6}'!V$15&amp;analysismethod8)</f>
        <v xml:space="preserve">Timely Access Data Tool (TADT); 
</v>
      </c>
      <c r="CD83" s="251" t="str">
        <f>IF(ISNUMBER(FIND(analysismethod8,'III_Plan comp 438.68 {Plan 6}'!W$15)),"",'III_Plan comp 438.68 {Plan 6}'!W$15&amp;analysismethod8)</f>
        <v xml:space="preserve">Timely Access Data Tool (TADT); 
</v>
      </c>
      <c r="CE83" s="251" t="str">
        <f>IF(ISNUMBER(FIND(analysismethod8,'III_Plan comp 438.68 {Plan 6}'!X$15)),"",'III_Plan comp 438.68 {Plan 6}'!X$15&amp;analysismethod8)</f>
        <v xml:space="preserve">Timely Access Data Tool (TADT); 
</v>
      </c>
      <c r="CF83" s="251" t="str">
        <f>IF(ISNUMBER(FIND(analysismethod8,'III_Plan comp 438.68 {Plan 6}'!Y$15)),"",'III_Plan comp 438.68 {Plan 6}'!Y$15&amp;analysismethod8)</f>
        <v xml:space="preserve">Timely Access Data Tool (TADT); 
</v>
      </c>
      <c r="CG83" s="251" t="str">
        <f>IF(ISNUMBER(FIND(analysismethod8,'III_Plan comp 438.68 {Plan 6}'!Z$15)),"",'III_Plan comp 438.68 {Plan 6}'!Z$15&amp;analysismethod8)</f>
        <v xml:space="preserve">Timely Access Data Tool (TADT); 
</v>
      </c>
      <c r="CH83" s="251" t="str">
        <f>IF(ISNUMBER(FIND(analysismethod8,'III_Plan comp 438.68 {Plan 6}'!AA$15)),"",'III_Plan comp 438.68 {Plan 6}'!AA$15&amp;analysismethod8)</f>
        <v xml:space="preserve">Timely Access Data Tool (TADT); 
</v>
      </c>
      <c r="CI83" s="251" t="str">
        <f>IF(ISNUMBER(FIND(analysismethod8,'III_Plan comp 438.68 {Plan 6}'!AB$15)),"",'III_Plan comp 438.68 {Plan 6}'!AB$15&amp;analysismethod8)</f>
        <v xml:space="preserve">Timely Access Data Tool (TADT); 
</v>
      </c>
      <c r="CJ83" s="251" t="str">
        <f>IF(ISNUMBER(FIND(analysismethod8,'III_Plan comp 438.68 {Plan 6}'!AC$15)),"",'III_Plan comp 438.68 {Plan 6}'!AC$15&amp;analysismethod8)</f>
        <v xml:space="preserve">Timely Access Data Tool (TADT); 
</v>
      </c>
      <c r="CK83" s="251" t="str">
        <f>IF(ISNUMBER(FIND(analysismethod8,'III_Plan comp 438.68 {Plan 6}'!AD$15)),"",'III_Plan comp 438.68 {Plan 6}'!AD$15&amp;analysismethod8)</f>
        <v xml:space="preserve">Timely Access Data Tool (TADT); 
</v>
      </c>
      <c r="CL83" s="251" t="str">
        <f>IF(ISNUMBER(FIND(analysismethod8,'III_Plan comp 438.68 {Plan 6}'!AE$15)),"",'III_Plan comp 438.68 {Plan 6}'!AE$15&amp;analysismethod8)</f>
        <v xml:space="preserve">Timely Access Data Tool (TADT); 
</v>
      </c>
      <c r="CM83" s="251" t="str">
        <f>IF(ISNUMBER(FIND(analysismethod8,'III_Plan comp 438.68 {Plan 6}'!AF$15)),"",'III_Plan comp 438.68 {Plan 6}'!AF$15&amp;analysismethod8)</f>
        <v xml:space="preserve">Timely Access Data Tool (TADT); 
</v>
      </c>
      <c r="CN83" s="251" t="str">
        <f>IF(ISNUMBER(FIND(analysismethod8,'III_Plan comp 438.68 {Plan 6}'!AG$15)),"",'III_Plan comp 438.68 {Plan 6}'!AG$15&amp;analysismethod8)</f>
        <v xml:space="preserve">Timely Access Data Tool (TADT); 
</v>
      </c>
      <c r="CO83" s="251" t="str">
        <f>IF(ISNUMBER(FIND(analysismethod8,'III_Plan comp 438.68 {Plan 6}'!AH$15)),"",'III_Plan comp 438.68 {Plan 6}'!AH$15&amp;analysismethod8)</f>
        <v xml:space="preserve">Timely Access Data Tool (TADT); 
</v>
      </c>
      <c r="CP83" s="251" t="str">
        <f>IF(ISNUMBER(FIND(analysismethod8,'III_Plan comp 438.68 {Plan 6}'!AI$15)),"",'III_Plan comp 438.68 {Plan 6}'!AI$15&amp;analysismethod8)</f>
        <v xml:space="preserve">Timely Access Data Tool (TADT); 
</v>
      </c>
      <c r="CQ83" s="251" t="str">
        <f>IF(ISNUMBER(FIND(analysismethod8,'III_Plan comp 438.68 {Plan 6}'!AJ$15)),"",'III_Plan comp 438.68 {Plan 6}'!AJ$15&amp;analysismethod8)</f>
        <v xml:space="preserve">Timely Access Data Tool (TADT); 
</v>
      </c>
      <c r="CR83" s="251" t="str">
        <f>IF(ISNUMBER(FIND(analysismethod8,'III_Plan comp 438.68 {Plan 6}'!AK$15)),"",'III_Plan comp 438.68 {Plan 6}'!AK$15&amp;analysismethod8)</f>
        <v xml:space="preserve">Timely Access Data Tool (TADT); 
</v>
      </c>
      <c r="CS83" s="251" t="str">
        <f>IF(ISNUMBER(FIND(analysismethod8,'III_Plan comp 438.68 {Plan 6}'!AL$15)),"",'III_Plan comp 438.68 {Plan 6}'!AL$15&amp;analysismethod8)</f>
        <v xml:space="preserve">Timely Access Data Tool (TADT); 
</v>
      </c>
      <c r="CT83" s="251" t="str">
        <f>IF(ISNUMBER(FIND(analysismethod8,'III_Plan comp 438.68 {Plan 6}'!AM$15)),"",'III_Plan comp 438.68 {Plan 6}'!AM$15&amp;analysismethod8)</f>
        <v xml:space="preserve">Timely Access Data Tool (TADT); 
</v>
      </c>
      <c r="CU83" s="251" t="str">
        <f>IF(ISNUMBER(FIND(analysismethod8,'III_Plan comp 438.68 {Plan 6}'!AN$15)),"",'III_Plan comp 438.68 {Plan 6}'!AN$15&amp;analysismethod8)</f>
        <v xml:space="preserve">Timely Access Data Tool (TADT); 
</v>
      </c>
      <c r="CV83" s="251" t="str">
        <f>IF(ISNUMBER(FIND(analysismethod8,'III_Plan comp 438.68 {Plan 6}'!AO$15)),"",'III_Plan comp 438.68 {Plan 6}'!AO$15&amp;analysismethod8)</f>
        <v xml:space="preserve">Timely Access Data Tool (TADT); 
</v>
      </c>
      <c r="CW83" s="251" t="str">
        <f>IF(ISNUMBER(FIND(analysismethod8,'III_Plan comp 438.68 {Plan 6}'!AP$15)),"",'III_Plan comp 438.68 {Plan 6}'!AP$15&amp;analysismethod8)</f>
        <v xml:space="preserve">Timely Access Data Tool (TADT); 
</v>
      </c>
      <c r="CX83" s="251" t="str">
        <f>IF(ISNUMBER(FIND(analysismethod8,'III_Plan comp 438.68 {Plan 6}'!AQ$15)),"",'III_Plan comp 438.68 {Plan 6}'!AQ$15&amp;analysismethod8)</f>
        <v xml:space="preserve">Timely Access Data Tool (TADT); 
</v>
      </c>
      <c r="CY83" s="251" t="str">
        <f>IF(ISNUMBER(FIND(analysismethod8,'III_Plan comp 438.68 {Plan 6}'!AR$15)),"",'III_Plan comp 438.68 {Plan 6}'!AR$15&amp;analysismethod8)</f>
        <v xml:space="preserve">Timely Access Data Tool (TADT); 
</v>
      </c>
      <c r="CZ83" s="251" t="str">
        <f>IF(ISNUMBER(FIND(analysismethod8,'III_Plan comp 438.68 {Plan 6}'!AS$15)),"",'III_Plan comp 438.68 {Plan 6}'!AS$15&amp;analysismethod8)</f>
        <v xml:space="preserve">Timely Access Data Tool (TADT); 
</v>
      </c>
      <c r="DA83" s="251" t="str">
        <f>IF(ISNUMBER(FIND(analysismethod8,'III_Plan comp 438.68 {Plan 6}'!AT$15)),"",'III_Plan comp 438.68 {Plan 6}'!AT$15&amp;analysismethod8)</f>
        <v xml:space="preserve">Timely Access Data Tool (TADT); 
</v>
      </c>
      <c r="DB83" s="251" t="str">
        <f>IF(ISNUMBER(FIND(analysismethod8,'III_Plan comp 438.68 {Plan 6}'!AU$15)),"",'III_Plan comp 438.68 {Plan 6}'!AU$15&amp;analysismethod8)</f>
        <v xml:space="preserve">Timely Access Data Tool (TADT); 
</v>
      </c>
      <c r="DC83" s="251" t="str">
        <f>IF(ISNUMBER(FIND(analysismethod8,'III_Plan comp 438.68 {Plan 6}'!AV$15)),"",'III_Plan comp 438.68 {Plan 6}'!AV$15&amp;analysismethod8)</f>
        <v xml:space="preserve">Timely Access Data Tool (TADT); 
</v>
      </c>
      <c r="DD83" s="251" t="str">
        <f>IF(ISNUMBER(FIND(analysismethod8,'III_Plan comp 438.68 {Plan 6}'!AW$15)),"",'III_Plan comp 438.68 {Plan 6}'!AW$15&amp;analysismethod8)</f>
        <v xml:space="preserve">Timely Access Data Tool (TADT); 
</v>
      </c>
      <c r="DE83" s="251" t="str">
        <f>IF(ISNUMBER(FIND(analysismethod8,'III_Plan comp 438.68 {Plan 6}'!AX$15)),"",'III_Plan comp 438.68 {Plan 6}'!AX$15&amp;analysismethod8)</f>
        <v xml:space="preserve">Timely Access Data Tool (TADT); 
</v>
      </c>
      <c r="DF83" s="251" t="str">
        <f>IF(ISNUMBER(FIND(analysismethod8,'III_Plan comp 438.68 {Plan 6}'!AY$15)),"",'III_Plan comp 438.68 {Plan 6}'!AY$15&amp;analysismethod8)</f>
        <v xml:space="preserve">Timely Access Data Tool (TADT); 
</v>
      </c>
      <c r="DG83" s="251" t="str">
        <f>IF(ISNUMBER(FIND(analysismethod8,'III_Plan comp 438.68 {Plan 6}'!AZ$15)),"",'III_Plan comp 438.68 {Plan 6}'!AZ$15&amp;analysismethod8)</f>
        <v xml:space="preserve">Timely Access Data Tool (TADT); 
</v>
      </c>
      <c r="DH83" s="251" t="str">
        <f>IF(ISNUMBER(FIND(analysismethod8,'III_Plan comp 438.68 {Plan 6}'!BA$15)),"",'III_Plan comp 438.68 {Plan 6}'!BA$15&amp;analysismethod8)</f>
        <v xml:space="preserve">Timely Access Data Tool (TADT); 
</v>
      </c>
      <c r="DI83" s="251" t="str">
        <f>IF(ISNUMBER(FIND(analysismethod8,'III_Plan comp 438.68 {Plan 6}'!BB$15)),"",'III_Plan comp 438.68 {Plan 6}'!BB$15&amp;analysismethod8)</f>
        <v xml:space="preserve">Timely Access Data Tool (TADT); 
</v>
      </c>
      <c r="DJ83" s="251" t="str">
        <f>IF(ISNUMBER(FIND(analysismethod8,'III_Plan comp 438.68 {Plan 6}'!BC$15)),"",'III_Plan comp 438.68 {Plan 6}'!BC$15&amp;analysismethod8)</f>
        <v xml:space="preserve">Timely Access Data Tool (TADT); 
</v>
      </c>
      <c r="DK83" s="251" t="str">
        <f>IF(ISNUMBER(FIND(analysismethod8,'III_Plan comp 438.68 {Plan 6}'!BD$15)),"",'III_Plan comp 438.68 {Plan 6}'!BD$15&amp;analysismethod8)</f>
        <v xml:space="preserve">Timely Access Data Tool (TADT); 
</v>
      </c>
      <c r="DL83" s="251" t="str">
        <f>IF(ISNUMBER(FIND(analysismethod8,'III_Plan comp 438.68 {Plan 6}'!BE$15)),"",'III_Plan comp 438.68 {Plan 6}'!BE$15&amp;analysismethod8)</f>
        <v xml:space="preserve">Timely Access Data Tool (TADT); 
</v>
      </c>
      <c r="DM83" s="251" t="str">
        <f>IF(ISNUMBER(FIND(analysismethod8,'III_Plan comp 438.68 {Plan 6}'!BF$15)),"",'III_Plan comp 438.68 {Plan 6}'!BF$15&amp;analysismethod8)</f>
        <v xml:space="preserve">Timely Access Data Tool (TADT); 
</v>
      </c>
      <c r="DN83" s="251" t="str">
        <f>IF(ISNUMBER(FIND(analysismethod8,'III_Plan comp 438.68 {Plan 6}'!BG$15)),"",'III_Plan comp 438.68 {Plan 6}'!BG$15&amp;analysismethod8)</f>
        <v xml:space="preserve">Timely Access Data Tool (TADT); 
</v>
      </c>
      <c r="DO83" s="251" t="str">
        <f>IF(ISNUMBER(FIND(analysismethod8,'III_Plan comp 438.68 {Plan 6}'!BH$15)),"",'III_Plan comp 438.68 {Plan 6}'!BH$15&amp;analysismethod8)</f>
        <v xml:space="preserve">Timely Access Data Tool (TADT); 
</v>
      </c>
      <c r="DP83" s="251" t="str">
        <f>IF(ISNUMBER(FIND(analysismethod8,'III_Plan comp 438.68 {Plan 6}'!BI$15)),"",'III_Plan comp 438.68 {Plan 6}'!BI$15&amp;analysismethod8)</f>
        <v xml:space="preserve">Timely Access Data Tool (TADT); 
</v>
      </c>
      <c r="DQ83" s="251" t="str">
        <f>IF(ISNUMBER(FIND(analysismethod8,'III_Plan comp 438.68 {Plan 6}'!BJ$15)),"",'III_Plan comp 438.68 {Plan 6}'!BJ$15&amp;analysismethod8)</f>
        <v xml:space="preserve">Timely Access Data Tool (TADT); 
</v>
      </c>
      <c r="DR83" s="251" t="str">
        <f>IF(ISNUMBER(FIND(analysismethod8,'III_Plan comp 438.68 {Plan 6}'!BK$15)),"",'III_Plan comp 438.68 {Plan 6}'!BK$15&amp;analysismethod8)</f>
        <v xml:space="preserve">Timely Access Data Tool (TADT); 
</v>
      </c>
      <c r="DS83" s="251" t="str">
        <f>IF(ISNUMBER(FIND(analysismethod8,'III_Plan comp 438.68 {Plan 6}'!BL$15)),"",'III_Plan comp 438.68 {Plan 6}'!BL$15&amp;analysismethod8)</f>
        <v xml:space="preserve">Timely Access Data Tool (TADT); 
</v>
      </c>
      <c r="DT83" s="251" t="str">
        <f>IF(ISNUMBER(FIND(analysismethod8,'III_Plan comp 438.68 {Plan 6}'!BM$15)),"",'III_Plan comp 438.68 {Plan 6}'!BM$15&amp;analysismethod8)</f>
        <v xml:space="preserve">Timely Access Data Tool (TADT); 
</v>
      </c>
      <c r="DU83" s="251" t="str">
        <f>IF(ISNUMBER(FIND(analysismethod8,'III_Plan comp 438.68 {Plan 6}'!BN$15)),"",'III_Plan comp 438.68 {Plan 6}'!BN$15&amp;analysismethod8)</f>
        <v xml:space="preserve">Timely Access Data Tool (TADT); 
</v>
      </c>
      <c r="DV83" s="251" t="str">
        <f>IF(ISNUMBER(FIND(analysismethod8,'III_Plan comp 438.68 {Plan 6}'!BO$15)),"",'III_Plan comp 438.68 {Plan 6}'!BO$15&amp;analysismethod8)</f>
        <v xml:space="preserve">Timely Access Data Tool (TADT); 
</v>
      </c>
      <c r="DW83" s="251" t="str">
        <f>IF(ISNUMBER(FIND(analysismethod8,'III_Plan comp 438.68 {Plan 6}'!BP$15)),"",'III_Plan comp 438.68 {Plan 6}'!BP$15&amp;analysismethod8)</f>
        <v xml:space="preserve">Timely Access Data Tool (TADT); 
</v>
      </c>
      <c r="DX83" s="251" t="str">
        <f>IF(ISNUMBER(FIND(analysismethod8,'III_Plan comp 438.68 {Plan 6}'!BQ$15)),"",'III_Plan comp 438.68 {Plan 6}'!BQ$15&amp;analysismethod8)</f>
        <v xml:space="preserve">Timely Access Data Tool (TADT); 
</v>
      </c>
      <c r="DY83" s="251" t="str">
        <f>IF(ISNUMBER(FIND(analysismethod8,'III_Plan comp 438.68 {Plan 6}'!BR$15)),"",'III_Plan comp 438.68 {Plan 6}'!BR$15&amp;analysismethod8)</f>
        <v xml:space="preserve">Timely Access Data Tool (TADT); 
</v>
      </c>
      <c r="DZ83" s="251" t="str">
        <f>IF(ISNUMBER(FIND(analysismethod8,'III_Plan comp 438.68 {Plan 6}'!BS$15)),"",'III_Plan comp 438.68 {Plan 6}'!BS$15&amp;analysismethod8)</f>
        <v xml:space="preserve">Timely Access Data Tool (TADT); 
</v>
      </c>
      <c r="EA83" s="251" t="str">
        <f>IF(ISNUMBER(FIND(analysismethod8,'III_Plan comp 438.68 {Plan 6}'!BT$15)),"",'III_Plan comp 438.68 {Plan 6}'!BT$15&amp;analysismethod8)</f>
        <v xml:space="preserve">Timely Access Data Tool (TADT); 
</v>
      </c>
      <c r="EB83" s="251" t="str">
        <f>IF(ISNUMBER(FIND(analysismethod8,'III_Plan comp 438.68 {Plan 6}'!BU$15)),"",'III_Plan comp 438.68 {Plan 6}'!BU$15&amp;analysismethod8)</f>
        <v xml:space="preserve">Timely Access Data Tool (TADT); 
</v>
      </c>
      <c r="EC83" s="251" t="str">
        <f>IF(ISNUMBER(FIND(analysismethod8,'III_Plan comp 438.68 {Plan 6}'!BV$15)),"",'III_Plan comp 438.68 {Plan 6}'!BV$15&amp;analysismethod8)</f>
        <v xml:space="preserve">Timely Access Data Tool (TADT); 
</v>
      </c>
      <c r="ED83" s="251" t="str">
        <f>IF(ISNUMBER(FIND(analysismethod8,'III_Plan comp 438.68 {Plan 6}'!BW$15)),"",'III_Plan comp 438.68 {Plan 6}'!BW$15&amp;analysismethod8)</f>
        <v xml:space="preserve">Timely Access Data Tool (TADT); 
</v>
      </c>
      <c r="EE83" s="251" t="str">
        <f>IF(ISNUMBER(FIND(analysismethod8,'III_Plan comp 438.68 {Plan 6}'!BX$15)),"",'III_Plan comp 438.68 {Plan 6}'!BX$15&amp;analysismethod8)</f>
        <v xml:space="preserve">Timely Access Data Tool (TADT); 
</v>
      </c>
      <c r="EF83" s="251" t="str">
        <f>IF(ISNUMBER(FIND(analysismethod8,'III_Plan comp 438.68 {Plan 6}'!BY$15)),"",'III_Plan comp 438.68 {Plan 6}'!BY$15&amp;analysismethod8)</f>
        <v xml:space="preserve">Timely Access Data Tool (TADT); 
</v>
      </c>
      <c r="EG83" s="251" t="str">
        <f>IF(ISNUMBER(FIND(analysismethod8,'III_Plan comp 438.68 {Plan 6}'!BZ$15)),"",'III_Plan comp 438.68 {Plan 6}'!BZ$15&amp;analysismethod8)</f>
        <v xml:space="preserve">Timely Access Data Tool (TADT); 
</v>
      </c>
      <c r="EH83" s="251" t="str">
        <f>IF(ISNUMBER(FIND(analysismethod8,'III_Plan comp 438.68 {Plan 6}'!CA$15)),"",'III_Plan comp 438.68 {Plan 6}'!CA$15&amp;analysismethod8)</f>
        <v xml:space="preserve">Timely Access Data Tool (TADT); 
</v>
      </c>
      <c r="EI83" s="251" t="str">
        <f>IF(ISNUMBER(FIND(analysismethod8,'III_Plan comp 438.68 {Plan 6}'!CB$15)),"",'III_Plan comp 438.68 {Plan 6}'!CB$15&amp;analysismethod8)</f>
        <v xml:space="preserve">Timely Access Data Tool (TADT); 
</v>
      </c>
      <c r="EJ83" s="251" t="str">
        <f>IF(ISNUMBER(FIND(analysismethod8,'III_Plan comp 438.68 {Plan 6}'!CC$15)),"",'III_Plan comp 438.68 {Plan 6}'!CC$15&amp;analysismethod8)</f>
        <v xml:space="preserve">Timely Access Data Tool (TADT); 
</v>
      </c>
      <c r="EK83" s="251" t="str">
        <f>IF(ISNUMBER(FIND(analysismethod8,'III_Plan comp 438.68 {Plan 6}'!CD$15)),"",'III_Plan comp 438.68 {Plan 6}'!CD$15&amp;analysismethod8)</f>
        <v xml:space="preserve">Timely Access Data Tool (TADT); 
</v>
      </c>
      <c r="EL83" s="251" t="str">
        <f>IF(ISNUMBER(FIND(analysismethod8,'III_Plan comp 438.68 {Plan 6}'!CE$15)),"",'III_Plan comp 438.68 {Plan 6}'!CE$15&amp;analysismethod8)</f>
        <v xml:space="preserve">Timely Access Data Tool (TADT); 
</v>
      </c>
      <c r="EM83" s="251" t="str">
        <f>IF(ISNUMBER(FIND(analysismethod8,'III_Plan comp 438.68 {Plan 6}'!CF$15)),"",'III_Plan comp 438.68 {Plan 6}'!CF$15&amp;analysismethod8)</f>
        <v xml:space="preserve">Timely Access Data Tool (TADT); 
</v>
      </c>
      <c r="EN83" s="251" t="str">
        <f>IF(ISNUMBER(FIND(analysismethod8,'III_Plan comp 438.68 {Plan 6}'!CG$15)),"",'III_Plan comp 438.68 {Plan 6}'!CG$15&amp;analysismethod8)</f>
        <v xml:space="preserve">Timely Access Data Tool (TADT); 
</v>
      </c>
      <c r="EO83" s="251" t="str">
        <f>IF(ISNUMBER(FIND(analysismethod8,'III_Plan comp 438.68 {Plan 6}'!CH$15)),"",'III_Plan comp 438.68 {Plan 6}'!CH$15&amp;analysismethod8)</f>
        <v xml:space="preserve">Timely Access Data Tool (TADT); 
</v>
      </c>
      <c r="EP83" s="251" t="str">
        <f>IF(ISNUMBER(FIND(analysismethod8,'III_Plan comp 438.68 {Plan 6}'!CI$15)),"",'III_Plan comp 438.68 {Plan 6}'!CI$15&amp;analysismethod8)</f>
        <v xml:space="preserve">Timely Access Data Tool (TADT); 
</v>
      </c>
      <c r="EQ83" s="251" t="str">
        <f>IF(ISNUMBER(FIND(analysismethod8,'III_Plan comp 438.68 {Plan 6}'!CJ$15)),"",'III_Plan comp 438.68 {Plan 6}'!CJ$15&amp;analysismethod8)</f>
        <v xml:space="preserve">Timely Access Data Tool (TADT); 
</v>
      </c>
      <c r="ER83" s="251" t="str">
        <f>IF(ISNUMBER(FIND(analysismethod8,'III_Plan comp 438.68 {Plan 6}'!CK$15)),"",'III_Plan comp 438.68 {Plan 6}'!CK$15&amp;analysismethod8)</f>
        <v xml:space="preserve">Timely Access Data Tool (TADT); 
</v>
      </c>
      <c r="ES83" s="251" t="str">
        <f>IF(ISNUMBER(FIND(analysismethod8,'III_Plan comp 438.68 {Plan 6}'!CL$15)),"",'III_Plan comp 438.68 {Plan 6}'!CL$15&amp;analysismethod8)</f>
        <v xml:space="preserve">Timely Access Data Tool (TADT); 
</v>
      </c>
      <c r="ET83" s="251" t="str">
        <f>IF(ISNUMBER(FIND(analysismethod8,'III_Plan comp 438.68 {Plan 6}'!CM$15)),"",'III_Plan comp 438.68 {Plan 6}'!CM$15&amp;analysismethod8)</f>
        <v xml:space="preserve">Timely Access Data Tool (TADT); 
</v>
      </c>
      <c r="EU83" s="251" t="str">
        <f>IF(ISNUMBER(FIND(analysismethod8,'III_Plan comp 438.68 {Plan 6}'!CN$15)),"",'III_Plan comp 438.68 {Plan 6}'!CN$15&amp;analysismethod8)</f>
        <v xml:space="preserve">Timely Access Data Tool (TADT); 
</v>
      </c>
      <c r="EV83" s="251" t="str">
        <f>IF(ISNUMBER(FIND(analysismethod8,'III_Plan comp 438.68 {Plan 6}'!CO$15)),"",'III_Plan comp 438.68 {Plan 6}'!CO$15&amp;analysismethod8)</f>
        <v xml:space="preserve">Timely Access Data Tool (TADT); 
</v>
      </c>
      <c r="EW83" s="251" t="str">
        <f>IF(ISNUMBER(FIND(analysismethod8,'III_Plan comp 438.68 {Plan 6}'!CP$15)),"",'III_Plan comp 438.68 {Plan 6}'!CP$15&amp;analysismethod8)</f>
        <v xml:space="preserve">Timely Access Data Tool (TADT); 
</v>
      </c>
      <c r="EX83" s="251" t="str">
        <f>IF(ISNUMBER(FIND(analysismethod8,'III_Plan comp 438.68 {Plan 6}'!CQ$15)),"",'III_Plan comp 438.68 {Plan 6}'!CQ$15&amp;analysismethod8)</f>
        <v xml:space="preserve">Timely Access Data Tool (TADT); 
</v>
      </c>
      <c r="EY83" s="251" t="str">
        <f>IF(ISNUMBER(FIND(analysismethod8,'III_Plan comp 438.68 {Plan 6}'!CR$15)),"",'III_Plan comp 438.68 {Plan 6}'!CR$15&amp;analysismethod8)</f>
        <v xml:space="preserve">Timely Access Data Tool (TADT); 
</v>
      </c>
      <c r="EZ83" s="251" t="str">
        <f>IF(ISNUMBER(FIND(analysismethod8,'III_Plan comp 438.68 {Plan 6}'!CS$15)),"",'III_Plan comp 438.68 {Plan 6}'!CS$15&amp;analysismethod8)</f>
        <v xml:space="preserve">Timely Access Data Tool (TADT); 
</v>
      </c>
      <c r="FA83" s="251" t="str">
        <f>IF(ISNUMBER(FIND(analysismethod8,'III_Plan comp 438.68 {Plan 6}'!CT$15)),"",'III_Plan comp 438.68 {Plan 6}'!CT$15&amp;analysismethod8)</f>
        <v xml:space="preserve">Timely Access Data Tool (TADT); 
</v>
      </c>
      <c r="FB83" s="251" t="str">
        <f>IF(ISNUMBER(FIND(analysismethod8,'III_Plan comp 438.68 {Plan 6}'!CU$15)),"",'III_Plan comp 438.68 {Plan 6}'!CU$15&amp;analysismethod8)</f>
        <v xml:space="preserve">Timely Access Data Tool (TADT); 
</v>
      </c>
      <c r="FC83" s="251" t="str">
        <f>IF(ISNUMBER(FIND(analysismethod8,'III_Plan comp 438.68 {Plan 6}'!CV$15)),"",'III_Plan comp 438.68 {Plan 6}'!CV$15&amp;analysismethod8)</f>
        <v xml:space="preserve">Timely Access Data Tool (TADT); 
</v>
      </c>
      <c r="FD83" s="251" t="str">
        <f>IF(ISNUMBER(FIND(analysismethod8,'III_Plan comp 438.68 {Plan 6}'!CW$15)),"",'III_Plan comp 438.68 {Plan 6}'!CW$15&amp;analysismethod8)</f>
        <v xml:space="preserve">Timely Access Data Tool (TADT); 
</v>
      </c>
      <c r="FE83" s="251" t="str">
        <f>IF(ISNUMBER(FIND(analysismethod8,'III_Plan comp 438.68 {Plan 6}'!CX$15)),"",'III_Plan comp 438.68 {Plan 6}'!CX$15&amp;analysismethod8)</f>
        <v xml:space="preserve">Timely Access Data Tool (TADT); 
</v>
      </c>
      <c r="FF83" s="251" t="str">
        <f>IF(ISNUMBER(FIND(analysismethod8,'III_Plan comp 438.68 {Plan 6}'!CY$15)),"",'III_Plan comp 438.68 {Plan 6}'!CY$15&amp;analysismethod8)</f>
        <v xml:space="preserve">Timely Access Data Tool (TADT); 
</v>
      </c>
      <c r="FG83" s="251" t="str">
        <f>IF(ISNUMBER(FIND(analysismethod8,'III_Plan comp 438.68 {Plan 6}'!CZ$15)),"",'III_Plan comp 438.68 {Plan 6}'!CZ$15&amp;analysismethod8)</f>
        <v xml:space="preserve">Timely Access Data Tool (TADT);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Network Adequacy Certification Tool (NACT); 
</v>
      </c>
      <c r="BM84" s="251" t="str">
        <f>IF(ISNUMBER(FIND(analysismethod9,'III_Plan comp 438.68 {Plan 6}'!F$15)),"",'III_Plan comp 438.68 {Plan 6}'!F$15&amp;analysismethod9)</f>
        <v xml:space="preserve">Network Adequacy Certification Tool (NACT); 
</v>
      </c>
      <c r="BN84" s="251" t="str">
        <f>IF(ISNUMBER(FIND(analysismethod9,'III_Plan comp 438.68 {Plan 6}'!G$15)),"",'III_Plan comp 438.68 {Plan 6}'!G$15&amp;analysismethod9)</f>
        <v xml:space="preserve">Network Adequacy Certification Tool (NACT); 
</v>
      </c>
      <c r="BO84" s="251" t="str">
        <f>IF(ISNUMBER(FIND(analysismethod9,'III_Plan comp 438.68 {Plan 6}'!H$15)),"",'III_Plan comp 438.68 {Plan 6}'!H$15&amp;analysismethod9)</f>
        <v xml:space="preserve">Network Adequacy Certification Tool (NACT); 
</v>
      </c>
      <c r="BP84" s="251" t="str">
        <f>IF(ISNUMBER(FIND(analysismethod9,'III_Plan comp 438.68 {Plan 6}'!I$15)),"",'III_Plan comp 438.68 {Plan 6}'!I$15&amp;analysismethod9)</f>
        <v xml:space="preserve">Network Adequacy Certification Tool (NACT); 
</v>
      </c>
      <c r="BQ84" s="251" t="str">
        <f>IF(ISNUMBER(FIND(analysismethod9,'III_Plan comp 438.68 {Plan 6}'!J$15)),"",'III_Plan comp 438.68 {Plan 6}'!J$15&amp;analysismethod9)</f>
        <v xml:space="preserve">Network Adequacy Certification Tool (NACT); 
</v>
      </c>
      <c r="BR84" s="251" t="str">
        <f>IF(ISNUMBER(FIND(analysismethod9,'III_Plan comp 438.68 {Plan 6}'!K$15)),"",'III_Plan comp 438.68 {Plan 6}'!K$15&amp;analysismethod9)</f>
        <v xml:space="preserve">Network Adequacy Certification Tool (NACT); 
</v>
      </c>
      <c r="BS84" s="251" t="str">
        <f>IF(ISNUMBER(FIND(analysismethod9,'III_Plan comp 438.68 {Plan 6}'!L$15)),"",'III_Plan comp 438.68 {Plan 6}'!L$15&amp;analysismethod9)</f>
        <v xml:space="preserve">Network Adequacy Certification Tool (NACT); 
</v>
      </c>
      <c r="BT84" s="251" t="str">
        <f>IF(ISNUMBER(FIND(analysismethod9,'III_Plan comp 438.68 {Plan 6}'!M$15)),"",'III_Plan comp 438.68 {Plan 6}'!M$15&amp;analysismethod9)</f>
        <v xml:space="preserve">Network Adequacy Certification Tool (NACT); 
</v>
      </c>
      <c r="BU84" s="251" t="str">
        <f>IF(ISNUMBER(FIND(analysismethod9,'III_Plan comp 438.68 {Plan 6}'!N$15)),"",'III_Plan comp 438.68 {Plan 6}'!N$15&amp;analysismethod9)</f>
        <v xml:space="preserve">Network Adequacy Certification Tool (NACT); 
</v>
      </c>
      <c r="BV84" s="251" t="str">
        <f>IF(ISNUMBER(FIND(analysismethod9,'III_Plan comp 438.68 {Plan 6}'!O$15)),"",'III_Plan comp 438.68 {Plan 6}'!O$15&amp;analysismethod9)</f>
        <v xml:space="preserve">Network Adequacy Certification Tool (NACT); 
</v>
      </c>
      <c r="BW84" s="251" t="str">
        <f>IF(ISNUMBER(FIND(analysismethod9,'III_Plan comp 438.68 {Plan 6}'!P$15)),"",'III_Plan comp 438.68 {Plan 6}'!P$15&amp;analysismethod9)</f>
        <v/>
      </c>
      <c r="BX84" s="251" t="str">
        <f>IF(ISNUMBER(FIND(analysismethod9,'III_Plan comp 438.68 {Plan 6}'!Q$15)),"",'III_Plan comp 438.68 {Plan 6}'!Q$15&amp;analysismethod9)</f>
        <v xml:space="preserve">Network Adequacy Certification Tool (NACT); 
</v>
      </c>
      <c r="BY84" s="251" t="str">
        <f>IF(ISNUMBER(FIND(analysismethod9,'III_Plan comp 438.68 {Plan 6}'!R$15)),"",'III_Plan comp 438.68 {Plan 6}'!R$15&amp;analysismethod9)</f>
        <v xml:space="preserve">Network Adequacy Certification Tool (NACT); 
</v>
      </c>
      <c r="BZ84" s="251" t="str">
        <f>IF(ISNUMBER(FIND(analysismethod9,'III_Plan comp 438.68 {Plan 6}'!S$15)),"",'III_Plan comp 438.68 {Plan 6}'!S$15&amp;analysismethod9)</f>
        <v xml:space="preserve">Network Adequacy Certification Tool (NACT); 
</v>
      </c>
      <c r="CA84" s="251" t="str">
        <f>IF(ISNUMBER(FIND(analysismethod9,'III_Plan comp 438.68 {Plan 6}'!T$15)),"",'III_Plan comp 438.68 {Plan 6}'!T$15&amp;analysismethod9)</f>
        <v xml:space="preserve">Network Adequacy Certification Tool (NACT); 
</v>
      </c>
      <c r="CB84" s="251" t="str">
        <f>IF(ISNUMBER(FIND(analysismethod9,'III_Plan comp 438.68 {Plan 6}'!U$15)),"",'III_Plan comp 438.68 {Plan 6}'!U$15&amp;analysismethod9)</f>
        <v xml:space="preserve">Network Adequacy Certification Tool (NACT); 
</v>
      </c>
      <c r="CC84" s="251" t="str">
        <f>IF(ISNUMBER(FIND(analysismethod9,'III_Plan comp 438.68 {Plan 6}'!V$15)),"",'III_Plan comp 438.68 {Plan 6}'!V$15&amp;analysismethod9)</f>
        <v xml:space="preserve">Network Adequacy Certification Tool (NACT); 
</v>
      </c>
      <c r="CD84" s="251" t="str">
        <f>IF(ISNUMBER(FIND(analysismethod9,'III_Plan comp 438.68 {Plan 6}'!W$15)),"",'III_Plan comp 438.68 {Plan 6}'!W$15&amp;analysismethod9)</f>
        <v xml:space="preserve">Network Adequacy Certification Tool (NACT); 
</v>
      </c>
      <c r="CE84" s="251" t="str">
        <f>IF(ISNUMBER(FIND(analysismethod9,'III_Plan comp 438.68 {Plan 6}'!X$15)),"",'III_Plan comp 438.68 {Plan 6}'!X$15&amp;analysismethod9)</f>
        <v xml:space="preserve">Network Adequacy Certification Tool (NACT); 
</v>
      </c>
      <c r="CF84" s="251" t="str">
        <f>IF(ISNUMBER(FIND(analysismethod9,'III_Plan comp 438.68 {Plan 6}'!Y$15)),"",'III_Plan comp 438.68 {Plan 6}'!Y$15&amp;analysismethod9)</f>
        <v xml:space="preserve">Network Adequacy Certification Tool (NACT); 
</v>
      </c>
      <c r="CG84" s="251" t="str">
        <f>IF(ISNUMBER(FIND(analysismethod9,'III_Plan comp 438.68 {Plan 6}'!Z$15)),"",'III_Plan comp 438.68 {Plan 6}'!Z$15&amp;analysismethod9)</f>
        <v xml:space="preserve">Network Adequacy Certification Tool (NACT); 
</v>
      </c>
      <c r="CH84" s="251" t="str">
        <f>IF(ISNUMBER(FIND(analysismethod9,'III_Plan comp 438.68 {Plan 6}'!AA$15)),"",'III_Plan comp 438.68 {Plan 6}'!AA$15&amp;analysismethod9)</f>
        <v xml:space="preserve">Network Adequacy Certification Tool (NACT); 
</v>
      </c>
      <c r="CI84" s="251" t="str">
        <f>IF(ISNUMBER(FIND(analysismethod9,'III_Plan comp 438.68 {Plan 6}'!AB$15)),"",'III_Plan comp 438.68 {Plan 6}'!AB$15&amp;analysismethod9)</f>
        <v xml:space="preserve">Network Adequacy Certification Tool (NACT); 
</v>
      </c>
      <c r="CJ84" s="251" t="str">
        <f>IF(ISNUMBER(FIND(analysismethod9,'III_Plan comp 438.68 {Plan 6}'!AC$15)),"",'III_Plan comp 438.68 {Plan 6}'!AC$15&amp;analysismethod9)</f>
        <v xml:space="preserve">Network Adequacy Certification Tool (NACT); 
</v>
      </c>
      <c r="CK84" s="251" t="str">
        <f>IF(ISNUMBER(FIND(analysismethod9,'III_Plan comp 438.68 {Plan 6}'!AD$15)),"",'III_Plan comp 438.68 {Plan 6}'!AD$15&amp;analysismethod9)</f>
        <v xml:space="preserve">Network Adequacy Certification Tool (NACT); 
</v>
      </c>
      <c r="CL84" s="251" t="str">
        <f>IF(ISNUMBER(FIND(analysismethod9,'III_Plan comp 438.68 {Plan 6}'!AE$15)),"",'III_Plan comp 438.68 {Plan 6}'!AE$15&amp;analysismethod9)</f>
        <v xml:space="preserve">Network Adequacy Certification Tool (NACT); 
</v>
      </c>
      <c r="CM84" s="251" t="str">
        <f>IF(ISNUMBER(FIND(analysismethod9,'III_Plan comp 438.68 {Plan 6}'!AF$15)),"",'III_Plan comp 438.68 {Plan 6}'!AF$15&amp;analysismethod9)</f>
        <v xml:space="preserve">Network Adequacy Certification Tool (NACT); 
</v>
      </c>
      <c r="CN84" s="251" t="str">
        <f>IF(ISNUMBER(FIND(analysismethod9,'III_Plan comp 438.68 {Plan 6}'!AG$15)),"",'III_Plan comp 438.68 {Plan 6}'!AG$15&amp;analysismethod9)</f>
        <v xml:space="preserve">Network Adequacy Certification Tool (NACT); 
</v>
      </c>
      <c r="CO84" s="251" t="str">
        <f>IF(ISNUMBER(FIND(analysismethod9,'III_Plan comp 438.68 {Plan 6}'!AH$15)),"",'III_Plan comp 438.68 {Plan 6}'!AH$15&amp;analysismethod9)</f>
        <v xml:space="preserve">Network Adequacy Certification Tool (NACT); 
</v>
      </c>
      <c r="CP84" s="251" t="str">
        <f>IF(ISNUMBER(FIND(analysismethod9,'III_Plan comp 438.68 {Plan 6}'!AI$15)),"",'III_Plan comp 438.68 {Plan 6}'!AI$15&amp;analysismethod9)</f>
        <v xml:space="preserve">Network Adequacy Certification Tool (NACT); 
</v>
      </c>
      <c r="CQ84" s="251" t="str">
        <f>IF(ISNUMBER(FIND(analysismethod9,'III_Plan comp 438.68 {Plan 6}'!AJ$15)),"",'III_Plan comp 438.68 {Plan 6}'!AJ$15&amp;analysismethod9)</f>
        <v xml:space="preserve">Network Adequacy Certification Tool (NACT); 
</v>
      </c>
      <c r="CR84" s="251" t="str">
        <f>IF(ISNUMBER(FIND(analysismethod9,'III_Plan comp 438.68 {Plan 6}'!AK$15)),"",'III_Plan comp 438.68 {Plan 6}'!AK$15&amp;analysismethod9)</f>
        <v xml:space="preserve">Network Adequacy Certification Tool (NACT); 
</v>
      </c>
      <c r="CS84" s="251" t="str">
        <f>IF(ISNUMBER(FIND(analysismethod9,'III_Plan comp 438.68 {Plan 6}'!AL$15)),"",'III_Plan comp 438.68 {Plan 6}'!AL$15&amp;analysismethod9)</f>
        <v xml:space="preserve">Network Adequacy Certification Tool (NACT); 
</v>
      </c>
      <c r="CT84" s="251" t="str">
        <f>IF(ISNUMBER(FIND(analysismethod9,'III_Plan comp 438.68 {Plan 6}'!AM$15)),"",'III_Plan comp 438.68 {Plan 6}'!AM$15&amp;analysismethod9)</f>
        <v xml:space="preserve">Network Adequacy Certification Tool (NACT); 
</v>
      </c>
      <c r="CU84" s="251" t="str">
        <f>IF(ISNUMBER(FIND(analysismethod9,'III_Plan comp 438.68 {Plan 6}'!AN$15)),"",'III_Plan comp 438.68 {Plan 6}'!AN$15&amp;analysismethod9)</f>
        <v xml:space="preserve">Network Adequacy Certification Tool (NACT); 
</v>
      </c>
      <c r="CV84" s="251" t="str">
        <f>IF(ISNUMBER(FIND(analysismethod9,'III_Plan comp 438.68 {Plan 6}'!AO$15)),"",'III_Plan comp 438.68 {Plan 6}'!AO$15&amp;analysismethod9)</f>
        <v xml:space="preserve">Network Adequacy Certification Tool (NACT); 
</v>
      </c>
      <c r="CW84" s="251" t="str">
        <f>IF(ISNUMBER(FIND(analysismethod9,'III_Plan comp 438.68 {Plan 6}'!AP$15)),"",'III_Plan comp 438.68 {Plan 6}'!AP$15&amp;analysismethod9)</f>
        <v xml:space="preserve">Network Adequacy Certification Tool (NACT); 
</v>
      </c>
      <c r="CX84" s="251" t="str">
        <f>IF(ISNUMBER(FIND(analysismethod9,'III_Plan comp 438.68 {Plan 6}'!AQ$15)),"",'III_Plan comp 438.68 {Plan 6}'!AQ$15&amp;analysismethod9)</f>
        <v xml:space="preserve">Network Adequacy Certification Tool (NACT); 
</v>
      </c>
      <c r="CY84" s="251" t="str">
        <f>IF(ISNUMBER(FIND(analysismethod9,'III_Plan comp 438.68 {Plan 6}'!AR$15)),"",'III_Plan comp 438.68 {Plan 6}'!AR$15&amp;analysismethod9)</f>
        <v xml:space="preserve">Network Adequacy Certification Tool (NACT); 
</v>
      </c>
      <c r="CZ84" s="251" t="str">
        <f>IF(ISNUMBER(FIND(analysismethod9,'III_Plan comp 438.68 {Plan 6}'!AS$15)),"",'III_Plan comp 438.68 {Plan 6}'!AS$15&amp;analysismethod9)</f>
        <v xml:space="preserve">Network Adequacy Certification Tool (NACT); 
</v>
      </c>
      <c r="DA84" s="251" t="str">
        <f>IF(ISNUMBER(FIND(analysismethod9,'III_Plan comp 438.68 {Plan 6}'!AT$15)),"",'III_Plan comp 438.68 {Plan 6}'!AT$15&amp;analysismethod9)</f>
        <v xml:space="preserve">Network Adequacy Certification Tool (NACT); 
</v>
      </c>
      <c r="DB84" s="251" t="str">
        <f>IF(ISNUMBER(FIND(analysismethod9,'III_Plan comp 438.68 {Plan 6}'!AU$15)),"",'III_Plan comp 438.68 {Plan 6}'!AU$15&amp;analysismethod9)</f>
        <v xml:space="preserve">Network Adequacy Certification Tool (NACT); 
</v>
      </c>
      <c r="DC84" s="251" t="str">
        <f>IF(ISNUMBER(FIND(analysismethod9,'III_Plan comp 438.68 {Plan 6}'!AV$15)),"",'III_Plan comp 438.68 {Plan 6}'!AV$15&amp;analysismethod9)</f>
        <v xml:space="preserve">Network Adequacy Certification Tool (NACT); 
</v>
      </c>
      <c r="DD84" s="251" t="str">
        <f>IF(ISNUMBER(FIND(analysismethod9,'III_Plan comp 438.68 {Plan 6}'!AW$15)),"",'III_Plan comp 438.68 {Plan 6}'!AW$15&amp;analysismethod9)</f>
        <v xml:space="preserve">Network Adequacy Certification Tool (NACT); 
</v>
      </c>
      <c r="DE84" s="251" t="str">
        <f>IF(ISNUMBER(FIND(analysismethod9,'III_Plan comp 438.68 {Plan 6}'!AX$15)),"",'III_Plan comp 438.68 {Plan 6}'!AX$15&amp;analysismethod9)</f>
        <v xml:space="preserve">Network Adequacy Certification Tool (NACT); 
</v>
      </c>
      <c r="DF84" s="251" t="str">
        <f>IF(ISNUMBER(FIND(analysismethod9,'III_Plan comp 438.68 {Plan 6}'!AY$15)),"",'III_Plan comp 438.68 {Plan 6}'!AY$15&amp;analysismethod9)</f>
        <v xml:space="preserve">Network Adequacy Certification Tool (NACT); 
</v>
      </c>
      <c r="DG84" s="251" t="str">
        <f>IF(ISNUMBER(FIND(analysismethod9,'III_Plan comp 438.68 {Plan 6}'!AZ$15)),"",'III_Plan comp 438.68 {Plan 6}'!AZ$15&amp;analysismethod9)</f>
        <v xml:space="preserve">Network Adequacy Certification Tool (NACT); 
</v>
      </c>
      <c r="DH84" s="251" t="str">
        <f>IF(ISNUMBER(FIND(analysismethod9,'III_Plan comp 438.68 {Plan 6}'!BA$15)),"",'III_Plan comp 438.68 {Plan 6}'!BA$15&amp;analysismethod9)</f>
        <v xml:space="preserve">Network Adequacy Certification Tool (NACT); 
</v>
      </c>
      <c r="DI84" s="251" t="str">
        <f>IF(ISNUMBER(FIND(analysismethod9,'III_Plan comp 438.68 {Plan 6}'!BB$15)),"",'III_Plan comp 438.68 {Plan 6}'!BB$15&amp;analysismethod9)</f>
        <v xml:space="preserve">Network Adequacy Certification Tool (NACT); 
</v>
      </c>
      <c r="DJ84" s="251" t="str">
        <f>IF(ISNUMBER(FIND(analysismethod9,'III_Plan comp 438.68 {Plan 6}'!BC$15)),"",'III_Plan comp 438.68 {Plan 6}'!BC$15&amp;analysismethod9)</f>
        <v xml:space="preserve">Network Adequacy Certification Tool (NACT); 
</v>
      </c>
      <c r="DK84" s="251" t="str">
        <f>IF(ISNUMBER(FIND(analysismethod9,'III_Plan comp 438.68 {Plan 6}'!BD$15)),"",'III_Plan comp 438.68 {Plan 6}'!BD$15&amp;analysismethod9)</f>
        <v xml:space="preserve">Network Adequacy Certification Tool (NACT); 
</v>
      </c>
      <c r="DL84" s="251" t="str">
        <f>IF(ISNUMBER(FIND(analysismethod9,'III_Plan comp 438.68 {Plan 6}'!BE$15)),"",'III_Plan comp 438.68 {Plan 6}'!BE$15&amp;analysismethod9)</f>
        <v xml:space="preserve">Network Adequacy Certification Tool (NACT); 
</v>
      </c>
      <c r="DM84" s="251" t="str">
        <f>IF(ISNUMBER(FIND(analysismethod9,'III_Plan comp 438.68 {Plan 6}'!BF$15)),"",'III_Plan comp 438.68 {Plan 6}'!BF$15&amp;analysismethod9)</f>
        <v xml:space="preserve">Network Adequacy Certification Tool (NACT); 
</v>
      </c>
      <c r="DN84" s="251" t="str">
        <f>IF(ISNUMBER(FIND(analysismethod9,'III_Plan comp 438.68 {Plan 6}'!BG$15)),"",'III_Plan comp 438.68 {Plan 6}'!BG$15&amp;analysismethod9)</f>
        <v xml:space="preserve">Network Adequacy Certification Tool (NACT); 
</v>
      </c>
      <c r="DO84" s="251" t="str">
        <f>IF(ISNUMBER(FIND(analysismethod9,'III_Plan comp 438.68 {Plan 6}'!BH$15)),"",'III_Plan comp 438.68 {Plan 6}'!BH$15&amp;analysismethod9)</f>
        <v xml:space="preserve">Network Adequacy Certification Tool (NACT); 
</v>
      </c>
      <c r="DP84" s="251" t="str">
        <f>IF(ISNUMBER(FIND(analysismethod9,'III_Plan comp 438.68 {Plan 6}'!BI$15)),"",'III_Plan comp 438.68 {Plan 6}'!BI$15&amp;analysismethod9)</f>
        <v xml:space="preserve">Network Adequacy Certification Tool (NACT); 
</v>
      </c>
      <c r="DQ84" s="251" t="str">
        <f>IF(ISNUMBER(FIND(analysismethod9,'III_Plan comp 438.68 {Plan 6}'!BJ$15)),"",'III_Plan comp 438.68 {Plan 6}'!BJ$15&amp;analysismethod9)</f>
        <v xml:space="preserve">Network Adequacy Certification Tool (NACT); 
</v>
      </c>
      <c r="DR84" s="251" t="str">
        <f>IF(ISNUMBER(FIND(analysismethod9,'III_Plan comp 438.68 {Plan 6}'!BK$15)),"",'III_Plan comp 438.68 {Plan 6}'!BK$15&amp;analysismethod9)</f>
        <v xml:space="preserve">Network Adequacy Certification Tool (NACT); 
</v>
      </c>
      <c r="DS84" s="251" t="str">
        <f>IF(ISNUMBER(FIND(analysismethod9,'III_Plan comp 438.68 {Plan 6}'!BL$15)),"",'III_Plan comp 438.68 {Plan 6}'!BL$15&amp;analysismethod9)</f>
        <v xml:space="preserve">Network Adequacy Certification Tool (NACT); 
</v>
      </c>
      <c r="DT84" s="251" t="str">
        <f>IF(ISNUMBER(FIND(analysismethod9,'III_Plan comp 438.68 {Plan 6}'!BM$15)),"",'III_Plan comp 438.68 {Plan 6}'!BM$15&amp;analysismethod9)</f>
        <v xml:space="preserve">Network Adequacy Certification Tool (NACT); 
</v>
      </c>
      <c r="DU84" s="251" t="str">
        <f>IF(ISNUMBER(FIND(analysismethod9,'III_Plan comp 438.68 {Plan 6}'!BN$15)),"",'III_Plan comp 438.68 {Plan 6}'!BN$15&amp;analysismethod9)</f>
        <v xml:space="preserve">Network Adequacy Certification Tool (NACT); 
</v>
      </c>
      <c r="DV84" s="251" t="str">
        <f>IF(ISNUMBER(FIND(analysismethod9,'III_Plan comp 438.68 {Plan 6}'!BO$15)),"",'III_Plan comp 438.68 {Plan 6}'!BO$15&amp;analysismethod9)</f>
        <v xml:space="preserve">Network Adequacy Certification Tool (NACT); 
</v>
      </c>
      <c r="DW84" s="251" t="str">
        <f>IF(ISNUMBER(FIND(analysismethod9,'III_Plan comp 438.68 {Plan 6}'!BP$15)),"",'III_Plan comp 438.68 {Plan 6}'!BP$15&amp;analysismethod9)</f>
        <v xml:space="preserve">Network Adequacy Certification Tool (NACT); 
</v>
      </c>
      <c r="DX84" s="251" t="str">
        <f>IF(ISNUMBER(FIND(analysismethod9,'III_Plan comp 438.68 {Plan 6}'!BQ$15)),"",'III_Plan comp 438.68 {Plan 6}'!BQ$15&amp;analysismethod9)</f>
        <v xml:space="preserve">Network Adequacy Certification Tool (NACT); 
</v>
      </c>
      <c r="DY84" s="251" t="str">
        <f>IF(ISNUMBER(FIND(analysismethod9,'III_Plan comp 438.68 {Plan 6}'!BR$15)),"",'III_Plan comp 438.68 {Plan 6}'!BR$15&amp;analysismethod9)</f>
        <v xml:space="preserve">Network Adequacy Certification Tool (NACT); 
</v>
      </c>
      <c r="DZ84" s="251" t="str">
        <f>IF(ISNUMBER(FIND(analysismethod9,'III_Plan comp 438.68 {Plan 6}'!BS$15)),"",'III_Plan comp 438.68 {Plan 6}'!BS$15&amp;analysismethod9)</f>
        <v xml:space="preserve">Network Adequacy Certification Tool (NACT); 
</v>
      </c>
      <c r="EA84" s="251" t="str">
        <f>IF(ISNUMBER(FIND(analysismethod9,'III_Plan comp 438.68 {Plan 6}'!BT$15)),"",'III_Plan comp 438.68 {Plan 6}'!BT$15&amp;analysismethod9)</f>
        <v xml:space="preserve">Network Adequacy Certification Tool (NACT); 
</v>
      </c>
      <c r="EB84" s="251" t="str">
        <f>IF(ISNUMBER(FIND(analysismethod9,'III_Plan comp 438.68 {Plan 6}'!BU$15)),"",'III_Plan comp 438.68 {Plan 6}'!BU$15&amp;analysismethod9)</f>
        <v xml:space="preserve">Network Adequacy Certification Tool (NACT); 
</v>
      </c>
      <c r="EC84" s="251" t="str">
        <f>IF(ISNUMBER(FIND(analysismethod9,'III_Plan comp 438.68 {Plan 6}'!BV$15)),"",'III_Plan comp 438.68 {Plan 6}'!BV$15&amp;analysismethod9)</f>
        <v xml:space="preserve">Network Adequacy Certification Tool (NACT); 
</v>
      </c>
      <c r="ED84" s="251" t="str">
        <f>IF(ISNUMBER(FIND(analysismethod9,'III_Plan comp 438.68 {Plan 6}'!BW$15)),"",'III_Plan comp 438.68 {Plan 6}'!BW$15&amp;analysismethod9)</f>
        <v xml:space="preserve">Network Adequacy Certification Tool (NACT); 
</v>
      </c>
      <c r="EE84" s="251" t="str">
        <f>IF(ISNUMBER(FIND(analysismethod9,'III_Plan comp 438.68 {Plan 6}'!BX$15)),"",'III_Plan comp 438.68 {Plan 6}'!BX$15&amp;analysismethod9)</f>
        <v xml:space="preserve">Network Adequacy Certification Tool (NACT); 
</v>
      </c>
      <c r="EF84" s="251" t="str">
        <f>IF(ISNUMBER(FIND(analysismethod9,'III_Plan comp 438.68 {Plan 6}'!BY$15)),"",'III_Plan comp 438.68 {Plan 6}'!BY$15&amp;analysismethod9)</f>
        <v xml:space="preserve">Network Adequacy Certification Tool (NACT); 
</v>
      </c>
      <c r="EG84" s="251" t="str">
        <f>IF(ISNUMBER(FIND(analysismethod9,'III_Plan comp 438.68 {Plan 6}'!BZ$15)),"",'III_Plan comp 438.68 {Plan 6}'!BZ$15&amp;analysismethod9)</f>
        <v xml:space="preserve">Network Adequacy Certification Tool (NACT); 
</v>
      </c>
      <c r="EH84" s="251" t="str">
        <f>IF(ISNUMBER(FIND(analysismethod9,'III_Plan comp 438.68 {Plan 6}'!CA$15)),"",'III_Plan comp 438.68 {Plan 6}'!CA$15&amp;analysismethod9)</f>
        <v xml:space="preserve">Network Adequacy Certification Tool (NACT); 
</v>
      </c>
      <c r="EI84" s="251" t="str">
        <f>IF(ISNUMBER(FIND(analysismethod9,'III_Plan comp 438.68 {Plan 6}'!CB$15)),"",'III_Plan comp 438.68 {Plan 6}'!CB$15&amp;analysismethod9)</f>
        <v xml:space="preserve">Network Adequacy Certification Tool (NACT); 
</v>
      </c>
      <c r="EJ84" s="251" t="str">
        <f>IF(ISNUMBER(FIND(analysismethod9,'III_Plan comp 438.68 {Plan 6}'!CC$15)),"",'III_Plan comp 438.68 {Plan 6}'!CC$15&amp;analysismethod9)</f>
        <v xml:space="preserve">Network Adequacy Certification Tool (NACT); 
</v>
      </c>
      <c r="EK84" s="251" t="str">
        <f>IF(ISNUMBER(FIND(analysismethod9,'III_Plan comp 438.68 {Plan 6}'!CD$15)),"",'III_Plan comp 438.68 {Plan 6}'!CD$15&amp;analysismethod9)</f>
        <v xml:space="preserve">Network Adequacy Certification Tool (NACT); 
</v>
      </c>
      <c r="EL84" s="251" t="str">
        <f>IF(ISNUMBER(FIND(analysismethod9,'III_Plan comp 438.68 {Plan 6}'!CE$15)),"",'III_Plan comp 438.68 {Plan 6}'!CE$15&amp;analysismethod9)</f>
        <v xml:space="preserve">Network Adequacy Certification Tool (NACT); 
</v>
      </c>
      <c r="EM84" s="251" t="str">
        <f>IF(ISNUMBER(FIND(analysismethod9,'III_Plan comp 438.68 {Plan 6}'!CF$15)),"",'III_Plan comp 438.68 {Plan 6}'!CF$15&amp;analysismethod9)</f>
        <v xml:space="preserve">Network Adequacy Certification Tool (NACT); 
</v>
      </c>
      <c r="EN84" s="251" t="str">
        <f>IF(ISNUMBER(FIND(analysismethod9,'III_Plan comp 438.68 {Plan 6}'!CG$15)),"",'III_Plan comp 438.68 {Plan 6}'!CG$15&amp;analysismethod9)</f>
        <v xml:space="preserve">Network Adequacy Certification Tool (NACT); 
</v>
      </c>
      <c r="EO84" s="251" t="str">
        <f>IF(ISNUMBER(FIND(analysismethod9,'III_Plan comp 438.68 {Plan 6}'!CH$15)),"",'III_Plan comp 438.68 {Plan 6}'!CH$15&amp;analysismethod9)</f>
        <v xml:space="preserve">Network Adequacy Certification Tool (NACT); 
</v>
      </c>
      <c r="EP84" s="251" t="str">
        <f>IF(ISNUMBER(FIND(analysismethod9,'III_Plan comp 438.68 {Plan 6}'!CI$15)),"",'III_Plan comp 438.68 {Plan 6}'!CI$15&amp;analysismethod9)</f>
        <v xml:space="preserve">Network Adequacy Certification Tool (NACT); 
</v>
      </c>
      <c r="EQ84" s="251" t="str">
        <f>IF(ISNUMBER(FIND(analysismethod9,'III_Plan comp 438.68 {Plan 6}'!CJ$15)),"",'III_Plan comp 438.68 {Plan 6}'!CJ$15&amp;analysismethod9)</f>
        <v xml:space="preserve">Network Adequacy Certification Tool (NACT); 
</v>
      </c>
      <c r="ER84" s="251" t="str">
        <f>IF(ISNUMBER(FIND(analysismethod9,'III_Plan comp 438.68 {Plan 6}'!CK$15)),"",'III_Plan comp 438.68 {Plan 6}'!CK$15&amp;analysismethod9)</f>
        <v xml:space="preserve">Network Adequacy Certification Tool (NACT); 
</v>
      </c>
      <c r="ES84" s="251" t="str">
        <f>IF(ISNUMBER(FIND(analysismethod9,'III_Plan comp 438.68 {Plan 6}'!CL$15)),"",'III_Plan comp 438.68 {Plan 6}'!CL$15&amp;analysismethod9)</f>
        <v xml:space="preserve">Network Adequacy Certification Tool (NACT); 
</v>
      </c>
      <c r="ET84" s="251" t="str">
        <f>IF(ISNUMBER(FIND(analysismethod9,'III_Plan comp 438.68 {Plan 6}'!CM$15)),"",'III_Plan comp 438.68 {Plan 6}'!CM$15&amp;analysismethod9)</f>
        <v xml:space="preserve">Network Adequacy Certification Tool (NACT); 
</v>
      </c>
      <c r="EU84" s="251" t="str">
        <f>IF(ISNUMBER(FIND(analysismethod9,'III_Plan comp 438.68 {Plan 6}'!CN$15)),"",'III_Plan comp 438.68 {Plan 6}'!CN$15&amp;analysismethod9)</f>
        <v xml:space="preserve">Network Adequacy Certification Tool (NACT); 
</v>
      </c>
      <c r="EV84" s="251" t="str">
        <f>IF(ISNUMBER(FIND(analysismethod9,'III_Plan comp 438.68 {Plan 6}'!CO$15)),"",'III_Plan comp 438.68 {Plan 6}'!CO$15&amp;analysismethod9)</f>
        <v xml:space="preserve">Network Adequacy Certification Tool (NACT); 
</v>
      </c>
      <c r="EW84" s="251" t="str">
        <f>IF(ISNUMBER(FIND(analysismethod9,'III_Plan comp 438.68 {Plan 6}'!CP$15)),"",'III_Plan comp 438.68 {Plan 6}'!CP$15&amp;analysismethod9)</f>
        <v xml:space="preserve">Network Adequacy Certification Tool (NACT); 
</v>
      </c>
      <c r="EX84" s="251" t="str">
        <f>IF(ISNUMBER(FIND(analysismethod9,'III_Plan comp 438.68 {Plan 6}'!CQ$15)),"",'III_Plan comp 438.68 {Plan 6}'!CQ$15&amp;analysismethod9)</f>
        <v xml:space="preserve">Network Adequacy Certification Tool (NACT); 
</v>
      </c>
      <c r="EY84" s="251" t="str">
        <f>IF(ISNUMBER(FIND(analysismethod9,'III_Plan comp 438.68 {Plan 6}'!CR$15)),"",'III_Plan comp 438.68 {Plan 6}'!CR$15&amp;analysismethod9)</f>
        <v xml:space="preserve">Network Adequacy Certification Tool (NACT); 
</v>
      </c>
      <c r="EZ84" s="251" t="str">
        <f>IF(ISNUMBER(FIND(analysismethod9,'III_Plan comp 438.68 {Plan 6}'!CS$15)),"",'III_Plan comp 438.68 {Plan 6}'!CS$15&amp;analysismethod9)</f>
        <v xml:space="preserve">Network Adequacy Certification Tool (NACT); 
</v>
      </c>
      <c r="FA84" s="251" t="str">
        <f>IF(ISNUMBER(FIND(analysismethod9,'III_Plan comp 438.68 {Plan 6}'!CT$15)),"",'III_Plan comp 438.68 {Plan 6}'!CT$15&amp;analysismethod9)</f>
        <v xml:space="preserve">Network Adequacy Certification Tool (NACT); 
</v>
      </c>
      <c r="FB84" s="251" t="str">
        <f>IF(ISNUMBER(FIND(analysismethod9,'III_Plan comp 438.68 {Plan 6}'!CU$15)),"",'III_Plan comp 438.68 {Plan 6}'!CU$15&amp;analysismethod9)</f>
        <v xml:space="preserve">Network Adequacy Certification Tool (NACT); 
</v>
      </c>
      <c r="FC84" s="251" t="str">
        <f>IF(ISNUMBER(FIND(analysismethod9,'III_Plan comp 438.68 {Plan 6}'!CV$15)),"",'III_Plan comp 438.68 {Plan 6}'!CV$15&amp;analysismethod9)</f>
        <v xml:space="preserve">Network Adequacy Certification Tool (NACT); 
</v>
      </c>
      <c r="FD84" s="251" t="str">
        <f>IF(ISNUMBER(FIND(analysismethod9,'III_Plan comp 438.68 {Plan 6}'!CW$15)),"",'III_Plan comp 438.68 {Plan 6}'!CW$15&amp;analysismethod9)</f>
        <v xml:space="preserve">Network Adequacy Certification Tool (NACT); 
</v>
      </c>
      <c r="FE84" s="251" t="str">
        <f>IF(ISNUMBER(FIND(analysismethod9,'III_Plan comp 438.68 {Plan 6}'!CX$15)),"",'III_Plan comp 438.68 {Plan 6}'!CX$15&amp;analysismethod9)</f>
        <v xml:space="preserve">Network Adequacy Certification Tool (NACT); 
</v>
      </c>
      <c r="FF84" s="251" t="str">
        <f>IF(ISNUMBER(FIND(analysismethod9,'III_Plan comp 438.68 {Plan 6}'!CY$15)),"",'III_Plan comp 438.68 {Plan 6}'!CY$15&amp;analysismethod9)</f>
        <v xml:space="preserve">Network Adequacy Certification Tool (NACT); 
</v>
      </c>
      <c r="FG84" s="251" t="str">
        <f>IF(ISNUMBER(FIND(analysismethod9,'III_Plan comp 438.68 {Plan 6}'!CZ$15)),"",'III_Plan comp 438.68 {Plan 6}'!CZ$15&amp;analysismethod9)</f>
        <v xml:space="preserve">Network Adequacy Certification Tool (NACT); 
</v>
      </c>
    </row>
    <row r="85" spans="62:163" ht="1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Language Capabilities: Contract
IHCP: Contract/Good-faith effort to contract; 
</v>
      </c>
      <c r="BM85" s="254" t="str">
        <f>IF(ISNUMBER(FIND(analysismethod10,'III_Plan comp 438.68 {Plan 6}'!F$15)),"",'III_Plan comp 438.68 {Plan 6}'!F$15&amp;analysismethod10)</f>
        <v xml:space="preserve">Language Capabilities: Contract
IHCP: Contract/Good-faith effort to contract; 
</v>
      </c>
      <c r="BN85" s="254" t="str">
        <f>IF(ISNUMBER(FIND(analysismethod10,'III_Plan comp 438.68 {Plan 6}'!G$15)),"",'III_Plan comp 438.68 {Plan 6}'!G$15&amp;analysismethod10)</f>
        <v xml:space="preserve">Language Capabilities: Contract
IHCP: Contract/Good-faith effort to contract; 
</v>
      </c>
      <c r="BO85" s="254" t="str">
        <f>IF(ISNUMBER(FIND(analysismethod10,'III_Plan comp 438.68 {Plan 6}'!H$15)),"",'III_Plan comp 438.68 {Plan 6}'!H$15&amp;analysismethod10)</f>
        <v xml:space="preserve">Language Capabilities: Contract
IHCP: Contract/Good-faith effort to contract; 
</v>
      </c>
      <c r="BP85" s="254" t="str">
        <f>IF(ISNUMBER(FIND(analysismethod10,'III_Plan comp 438.68 {Plan 6}'!I$15)),"",'III_Plan comp 438.68 {Plan 6}'!I$15&amp;analysismethod10)</f>
        <v xml:space="preserve">Language Capabilities: Contract
IHCP: Contract/Good-faith effort to contract; 
</v>
      </c>
      <c r="BQ85" s="254" t="str">
        <f>IF(ISNUMBER(FIND(analysismethod10,'III_Plan comp 438.68 {Plan 6}'!J$15)),"",'III_Plan comp 438.68 {Plan 6}'!J$15&amp;analysismethod10)</f>
        <v xml:space="preserve">Language Capabilities: Contract
IHCP: Contract/Good-faith effort to contract; 
</v>
      </c>
      <c r="BR85" s="254" t="str">
        <f>IF(ISNUMBER(FIND(analysismethod10,'III_Plan comp 438.68 {Plan 6}'!K$15)),"",'III_Plan comp 438.68 {Plan 6}'!K$15&amp;analysismethod10)</f>
        <v xml:space="preserve">Language Capabilities: Contract
IHCP: Contract/Good-faith effort to contract; 
</v>
      </c>
      <c r="BS85" s="254" t="str">
        <f>IF(ISNUMBER(FIND(analysismethod10,'III_Plan comp 438.68 {Plan 6}'!L$15)),"",'III_Plan comp 438.68 {Plan 6}'!L$15&amp;analysismethod10)</f>
        <v xml:space="preserve">Language Capabilities: Contract
IHCP: Contract/Good-faith effort to contract; 
</v>
      </c>
      <c r="BT85" s="254" t="str">
        <f>IF(ISNUMBER(FIND(analysismethod10,'III_Plan comp 438.68 {Plan 6}'!M$15)),"",'III_Plan comp 438.68 {Plan 6}'!M$15&amp;analysismethod10)</f>
        <v xml:space="preserve">Language Capabilities: Contract
IHCP: Contract/Good-faith effort to contract; 
</v>
      </c>
      <c r="BU85" s="254" t="str">
        <f>IF(ISNUMBER(FIND(analysismethod10,'III_Plan comp 438.68 {Plan 6}'!N$15)),"",'III_Plan comp 438.68 {Plan 6}'!N$15&amp;analysismethod10)</f>
        <v xml:space="preserve">Language Capabilities: Contract
IHCP: Contract/Good-faith effort to contract; 
</v>
      </c>
      <c r="BV85" s="254" t="str">
        <f>IF(ISNUMBER(FIND(analysismethod10,'III_Plan comp 438.68 {Plan 6}'!O$15)),"",'III_Plan comp 438.68 {Plan 6}'!O$15&amp;analysismethod10)</f>
        <v xml:space="preserve">Language Capabilities: Contract
IHCP: Contract/Good-faith effort to contract; 
</v>
      </c>
      <c r="BW85" s="254" t="str">
        <f>IF(ISNUMBER(FIND(analysismethod10,'III_Plan comp 438.68 {Plan 6}'!P$15)),"",'III_Plan comp 438.68 {Plan 6}'!P$15&amp;analysismethod10)</f>
        <v xml:space="preserve">Contract/Good faith effort to contract ; 
Network Adequacy Certification Tool (NACT); 
Language Capabilities: Contract
IHCP: Contract/Good-faith effort to contract; 
</v>
      </c>
      <c r="BX85" s="254" t="str">
        <f>IF(ISNUMBER(FIND(analysismethod10,'III_Plan comp 438.68 {Plan 6}'!Q$15)),"",'III_Plan comp 438.68 {Plan 6}'!Q$15&amp;analysismethod10)</f>
        <v xml:space="preserve">Language Capabilities: Contract
IHCP: Contract/Good-faith effort to contract; 
</v>
      </c>
      <c r="BY85" s="254" t="str">
        <f>IF(ISNUMBER(FIND(analysismethod10,'III_Plan comp 438.68 {Plan 6}'!R$15)),"",'III_Plan comp 438.68 {Plan 6}'!R$15&amp;analysismethod10)</f>
        <v xml:space="preserve">Language Capabilities: Contract
IHCP: Contract/Good-faith effort to contract; 
</v>
      </c>
      <c r="BZ85" s="254" t="str">
        <f>IF(ISNUMBER(FIND(analysismethod10,'III_Plan comp 438.68 {Plan 6}'!S$15)),"",'III_Plan comp 438.68 {Plan 6}'!S$15&amp;analysismethod10)</f>
        <v xml:space="preserve">Language Capabilities: Contract
IHCP: Contract/Good-faith effort to contract; 
</v>
      </c>
      <c r="CA85" s="254" t="str">
        <f>IF(ISNUMBER(FIND(analysismethod10,'III_Plan comp 438.68 {Plan 6}'!T$15)),"",'III_Plan comp 438.68 {Plan 6}'!T$15&amp;analysismethod10)</f>
        <v xml:space="preserve">Language Capabilities: Contract
IHCP: Contract/Good-faith effort to contract; 
</v>
      </c>
      <c r="CB85" s="254" t="str">
        <f>IF(ISNUMBER(FIND(analysismethod10,'III_Plan comp 438.68 {Plan 6}'!U$15)),"",'III_Plan comp 438.68 {Plan 6}'!U$15&amp;analysismethod10)</f>
        <v xml:space="preserve">Language Capabilities: Contract
IHCP: Contract/Good-faith effort to contract; 
</v>
      </c>
      <c r="CC85" s="254" t="str">
        <f>IF(ISNUMBER(FIND(analysismethod10,'III_Plan comp 438.68 {Plan 6}'!V$15)),"",'III_Plan comp 438.68 {Plan 6}'!V$15&amp;analysismethod10)</f>
        <v xml:space="preserve">Language Capabilities: Contract
IHCP: Contract/Good-faith effort to contract; 
</v>
      </c>
      <c r="CD85" s="254" t="str">
        <f>IF(ISNUMBER(FIND(analysismethod10,'III_Plan comp 438.68 {Plan 6}'!W$15)),"",'III_Plan comp 438.68 {Plan 6}'!W$15&amp;analysismethod10)</f>
        <v xml:space="preserve">Language Capabilities: Contract
IHCP: Contract/Good-faith effort to contract; 
</v>
      </c>
      <c r="CE85" s="254" t="str">
        <f>IF(ISNUMBER(FIND(analysismethod10,'III_Plan comp 438.68 {Plan 6}'!X$15)),"",'III_Plan comp 438.68 {Plan 6}'!X$15&amp;analysismethod10)</f>
        <v xml:space="preserve">Language Capabilities: Contract
IHCP: Contract/Good-faith effort to contract; 
</v>
      </c>
      <c r="CF85" s="254" t="str">
        <f>IF(ISNUMBER(FIND(analysismethod10,'III_Plan comp 438.68 {Plan 6}'!Y$15)),"",'III_Plan comp 438.68 {Plan 6}'!Y$15&amp;analysismethod10)</f>
        <v xml:space="preserve">Language Capabilities: Contract
IHCP: Contract/Good-faith effort to contract; 
</v>
      </c>
      <c r="CG85" s="254" t="str">
        <f>IF(ISNUMBER(FIND(analysismethod10,'III_Plan comp 438.68 {Plan 6}'!Z$15)),"",'III_Plan comp 438.68 {Plan 6}'!Z$15&amp;analysismethod10)</f>
        <v xml:space="preserve">Language Capabilities: Contract
IHCP: Contract/Good-faith effort to contract; 
</v>
      </c>
      <c r="CH85" s="254" t="str">
        <f>IF(ISNUMBER(FIND(analysismethod10,'III_Plan comp 438.68 {Plan 6}'!AA$15)),"",'III_Plan comp 438.68 {Plan 6}'!AA$15&amp;analysismethod10)</f>
        <v xml:space="preserve">Language Capabilities: Contract
IHCP: Contract/Good-faith effort to contract; 
</v>
      </c>
      <c r="CI85" s="254" t="str">
        <f>IF(ISNUMBER(FIND(analysismethod10,'III_Plan comp 438.68 {Plan 6}'!AB$15)),"",'III_Plan comp 438.68 {Plan 6}'!AB$15&amp;analysismethod10)</f>
        <v xml:space="preserve">Language Capabilities: Contract
IHCP: Contract/Good-faith effort to contract; 
</v>
      </c>
      <c r="CJ85" s="254" t="str">
        <f>IF(ISNUMBER(FIND(analysismethod10,'III_Plan comp 438.68 {Plan 6}'!AC$15)),"",'III_Plan comp 438.68 {Plan 6}'!AC$15&amp;analysismethod10)</f>
        <v xml:space="preserve">Language Capabilities: Contract
IHCP: Contract/Good-faith effort to contract; 
</v>
      </c>
      <c r="CK85" s="254" t="str">
        <f>IF(ISNUMBER(FIND(analysismethod10,'III_Plan comp 438.68 {Plan 6}'!AD$15)),"",'III_Plan comp 438.68 {Plan 6}'!AD$15&amp;analysismethod10)</f>
        <v xml:space="preserve">Language Capabilities: Contract
IHCP: Contract/Good-faith effort to contract; 
</v>
      </c>
      <c r="CL85" s="254" t="str">
        <f>IF(ISNUMBER(FIND(analysismethod10,'III_Plan comp 438.68 {Plan 6}'!AE$15)),"",'III_Plan comp 438.68 {Plan 6}'!AE$15&amp;analysismethod10)</f>
        <v xml:space="preserve">Language Capabilities: Contract
IHCP: Contract/Good-faith effort to contract; 
</v>
      </c>
      <c r="CM85" s="254" t="str">
        <f>IF(ISNUMBER(FIND(analysismethod10,'III_Plan comp 438.68 {Plan 6}'!AF$15)),"",'III_Plan comp 438.68 {Plan 6}'!AF$15&amp;analysismethod10)</f>
        <v xml:space="preserve">Language Capabilities: Contract
IHCP: Contract/Good-faith effort to contract; 
</v>
      </c>
      <c r="CN85" s="254" t="str">
        <f>IF(ISNUMBER(FIND(analysismethod10,'III_Plan comp 438.68 {Plan 6}'!AG$15)),"",'III_Plan comp 438.68 {Plan 6}'!AG$15&amp;analysismethod10)</f>
        <v xml:space="preserve">Language Capabilities: Contract
IHCP: Contract/Good-faith effort to contract; 
</v>
      </c>
      <c r="CO85" s="254" t="str">
        <f>IF(ISNUMBER(FIND(analysismethod10,'III_Plan comp 438.68 {Plan 6}'!AH$15)),"",'III_Plan comp 438.68 {Plan 6}'!AH$15&amp;analysismethod10)</f>
        <v xml:space="preserve">Language Capabilities: Contract
IHCP: Contract/Good-faith effort to contract; 
</v>
      </c>
      <c r="CP85" s="254" t="str">
        <f>IF(ISNUMBER(FIND(analysismethod10,'III_Plan comp 438.68 {Plan 6}'!AI$15)),"",'III_Plan comp 438.68 {Plan 6}'!AI$15&amp;analysismethod10)</f>
        <v xml:space="preserve">Language Capabilities: Contract
IHCP: Contract/Good-faith effort to contract; 
</v>
      </c>
      <c r="CQ85" s="254" t="str">
        <f>IF(ISNUMBER(FIND(analysismethod10,'III_Plan comp 438.68 {Plan 6}'!AJ$15)),"",'III_Plan comp 438.68 {Plan 6}'!AJ$15&amp;analysismethod10)</f>
        <v xml:space="preserve">Language Capabilities: Contract
IHCP: Contract/Good-faith effort to contract; 
</v>
      </c>
      <c r="CR85" s="254" t="str">
        <f>IF(ISNUMBER(FIND(analysismethod10,'III_Plan comp 438.68 {Plan 6}'!AK$15)),"",'III_Plan comp 438.68 {Plan 6}'!AK$15&amp;analysismethod10)</f>
        <v xml:space="preserve">Language Capabilities: Contract
IHCP: Contract/Good-faith effort to contract; 
</v>
      </c>
      <c r="CS85" s="254" t="str">
        <f>IF(ISNUMBER(FIND(analysismethod10,'III_Plan comp 438.68 {Plan 6}'!AL$15)),"",'III_Plan comp 438.68 {Plan 6}'!AL$15&amp;analysismethod10)</f>
        <v xml:space="preserve">Language Capabilities: Contract
IHCP: Contract/Good-faith effort to contract; 
</v>
      </c>
      <c r="CT85" s="254" t="str">
        <f>IF(ISNUMBER(FIND(analysismethod10,'III_Plan comp 438.68 {Plan 6}'!AM$15)),"",'III_Plan comp 438.68 {Plan 6}'!AM$15&amp;analysismethod10)</f>
        <v xml:space="preserve">Language Capabilities: Contract
IHCP: Contract/Good-faith effort to contract; 
</v>
      </c>
      <c r="CU85" s="254" t="str">
        <f>IF(ISNUMBER(FIND(analysismethod10,'III_Plan comp 438.68 {Plan 6}'!AN$15)),"",'III_Plan comp 438.68 {Plan 6}'!AN$15&amp;analysismethod10)</f>
        <v xml:space="preserve">Language Capabilities: Contract
IHCP: Contract/Good-faith effort to contract; 
</v>
      </c>
      <c r="CV85" s="254" t="str">
        <f>IF(ISNUMBER(FIND(analysismethod10,'III_Plan comp 438.68 {Plan 6}'!AO$15)),"",'III_Plan comp 438.68 {Plan 6}'!AO$15&amp;analysismethod10)</f>
        <v xml:space="preserve">Language Capabilities: Contract
IHCP: Contract/Good-faith effort to contract; 
</v>
      </c>
      <c r="CW85" s="254" t="str">
        <f>IF(ISNUMBER(FIND(analysismethod10,'III_Plan comp 438.68 {Plan 6}'!AP$15)),"",'III_Plan comp 438.68 {Plan 6}'!AP$15&amp;analysismethod10)</f>
        <v xml:space="preserve">Language Capabilities: Contract
IHCP: Contract/Good-faith effort to contract; 
</v>
      </c>
      <c r="CX85" s="254" t="str">
        <f>IF(ISNUMBER(FIND(analysismethod10,'III_Plan comp 438.68 {Plan 6}'!AQ$15)),"",'III_Plan comp 438.68 {Plan 6}'!AQ$15&amp;analysismethod10)</f>
        <v xml:space="preserve">Language Capabilities: Contract
IHCP: Contract/Good-faith effort to contract; 
</v>
      </c>
      <c r="CY85" s="254" t="str">
        <f>IF(ISNUMBER(FIND(analysismethod10,'III_Plan comp 438.68 {Plan 6}'!AR$15)),"",'III_Plan comp 438.68 {Plan 6}'!AR$15&amp;analysismethod10)</f>
        <v xml:space="preserve">Language Capabilities: Contract
IHCP: Contract/Good-faith effort to contract; 
</v>
      </c>
      <c r="CZ85" s="254" t="str">
        <f>IF(ISNUMBER(FIND(analysismethod10,'III_Plan comp 438.68 {Plan 6}'!AS$15)),"",'III_Plan comp 438.68 {Plan 6}'!AS$15&amp;analysismethod10)</f>
        <v xml:space="preserve">Language Capabilities: Contract
IHCP: Contract/Good-faith effort to contract; 
</v>
      </c>
      <c r="DA85" s="254" t="str">
        <f>IF(ISNUMBER(FIND(analysismethod10,'III_Plan comp 438.68 {Plan 6}'!AT$15)),"",'III_Plan comp 438.68 {Plan 6}'!AT$15&amp;analysismethod10)</f>
        <v xml:space="preserve">Language Capabilities: Contract
IHCP: Contract/Good-faith effort to contract; 
</v>
      </c>
      <c r="DB85" s="254" t="str">
        <f>IF(ISNUMBER(FIND(analysismethod10,'III_Plan comp 438.68 {Plan 6}'!AU$15)),"",'III_Plan comp 438.68 {Plan 6}'!AU$15&amp;analysismethod10)</f>
        <v xml:space="preserve">Language Capabilities: Contract
IHCP: Contract/Good-faith effort to contract; 
</v>
      </c>
      <c r="DC85" s="254" t="str">
        <f>IF(ISNUMBER(FIND(analysismethod10,'III_Plan comp 438.68 {Plan 6}'!AV$15)),"",'III_Plan comp 438.68 {Plan 6}'!AV$15&amp;analysismethod10)</f>
        <v xml:space="preserve">Language Capabilities: Contract
IHCP: Contract/Good-faith effort to contract; 
</v>
      </c>
      <c r="DD85" s="254" t="str">
        <f>IF(ISNUMBER(FIND(analysismethod10,'III_Plan comp 438.68 {Plan 6}'!AW$15)),"",'III_Plan comp 438.68 {Plan 6}'!AW$15&amp;analysismethod10)</f>
        <v xml:space="preserve">Language Capabilities: Contract
IHCP: Contract/Good-faith effort to contract; 
</v>
      </c>
      <c r="DE85" s="254" t="str">
        <f>IF(ISNUMBER(FIND(analysismethod10,'III_Plan comp 438.68 {Plan 6}'!AX$15)),"",'III_Plan comp 438.68 {Plan 6}'!AX$15&amp;analysismethod10)</f>
        <v xml:space="preserve">Language Capabilities: Contract
IHCP: Contract/Good-faith effort to contract; 
</v>
      </c>
      <c r="DF85" s="254" t="str">
        <f>IF(ISNUMBER(FIND(analysismethod10,'III_Plan comp 438.68 {Plan 6}'!AY$15)),"",'III_Plan comp 438.68 {Plan 6}'!AY$15&amp;analysismethod10)</f>
        <v xml:space="preserve">Language Capabilities: Contract
IHCP: Contract/Good-faith effort to contract; 
</v>
      </c>
      <c r="DG85" s="254" t="str">
        <f>IF(ISNUMBER(FIND(analysismethod10,'III_Plan comp 438.68 {Plan 6}'!AZ$15)),"",'III_Plan comp 438.68 {Plan 6}'!AZ$15&amp;analysismethod10)</f>
        <v xml:space="preserve">Language Capabilities: Contract
IHCP: Contract/Good-faith effort to contract; 
</v>
      </c>
      <c r="DH85" s="254" t="str">
        <f>IF(ISNUMBER(FIND(analysismethod10,'III_Plan comp 438.68 {Plan 6}'!BA$15)),"",'III_Plan comp 438.68 {Plan 6}'!BA$15&amp;analysismethod10)</f>
        <v xml:space="preserve">Language Capabilities: Contract
IHCP: Contract/Good-faith effort to contract; 
</v>
      </c>
      <c r="DI85" s="254" t="str">
        <f>IF(ISNUMBER(FIND(analysismethod10,'III_Plan comp 438.68 {Plan 6}'!BB$15)),"",'III_Plan comp 438.68 {Plan 6}'!BB$15&amp;analysismethod10)</f>
        <v xml:space="preserve">Language Capabilities: Contract
IHCP: Contract/Good-faith effort to contract; 
</v>
      </c>
      <c r="DJ85" s="254" t="str">
        <f>IF(ISNUMBER(FIND(analysismethod10,'III_Plan comp 438.68 {Plan 6}'!BC$15)),"",'III_Plan comp 438.68 {Plan 6}'!BC$15&amp;analysismethod10)</f>
        <v xml:space="preserve">Language Capabilities: Contract
IHCP: Contract/Good-faith effort to contract; 
</v>
      </c>
      <c r="DK85" s="254" t="str">
        <f>IF(ISNUMBER(FIND(analysismethod10,'III_Plan comp 438.68 {Plan 6}'!BD$15)),"",'III_Plan comp 438.68 {Plan 6}'!BD$15&amp;analysismethod10)</f>
        <v xml:space="preserve">Language Capabilities: Contract
IHCP: Contract/Good-faith effort to contract; 
</v>
      </c>
      <c r="DL85" s="254" t="str">
        <f>IF(ISNUMBER(FIND(analysismethod10,'III_Plan comp 438.68 {Plan 6}'!BE$15)),"",'III_Plan comp 438.68 {Plan 6}'!BE$15&amp;analysismethod10)</f>
        <v xml:space="preserve">Language Capabilities: Contract
IHCP: Contract/Good-faith effort to contract; 
</v>
      </c>
      <c r="DM85" s="254" t="str">
        <f>IF(ISNUMBER(FIND(analysismethod10,'III_Plan comp 438.68 {Plan 6}'!BF$15)),"",'III_Plan comp 438.68 {Plan 6}'!BF$15&amp;analysismethod10)</f>
        <v xml:space="preserve">Language Capabilities: Contract
IHCP: Contract/Good-faith effort to contract; 
</v>
      </c>
      <c r="DN85" s="254" t="str">
        <f>IF(ISNUMBER(FIND(analysismethod10,'III_Plan comp 438.68 {Plan 6}'!BG$15)),"",'III_Plan comp 438.68 {Plan 6}'!BG$15&amp;analysismethod10)</f>
        <v xml:space="preserve">Language Capabilities: Contract
IHCP: Contract/Good-faith effort to contract; 
</v>
      </c>
      <c r="DO85" s="254" t="str">
        <f>IF(ISNUMBER(FIND(analysismethod10,'III_Plan comp 438.68 {Plan 6}'!BH$15)),"",'III_Plan comp 438.68 {Plan 6}'!BH$15&amp;analysismethod10)</f>
        <v xml:space="preserve">Language Capabilities: Contract
IHCP: Contract/Good-faith effort to contract; 
</v>
      </c>
      <c r="DP85" s="254" t="str">
        <f>IF(ISNUMBER(FIND(analysismethod10,'III_Plan comp 438.68 {Plan 6}'!BI$15)),"",'III_Plan comp 438.68 {Plan 6}'!BI$15&amp;analysismethod10)</f>
        <v xml:space="preserve">Language Capabilities: Contract
IHCP: Contract/Good-faith effort to contract; 
</v>
      </c>
      <c r="DQ85" s="254" t="str">
        <f>IF(ISNUMBER(FIND(analysismethod10,'III_Plan comp 438.68 {Plan 6}'!BJ$15)),"",'III_Plan comp 438.68 {Plan 6}'!BJ$15&amp;analysismethod10)</f>
        <v xml:space="preserve">Language Capabilities: Contract
IHCP: Contract/Good-faith effort to contract; 
</v>
      </c>
      <c r="DR85" s="254" t="str">
        <f>IF(ISNUMBER(FIND(analysismethod10,'III_Plan comp 438.68 {Plan 6}'!BK$15)),"",'III_Plan comp 438.68 {Plan 6}'!BK$15&amp;analysismethod10)</f>
        <v xml:space="preserve">Language Capabilities: Contract
IHCP: Contract/Good-faith effort to contract; 
</v>
      </c>
      <c r="DS85" s="254" t="str">
        <f>IF(ISNUMBER(FIND(analysismethod10,'III_Plan comp 438.68 {Plan 6}'!BL$15)),"",'III_Plan comp 438.68 {Plan 6}'!BL$15&amp;analysismethod10)</f>
        <v xml:space="preserve">Language Capabilities: Contract
IHCP: Contract/Good-faith effort to contract; 
</v>
      </c>
      <c r="DT85" s="254" t="str">
        <f>IF(ISNUMBER(FIND(analysismethod10,'III_Plan comp 438.68 {Plan 6}'!BM$15)),"",'III_Plan comp 438.68 {Plan 6}'!BM$15&amp;analysismethod10)</f>
        <v xml:space="preserve">Language Capabilities: Contract
IHCP: Contract/Good-faith effort to contract; 
</v>
      </c>
      <c r="DU85" s="254" t="str">
        <f>IF(ISNUMBER(FIND(analysismethod10,'III_Plan comp 438.68 {Plan 6}'!BN$15)),"",'III_Plan comp 438.68 {Plan 6}'!BN$15&amp;analysismethod10)</f>
        <v xml:space="preserve">Language Capabilities: Contract
IHCP: Contract/Good-faith effort to contract; 
</v>
      </c>
      <c r="DV85" s="254" t="str">
        <f>IF(ISNUMBER(FIND(analysismethod10,'III_Plan comp 438.68 {Plan 6}'!BO$15)),"",'III_Plan comp 438.68 {Plan 6}'!BO$15&amp;analysismethod10)</f>
        <v xml:space="preserve">Language Capabilities: Contract
IHCP: Contract/Good-faith effort to contract; 
</v>
      </c>
      <c r="DW85" s="254" t="str">
        <f>IF(ISNUMBER(FIND(analysismethod10,'III_Plan comp 438.68 {Plan 6}'!BP$15)),"",'III_Plan comp 438.68 {Plan 6}'!BP$15&amp;analysismethod10)</f>
        <v xml:space="preserve">Language Capabilities: Contract
IHCP: Contract/Good-faith effort to contract; 
</v>
      </c>
      <c r="DX85" s="254" t="str">
        <f>IF(ISNUMBER(FIND(analysismethod10,'III_Plan comp 438.68 {Plan 6}'!BQ$15)),"",'III_Plan comp 438.68 {Plan 6}'!BQ$15&amp;analysismethod10)</f>
        <v xml:space="preserve">Language Capabilities: Contract
IHCP: Contract/Good-faith effort to contract; 
</v>
      </c>
      <c r="DY85" s="254" t="str">
        <f>IF(ISNUMBER(FIND(analysismethod10,'III_Plan comp 438.68 {Plan 6}'!BR$15)),"",'III_Plan comp 438.68 {Plan 6}'!BR$15&amp;analysismethod10)</f>
        <v xml:space="preserve">Language Capabilities: Contract
IHCP: Contract/Good-faith effort to contract; 
</v>
      </c>
      <c r="DZ85" s="254" t="str">
        <f>IF(ISNUMBER(FIND(analysismethod10,'III_Plan comp 438.68 {Plan 6}'!BS$15)),"",'III_Plan comp 438.68 {Plan 6}'!BS$15&amp;analysismethod10)</f>
        <v xml:space="preserve">Language Capabilities: Contract
IHCP: Contract/Good-faith effort to contract; 
</v>
      </c>
      <c r="EA85" s="254" t="str">
        <f>IF(ISNUMBER(FIND(analysismethod10,'III_Plan comp 438.68 {Plan 6}'!BT$15)),"",'III_Plan comp 438.68 {Plan 6}'!BT$15&amp;analysismethod10)</f>
        <v xml:space="preserve">Language Capabilities: Contract
IHCP: Contract/Good-faith effort to contract; 
</v>
      </c>
      <c r="EB85" s="254" t="str">
        <f>IF(ISNUMBER(FIND(analysismethod10,'III_Plan comp 438.68 {Plan 6}'!BU$15)),"",'III_Plan comp 438.68 {Plan 6}'!BU$15&amp;analysismethod10)</f>
        <v xml:space="preserve">Language Capabilities: Contract
IHCP: Contract/Good-faith effort to contract; 
</v>
      </c>
      <c r="EC85" s="254" t="str">
        <f>IF(ISNUMBER(FIND(analysismethod10,'III_Plan comp 438.68 {Plan 6}'!BV$15)),"",'III_Plan comp 438.68 {Plan 6}'!BV$15&amp;analysismethod10)</f>
        <v xml:space="preserve">Language Capabilities: Contract
IHCP: Contract/Good-faith effort to contract; 
</v>
      </c>
      <c r="ED85" s="254" t="str">
        <f>IF(ISNUMBER(FIND(analysismethod10,'III_Plan comp 438.68 {Plan 6}'!BW$15)),"",'III_Plan comp 438.68 {Plan 6}'!BW$15&amp;analysismethod10)</f>
        <v xml:space="preserve">Language Capabilities: Contract
IHCP: Contract/Good-faith effort to contract; 
</v>
      </c>
      <c r="EE85" s="254" t="str">
        <f>IF(ISNUMBER(FIND(analysismethod10,'III_Plan comp 438.68 {Plan 6}'!BX$15)),"",'III_Plan comp 438.68 {Plan 6}'!BX$15&amp;analysismethod10)</f>
        <v xml:space="preserve">Language Capabilities: Contract
IHCP: Contract/Good-faith effort to contract; 
</v>
      </c>
      <c r="EF85" s="254" t="str">
        <f>IF(ISNUMBER(FIND(analysismethod10,'III_Plan comp 438.68 {Plan 6}'!BY$15)),"",'III_Plan comp 438.68 {Plan 6}'!BY$15&amp;analysismethod10)</f>
        <v xml:space="preserve">Language Capabilities: Contract
IHCP: Contract/Good-faith effort to contract; 
</v>
      </c>
      <c r="EG85" s="254" t="str">
        <f>IF(ISNUMBER(FIND(analysismethod10,'III_Plan comp 438.68 {Plan 6}'!BZ$15)),"",'III_Plan comp 438.68 {Plan 6}'!BZ$15&amp;analysismethod10)</f>
        <v xml:space="preserve">Language Capabilities: Contract
IHCP: Contract/Good-faith effort to contract; 
</v>
      </c>
      <c r="EH85" s="254" t="str">
        <f>IF(ISNUMBER(FIND(analysismethod10,'III_Plan comp 438.68 {Plan 6}'!CA$15)),"",'III_Plan comp 438.68 {Plan 6}'!CA$15&amp;analysismethod10)</f>
        <v xml:space="preserve">Language Capabilities: Contract
IHCP: Contract/Good-faith effort to contract; 
</v>
      </c>
      <c r="EI85" s="254" t="str">
        <f>IF(ISNUMBER(FIND(analysismethod10,'III_Plan comp 438.68 {Plan 6}'!CB$15)),"",'III_Plan comp 438.68 {Plan 6}'!CB$15&amp;analysismethod10)</f>
        <v xml:space="preserve">Language Capabilities: Contract
IHCP: Contract/Good-faith effort to contract; 
</v>
      </c>
      <c r="EJ85" s="254" t="str">
        <f>IF(ISNUMBER(FIND(analysismethod10,'III_Plan comp 438.68 {Plan 6}'!CC$15)),"",'III_Plan comp 438.68 {Plan 6}'!CC$15&amp;analysismethod10)</f>
        <v xml:space="preserve">Language Capabilities: Contract
IHCP: Contract/Good-faith effort to contract; 
</v>
      </c>
      <c r="EK85" s="254" t="str">
        <f>IF(ISNUMBER(FIND(analysismethod10,'III_Plan comp 438.68 {Plan 6}'!CD$15)),"",'III_Plan comp 438.68 {Plan 6}'!CD$15&amp;analysismethod10)</f>
        <v xml:space="preserve">Language Capabilities: Contract
IHCP: Contract/Good-faith effort to contract; 
</v>
      </c>
      <c r="EL85" s="254" t="str">
        <f>IF(ISNUMBER(FIND(analysismethod10,'III_Plan comp 438.68 {Plan 6}'!CE$15)),"",'III_Plan comp 438.68 {Plan 6}'!CE$15&amp;analysismethod10)</f>
        <v xml:space="preserve">Language Capabilities: Contract
IHCP: Contract/Good-faith effort to contract; 
</v>
      </c>
      <c r="EM85" s="254" t="str">
        <f>IF(ISNUMBER(FIND(analysismethod10,'III_Plan comp 438.68 {Plan 6}'!CF$15)),"",'III_Plan comp 438.68 {Plan 6}'!CF$15&amp;analysismethod10)</f>
        <v xml:space="preserve">Language Capabilities: Contract
IHCP: Contract/Good-faith effort to contract; 
</v>
      </c>
      <c r="EN85" s="254" t="str">
        <f>IF(ISNUMBER(FIND(analysismethod10,'III_Plan comp 438.68 {Plan 6}'!CG$15)),"",'III_Plan comp 438.68 {Plan 6}'!CG$15&amp;analysismethod10)</f>
        <v xml:space="preserve">Language Capabilities: Contract
IHCP: Contract/Good-faith effort to contract; 
</v>
      </c>
      <c r="EO85" s="254" t="str">
        <f>IF(ISNUMBER(FIND(analysismethod10,'III_Plan comp 438.68 {Plan 6}'!CH$15)),"",'III_Plan comp 438.68 {Plan 6}'!CH$15&amp;analysismethod10)</f>
        <v xml:space="preserve">Language Capabilities: Contract
IHCP: Contract/Good-faith effort to contract; 
</v>
      </c>
      <c r="EP85" s="254" t="str">
        <f>IF(ISNUMBER(FIND(analysismethod10,'III_Plan comp 438.68 {Plan 6}'!CI$15)),"",'III_Plan comp 438.68 {Plan 6}'!CI$15&amp;analysismethod10)</f>
        <v xml:space="preserve">Language Capabilities: Contract
IHCP: Contract/Good-faith effort to contract; 
</v>
      </c>
      <c r="EQ85" s="254" t="str">
        <f>IF(ISNUMBER(FIND(analysismethod10,'III_Plan comp 438.68 {Plan 6}'!CJ$15)),"",'III_Plan comp 438.68 {Plan 6}'!CJ$15&amp;analysismethod10)</f>
        <v xml:space="preserve">Language Capabilities: Contract
IHCP: Contract/Good-faith effort to contract; 
</v>
      </c>
      <c r="ER85" s="254" t="str">
        <f>IF(ISNUMBER(FIND(analysismethod10,'III_Plan comp 438.68 {Plan 6}'!CK$15)),"",'III_Plan comp 438.68 {Plan 6}'!CK$15&amp;analysismethod10)</f>
        <v xml:space="preserve">Language Capabilities: Contract
IHCP: Contract/Good-faith effort to contract; 
</v>
      </c>
      <c r="ES85" s="254" t="str">
        <f>IF(ISNUMBER(FIND(analysismethod10,'III_Plan comp 438.68 {Plan 6}'!CL$15)),"",'III_Plan comp 438.68 {Plan 6}'!CL$15&amp;analysismethod10)</f>
        <v xml:space="preserve">Language Capabilities: Contract
IHCP: Contract/Good-faith effort to contract; 
</v>
      </c>
      <c r="ET85" s="254" t="str">
        <f>IF(ISNUMBER(FIND(analysismethod10,'III_Plan comp 438.68 {Plan 6}'!CM$15)),"",'III_Plan comp 438.68 {Plan 6}'!CM$15&amp;analysismethod10)</f>
        <v xml:space="preserve">Language Capabilities: Contract
IHCP: Contract/Good-faith effort to contract; 
</v>
      </c>
      <c r="EU85" s="254" t="str">
        <f>IF(ISNUMBER(FIND(analysismethod10,'III_Plan comp 438.68 {Plan 6}'!CN$15)),"",'III_Plan comp 438.68 {Plan 6}'!CN$15&amp;analysismethod10)</f>
        <v xml:space="preserve">Language Capabilities: Contract
IHCP: Contract/Good-faith effort to contract; 
</v>
      </c>
      <c r="EV85" s="254" t="str">
        <f>IF(ISNUMBER(FIND(analysismethod10,'III_Plan comp 438.68 {Plan 6}'!CO$15)),"",'III_Plan comp 438.68 {Plan 6}'!CO$15&amp;analysismethod10)</f>
        <v xml:space="preserve">Language Capabilities: Contract
IHCP: Contract/Good-faith effort to contract; 
</v>
      </c>
      <c r="EW85" s="254" t="str">
        <f>IF(ISNUMBER(FIND(analysismethod10,'III_Plan comp 438.68 {Plan 6}'!CP$15)),"",'III_Plan comp 438.68 {Plan 6}'!CP$15&amp;analysismethod10)</f>
        <v xml:space="preserve">Language Capabilities: Contract
IHCP: Contract/Good-faith effort to contract; 
</v>
      </c>
      <c r="EX85" s="254" t="str">
        <f>IF(ISNUMBER(FIND(analysismethod10,'III_Plan comp 438.68 {Plan 6}'!CQ$15)),"",'III_Plan comp 438.68 {Plan 6}'!CQ$15&amp;analysismethod10)</f>
        <v xml:space="preserve">Language Capabilities: Contract
IHCP: Contract/Good-faith effort to contract; 
</v>
      </c>
      <c r="EY85" s="254" t="str">
        <f>IF(ISNUMBER(FIND(analysismethod10,'III_Plan comp 438.68 {Plan 6}'!CR$15)),"",'III_Plan comp 438.68 {Plan 6}'!CR$15&amp;analysismethod10)</f>
        <v xml:space="preserve">Language Capabilities: Contract
IHCP: Contract/Good-faith effort to contract; 
</v>
      </c>
      <c r="EZ85" s="254" t="str">
        <f>IF(ISNUMBER(FIND(analysismethod10,'III_Plan comp 438.68 {Plan 6}'!CS$15)),"",'III_Plan comp 438.68 {Plan 6}'!CS$15&amp;analysismethod10)</f>
        <v xml:space="preserve">Language Capabilities: Contract
IHCP: Contract/Good-faith effort to contract; 
</v>
      </c>
      <c r="FA85" s="254" t="str">
        <f>IF(ISNUMBER(FIND(analysismethod10,'III_Plan comp 438.68 {Plan 6}'!CT$15)),"",'III_Plan comp 438.68 {Plan 6}'!CT$15&amp;analysismethod10)</f>
        <v xml:space="preserve">Language Capabilities: Contract
IHCP: Contract/Good-faith effort to contract; 
</v>
      </c>
      <c r="FB85" s="254" t="str">
        <f>IF(ISNUMBER(FIND(analysismethod10,'III_Plan comp 438.68 {Plan 6}'!CU$15)),"",'III_Plan comp 438.68 {Plan 6}'!CU$15&amp;analysismethod10)</f>
        <v xml:space="preserve">Language Capabilities: Contract
IHCP: Contract/Good-faith effort to contract; 
</v>
      </c>
      <c r="FC85" s="254" t="str">
        <f>IF(ISNUMBER(FIND(analysismethod10,'III_Plan comp 438.68 {Plan 6}'!CV$15)),"",'III_Plan comp 438.68 {Plan 6}'!CV$15&amp;analysismethod10)</f>
        <v xml:space="preserve">Language Capabilities: Contract
IHCP: Contract/Good-faith effort to contract; 
</v>
      </c>
      <c r="FD85" s="254" t="str">
        <f>IF(ISNUMBER(FIND(analysismethod10,'III_Plan comp 438.68 {Plan 6}'!CW$15)),"",'III_Plan comp 438.68 {Plan 6}'!CW$15&amp;analysismethod10)</f>
        <v xml:space="preserve">Language Capabilities: Contract
IHCP: Contract/Good-faith effort to contract; 
</v>
      </c>
      <c r="FE85" s="254" t="str">
        <f>IF(ISNUMBER(FIND(analysismethod10,'III_Plan comp 438.68 {Plan 6}'!CX$15)),"",'III_Plan comp 438.68 {Plan 6}'!CX$15&amp;analysismethod10)</f>
        <v xml:space="preserve">Language Capabilities: Contract
IHCP: Contract/Good-faith effort to contract; 
</v>
      </c>
      <c r="FF85" s="254" t="str">
        <f>IF(ISNUMBER(FIND(analysismethod10,'III_Plan comp 438.68 {Plan 6}'!CY$15)),"",'III_Plan comp 438.68 {Plan 6}'!CY$15&amp;analysismethod10)</f>
        <v xml:space="preserve">Language Capabilities: Contract
IHCP: Contract/Good-faith effort to contract; 
</v>
      </c>
      <c r="FG85" s="254" t="str">
        <f>IF(ISNUMBER(FIND(analysismethod10,'III_Plan comp 438.68 {Plan 6}'!CZ$15)),"",'III_Plan comp 438.68 {Plan 6}'!CZ$15&amp;analysismethod10)</f>
        <v xml:space="preserve">Language Capabilities: Contract
IHCP: Contract/Good-faith effort to contract; 
</v>
      </c>
    </row>
    <row r="86" spans="62:163" ht="15" thickTop="1"/>
    <row r="87" spans="62:163" ht="15" thickBot="1"/>
    <row r="88" spans="62:163" ht="15.75" thickTop="1">
      <c r="BJ88" s="268" t="s">
        <v>116</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Network Adequacy Certification Tool (NACT); 
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Timely Access Data Tool (TADT); 
Geomapping; 
</v>
      </c>
      <c r="BS88" s="248" t="str">
        <f>IF(ISNUMBER(FIND(analysismethod1,'III_Plan comp 438.68 {Plan 7}'!L$15)),"",'III_Plan comp 438.68 {Plan 7}'!L$15&amp;analysismethod1)</f>
        <v xml:space="preserve">Timely Access Data Tool (TADT); 
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ht="15">
      <c r="BJ89" s="268"/>
      <c r="BK89" s="266" t="str">
        <f>IF('I_State and program information'!$E$54="Yes","Plan Provider Directory Review"&amp;"; "&amp;CHAR(10)&amp;CHAR(10),"")</f>
        <v/>
      </c>
      <c r="BL89" s="251" t="str">
        <f>IF(ISNUMBER(FIND(analysismethod2,'III_Plan comp 438.68 {Plan 7}'!E$15)),"",'III_Plan comp 438.68 {Plan 7}'!E$15&amp;analysismethod2)</f>
        <v/>
      </c>
      <c r="BM89" s="251" t="str">
        <f>IF(ISNUMBER(FIND(analysismethod2,'III_Plan comp 438.68 {Plan 7}'!F$15)),"",'III_Plan comp 438.68 {Plan 7}'!F$15&amp;analysismethod2)</f>
        <v/>
      </c>
      <c r="BN89" s="251" t="str">
        <f>IF(ISNUMBER(FIND(analysismethod2,'III_Plan comp 438.68 {Plan 7}'!G$15)),"",'III_Plan comp 438.68 {Plan 7}'!G$15&amp;analysismethod2)</f>
        <v/>
      </c>
      <c r="BO89" s="251" t="str">
        <f>IF(ISNUMBER(FIND(analysismethod2,'III_Plan comp 438.68 {Plan 7}'!H$15)),"",'III_Plan comp 438.68 {Plan 7}'!H$15&amp;analysismethod2)</f>
        <v/>
      </c>
      <c r="BP89" s="251" t="str">
        <f>IF(ISNUMBER(FIND(analysismethod2,'III_Plan comp 438.68 {Plan 7}'!I$15)),"",'III_Plan comp 438.68 {Plan 7}'!I$15&amp;analysismethod2)</f>
        <v/>
      </c>
      <c r="BQ89" s="251" t="str">
        <f>IF(ISNUMBER(FIND(analysismethod2,'III_Plan comp 438.68 {Plan 7}'!J$15)),"",'III_Plan comp 438.68 {Plan 7}'!J$15&amp;analysismethod2)</f>
        <v/>
      </c>
      <c r="BR89" s="251" t="str">
        <f>IF(ISNUMBER(FIND(analysismethod2,'III_Plan comp 438.68 {Plan 7}'!K$15)),"",'III_Plan comp 438.68 {Plan 7}'!K$15&amp;analysismethod2)</f>
        <v/>
      </c>
      <c r="BS89" s="251" t="str">
        <f>IF(ISNUMBER(FIND(analysismethod2,'III_Plan comp 438.68 {Plan 7}'!L$15)),"",'III_Plan comp 438.68 {Plan 7}'!L$15&amp;analysismethod2)</f>
        <v/>
      </c>
      <c r="BT89" s="251" t="str">
        <f>IF(ISNUMBER(FIND(analysismethod2,'III_Plan comp 438.68 {Plan 7}'!M$15)),"",'III_Plan comp 438.68 {Plan 7}'!M$15&amp;analysismethod2)</f>
        <v/>
      </c>
      <c r="BU89" s="251" t="str">
        <f>IF(ISNUMBER(FIND(analysismethod2,'III_Plan comp 438.68 {Plan 7}'!N$15)),"",'III_Plan comp 438.68 {Plan 7}'!N$15&amp;analysismethod2)</f>
        <v/>
      </c>
      <c r="BV89" s="251" t="str">
        <f>IF(ISNUMBER(FIND(analysismethod2,'III_Plan comp 438.68 {Plan 7}'!O$15)),"",'III_Plan comp 438.68 {Plan 7}'!O$15&amp;analysismethod2)</f>
        <v/>
      </c>
      <c r="BW89" s="251" t="str">
        <f>IF(ISNUMBER(FIND(analysismethod2,'III_Plan comp 438.68 {Plan 7}'!P$15)),"",'III_Plan comp 438.68 {Plan 7}'!P$15&amp;analysismethod2)</f>
        <v/>
      </c>
      <c r="BX89" s="251" t="str">
        <f>IF(ISNUMBER(FIND(analysismethod2,'III_Plan comp 438.68 {Plan 7}'!Q$15)),"",'III_Plan comp 438.68 {Plan 7}'!Q$15&amp;analysismethod2)</f>
        <v/>
      </c>
      <c r="BY89" s="251" t="str">
        <f>IF(ISNUMBER(FIND(analysismethod2,'III_Plan comp 438.68 {Plan 7}'!R$15)),"",'III_Plan comp 438.68 {Plan 7}'!R$15&amp;analysismethod2)</f>
        <v/>
      </c>
      <c r="BZ89" s="251" t="str">
        <f>IF(ISNUMBER(FIND(analysismethod2,'III_Plan comp 438.68 {Plan 7}'!S$15)),"",'III_Plan comp 438.68 {Plan 7}'!S$15&amp;analysismethod2)</f>
        <v/>
      </c>
      <c r="CA89" s="251" t="str">
        <f>IF(ISNUMBER(FIND(analysismethod2,'III_Plan comp 438.68 {Plan 7}'!T$15)),"",'III_Plan comp 438.68 {Plan 7}'!T$15&amp;analysismethod2)</f>
        <v/>
      </c>
      <c r="CB89" s="251" t="str">
        <f>IF(ISNUMBER(FIND(analysismethod2,'III_Plan comp 438.68 {Plan 7}'!U$15)),"",'III_Plan comp 438.68 {Plan 7}'!U$15&amp;analysismethod2)</f>
        <v/>
      </c>
      <c r="CC89" s="251" t="str">
        <f>IF(ISNUMBER(FIND(analysismethod2,'III_Plan comp 438.68 {Plan 7}'!V$15)),"",'III_Plan comp 438.68 {Plan 7}'!V$15&amp;analysismethod2)</f>
        <v/>
      </c>
      <c r="CD89" s="251" t="str">
        <f>IF(ISNUMBER(FIND(analysismethod2,'III_Plan comp 438.68 {Plan 7}'!W$15)),"",'III_Plan comp 438.68 {Plan 7}'!W$15&amp;analysismethod2)</f>
        <v/>
      </c>
      <c r="CE89" s="251" t="str">
        <f>IF(ISNUMBER(FIND(analysismethod2,'III_Plan comp 438.68 {Plan 7}'!X$15)),"",'III_Plan comp 438.68 {Plan 7}'!X$15&amp;analysismethod2)</f>
        <v/>
      </c>
      <c r="CF89" s="251" t="str">
        <f>IF(ISNUMBER(FIND(analysismethod2,'III_Plan comp 438.68 {Plan 7}'!Y$15)),"",'III_Plan comp 438.68 {Plan 7}'!Y$15&amp;analysismethod2)</f>
        <v/>
      </c>
      <c r="CG89" s="251" t="str">
        <f>IF(ISNUMBER(FIND(analysismethod2,'III_Plan comp 438.68 {Plan 7}'!Z$15)),"",'III_Plan comp 438.68 {Plan 7}'!Z$15&amp;analysismethod2)</f>
        <v/>
      </c>
      <c r="CH89" s="251" t="str">
        <f>IF(ISNUMBER(FIND(analysismethod2,'III_Plan comp 438.68 {Plan 7}'!AA$15)),"",'III_Plan comp 438.68 {Plan 7}'!AA$15&amp;analysismethod2)</f>
        <v/>
      </c>
      <c r="CI89" s="251" t="str">
        <f>IF(ISNUMBER(FIND(analysismethod2,'III_Plan comp 438.68 {Plan 7}'!AB$15)),"",'III_Plan comp 438.68 {Plan 7}'!AB$15&amp;analysismethod2)</f>
        <v/>
      </c>
      <c r="CJ89" s="251" t="str">
        <f>IF(ISNUMBER(FIND(analysismethod2,'III_Plan comp 438.68 {Plan 7}'!AC$15)),"",'III_Plan comp 438.68 {Plan 7}'!AC$15&amp;analysismethod2)</f>
        <v/>
      </c>
      <c r="CK89" s="251" t="str">
        <f>IF(ISNUMBER(FIND(analysismethod2,'III_Plan comp 438.68 {Plan 7}'!AD$15)),"",'III_Plan comp 438.68 {Plan 7}'!AD$15&amp;analysismethod2)</f>
        <v/>
      </c>
      <c r="CL89" s="251" t="str">
        <f>IF(ISNUMBER(FIND(analysismethod2,'III_Plan comp 438.68 {Plan 7}'!AE$15)),"",'III_Plan comp 438.68 {Plan 7}'!AE$15&amp;analysismethod2)</f>
        <v/>
      </c>
      <c r="CM89" s="251" t="str">
        <f>IF(ISNUMBER(FIND(analysismethod2,'III_Plan comp 438.68 {Plan 7}'!AF$15)),"",'III_Plan comp 438.68 {Plan 7}'!AF$15&amp;analysismethod2)</f>
        <v/>
      </c>
      <c r="CN89" s="251" t="str">
        <f>IF(ISNUMBER(FIND(analysismethod2,'III_Plan comp 438.68 {Plan 7}'!AG$15)),"",'III_Plan comp 438.68 {Plan 7}'!AG$15&amp;analysismethod2)</f>
        <v/>
      </c>
      <c r="CO89" s="251" t="str">
        <f>IF(ISNUMBER(FIND(analysismethod2,'III_Plan comp 438.68 {Plan 7}'!AH$15)),"",'III_Plan comp 438.68 {Plan 7}'!AH$15&amp;analysismethod2)</f>
        <v/>
      </c>
      <c r="CP89" s="251" t="str">
        <f>IF(ISNUMBER(FIND(analysismethod2,'III_Plan comp 438.68 {Plan 7}'!AI$15)),"",'III_Plan comp 438.68 {Plan 7}'!AI$15&amp;analysismethod2)</f>
        <v/>
      </c>
      <c r="CQ89" s="251" t="str">
        <f>IF(ISNUMBER(FIND(analysismethod2,'III_Plan comp 438.68 {Plan 7}'!AJ$15)),"",'III_Plan comp 438.68 {Plan 7}'!AJ$15&amp;analysismethod2)</f>
        <v/>
      </c>
      <c r="CR89" s="251" t="str">
        <f>IF(ISNUMBER(FIND(analysismethod2,'III_Plan comp 438.68 {Plan 7}'!AK$15)),"",'III_Plan comp 438.68 {Plan 7}'!AK$15&amp;analysismethod2)</f>
        <v/>
      </c>
      <c r="CS89" s="251" t="str">
        <f>IF(ISNUMBER(FIND(analysismethod2,'III_Plan comp 438.68 {Plan 7}'!AL$15)),"",'III_Plan comp 438.68 {Plan 7}'!AL$15&amp;analysismethod2)</f>
        <v/>
      </c>
      <c r="CT89" s="251" t="str">
        <f>IF(ISNUMBER(FIND(analysismethod2,'III_Plan comp 438.68 {Plan 7}'!AM$15)),"",'III_Plan comp 438.68 {Plan 7}'!AM$15&amp;analysismethod2)</f>
        <v/>
      </c>
      <c r="CU89" s="251" t="str">
        <f>IF(ISNUMBER(FIND(analysismethod2,'III_Plan comp 438.68 {Plan 7}'!AN$15)),"",'III_Plan comp 438.68 {Plan 7}'!AN$15&amp;analysismethod2)</f>
        <v/>
      </c>
      <c r="CV89" s="251" t="str">
        <f>IF(ISNUMBER(FIND(analysismethod2,'III_Plan comp 438.68 {Plan 7}'!AO$15)),"",'III_Plan comp 438.68 {Plan 7}'!AO$15&amp;analysismethod2)</f>
        <v/>
      </c>
      <c r="CW89" s="251" t="str">
        <f>IF(ISNUMBER(FIND(analysismethod2,'III_Plan comp 438.68 {Plan 7}'!AP$15)),"",'III_Plan comp 438.68 {Plan 7}'!AP$15&amp;analysismethod2)</f>
        <v/>
      </c>
      <c r="CX89" s="251" t="str">
        <f>IF(ISNUMBER(FIND(analysismethod2,'III_Plan comp 438.68 {Plan 7}'!AQ$15)),"",'III_Plan comp 438.68 {Plan 7}'!AQ$15&amp;analysismethod2)</f>
        <v/>
      </c>
      <c r="CY89" s="251" t="str">
        <f>IF(ISNUMBER(FIND(analysismethod2,'III_Plan comp 438.68 {Plan 7}'!AR$15)),"",'III_Plan comp 438.68 {Plan 7}'!AR$15&amp;analysismethod2)</f>
        <v/>
      </c>
      <c r="CZ89" s="251" t="str">
        <f>IF(ISNUMBER(FIND(analysismethod2,'III_Plan comp 438.68 {Plan 7}'!AS$15)),"",'III_Plan comp 438.68 {Plan 7}'!AS$15&amp;analysismethod2)</f>
        <v/>
      </c>
      <c r="DA89" s="251" t="str">
        <f>IF(ISNUMBER(FIND(analysismethod2,'III_Plan comp 438.68 {Plan 7}'!AT$15)),"",'III_Plan comp 438.68 {Plan 7}'!AT$15&amp;analysismethod2)</f>
        <v/>
      </c>
      <c r="DB89" s="251" t="str">
        <f>IF(ISNUMBER(FIND(analysismethod2,'III_Plan comp 438.68 {Plan 7}'!AU$15)),"",'III_Plan comp 438.68 {Plan 7}'!AU$15&amp;analysismethod2)</f>
        <v/>
      </c>
      <c r="DC89" s="251" t="str">
        <f>IF(ISNUMBER(FIND(analysismethod2,'III_Plan comp 438.68 {Plan 7}'!AV$15)),"",'III_Plan comp 438.68 {Plan 7}'!AV$15&amp;analysismethod2)</f>
        <v/>
      </c>
      <c r="DD89" s="251" t="str">
        <f>IF(ISNUMBER(FIND(analysismethod2,'III_Plan comp 438.68 {Plan 7}'!AW$15)),"",'III_Plan comp 438.68 {Plan 7}'!AW$15&amp;analysismethod2)</f>
        <v/>
      </c>
      <c r="DE89" s="251" t="str">
        <f>IF(ISNUMBER(FIND(analysismethod2,'III_Plan comp 438.68 {Plan 7}'!AX$15)),"",'III_Plan comp 438.68 {Plan 7}'!AX$15&amp;analysismethod2)</f>
        <v/>
      </c>
      <c r="DF89" s="251" t="str">
        <f>IF(ISNUMBER(FIND(analysismethod2,'III_Plan comp 438.68 {Plan 7}'!AY$15)),"",'III_Plan comp 438.68 {Plan 7}'!AY$15&amp;analysismethod2)</f>
        <v/>
      </c>
      <c r="DG89" s="251" t="str">
        <f>IF(ISNUMBER(FIND(analysismethod2,'III_Plan comp 438.68 {Plan 7}'!AZ$15)),"",'III_Plan comp 438.68 {Plan 7}'!AZ$15&amp;analysismethod2)</f>
        <v/>
      </c>
      <c r="DH89" s="251" t="str">
        <f>IF(ISNUMBER(FIND(analysismethod2,'III_Plan comp 438.68 {Plan 7}'!BA$15)),"",'III_Plan comp 438.68 {Plan 7}'!BA$15&amp;analysismethod2)</f>
        <v/>
      </c>
      <c r="DI89" s="251" t="str">
        <f>IF(ISNUMBER(FIND(analysismethod2,'III_Plan comp 438.68 {Plan 7}'!BB$15)),"",'III_Plan comp 438.68 {Plan 7}'!BB$15&amp;analysismethod2)</f>
        <v/>
      </c>
      <c r="DJ89" s="251" t="str">
        <f>IF(ISNUMBER(FIND(analysismethod2,'III_Plan comp 438.68 {Plan 7}'!BC$15)),"",'III_Plan comp 438.68 {Plan 7}'!BC$15&amp;analysismethod2)</f>
        <v/>
      </c>
      <c r="DK89" s="251" t="str">
        <f>IF(ISNUMBER(FIND(analysismethod2,'III_Plan comp 438.68 {Plan 7}'!BD$15)),"",'III_Plan comp 438.68 {Plan 7}'!BD$15&amp;analysismethod2)</f>
        <v/>
      </c>
      <c r="DL89" s="251" t="str">
        <f>IF(ISNUMBER(FIND(analysismethod2,'III_Plan comp 438.68 {Plan 7}'!BE$15)),"",'III_Plan comp 438.68 {Plan 7}'!BE$15&amp;analysismethod2)</f>
        <v/>
      </c>
      <c r="DM89" s="251" t="str">
        <f>IF(ISNUMBER(FIND(analysismethod2,'III_Plan comp 438.68 {Plan 7}'!BF$15)),"",'III_Plan comp 438.68 {Plan 7}'!BF$15&amp;analysismethod2)</f>
        <v/>
      </c>
      <c r="DN89" s="251" t="str">
        <f>IF(ISNUMBER(FIND(analysismethod2,'III_Plan comp 438.68 {Plan 7}'!BG$15)),"",'III_Plan comp 438.68 {Plan 7}'!BG$15&amp;analysismethod2)</f>
        <v/>
      </c>
      <c r="DO89" s="251" t="str">
        <f>IF(ISNUMBER(FIND(analysismethod2,'III_Plan comp 438.68 {Plan 7}'!BH$15)),"",'III_Plan comp 438.68 {Plan 7}'!BH$15&amp;analysismethod2)</f>
        <v/>
      </c>
      <c r="DP89" s="251" t="str">
        <f>IF(ISNUMBER(FIND(analysismethod2,'III_Plan comp 438.68 {Plan 7}'!BI$15)),"",'III_Plan comp 438.68 {Plan 7}'!BI$15&amp;analysismethod2)</f>
        <v/>
      </c>
      <c r="DQ89" s="251" t="str">
        <f>IF(ISNUMBER(FIND(analysismethod2,'III_Plan comp 438.68 {Plan 7}'!BJ$15)),"",'III_Plan comp 438.68 {Plan 7}'!BJ$15&amp;analysismethod2)</f>
        <v/>
      </c>
      <c r="DR89" s="251" t="str">
        <f>IF(ISNUMBER(FIND(analysismethod2,'III_Plan comp 438.68 {Plan 7}'!BK$15)),"",'III_Plan comp 438.68 {Plan 7}'!BK$15&amp;analysismethod2)</f>
        <v/>
      </c>
      <c r="DS89" s="251" t="str">
        <f>IF(ISNUMBER(FIND(analysismethod2,'III_Plan comp 438.68 {Plan 7}'!BL$15)),"",'III_Plan comp 438.68 {Plan 7}'!BL$15&amp;analysismethod2)</f>
        <v/>
      </c>
      <c r="DT89" s="251" t="str">
        <f>IF(ISNUMBER(FIND(analysismethod2,'III_Plan comp 438.68 {Plan 7}'!BM$15)),"",'III_Plan comp 438.68 {Plan 7}'!BM$15&amp;analysismethod2)</f>
        <v/>
      </c>
      <c r="DU89" s="251" t="str">
        <f>IF(ISNUMBER(FIND(analysismethod2,'III_Plan comp 438.68 {Plan 7}'!BN$15)),"",'III_Plan comp 438.68 {Plan 7}'!BN$15&amp;analysismethod2)</f>
        <v/>
      </c>
      <c r="DV89" s="251" t="str">
        <f>IF(ISNUMBER(FIND(analysismethod2,'III_Plan comp 438.68 {Plan 7}'!BO$15)),"",'III_Plan comp 438.68 {Plan 7}'!BO$15&amp;analysismethod2)</f>
        <v/>
      </c>
      <c r="DW89" s="251" t="str">
        <f>IF(ISNUMBER(FIND(analysismethod2,'III_Plan comp 438.68 {Plan 7}'!BP$15)),"",'III_Plan comp 438.68 {Plan 7}'!BP$15&amp;analysismethod2)</f>
        <v/>
      </c>
      <c r="DX89" s="251" t="str">
        <f>IF(ISNUMBER(FIND(analysismethod2,'III_Plan comp 438.68 {Plan 7}'!BQ$15)),"",'III_Plan comp 438.68 {Plan 7}'!BQ$15&amp;analysismethod2)</f>
        <v/>
      </c>
      <c r="DY89" s="251" t="str">
        <f>IF(ISNUMBER(FIND(analysismethod2,'III_Plan comp 438.68 {Plan 7}'!BR$15)),"",'III_Plan comp 438.68 {Plan 7}'!BR$15&amp;analysismethod2)</f>
        <v/>
      </c>
      <c r="DZ89" s="251" t="str">
        <f>IF(ISNUMBER(FIND(analysismethod2,'III_Plan comp 438.68 {Plan 7}'!BS$15)),"",'III_Plan comp 438.68 {Plan 7}'!BS$15&amp;analysismethod2)</f>
        <v/>
      </c>
      <c r="EA89" s="251" t="str">
        <f>IF(ISNUMBER(FIND(analysismethod2,'III_Plan comp 438.68 {Plan 7}'!BT$15)),"",'III_Plan comp 438.68 {Plan 7}'!BT$15&amp;analysismethod2)</f>
        <v/>
      </c>
      <c r="EB89" s="251" t="str">
        <f>IF(ISNUMBER(FIND(analysismethod2,'III_Plan comp 438.68 {Plan 7}'!BU$15)),"",'III_Plan comp 438.68 {Plan 7}'!BU$15&amp;analysismethod2)</f>
        <v/>
      </c>
      <c r="EC89" s="251" t="str">
        <f>IF(ISNUMBER(FIND(analysismethod2,'III_Plan comp 438.68 {Plan 7}'!BV$15)),"",'III_Plan comp 438.68 {Plan 7}'!BV$15&amp;analysismethod2)</f>
        <v/>
      </c>
      <c r="ED89" s="251" t="str">
        <f>IF(ISNUMBER(FIND(analysismethod2,'III_Plan comp 438.68 {Plan 7}'!BW$15)),"",'III_Plan comp 438.68 {Plan 7}'!BW$15&amp;analysismethod2)</f>
        <v/>
      </c>
      <c r="EE89" s="251" t="str">
        <f>IF(ISNUMBER(FIND(analysismethod2,'III_Plan comp 438.68 {Plan 7}'!BX$15)),"",'III_Plan comp 438.68 {Plan 7}'!BX$15&amp;analysismethod2)</f>
        <v/>
      </c>
      <c r="EF89" s="251" t="str">
        <f>IF(ISNUMBER(FIND(analysismethod2,'III_Plan comp 438.68 {Plan 7}'!BY$15)),"",'III_Plan comp 438.68 {Plan 7}'!BY$15&amp;analysismethod2)</f>
        <v/>
      </c>
      <c r="EG89" s="251" t="str">
        <f>IF(ISNUMBER(FIND(analysismethod2,'III_Plan comp 438.68 {Plan 7}'!BZ$15)),"",'III_Plan comp 438.68 {Plan 7}'!BZ$15&amp;analysismethod2)</f>
        <v/>
      </c>
      <c r="EH89" s="251" t="str">
        <f>IF(ISNUMBER(FIND(analysismethod2,'III_Plan comp 438.68 {Plan 7}'!CA$15)),"",'III_Plan comp 438.68 {Plan 7}'!CA$15&amp;analysismethod2)</f>
        <v/>
      </c>
      <c r="EI89" s="251" t="str">
        <f>IF(ISNUMBER(FIND(analysismethod2,'III_Plan comp 438.68 {Plan 7}'!CB$15)),"",'III_Plan comp 438.68 {Plan 7}'!CB$15&amp;analysismethod2)</f>
        <v/>
      </c>
      <c r="EJ89" s="251" t="str">
        <f>IF(ISNUMBER(FIND(analysismethod2,'III_Plan comp 438.68 {Plan 7}'!CC$15)),"",'III_Plan comp 438.68 {Plan 7}'!CC$15&amp;analysismethod2)</f>
        <v/>
      </c>
      <c r="EK89" s="251" t="str">
        <f>IF(ISNUMBER(FIND(analysismethod2,'III_Plan comp 438.68 {Plan 7}'!CD$15)),"",'III_Plan comp 438.68 {Plan 7}'!CD$15&amp;analysismethod2)</f>
        <v/>
      </c>
      <c r="EL89" s="251" t="str">
        <f>IF(ISNUMBER(FIND(analysismethod2,'III_Plan comp 438.68 {Plan 7}'!CE$15)),"",'III_Plan comp 438.68 {Plan 7}'!CE$15&amp;analysismethod2)</f>
        <v/>
      </c>
      <c r="EM89" s="251" t="str">
        <f>IF(ISNUMBER(FIND(analysismethod2,'III_Plan comp 438.68 {Plan 7}'!CF$15)),"",'III_Plan comp 438.68 {Plan 7}'!CF$15&amp;analysismethod2)</f>
        <v/>
      </c>
      <c r="EN89" s="251" t="str">
        <f>IF(ISNUMBER(FIND(analysismethod2,'III_Plan comp 438.68 {Plan 7}'!CG$15)),"",'III_Plan comp 438.68 {Plan 7}'!CG$15&amp;analysismethod2)</f>
        <v/>
      </c>
      <c r="EO89" s="251" t="str">
        <f>IF(ISNUMBER(FIND(analysismethod2,'III_Plan comp 438.68 {Plan 7}'!CH$15)),"",'III_Plan comp 438.68 {Plan 7}'!CH$15&amp;analysismethod2)</f>
        <v/>
      </c>
      <c r="EP89" s="251" t="str">
        <f>IF(ISNUMBER(FIND(analysismethod2,'III_Plan comp 438.68 {Plan 7}'!CI$15)),"",'III_Plan comp 438.68 {Plan 7}'!CI$15&amp;analysismethod2)</f>
        <v/>
      </c>
      <c r="EQ89" s="251" t="str">
        <f>IF(ISNUMBER(FIND(analysismethod2,'III_Plan comp 438.68 {Plan 7}'!CJ$15)),"",'III_Plan comp 438.68 {Plan 7}'!CJ$15&amp;analysismethod2)</f>
        <v/>
      </c>
      <c r="ER89" s="251" t="str">
        <f>IF(ISNUMBER(FIND(analysismethod2,'III_Plan comp 438.68 {Plan 7}'!CK$15)),"",'III_Plan comp 438.68 {Plan 7}'!CK$15&amp;analysismethod2)</f>
        <v/>
      </c>
      <c r="ES89" s="251" t="str">
        <f>IF(ISNUMBER(FIND(analysismethod2,'III_Plan comp 438.68 {Plan 7}'!CL$15)),"",'III_Plan comp 438.68 {Plan 7}'!CL$15&amp;analysismethod2)</f>
        <v/>
      </c>
      <c r="ET89" s="251" t="str">
        <f>IF(ISNUMBER(FIND(analysismethod2,'III_Plan comp 438.68 {Plan 7}'!CM$15)),"",'III_Plan comp 438.68 {Plan 7}'!CM$15&amp;analysismethod2)</f>
        <v/>
      </c>
      <c r="EU89" s="251" t="str">
        <f>IF(ISNUMBER(FIND(analysismethod2,'III_Plan comp 438.68 {Plan 7}'!CN$15)),"",'III_Plan comp 438.68 {Plan 7}'!CN$15&amp;analysismethod2)</f>
        <v/>
      </c>
      <c r="EV89" s="251" t="str">
        <f>IF(ISNUMBER(FIND(analysismethod2,'III_Plan comp 438.68 {Plan 7}'!CO$15)),"",'III_Plan comp 438.68 {Plan 7}'!CO$15&amp;analysismethod2)</f>
        <v/>
      </c>
      <c r="EW89" s="251" t="str">
        <f>IF(ISNUMBER(FIND(analysismethod2,'III_Plan comp 438.68 {Plan 7}'!CP$15)),"",'III_Plan comp 438.68 {Plan 7}'!CP$15&amp;analysismethod2)</f>
        <v/>
      </c>
      <c r="EX89" s="251" t="str">
        <f>IF(ISNUMBER(FIND(analysismethod2,'III_Plan comp 438.68 {Plan 7}'!CQ$15)),"",'III_Plan comp 438.68 {Plan 7}'!CQ$15&amp;analysismethod2)</f>
        <v/>
      </c>
      <c r="EY89" s="251" t="str">
        <f>IF(ISNUMBER(FIND(analysismethod2,'III_Plan comp 438.68 {Plan 7}'!CR$15)),"",'III_Plan comp 438.68 {Plan 7}'!CR$15&amp;analysismethod2)</f>
        <v/>
      </c>
      <c r="EZ89" s="251" t="str">
        <f>IF(ISNUMBER(FIND(analysismethod2,'III_Plan comp 438.68 {Plan 7}'!CS$15)),"",'III_Plan comp 438.68 {Plan 7}'!CS$15&amp;analysismethod2)</f>
        <v/>
      </c>
      <c r="FA89" s="251" t="str">
        <f>IF(ISNUMBER(FIND(analysismethod2,'III_Plan comp 438.68 {Plan 7}'!CT$15)),"",'III_Plan comp 438.68 {Plan 7}'!CT$15&amp;analysismethod2)</f>
        <v/>
      </c>
      <c r="FB89" s="251" t="str">
        <f>IF(ISNUMBER(FIND(analysismethod2,'III_Plan comp 438.68 {Plan 7}'!CU$15)),"",'III_Plan comp 438.68 {Plan 7}'!CU$15&amp;analysismethod2)</f>
        <v/>
      </c>
      <c r="FC89" s="251" t="str">
        <f>IF(ISNUMBER(FIND(analysismethod2,'III_Plan comp 438.68 {Plan 7}'!CV$15)),"",'III_Plan comp 438.68 {Plan 7}'!CV$15&amp;analysismethod2)</f>
        <v/>
      </c>
      <c r="FD89" s="251" t="str">
        <f>IF(ISNUMBER(FIND(analysismethod2,'III_Plan comp 438.68 {Plan 7}'!CW$15)),"",'III_Plan comp 438.68 {Plan 7}'!CW$15&amp;analysismethod2)</f>
        <v/>
      </c>
      <c r="FE89" s="251" t="str">
        <f>IF(ISNUMBER(FIND(analysismethod2,'III_Plan comp 438.68 {Plan 7}'!CX$15)),"",'III_Plan comp 438.68 {Plan 7}'!CX$15&amp;analysismethod2)</f>
        <v/>
      </c>
      <c r="FF89" s="251" t="str">
        <f>IF(ISNUMBER(FIND(analysismethod2,'III_Plan comp 438.68 {Plan 7}'!CY$15)),"",'III_Plan comp 438.68 {Plan 7}'!CY$15&amp;analysismethod2)</f>
        <v/>
      </c>
      <c r="FG89" s="251" t="str">
        <f>IF(ISNUMBER(FIND(analysismethod2,'III_Plan comp 438.68 {Plan 7}'!CZ$15)),"",'III_Plan comp 438.68 {Plan 7}'!CZ$15&amp;analysismethod2)</f>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c>
      <c r="BL93" s="251" t="str">
        <f>IF(ISNUMBER(FIND(analysismethod6,'III_Plan comp 438.68 {Plan 7}'!E$15)),"",'III_Plan comp 438.68 {Plan 7}'!E$15&amp;analysismethod6)</f>
        <v/>
      </c>
      <c r="BM93" s="251" t="str">
        <f>IF(ISNUMBER(FIND(analysismethod6,'III_Plan comp 438.68 {Plan 7}'!F$15)),"",'III_Plan comp 438.68 {Plan 7}'!F$15&amp;analysismethod6)</f>
        <v/>
      </c>
      <c r="BN93" s="251" t="str">
        <f>IF(ISNUMBER(FIND(analysismethod6,'III_Plan comp 438.68 {Plan 7}'!G$15)),"",'III_Plan comp 438.68 {Plan 7}'!G$15&amp;analysismethod6)</f>
        <v/>
      </c>
      <c r="BO93" s="251" t="str">
        <f>IF(ISNUMBER(FIND(analysismethod6,'III_Plan comp 438.68 {Plan 7}'!H$15)),"",'III_Plan comp 438.68 {Plan 7}'!H$15&amp;analysismethod6)</f>
        <v/>
      </c>
      <c r="BP93" s="251" t="str">
        <f>IF(ISNUMBER(FIND(analysismethod6,'III_Plan comp 438.68 {Plan 7}'!I$15)),"",'III_Plan comp 438.68 {Plan 7}'!I$15&amp;analysismethod6)</f>
        <v/>
      </c>
      <c r="BQ93" s="251" t="str">
        <f>IF(ISNUMBER(FIND(analysismethod6,'III_Plan comp 438.68 {Plan 7}'!J$15)),"",'III_Plan comp 438.68 {Plan 7}'!J$15&amp;analysismethod6)</f>
        <v/>
      </c>
      <c r="BR93" s="251" t="str">
        <f>IF(ISNUMBER(FIND(analysismethod6,'III_Plan comp 438.68 {Plan 7}'!K$15)),"",'III_Plan comp 438.68 {Plan 7}'!K$15&amp;analysismethod6)</f>
        <v/>
      </c>
      <c r="BS93" s="251" t="str">
        <f>IF(ISNUMBER(FIND(analysismethod6,'III_Plan comp 438.68 {Plan 7}'!L$15)),"",'III_Plan comp 438.68 {Plan 7}'!L$15&amp;analysismethod6)</f>
        <v/>
      </c>
      <c r="BT93" s="251" t="str">
        <f>IF(ISNUMBER(FIND(analysismethod6,'III_Plan comp 438.68 {Plan 7}'!M$15)),"",'III_Plan comp 438.68 {Plan 7}'!M$15&amp;analysismethod6)</f>
        <v/>
      </c>
      <c r="BU93" s="251" t="str">
        <f>IF(ISNUMBER(FIND(analysismethod6,'III_Plan comp 438.68 {Plan 7}'!N$15)),"",'III_Plan comp 438.68 {Plan 7}'!N$15&amp;analysismethod6)</f>
        <v/>
      </c>
      <c r="BV93" s="251" t="str">
        <f>IF(ISNUMBER(FIND(analysismethod6,'III_Plan comp 438.68 {Plan 7}'!O$15)),"",'III_Plan comp 438.68 {Plan 7}'!O$15&amp;analysismethod6)</f>
        <v/>
      </c>
      <c r="BW93" s="251" t="str">
        <f>IF(ISNUMBER(FIND(analysismethod6,'III_Plan comp 438.68 {Plan 7}'!P$15)),"",'III_Plan comp 438.68 {Plan 7}'!P$15&amp;analysismethod6)</f>
        <v/>
      </c>
      <c r="BX93" s="251" t="str">
        <f>IF(ISNUMBER(FIND(analysismethod6,'III_Plan comp 438.68 {Plan 7}'!Q$15)),"",'III_Plan comp 438.68 {Plan 7}'!Q$15&amp;analysismethod6)</f>
        <v/>
      </c>
      <c r="BY93" s="251" t="str">
        <f>IF(ISNUMBER(FIND(analysismethod6,'III_Plan comp 438.68 {Plan 7}'!R$15)),"",'III_Plan comp 438.68 {Plan 7}'!R$15&amp;analysismethod6)</f>
        <v/>
      </c>
      <c r="BZ93" s="251" t="str">
        <f>IF(ISNUMBER(FIND(analysismethod6,'III_Plan comp 438.68 {Plan 7}'!S$15)),"",'III_Plan comp 438.68 {Plan 7}'!S$15&amp;analysismethod6)</f>
        <v/>
      </c>
      <c r="CA93" s="251" t="str">
        <f>IF(ISNUMBER(FIND(analysismethod6,'III_Plan comp 438.68 {Plan 7}'!T$15)),"",'III_Plan comp 438.68 {Plan 7}'!T$15&amp;analysismethod6)</f>
        <v/>
      </c>
      <c r="CB93" s="251" t="str">
        <f>IF(ISNUMBER(FIND(analysismethod6,'III_Plan comp 438.68 {Plan 7}'!U$15)),"",'III_Plan comp 438.68 {Plan 7}'!U$15&amp;analysismethod6)</f>
        <v/>
      </c>
      <c r="CC93" s="251" t="str">
        <f>IF(ISNUMBER(FIND(analysismethod6,'III_Plan comp 438.68 {Plan 7}'!V$15)),"",'III_Plan comp 438.68 {Plan 7}'!V$15&amp;analysismethod6)</f>
        <v/>
      </c>
      <c r="CD93" s="251" t="str">
        <f>IF(ISNUMBER(FIND(analysismethod6,'III_Plan comp 438.68 {Plan 7}'!W$15)),"",'III_Plan comp 438.68 {Plan 7}'!W$15&amp;analysismethod6)</f>
        <v/>
      </c>
      <c r="CE93" s="251" t="str">
        <f>IF(ISNUMBER(FIND(analysismethod6,'III_Plan comp 438.68 {Plan 7}'!X$15)),"",'III_Plan comp 438.68 {Plan 7}'!X$15&amp;analysismethod6)</f>
        <v/>
      </c>
      <c r="CF93" s="251" t="str">
        <f>IF(ISNUMBER(FIND(analysismethod6,'III_Plan comp 438.68 {Plan 7}'!Y$15)),"",'III_Plan comp 438.68 {Plan 7}'!Y$15&amp;analysismethod6)</f>
        <v/>
      </c>
      <c r="CG93" s="251" t="str">
        <f>IF(ISNUMBER(FIND(analysismethod6,'III_Plan comp 438.68 {Plan 7}'!Z$15)),"",'III_Plan comp 438.68 {Plan 7}'!Z$15&amp;analysismethod6)</f>
        <v/>
      </c>
      <c r="CH93" s="251" t="str">
        <f>IF(ISNUMBER(FIND(analysismethod6,'III_Plan comp 438.68 {Plan 7}'!AA$15)),"",'III_Plan comp 438.68 {Plan 7}'!AA$15&amp;analysismethod6)</f>
        <v/>
      </c>
      <c r="CI93" s="251" t="str">
        <f>IF(ISNUMBER(FIND(analysismethod6,'III_Plan comp 438.68 {Plan 7}'!AB$15)),"",'III_Plan comp 438.68 {Plan 7}'!AB$15&amp;analysismethod6)</f>
        <v/>
      </c>
      <c r="CJ93" s="251" t="str">
        <f>IF(ISNUMBER(FIND(analysismethod6,'III_Plan comp 438.68 {Plan 7}'!AC$15)),"",'III_Plan comp 438.68 {Plan 7}'!AC$15&amp;analysismethod6)</f>
        <v/>
      </c>
      <c r="CK93" s="251" t="str">
        <f>IF(ISNUMBER(FIND(analysismethod6,'III_Plan comp 438.68 {Plan 7}'!AD$15)),"",'III_Plan comp 438.68 {Plan 7}'!AD$15&amp;analysismethod6)</f>
        <v/>
      </c>
      <c r="CL93" s="251" t="str">
        <f>IF(ISNUMBER(FIND(analysismethod6,'III_Plan comp 438.68 {Plan 7}'!AE$15)),"",'III_Plan comp 438.68 {Plan 7}'!AE$15&amp;analysismethod6)</f>
        <v/>
      </c>
      <c r="CM93" s="251" t="str">
        <f>IF(ISNUMBER(FIND(analysismethod6,'III_Plan comp 438.68 {Plan 7}'!AF$15)),"",'III_Plan comp 438.68 {Plan 7}'!AF$15&amp;analysismethod6)</f>
        <v/>
      </c>
      <c r="CN93" s="251" t="str">
        <f>IF(ISNUMBER(FIND(analysismethod6,'III_Plan comp 438.68 {Plan 7}'!AG$15)),"",'III_Plan comp 438.68 {Plan 7}'!AG$15&amp;analysismethod6)</f>
        <v/>
      </c>
      <c r="CO93" s="251" t="str">
        <f>IF(ISNUMBER(FIND(analysismethod6,'III_Plan comp 438.68 {Plan 7}'!AH$15)),"",'III_Plan comp 438.68 {Plan 7}'!AH$15&amp;analysismethod6)</f>
        <v/>
      </c>
      <c r="CP93" s="251" t="str">
        <f>IF(ISNUMBER(FIND(analysismethod6,'III_Plan comp 438.68 {Plan 7}'!AI$15)),"",'III_Plan comp 438.68 {Plan 7}'!AI$15&amp;analysismethod6)</f>
        <v/>
      </c>
      <c r="CQ93" s="251" t="str">
        <f>IF(ISNUMBER(FIND(analysismethod6,'III_Plan comp 438.68 {Plan 7}'!AJ$15)),"",'III_Plan comp 438.68 {Plan 7}'!AJ$15&amp;analysismethod6)</f>
        <v/>
      </c>
      <c r="CR93" s="251" t="str">
        <f>IF(ISNUMBER(FIND(analysismethod6,'III_Plan comp 438.68 {Plan 7}'!AK$15)),"",'III_Plan comp 438.68 {Plan 7}'!AK$15&amp;analysismethod6)</f>
        <v/>
      </c>
      <c r="CS93" s="251" t="str">
        <f>IF(ISNUMBER(FIND(analysismethod6,'III_Plan comp 438.68 {Plan 7}'!AL$15)),"",'III_Plan comp 438.68 {Plan 7}'!AL$15&amp;analysismethod6)</f>
        <v/>
      </c>
      <c r="CT93" s="251" t="str">
        <f>IF(ISNUMBER(FIND(analysismethod6,'III_Plan comp 438.68 {Plan 7}'!AM$15)),"",'III_Plan comp 438.68 {Plan 7}'!AM$15&amp;analysismethod6)</f>
        <v/>
      </c>
      <c r="CU93" s="251" t="str">
        <f>IF(ISNUMBER(FIND(analysismethod6,'III_Plan comp 438.68 {Plan 7}'!AN$15)),"",'III_Plan comp 438.68 {Plan 7}'!AN$15&amp;analysismethod6)</f>
        <v/>
      </c>
      <c r="CV93" s="251" t="str">
        <f>IF(ISNUMBER(FIND(analysismethod6,'III_Plan comp 438.68 {Plan 7}'!AO$15)),"",'III_Plan comp 438.68 {Plan 7}'!AO$15&amp;analysismethod6)</f>
        <v/>
      </c>
      <c r="CW93" s="251" t="str">
        <f>IF(ISNUMBER(FIND(analysismethod6,'III_Plan comp 438.68 {Plan 7}'!AP$15)),"",'III_Plan comp 438.68 {Plan 7}'!AP$15&amp;analysismethod6)</f>
        <v/>
      </c>
      <c r="CX93" s="251" t="str">
        <f>IF(ISNUMBER(FIND(analysismethod6,'III_Plan comp 438.68 {Plan 7}'!AQ$15)),"",'III_Plan comp 438.68 {Plan 7}'!AQ$15&amp;analysismethod6)</f>
        <v/>
      </c>
      <c r="CY93" s="251" t="str">
        <f>IF(ISNUMBER(FIND(analysismethod6,'III_Plan comp 438.68 {Plan 7}'!AR$15)),"",'III_Plan comp 438.68 {Plan 7}'!AR$15&amp;analysismethod6)</f>
        <v/>
      </c>
      <c r="CZ93" s="251" t="str">
        <f>IF(ISNUMBER(FIND(analysismethod6,'III_Plan comp 438.68 {Plan 7}'!AS$15)),"",'III_Plan comp 438.68 {Plan 7}'!AS$15&amp;analysismethod6)</f>
        <v/>
      </c>
      <c r="DA93" s="251" t="str">
        <f>IF(ISNUMBER(FIND(analysismethod6,'III_Plan comp 438.68 {Plan 7}'!AT$15)),"",'III_Plan comp 438.68 {Plan 7}'!AT$15&amp;analysismethod6)</f>
        <v/>
      </c>
      <c r="DB93" s="251" t="str">
        <f>IF(ISNUMBER(FIND(analysismethod6,'III_Plan comp 438.68 {Plan 7}'!AU$15)),"",'III_Plan comp 438.68 {Plan 7}'!AU$15&amp;analysismethod6)</f>
        <v/>
      </c>
      <c r="DC93" s="251" t="str">
        <f>IF(ISNUMBER(FIND(analysismethod6,'III_Plan comp 438.68 {Plan 7}'!AV$15)),"",'III_Plan comp 438.68 {Plan 7}'!AV$15&amp;analysismethod6)</f>
        <v/>
      </c>
      <c r="DD93" s="251" t="str">
        <f>IF(ISNUMBER(FIND(analysismethod6,'III_Plan comp 438.68 {Plan 7}'!AW$15)),"",'III_Plan comp 438.68 {Plan 7}'!AW$15&amp;analysismethod6)</f>
        <v/>
      </c>
      <c r="DE93" s="251" t="str">
        <f>IF(ISNUMBER(FIND(analysismethod6,'III_Plan comp 438.68 {Plan 7}'!AX$15)),"",'III_Plan comp 438.68 {Plan 7}'!AX$15&amp;analysismethod6)</f>
        <v/>
      </c>
      <c r="DF93" s="251" t="str">
        <f>IF(ISNUMBER(FIND(analysismethod6,'III_Plan comp 438.68 {Plan 7}'!AY$15)),"",'III_Plan comp 438.68 {Plan 7}'!AY$15&amp;analysismethod6)</f>
        <v/>
      </c>
      <c r="DG93" s="251" t="str">
        <f>IF(ISNUMBER(FIND(analysismethod6,'III_Plan comp 438.68 {Plan 7}'!AZ$15)),"",'III_Plan comp 438.68 {Plan 7}'!AZ$15&amp;analysismethod6)</f>
        <v/>
      </c>
      <c r="DH93" s="251" t="str">
        <f>IF(ISNUMBER(FIND(analysismethod6,'III_Plan comp 438.68 {Plan 7}'!BA$15)),"",'III_Plan comp 438.68 {Plan 7}'!BA$15&amp;analysismethod6)</f>
        <v/>
      </c>
      <c r="DI93" s="251" t="str">
        <f>IF(ISNUMBER(FIND(analysismethod6,'III_Plan comp 438.68 {Plan 7}'!BB$15)),"",'III_Plan comp 438.68 {Plan 7}'!BB$15&amp;analysismethod6)</f>
        <v/>
      </c>
      <c r="DJ93" s="251" t="str">
        <f>IF(ISNUMBER(FIND(analysismethod6,'III_Plan comp 438.68 {Plan 7}'!BC$15)),"",'III_Plan comp 438.68 {Plan 7}'!BC$15&amp;analysismethod6)</f>
        <v/>
      </c>
      <c r="DK93" s="251" t="str">
        <f>IF(ISNUMBER(FIND(analysismethod6,'III_Plan comp 438.68 {Plan 7}'!BD$15)),"",'III_Plan comp 438.68 {Plan 7}'!BD$15&amp;analysismethod6)</f>
        <v/>
      </c>
      <c r="DL93" s="251" t="str">
        <f>IF(ISNUMBER(FIND(analysismethod6,'III_Plan comp 438.68 {Plan 7}'!BE$15)),"",'III_Plan comp 438.68 {Plan 7}'!BE$15&amp;analysismethod6)</f>
        <v/>
      </c>
      <c r="DM93" s="251" t="str">
        <f>IF(ISNUMBER(FIND(analysismethod6,'III_Plan comp 438.68 {Plan 7}'!BF$15)),"",'III_Plan comp 438.68 {Plan 7}'!BF$15&amp;analysismethod6)</f>
        <v/>
      </c>
      <c r="DN93" s="251" t="str">
        <f>IF(ISNUMBER(FIND(analysismethod6,'III_Plan comp 438.68 {Plan 7}'!BG$15)),"",'III_Plan comp 438.68 {Plan 7}'!BG$15&amp;analysismethod6)</f>
        <v/>
      </c>
      <c r="DO93" s="251" t="str">
        <f>IF(ISNUMBER(FIND(analysismethod6,'III_Plan comp 438.68 {Plan 7}'!BH$15)),"",'III_Plan comp 438.68 {Plan 7}'!BH$15&amp;analysismethod6)</f>
        <v/>
      </c>
      <c r="DP93" s="251" t="str">
        <f>IF(ISNUMBER(FIND(analysismethod6,'III_Plan comp 438.68 {Plan 7}'!BI$15)),"",'III_Plan comp 438.68 {Plan 7}'!BI$15&amp;analysismethod6)</f>
        <v/>
      </c>
      <c r="DQ93" s="251" t="str">
        <f>IF(ISNUMBER(FIND(analysismethod6,'III_Plan comp 438.68 {Plan 7}'!BJ$15)),"",'III_Plan comp 438.68 {Plan 7}'!BJ$15&amp;analysismethod6)</f>
        <v/>
      </c>
      <c r="DR93" s="251" t="str">
        <f>IF(ISNUMBER(FIND(analysismethod6,'III_Plan comp 438.68 {Plan 7}'!BK$15)),"",'III_Plan comp 438.68 {Plan 7}'!BK$15&amp;analysismethod6)</f>
        <v/>
      </c>
      <c r="DS93" s="251" t="str">
        <f>IF(ISNUMBER(FIND(analysismethod6,'III_Plan comp 438.68 {Plan 7}'!BL$15)),"",'III_Plan comp 438.68 {Plan 7}'!BL$15&amp;analysismethod6)</f>
        <v/>
      </c>
      <c r="DT93" s="251" t="str">
        <f>IF(ISNUMBER(FIND(analysismethod6,'III_Plan comp 438.68 {Plan 7}'!BM$15)),"",'III_Plan comp 438.68 {Plan 7}'!BM$15&amp;analysismethod6)</f>
        <v/>
      </c>
      <c r="DU93" s="251" t="str">
        <f>IF(ISNUMBER(FIND(analysismethod6,'III_Plan comp 438.68 {Plan 7}'!BN$15)),"",'III_Plan comp 438.68 {Plan 7}'!BN$15&amp;analysismethod6)</f>
        <v/>
      </c>
      <c r="DV93" s="251" t="str">
        <f>IF(ISNUMBER(FIND(analysismethod6,'III_Plan comp 438.68 {Plan 7}'!BO$15)),"",'III_Plan comp 438.68 {Plan 7}'!BO$15&amp;analysismethod6)</f>
        <v/>
      </c>
      <c r="DW93" s="251" t="str">
        <f>IF(ISNUMBER(FIND(analysismethod6,'III_Plan comp 438.68 {Plan 7}'!BP$15)),"",'III_Plan comp 438.68 {Plan 7}'!BP$15&amp;analysismethod6)</f>
        <v/>
      </c>
      <c r="DX93" s="251" t="str">
        <f>IF(ISNUMBER(FIND(analysismethod6,'III_Plan comp 438.68 {Plan 7}'!BQ$15)),"",'III_Plan comp 438.68 {Plan 7}'!BQ$15&amp;analysismethod6)</f>
        <v/>
      </c>
      <c r="DY93" s="251" t="str">
        <f>IF(ISNUMBER(FIND(analysismethod6,'III_Plan comp 438.68 {Plan 7}'!BR$15)),"",'III_Plan comp 438.68 {Plan 7}'!BR$15&amp;analysismethod6)</f>
        <v/>
      </c>
      <c r="DZ93" s="251" t="str">
        <f>IF(ISNUMBER(FIND(analysismethod6,'III_Plan comp 438.68 {Plan 7}'!BS$15)),"",'III_Plan comp 438.68 {Plan 7}'!BS$15&amp;analysismethod6)</f>
        <v/>
      </c>
      <c r="EA93" s="251" t="str">
        <f>IF(ISNUMBER(FIND(analysismethod6,'III_Plan comp 438.68 {Plan 7}'!BT$15)),"",'III_Plan comp 438.68 {Plan 7}'!BT$15&amp;analysismethod6)</f>
        <v/>
      </c>
      <c r="EB93" s="251" t="str">
        <f>IF(ISNUMBER(FIND(analysismethod6,'III_Plan comp 438.68 {Plan 7}'!BU$15)),"",'III_Plan comp 438.68 {Plan 7}'!BU$15&amp;analysismethod6)</f>
        <v/>
      </c>
      <c r="EC93" s="251" t="str">
        <f>IF(ISNUMBER(FIND(analysismethod6,'III_Plan comp 438.68 {Plan 7}'!BV$15)),"",'III_Plan comp 438.68 {Plan 7}'!BV$15&amp;analysismethod6)</f>
        <v/>
      </c>
      <c r="ED93" s="251" t="str">
        <f>IF(ISNUMBER(FIND(analysismethod6,'III_Plan comp 438.68 {Plan 7}'!BW$15)),"",'III_Plan comp 438.68 {Plan 7}'!BW$15&amp;analysismethod6)</f>
        <v/>
      </c>
      <c r="EE93" s="251" t="str">
        <f>IF(ISNUMBER(FIND(analysismethod6,'III_Plan comp 438.68 {Plan 7}'!BX$15)),"",'III_Plan comp 438.68 {Plan 7}'!BX$15&amp;analysismethod6)</f>
        <v/>
      </c>
      <c r="EF93" s="251" t="str">
        <f>IF(ISNUMBER(FIND(analysismethod6,'III_Plan comp 438.68 {Plan 7}'!BY$15)),"",'III_Plan comp 438.68 {Plan 7}'!BY$15&amp;analysismethod6)</f>
        <v/>
      </c>
      <c r="EG93" s="251" t="str">
        <f>IF(ISNUMBER(FIND(analysismethod6,'III_Plan comp 438.68 {Plan 7}'!BZ$15)),"",'III_Plan comp 438.68 {Plan 7}'!BZ$15&amp;analysismethod6)</f>
        <v/>
      </c>
      <c r="EH93" s="251" t="str">
        <f>IF(ISNUMBER(FIND(analysismethod6,'III_Plan comp 438.68 {Plan 7}'!CA$15)),"",'III_Plan comp 438.68 {Plan 7}'!CA$15&amp;analysismethod6)</f>
        <v/>
      </c>
      <c r="EI93" s="251" t="str">
        <f>IF(ISNUMBER(FIND(analysismethod6,'III_Plan comp 438.68 {Plan 7}'!CB$15)),"",'III_Plan comp 438.68 {Plan 7}'!CB$15&amp;analysismethod6)</f>
        <v/>
      </c>
      <c r="EJ93" s="251" t="str">
        <f>IF(ISNUMBER(FIND(analysismethod6,'III_Plan comp 438.68 {Plan 7}'!CC$15)),"",'III_Plan comp 438.68 {Plan 7}'!CC$15&amp;analysismethod6)</f>
        <v/>
      </c>
      <c r="EK93" s="251" t="str">
        <f>IF(ISNUMBER(FIND(analysismethod6,'III_Plan comp 438.68 {Plan 7}'!CD$15)),"",'III_Plan comp 438.68 {Plan 7}'!CD$15&amp;analysismethod6)</f>
        <v/>
      </c>
      <c r="EL93" s="251" t="str">
        <f>IF(ISNUMBER(FIND(analysismethod6,'III_Plan comp 438.68 {Plan 7}'!CE$15)),"",'III_Plan comp 438.68 {Plan 7}'!CE$15&amp;analysismethod6)</f>
        <v/>
      </c>
      <c r="EM93" s="251" t="str">
        <f>IF(ISNUMBER(FIND(analysismethod6,'III_Plan comp 438.68 {Plan 7}'!CF$15)),"",'III_Plan comp 438.68 {Plan 7}'!CF$15&amp;analysismethod6)</f>
        <v/>
      </c>
      <c r="EN93" s="251" t="str">
        <f>IF(ISNUMBER(FIND(analysismethod6,'III_Plan comp 438.68 {Plan 7}'!CG$15)),"",'III_Plan comp 438.68 {Plan 7}'!CG$15&amp;analysismethod6)</f>
        <v/>
      </c>
      <c r="EO93" s="251" t="str">
        <f>IF(ISNUMBER(FIND(analysismethod6,'III_Plan comp 438.68 {Plan 7}'!CH$15)),"",'III_Plan comp 438.68 {Plan 7}'!CH$15&amp;analysismethod6)</f>
        <v/>
      </c>
      <c r="EP93" s="251" t="str">
        <f>IF(ISNUMBER(FIND(analysismethod6,'III_Plan comp 438.68 {Plan 7}'!CI$15)),"",'III_Plan comp 438.68 {Plan 7}'!CI$15&amp;analysismethod6)</f>
        <v/>
      </c>
      <c r="EQ93" s="251" t="str">
        <f>IF(ISNUMBER(FIND(analysismethod6,'III_Plan comp 438.68 {Plan 7}'!CJ$15)),"",'III_Plan comp 438.68 {Plan 7}'!CJ$15&amp;analysismethod6)</f>
        <v/>
      </c>
      <c r="ER93" s="251" t="str">
        <f>IF(ISNUMBER(FIND(analysismethod6,'III_Plan comp 438.68 {Plan 7}'!CK$15)),"",'III_Plan comp 438.68 {Plan 7}'!CK$15&amp;analysismethod6)</f>
        <v/>
      </c>
      <c r="ES93" s="251" t="str">
        <f>IF(ISNUMBER(FIND(analysismethod6,'III_Plan comp 438.68 {Plan 7}'!CL$15)),"",'III_Plan comp 438.68 {Plan 7}'!CL$15&amp;analysismethod6)</f>
        <v/>
      </c>
      <c r="ET93" s="251" t="str">
        <f>IF(ISNUMBER(FIND(analysismethod6,'III_Plan comp 438.68 {Plan 7}'!CM$15)),"",'III_Plan comp 438.68 {Plan 7}'!CM$15&amp;analysismethod6)</f>
        <v/>
      </c>
      <c r="EU93" s="251" t="str">
        <f>IF(ISNUMBER(FIND(analysismethod6,'III_Plan comp 438.68 {Plan 7}'!CN$15)),"",'III_Plan comp 438.68 {Plan 7}'!CN$15&amp;analysismethod6)</f>
        <v/>
      </c>
      <c r="EV93" s="251" t="str">
        <f>IF(ISNUMBER(FIND(analysismethod6,'III_Plan comp 438.68 {Plan 7}'!CO$15)),"",'III_Plan comp 438.68 {Plan 7}'!CO$15&amp;analysismethod6)</f>
        <v/>
      </c>
      <c r="EW93" s="251" t="str">
        <f>IF(ISNUMBER(FIND(analysismethod6,'III_Plan comp 438.68 {Plan 7}'!CP$15)),"",'III_Plan comp 438.68 {Plan 7}'!CP$15&amp;analysismethod6)</f>
        <v/>
      </c>
      <c r="EX93" s="251" t="str">
        <f>IF(ISNUMBER(FIND(analysismethod6,'III_Plan comp 438.68 {Plan 7}'!CQ$15)),"",'III_Plan comp 438.68 {Plan 7}'!CQ$15&amp;analysismethod6)</f>
        <v/>
      </c>
      <c r="EY93" s="251" t="str">
        <f>IF(ISNUMBER(FIND(analysismethod6,'III_Plan comp 438.68 {Plan 7}'!CR$15)),"",'III_Plan comp 438.68 {Plan 7}'!CR$15&amp;analysismethod6)</f>
        <v/>
      </c>
      <c r="EZ93" s="251" t="str">
        <f>IF(ISNUMBER(FIND(analysismethod6,'III_Plan comp 438.68 {Plan 7}'!CS$15)),"",'III_Plan comp 438.68 {Plan 7}'!CS$15&amp;analysismethod6)</f>
        <v/>
      </c>
      <c r="FA93" s="251" t="str">
        <f>IF(ISNUMBER(FIND(analysismethod6,'III_Plan comp 438.68 {Plan 7}'!CT$15)),"",'III_Plan comp 438.68 {Plan 7}'!CT$15&amp;analysismethod6)</f>
        <v/>
      </c>
      <c r="FB93" s="251" t="str">
        <f>IF(ISNUMBER(FIND(analysismethod6,'III_Plan comp 438.68 {Plan 7}'!CU$15)),"",'III_Plan comp 438.68 {Plan 7}'!CU$15&amp;analysismethod6)</f>
        <v/>
      </c>
      <c r="FC93" s="251" t="str">
        <f>IF(ISNUMBER(FIND(analysismethod6,'III_Plan comp 438.68 {Plan 7}'!CV$15)),"",'III_Plan comp 438.68 {Plan 7}'!CV$15&amp;analysismethod6)</f>
        <v/>
      </c>
      <c r="FD93" s="251" t="str">
        <f>IF(ISNUMBER(FIND(analysismethod6,'III_Plan comp 438.68 {Plan 7}'!CW$15)),"",'III_Plan comp 438.68 {Plan 7}'!CW$15&amp;analysismethod6)</f>
        <v/>
      </c>
      <c r="FE93" s="251" t="str">
        <f>IF(ISNUMBER(FIND(analysismethod6,'III_Plan comp 438.68 {Plan 7}'!CX$15)),"",'III_Plan comp 438.68 {Plan 7}'!CX$15&amp;analysismethod6)</f>
        <v/>
      </c>
      <c r="FF93" s="251" t="str">
        <f>IF(ISNUMBER(FIND(analysismethod6,'III_Plan comp 438.68 {Plan 7}'!CY$15)),"",'III_Plan comp 438.68 {Plan 7}'!CY$15&amp;analysismethod6)</f>
        <v/>
      </c>
      <c r="FG93" s="251" t="str">
        <f>IF(ISNUMBER(FIND(analysismethod6,'III_Plan comp 438.68 {Plan 7}'!CZ$15)),"",'III_Plan comp 438.68 {Plan 7}'!CZ$15&amp;analysismethod6)</f>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Timely Access Data Tool (TADT); 
</v>
      </c>
      <c r="BM95" s="251" t="str">
        <f>IF(ISNUMBER(FIND(analysismethod8,'III_Plan comp 438.68 {Plan 7}'!F$15)),"",'III_Plan comp 438.68 {Plan 7}'!F$15&amp;analysismethod8)</f>
        <v xml:space="preserve">Network Adequacy Certification Tool (NACT); 
Geomapping; 
Timely Access Data Tool (TADT); 
</v>
      </c>
      <c r="BN95" s="251" t="str">
        <f>IF(ISNUMBER(FIND(analysismethod8,'III_Plan comp 438.68 {Plan 7}'!G$15)),"",'III_Plan comp 438.68 {Plan 7}'!G$15&amp;analysismethod8)</f>
        <v xml:space="preserve">Timely Access Data Tool (TADT); 
</v>
      </c>
      <c r="BO95" s="251" t="str">
        <f>IF(ISNUMBER(FIND(analysismethod8,'III_Plan comp 438.68 {Plan 7}'!H$15)),"",'III_Plan comp 438.68 {Plan 7}'!H$15&amp;analysismethod8)</f>
        <v xml:space="preserve">Timely Access Data Tool (TADT); 
</v>
      </c>
      <c r="BP95" s="251" t="str">
        <f>IF(ISNUMBER(FIND(analysismethod8,'III_Plan comp 438.68 {Plan 7}'!I$15)),"",'III_Plan comp 438.68 {Plan 7}'!I$15&amp;analysismethod8)</f>
        <v xml:space="preserve">Network Adequacy Certification Tool (NACT); 
Timely Access Data Tool (TADT); 
</v>
      </c>
      <c r="BQ95" s="251" t="str">
        <f>IF(ISNUMBER(FIND(analysismethod8,'III_Plan comp 438.68 {Plan 7}'!J$15)),"",'III_Plan comp 438.68 {Plan 7}'!J$15&amp;analysismethod8)</f>
        <v xml:space="preserve">Timely Access Data Tool (TADT); 
</v>
      </c>
      <c r="BR95" s="251" t="str">
        <f>IF(ISNUMBER(FIND(analysismethod8,'III_Plan comp 438.68 {Plan 7}'!K$15)),"",'III_Plan comp 438.68 {Plan 7}'!K$15&amp;analysismethod8)</f>
        <v/>
      </c>
      <c r="BS95" s="251" t="str">
        <f>IF(ISNUMBER(FIND(analysismethod8,'III_Plan comp 438.68 {Plan 7}'!L$15)),"",'III_Plan comp 438.68 {Plan 7}'!L$15&amp;analysismethod8)</f>
        <v/>
      </c>
      <c r="BT95" s="251" t="str">
        <f>IF(ISNUMBER(FIND(analysismethod8,'III_Plan comp 438.68 {Plan 7}'!M$15)),"",'III_Plan comp 438.68 {Plan 7}'!M$15&amp;analysismethod8)</f>
        <v xml:space="preserve">Timely Access Data Tool (TADT); 
</v>
      </c>
      <c r="BU95" s="251" t="str">
        <f>IF(ISNUMBER(FIND(analysismethod8,'III_Plan comp 438.68 {Plan 7}'!N$15)),"",'III_Plan comp 438.68 {Plan 7}'!N$15&amp;analysismethod8)</f>
        <v xml:space="preserve">Timely Access Data Tool (TADT); 
</v>
      </c>
      <c r="BV95" s="251" t="str">
        <f>IF(ISNUMBER(FIND(analysismethod8,'III_Plan comp 438.68 {Plan 7}'!O$15)),"",'III_Plan comp 438.68 {Plan 7}'!O$15&amp;analysismethod8)</f>
        <v xml:space="preserve">Timely Access Data Tool (TADT); 
</v>
      </c>
      <c r="BW95" s="251" t="str">
        <f>IF(ISNUMBER(FIND(analysismethod8,'III_Plan comp 438.68 {Plan 7}'!P$15)),"",'III_Plan comp 438.68 {Plan 7}'!P$15&amp;analysismethod8)</f>
        <v xml:space="preserve">Timely Access Data Tool (TADT); 
</v>
      </c>
      <c r="BX95" s="251" t="str">
        <f>IF(ISNUMBER(FIND(analysismethod8,'III_Plan comp 438.68 {Plan 7}'!Q$15)),"",'III_Plan comp 438.68 {Plan 7}'!Q$15&amp;analysismethod8)</f>
        <v xml:space="preserve">Timely Access Data Tool (TADT); 
</v>
      </c>
      <c r="BY95" s="251" t="str">
        <f>IF(ISNUMBER(FIND(analysismethod8,'III_Plan comp 438.68 {Plan 7}'!R$15)),"",'III_Plan comp 438.68 {Plan 7}'!R$15&amp;analysismethod8)</f>
        <v xml:space="preserve">Timely Access Data Tool (TADT); 
</v>
      </c>
      <c r="BZ95" s="251" t="str">
        <f>IF(ISNUMBER(FIND(analysismethod8,'III_Plan comp 438.68 {Plan 7}'!S$15)),"",'III_Plan comp 438.68 {Plan 7}'!S$15&amp;analysismethod8)</f>
        <v xml:space="preserve">Timely Access Data Tool (TADT); 
</v>
      </c>
      <c r="CA95" s="251" t="str">
        <f>IF(ISNUMBER(FIND(analysismethod8,'III_Plan comp 438.68 {Plan 7}'!T$15)),"",'III_Plan comp 438.68 {Plan 7}'!T$15&amp;analysismethod8)</f>
        <v xml:space="preserve">Timely Access Data Tool (TADT); 
</v>
      </c>
      <c r="CB95" s="251" t="str">
        <f>IF(ISNUMBER(FIND(analysismethod8,'III_Plan comp 438.68 {Plan 7}'!U$15)),"",'III_Plan comp 438.68 {Plan 7}'!U$15&amp;analysismethod8)</f>
        <v xml:space="preserve">Timely Access Data Tool (TADT); 
</v>
      </c>
      <c r="CC95" s="251" t="str">
        <f>IF(ISNUMBER(FIND(analysismethod8,'III_Plan comp 438.68 {Plan 7}'!V$15)),"",'III_Plan comp 438.68 {Plan 7}'!V$15&amp;analysismethod8)</f>
        <v xml:space="preserve">Timely Access Data Tool (TADT); 
</v>
      </c>
      <c r="CD95" s="251" t="str">
        <f>IF(ISNUMBER(FIND(analysismethod8,'III_Plan comp 438.68 {Plan 7}'!W$15)),"",'III_Plan comp 438.68 {Plan 7}'!W$15&amp;analysismethod8)</f>
        <v xml:space="preserve">Timely Access Data Tool (TADT); 
</v>
      </c>
      <c r="CE95" s="251" t="str">
        <f>IF(ISNUMBER(FIND(analysismethod8,'III_Plan comp 438.68 {Plan 7}'!X$15)),"",'III_Plan comp 438.68 {Plan 7}'!X$15&amp;analysismethod8)</f>
        <v xml:space="preserve">Timely Access Data Tool (TADT); 
</v>
      </c>
      <c r="CF95" s="251" t="str">
        <f>IF(ISNUMBER(FIND(analysismethod8,'III_Plan comp 438.68 {Plan 7}'!Y$15)),"",'III_Plan comp 438.68 {Plan 7}'!Y$15&amp;analysismethod8)</f>
        <v xml:space="preserve">Timely Access Data Tool (TADT); 
</v>
      </c>
      <c r="CG95" s="251" t="str">
        <f>IF(ISNUMBER(FIND(analysismethod8,'III_Plan comp 438.68 {Plan 7}'!Z$15)),"",'III_Plan comp 438.68 {Plan 7}'!Z$15&amp;analysismethod8)</f>
        <v xml:space="preserve">Timely Access Data Tool (TADT); 
</v>
      </c>
      <c r="CH95" s="251" t="str">
        <f>IF(ISNUMBER(FIND(analysismethod8,'III_Plan comp 438.68 {Plan 7}'!AA$15)),"",'III_Plan comp 438.68 {Plan 7}'!AA$15&amp;analysismethod8)</f>
        <v xml:space="preserve">Timely Access Data Tool (TADT); 
</v>
      </c>
      <c r="CI95" s="251" t="str">
        <f>IF(ISNUMBER(FIND(analysismethod8,'III_Plan comp 438.68 {Plan 7}'!AB$15)),"",'III_Plan comp 438.68 {Plan 7}'!AB$15&amp;analysismethod8)</f>
        <v xml:space="preserve">Timely Access Data Tool (TADT); 
</v>
      </c>
      <c r="CJ95" s="251" t="str">
        <f>IF(ISNUMBER(FIND(analysismethod8,'III_Plan comp 438.68 {Plan 7}'!AC$15)),"",'III_Plan comp 438.68 {Plan 7}'!AC$15&amp;analysismethod8)</f>
        <v xml:space="preserve">Timely Access Data Tool (TADT); 
</v>
      </c>
      <c r="CK95" s="251" t="str">
        <f>IF(ISNUMBER(FIND(analysismethod8,'III_Plan comp 438.68 {Plan 7}'!AD$15)),"",'III_Plan comp 438.68 {Plan 7}'!AD$15&amp;analysismethod8)</f>
        <v xml:space="preserve">Timely Access Data Tool (TADT); 
</v>
      </c>
      <c r="CL95" s="251" t="str">
        <f>IF(ISNUMBER(FIND(analysismethod8,'III_Plan comp 438.68 {Plan 7}'!AE$15)),"",'III_Plan comp 438.68 {Plan 7}'!AE$15&amp;analysismethod8)</f>
        <v xml:space="preserve">Timely Access Data Tool (TADT); 
</v>
      </c>
      <c r="CM95" s="251" t="str">
        <f>IF(ISNUMBER(FIND(analysismethod8,'III_Plan comp 438.68 {Plan 7}'!AF$15)),"",'III_Plan comp 438.68 {Plan 7}'!AF$15&amp;analysismethod8)</f>
        <v xml:space="preserve">Timely Access Data Tool (TADT); 
</v>
      </c>
      <c r="CN95" s="251" t="str">
        <f>IF(ISNUMBER(FIND(analysismethod8,'III_Plan comp 438.68 {Plan 7}'!AG$15)),"",'III_Plan comp 438.68 {Plan 7}'!AG$15&amp;analysismethod8)</f>
        <v xml:space="preserve">Timely Access Data Tool (TADT); 
</v>
      </c>
      <c r="CO95" s="251" t="str">
        <f>IF(ISNUMBER(FIND(analysismethod8,'III_Plan comp 438.68 {Plan 7}'!AH$15)),"",'III_Plan comp 438.68 {Plan 7}'!AH$15&amp;analysismethod8)</f>
        <v xml:space="preserve">Timely Access Data Tool (TADT); 
</v>
      </c>
      <c r="CP95" s="251" t="str">
        <f>IF(ISNUMBER(FIND(analysismethod8,'III_Plan comp 438.68 {Plan 7}'!AI$15)),"",'III_Plan comp 438.68 {Plan 7}'!AI$15&amp;analysismethod8)</f>
        <v xml:space="preserve">Timely Access Data Tool (TADT); 
</v>
      </c>
      <c r="CQ95" s="251" t="str">
        <f>IF(ISNUMBER(FIND(analysismethod8,'III_Plan comp 438.68 {Plan 7}'!AJ$15)),"",'III_Plan comp 438.68 {Plan 7}'!AJ$15&amp;analysismethod8)</f>
        <v xml:space="preserve">Timely Access Data Tool (TADT); 
</v>
      </c>
      <c r="CR95" s="251" t="str">
        <f>IF(ISNUMBER(FIND(analysismethod8,'III_Plan comp 438.68 {Plan 7}'!AK$15)),"",'III_Plan comp 438.68 {Plan 7}'!AK$15&amp;analysismethod8)</f>
        <v xml:space="preserve">Timely Access Data Tool (TADT); 
</v>
      </c>
      <c r="CS95" s="251" t="str">
        <f>IF(ISNUMBER(FIND(analysismethod8,'III_Plan comp 438.68 {Plan 7}'!AL$15)),"",'III_Plan comp 438.68 {Plan 7}'!AL$15&amp;analysismethod8)</f>
        <v xml:space="preserve">Timely Access Data Tool (TADT); 
</v>
      </c>
      <c r="CT95" s="251" t="str">
        <f>IF(ISNUMBER(FIND(analysismethod8,'III_Plan comp 438.68 {Plan 7}'!AM$15)),"",'III_Plan comp 438.68 {Plan 7}'!AM$15&amp;analysismethod8)</f>
        <v xml:space="preserve">Timely Access Data Tool (TADT); 
</v>
      </c>
      <c r="CU95" s="251" t="str">
        <f>IF(ISNUMBER(FIND(analysismethod8,'III_Plan comp 438.68 {Plan 7}'!AN$15)),"",'III_Plan comp 438.68 {Plan 7}'!AN$15&amp;analysismethod8)</f>
        <v xml:space="preserve">Timely Access Data Tool (TADT); 
</v>
      </c>
      <c r="CV95" s="251" t="str">
        <f>IF(ISNUMBER(FIND(analysismethod8,'III_Plan comp 438.68 {Plan 7}'!AO$15)),"",'III_Plan comp 438.68 {Plan 7}'!AO$15&amp;analysismethod8)</f>
        <v xml:space="preserve">Timely Access Data Tool (TADT); 
</v>
      </c>
      <c r="CW95" s="251" t="str">
        <f>IF(ISNUMBER(FIND(analysismethod8,'III_Plan comp 438.68 {Plan 7}'!AP$15)),"",'III_Plan comp 438.68 {Plan 7}'!AP$15&amp;analysismethod8)</f>
        <v xml:space="preserve">Timely Access Data Tool (TADT); 
</v>
      </c>
      <c r="CX95" s="251" t="str">
        <f>IF(ISNUMBER(FIND(analysismethod8,'III_Plan comp 438.68 {Plan 7}'!AQ$15)),"",'III_Plan comp 438.68 {Plan 7}'!AQ$15&amp;analysismethod8)</f>
        <v xml:space="preserve">Timely Access Data Tool (TADT); 
</v>
      </c>
      <c r="CY95" s="251" t="str">
        <f>IF(ISNUMBER(FIND(analysismethod8,'III_Plan comp 438.68 {Plan 7}'!AR$15)),"",'III_Plan comp 438.68 {Plan 7}'!AR$15&amp;analysismethod8)</f>
        <v xml:space="preserve">Timely Access Data Tool (TADT); 
</v>
      </c>
      <c r="CZ95" s="251" t="str">
        <f>IF(ISNUMBER(FIND(analysismethod8,'III_Plan comp 438.68 {Plan 7}'!AS$15)),"",'III_Plan comp 438.68 {Plan 7}'!AS$15&amp;analysismethod8)</f>
        <v xml:space="preserve">Timely Access Data Tool (TADT); 
</v>
      </c>
      <c r="DA95" s="251" t="str">
        <f>IF(ISNUMBER(FIND(analysismethod8,'III_Plan comp 438.68 {Plan 7}'!AT$15)),"",'III_Plan comp 438.68 {Plan 7}'!AT$15&amp;analysismethod8)</f>
        <v xml:space="preserve">Timely Access Data Tool (TADT); 
</v>
      </c>
      <c r="DB95" s="251" t="str">
        <f>IF(ISNUMBER(FIND(analysismethod8,'III_Plan comp 438.68 {Plan 7}'!AU$15)),"",'III_Plan comp 438.68 {Plan 7}'!AU$15&amp;analysismethod8)</f>
        <v xml:space="preserve">Timely Access Data Tool (TADT); 
</v>
      </c>
      <c r="DC95" s="251" t="str">
        <f>IF(ISNUMBER(FIND(analysismethod8,'III_Plan comp 438.68 {Plan 7}'!AV$15)),"",'III_Plan comp 438.68 {Plan 7}'!AV$15&amp;analysismethod8)</f>
        <v xml:space="preserve">Timely Access Data Tool (TADT); 
</v>
      </c>
      <c r="DD95" s="251" t="str">
        <f>IF(ISNUMBER(FIND(analysismethod8,'III_Plan comp 438.68 {Plan 7}'!AW$15)),"",'III_Plan comp 438.68 {Plan 7}'!AW$15&amp;analysismethod8)</f>
        <v xml:space="preserve">Timely Access Data Tool (TADT); 
</v>
      </c>
      <c r="DE95" s="251" t="str">
        <f>IF(ISNUMBER(FIND(analysismethod8,'III_Plan comp 438.68 {Plan 7}'!AX$15)),"",'III_Plan comp 438.68 {Plan 7}'!AX$15&amp;analysismethod8)</f>
        <v xml:space="preserve">Timely Access Data Tool (TADT); 
</v>
      </c>
      <c r="DF95" s="251" t="str">
        <f>IF(ISNUMBER(FIND(analysismethod8,'III_Plan comp 438.68 {Plan 7}'!AY$15)),"",'III_Plan comp 438.68 {Plan 7}'!AY$15&amp;analysismethod8)</f>
        <v xml:space="preserve">Timely Access Data Tool (TADT); 
</v>
      </c>
      <c r="DG95" s="251" t="str">
        <f>IF(ISNUMBER(FIND(analysismethod8,'III_Plan comp 438.68 {Plan 7}'!AZ$15)),"",'III_Plan comp 438.68 {Plan 7}'!AZ$15&amp;analysismethod8)</f>
        <v xml:space="preserve">Timely Access Data Tool (TADT); 
</v>
      </c>
      <c r="DH95" s="251" t="str">
        <f>IF(ISNUMBER(FIND(analysismethod8,'III_Plan comp 438.68 {Plan 7}'!BA$15)),"",'III_Plan comp 438.68 {Plan 7}'!BA$15&amp;analysismethod8)</f>
        <v xml:space="preserve">Timely Access Data Tool (TADT); 
</v>
      </c>
      <c r="DI95" s="251" t="str">
        <f>IF(ISNUMBER(FIND(analysismethod8,'III_Plan comp 438.68 {Plan 7}'!BB$15)),"",'III_Plan comp 438.68 {Plan 7}'!BB$15&amp;analysismethod8)</f>
        <v xml:space="preserve">Timely Access Data Tool (TADT); 
</v>
      </c>
      <c r="DJ95" s="251" t="str">
        <f>IF(ISNUMBER(FIND(analysismethod8,'III_Plan comp 438.68 {Plan 7}'!BC$15)),"",'III_Plan comp 438.68 {Plan 7}'!BC$15&amp;analysismethod8)</f>
        <v xml:space="preserve">Timely Access Data Tool (TADT); 
</v>
      </c>
      <c r="DK95" s="251" t="str">
        <f>IF(ISNUMBER(FIND(analysismethod8,'III_Plan comp 438.68 {Plan 7}'!BD$15)),"",'III_Plan comp 438.68 {Plan 7}'!BD$15&amp;analysismethod8)</f>
        <v xml:space="preserve">Timely Access Data Tool (TADT); 
</v>
      </c>
      <c r="DL95" s="251" t="str">
        <f>IF(ISNUMBER(FIND(analysismethod8,'III_Plan comp 438.68 {Plan 7}'!BE$15)),"",'III_Plan comp 438.68 {Plan 7}'!BE$15&amp;analysismethod8)</f>
        <v xml:space="preserve">Timely Access Data Tool (TADT); 
</v>
      </c>
      <c r="DM95" s="251" t="str">
        <f>IF(ISNUMBER(FIND(analysismethod8,'III_Plan comp 438.68 {Plan 7}'!BF$15)),"",'III_Plan comp 438.68 {Plan 7}'!BF$15&amp;analysismethod8)</f>
        <v xml:space="preserve">Timely Access Data Tool (TADT); 
</v>
      </c>
      <c r="DN95" s="251" t="str">
        <f>IF(ISNUMBER(FIND(analysismethod8,'III_Plan comp 438.68 {Plan 7}'!BG$15)),"",'III_Plan comp 438.68 {Plan 7}'!BG$15&amp;analysismethod8)</f>
        <v xml:space="preserve">Timely Access Data Tool (TADT); 
</v>
      </c>
      <c r="DO95" s="251" t="str">
        <f>IF(ISNUMBER(FIND(analysismethod8,'III_Plan comp 438.68 {Plan 7}'!BH$15)),"",'III_Plan comp 438.68 {Plan 7}'!BH$15&amp;analysismethod8)</f>
        <v xml:space="preserve">Timely Access Data Tool (TADT); 
</v>
      </c>
      <c r="DP95" s="251" t="str">
        <f>IF(ISNUMBER(FIND(analysismethod8,'III_Plan comp 438.68 {Plan 7}'!BI$15)),"",'III_Plan comp 438.68 {Plan 7}'!BI$15&amp;analysismethod8)</f>
        <v xml:space="preserve">Timely Access Data Tool (TADT); 
</v>
      </c>
      <c r="DQ95" s="251" t="str">
        <f>IF(ISNUMBER(FIND(analysismethod8,'III_Plan comp 438.68 {Plan 7}'!BJ$15)),"",'III_Plan comp 438.68 {Plan 7}'!BJ$15&amp;analysismethod8)</f>
        <v xml:space="preserve">Timely Access Data Tool (TADT); 
</v>
      </c>
      <c r="DR95" s="251" t="str">
        <f>IF(ISNUMBER(FIND(analysismethod8,'III_Plan comp 438.68 {Plan 7}'!BK$15)),"",'III_Plan comp 438.68 {Plan 7}'!BK$15&amp;analysismethod8)</f>
        <v xml:space="preserve">Timely Access Data Tool (TADT); 
</v>
      </c>
      <c r="DS95" s="251" t="str">
        <f>IF(ISNUMBER(FIND(analysismethod8,'III_Plan comp 438.68 {Plan 7}'!BL$15)),"",'III_Plan comp 438.68 {Plan 7}'!BL$15&amp;analysismethod8)</f>
        <v xml:space="preserve">Timely Access Data Tool (TADT); 
</v>
      </c>
      <c r="DT95" s="251" t="str">
        <f>IF(ISNUMBER(FIND(analysismethod8,'III_Plan comp 438.68 {Plan 7}'!BM$15)),"",'III_Plan comp 438.68 {Plan 7}'!BM$15&amp;analysismethod8)</f>
        <v xml:space="preserve">Timely Access Data Tool (TADT); 
</v>
      </c>
      <c r="DU95" s="251" t="str">
        <f>IF(ISNUMBER(FIND(analysismethod8,'III_Plan comp 438.68 {Plan 7}'!BN$15)),"",'III_Plan comp 438.68 {Plan 7}'!BN$15&amp;analysismethod8)</f>
        <v xml:space="preserve">Timely Access Data Tool (TADT); 
</v>
      </c>
      <c r="DV95" s="251" t="str">
        <f>IF(ISNUMBER(FIND(analysismethod8,'III_Plan comp 438.68 {Plan 7}'!BO$15)),"",'III_Plan comp 438.68 {Plan 7}'!BO$15&amp;analysismethod8)</f>
        <v xml:space="preserve">Timely Access Data Tool (TADT); 
</v>
      </c>
      <c r="DW95" s="251" t="str">
        <f>IF(ISNUMBER(FIND(analysismethod8,'III_Plan comp 438.68 {Plan 7}'!BP$15)),"",'III_Plan comp 438.68 {Plan 7}'!BP$15&amp;analysismethod8)</f>
        <v xml:space="preserve">Timely Access Data Tool (TADT); 
</v>
      </c>
      <c r="DX95" s="251" t="str">
        <f>IF(ISNUMBER(FIND(analysismethod8,'III_Plan comp 438.68 {Plan 7}'!BQ$15)),"",'III_Plan comp 438.68 {Plan 7}'!BQ$15&amp;analysismethod8)</f>
        <v xml:space="preserve">Timely Access Data Tool (TADT); 
</v>
      </c>
      <c r="DY95" s="251" t="str">
        <f>IF(ISNUMBER(FIND(analysismethod8,'III_Plan comp 438.68 {Plan 7}'!BR$15)),"",'III_Plan comp 438.68 {Plan 7}'!BR$15&amp;analysismethod8)</f>
        <v xml:space="preserve">Timely Access Data Tool (TADT); 
</v>
      </c>
      <c r="DZ95" s="251" t="str">
        <f>IF(ISNUMBER(FIND(analysismethod8,'III_Plan comp 438.68 {Plan 7}'!BS$15)),"",'III_Plan comp 438.68 {Plan 7}'!BS$15&amp;analysismethod8)</f>
        <v xml:space="preserve">Timely Access Data Tool (TADT); 
</v>
      </c>
      <c r="EA95" s="251" t="str">
        <f>IF(ISNUMBER(FIND(analysismethod8,'III_Plan comp 438.68 {Plan 7}'!BT$15)),"",'III_Plan comp 438.68 {Plan 7}'!BT$15&amp;analysismethod8)</f>
        <v xml:space="preserve">Timely Access Data Tool (TADT); 
</v>
      </c>
      <c r="EB95" s="251" t="str">
        <f>IF(ISNUMBER(FIND(analysismethod8,'III_Plan comp 438.68 {Plan 7}'!BU$15)),"",'III_Plan comp 438.68 {Plan 7}'!BU$15&amp;analysismethod8)</f>
        <v xml:space="preserve">Timely Access Data Tool (TADT); 
</v>
      </c>
      <c r="EC95" s="251" t="str">
        <f>IF(ISNUMBER(FIND(analysismethod8,'III_Plan comp 438.68 {Plan 7}'!BV$15)),"",'III_Plan comp 438.68 {Plan 7}'!BV$15&amp;analysismethod8)</f>
        <v xml:space="preserve">Timely Access Data Tool (TADT); 
</v>
      </c>
      <c r="ED95" s="251" t="str">
        <f>IF(ISNUMBER(FIND(analysismethod8,'III_Plan comp 438.68 {Plan 7}'!BW$15)),"",'III_Plan comp 438.68 {Plan 7}'!BW$15&amp;analysismethod8)</f>
        <v xml:space="preserve">Timely Access Data Tool (TADT); 
</v>
      </c>
      <c r="EE95" s="251" t="str">
        <f>IF(ISNUMBER(FIND(analysismethod8,'III_Plan comp 438.68 {Plan 7}'!BX$15)),"",'III_Plan comp 438.68 {Plan 7}'!BX$15&amp;analysismethod8)</f>
        <v xml:space="preserve">Timely Access Data Tool (TADT); 
</v>
      </c>
      <c r="EF95" s="251" t="str">
        <f>IF(ISNUMBER(FIND(analysismethod8,'III_Plan comp 438.68 {Plan 7}'!BY$15)),"",'III_Plan comp 438.68 {Plan 7}'!BY$15&amp;analysismethod8)</f>
        <v xml:space="preserve">Timely Access Data Tool (TADT); 
</v>
      </c>
      <c r="EG95" s="251" t="str">
        <f>IF(ISNUMBER(FIND(analysismethod8,'III_Plan comp 438.68 {Plan 7}'!BZ$15)),"",'III_Plan comp 438.68 {Plan 7}'!BZ$15&amp;analysismethod8)</f>
        <v xml:space="preserve">Timely Access Data Tool (TADT); 
</v>
      </c>
      <c r="EH95" s="251" t="str">
        <f>IF(ISNUMBER(FIND(analysismethod8,'III_Plan comp 438.68 {Plan 7}'!CA$15)),"",'III_Plan comp 438.68 {Plan 7}'!CA$15&amp;analysismethod8)</f>
        <v xml:space="preserve">Timely Access Data Tool (TADT); 
</v>
      </c>
      <c r="EI95" s="251" t="str">
        <f>IF(ISNUMBER(FIND(analysismethod8,'III_Plan comp 438.68 {Plan 7}'!CB$15)),"",'III_Plan comp 438.68 {Plan 7}'!CB$15&amp;analysismethod8)</f>
        <v xml:space="preserve">Timely Access Data Tool (TADT); 
</v>
      </c>
      <c r="EJ95" s="251" t="str">
        <f>IF(ISNUMBER(FIND(analysismethod8,'III_Plan comp 438.68 {Plan 7}'!CC$15)),"",'III_Plan comp 438.68 {Plan 7}'!CC$15&amp;analysismethod8)</f>
        <v xml:space="preserve">Timely Access Data Tool (TADT); 
</v>
      </c>
      <c r="EK95" s="251" t="str">
        <f>IF(ISNUMBER(FIND(analysismethod8,'III_Plan comp 438.68 {Plan 7}'!CD$15)),"",'III_Plan comp 438.68 {Plan 7}'!CD$15&amp;analysismethod8)</f>
        <v xml:space="preserve">Timely Access Data Tool (TADT); 
</v>
      </c>
      <c r="EL95" s="251" t="str">
        <f>IF(ISNUMBER(FIND(analysismethod8,'III_Plan comp 438.68 {Plan 7}'!CE$15)),"",'III_Plan comp 438.68 {Plan 7}'!CE$15&amp;analysismethod8)</f>
        <v xml:space="preserve">Timely Access Data Tool (TADT); 
</v>
      </c>
      <c r="EM95" s="251" t="str">
        <f>IF(ISNUMBER(FIND(analysismethod8,'III_Plan comp 438.68 {Plan 7}'!CF$15)),"",'III_Plan comp 438.68 {Plan 7}'!CF$15&amp;analysismethod8)</f>
        <v xml:space="preserve">Timely Access Data Tool (TADT); 
</v>
      </c>
      <c r="EN95" s="251" t="str">
        <f>IF(ISNUMBER(FIND(analysismethod8,'III_Plan comp 438.68 {Plan 7}'!CG$15)),"",'III_Plan comp 438.68 {Plan 7}'!CG$15&amp;analysismethod8)</f>
        <v xml:space="preserve">Timely Access Data Tool (TADT); 
</v>
      </c>
      <c r="EO95" s="251" t="str">
        <f>IF(ISNUMBER(FIND(analysismethod8,'III_Plan comp 438.68 {Plan 7}'!CH$15)),"",'III_Plan comp 438.68 {Plan 7}'!CH$15&amp;analysismethod8)</f>
        <v xml:space="preserve">Timely Access Data Tool (TADT); 
</v>
      </c>
      <c r="EP95" s="251" t="str">
        <f>IF(ISNUMBER(FIND(analysismethod8,'III_Plan comp 438.68 {Plan 7}'!CI$15)),"",'III_Plan comp 438.68 {Plan 7}'!CI$15&amp;analysismethod8)</f>
        <v xml:space="preserve">Timely Access Data Tool (TADT); 
</v>
      </c>
      <c r="EQ95" s="251" t="str">
        <f>IF(ISNUMBER(FIND(analysismethod8,'III_Plan comp 438.68 {Plan 7}'!CJ$15)),"",'III_Plan comp 438.68 {Plan 7}'!CJ$15&amp;analysismethod8)</f>
        <v xml:space="preserve">Timely Access Data Tool (TADT); 
</v>
      </c>
      <c r="ER95" s="251" t="str">
        <f>IF(ISNUMBER(FIND(analysismethod8,'III_Plan comp 438.68 {Plan 7}'!CK$15)),"",'III_Plan comp 438.68 {Plan 7}'!CK$15&amp;analysismethod8)</f>
        <v xml:space="preserve">Timely Access Data Tool (TADT); 
</v>
      </c>
      <c r="ES95" s="251" t="str">
        <f>IF(ISNUMBER(FIND(analysismethod8,'III_Plan comp 438.68 {Plan 7}'!CL$15)),"",'III_Plan comp 438.68 {Plan 7}'!CL$15&amp;analysismethod8)</f>
        <v xml:space="preserve">Timely Access Data Tool (TADT); 
</v>
      </c>
      <c r="ET95" s="251" t="str">
        <f>IF(ISNUMBER(FIND(analysismethod8,'III_Plan comp 438.68 {Plan 7}'!CM$15)),"",'III_Plan comp 438.68 {Plan 7}'!CM$15&amp;analysismethod8)</f>
        <v xml:space="preserve">Timely Access Data Tool (TADT); 
</v>
      </c>
      <c r="EU95" s="251" t="str">
        <f>IF(ISNUMBER(FIND(analysismethod8,'III_Plan comp 438.68 {Plan 7}'!CN$15)),"",'III_Plan comp 438.68 {Plan 7}'!CN$15&amp;analysismethod8)</f>
        <v xml:space="preserve">Timely Access Data Tool (TADT); 
</v>
      </c>
      <c r="EV95" s="251" t="str">
        <f>IF(ISNUMBER(FIND(analysismethod8,'III_Plan comp 438.68 {Plan 7}'!CO$15)),"",'III_Plan comp 438.68 {Plan 7}'!CO$15&amp;analysismethod8)</f>
        <v xml:space="preserve">Timely Access Data Tool (TADT); 
</v>
      </c>
      <c r="EW95" s="251" t="str">
        <f>IF(ISNUMBER(FIND(analysismethod8,'III_Plan comp 438.68 {Plan 7}'!CP$15)),"",'III_Plan comp 438.68 {Plan 7}'!CP$15&amp;analysismethod8)</f>
        <v xml:space="preserve">Timely Access Data Tool (TADT); 
</v>
      </c>
      <c r="EX95" s="251" t="str">
        <f>IF(ISNUMBER(FIND(analysismethod8,'III_Plan comp 438.68 {Plan 7}'!CQ$15)),"",'III_Plan comp 438.68 {Plan 7}'!CQ$15&amp;analysismethod8)</f>
        <v xml:space="preserve">Timely Access Data Tool (TADT); 
</v>
      </c>
      <c r="EY95" s="251" t="str">
        <f>IF(ISNUMBER(FIND(analysismethod8,'III_Plan comp 438.68 {Plan 7}'!CR$15)),"",'III_Plan comp 438.68 {Plan 7}'!CR$15&amp;analysismethod8)</f>
        <v xml:space="preserve">Timely Access Data Tool (TADT); 
</v>
      </c>
      <c r="EZ95" s="251" t="str">
        <f>IF(ISNUMBER(FIND(analysismethod8,'III_Plan comp 438.68 {Plan 7}'!CS$15)),"",'III_Plan comp 438.68 {Plan 7}'!CS$15&amp;analysismethod8)</f>
        <v xml:space="preserve">Timely Access Data Tool (TADT); 
</v>
      </c>
      <c r="FA95" s="251" t="str">
        <f>IF(ISNUMBER(FIND(analysismethod8,'III_Plan comp 438.68 {Plan 7}'!CT$15)),"",'III_Plan comp 438.68 {Plan 7}'!CT$15&amp;analysismethod8)</f>
        <v xml:space="preserve">Timely Access Data Tool (TADT); 
</v>
      </c>
      <c r="FB95" s="251" t="str">
        <f>IF(ISNUMBER(FIND(analysismethod8,'III_Plan comp 438.68 {Plan 7}'!CU$15)),"",'III_Plan comp 438.68 {Plan 7}'!CU$15&amp;analysismethod8)</f>
        <v xml:space="preserve">Timely Access Data Tool (TADT); 
</v>
      </c>
      <c r="FC95" s="251" t="str">
        <f>IF(ISNUMBER(FIND(analysismethod8,'III_Plan comp 438.68 {Plan 7}'!CV$15)),"",'III_Plan comp 438.68 {Plan 7}'!CV$15&amp;analysismethod8)</f>
        <v xml:space="preserve">Timely Access Data Tool (TADT); 
</v>
      </c>
      <c r="FD95" s="251" t="str">
        <f>IF(ISNUMBER(FIND(analysismethod8,'III_Plan comp 438.68 {Plan 7}'!CW$15)),"",'III_Plan comp 438.68 {Plan 7}'!CW$15&amp;analysismethod8)</f>
        <v xml:space="preserve">Timely Access Data Tool (TADT); 
</v>
      </c>
      <c r="FE95" s="251" t="str">
        <f>IF(ISNUMBER(FIND(analysismethod8,'III_Plan comp 438.68 {Plan 7}'!CX$15)),"",'III_Plan comp 438.68 {Plan 7}'!CX$15&amp;analysismethod8)</f>
        <v xml:space="preserve">Timely Access Data Tool (TADT); 
</v>
      </c>
      <c r="FF95" s="251" t="str">
        <f>IF(ISNUMBER(FIND(analysismethod8,'III_Plan comp 438.68 {Plan 7}'!CY$15)),"",'III_Plan comp 438.68 {Plan 7}'!CY$15&amp;analysismethod8)</f>
        <v xml:space="preserve">Timely Access Data Tool (TADT); 
</v>
      </c>
      <c r="FG95" s="251" t="str">
        <f>IF(ISNUMBER(FIND(analysismethod8,'III_Plan comp 438.68 {Plan 7}'!CZ$15)),"",'III_Plan comp 438.68 {Plan 7}'!CZ$15&amp;analysismethod8)</f>
        <v xml:space="preserve">Timely Access Data Tool (TADT);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Network Adequacy Certification Tool (NACT); 
</v>
      </c>
      <c r="BM96" s="251" t="str">
        <f>IF(ISNUMBER(FIND(analysismethod9,'III_Plan comp 438.68 {Plan 7}'!F$15)),"",'III_Plan comp 438.68 {Plan 7}'!F$15&amp;analysismethod9)</f>
        <v/>
      </c>
      <c r="BN96" s="251" t="str">
        <f>IF(ISNUMBER(FIND(analysismethod9,'III_Plan comp 438.68 {Plan 7}'!G$15)),"",'III_Plan comp 438.68 {Plan 7}'!G$15&amp;analysismethod9)</f>
        <v xml:space="preserve">Network Adequacy Certification Tool (NACT); 
</v>
      </c>
      <c r="BO96" s="251" t="str">
        <f>IF(ISNUMBER(FIND(analysismethod9,'III_Plan comp 438.68 {Plan 7}'!H$15)),"",'III_Plan comp 438.68 {Plan 7}'!H$15&amp;analysismethod9)</f>
        <v xml:space="preserve">Network Adequacy Certification Tool (NACT); 
</v>
      </c>
      <c r="BP96" s="251" t="str">
        <f>IF(ISNUMBER(FIND(analysismethod9,'III_Plan comp 438.68 {Plan 7}'!I$15)),"",'III_Plan comp 438.68 {Plan 7}'!I$15&amp;analysismethod9)</f>
        <v/>
      </c>
      <c r="BQ96" s="251" t="str">
        <f>IF(ISNUMBER(FIND(analysismethod9,'III_Plan comp 438.68 {Plan 7}'!J$15)),"",'III_Plan comp 438.68 {Plan 7}'!J$15&amp;analysismethod9)</f>
        <v xml:space="preserve">Network Adequacy Certification Tool (NACT); 
</v>
      </c>
      <c r="BR96" s="251" t="str">
        <f>IF(ISNUMBER(FIND(analysismethod9,'III_Plan comp 438.68 {Plan 7}'!K$15)),"",'III_Plan comp 438.68 {Plan 7}'!K$15&amp;analysismethod9)</f>
        <v xml:space="preserve">Timely Access Data Tool (TADT); 
Network Adequacy Certification Tool (NACT); 
</v>
      </c>
      <c r="BS96" s="251" t="str">
        <f>IF(ISNUMBER(FIND(analysismethod9,'III_Plan comp 438.68 {Plan 7}'!L$15)),"",'III_Plan comp 438.68 {Plan 7}'!L$15&amp;analysismethod9)</f>
        <v xml:space="preserve">Timely Access Data Tool (TADT); 
Network Adequacy Certification Tool (NACT); 
</v>
      </c>
      <c r="BT96" s="251" t="str">
        <f>IF(ISNUMBER(FIND(analysismethod9,'III_Plan comp 438.68 {Plan 7}'!M$15)),"",'III_Plan comp 438.68 {Plan 7}'!M$15&amp;analysismethod9)</f>
        <v xml:space="preserve">Network Adequacy Certification Tool (NACT); 
</v>
      </c>
      <c r="BU96" s="251" t="str">
        <f>IF(ISNUMBER(FIND(analysismethod9,'III_Plan comp 438.68 {Plan 7}'!N$15)),"",'III_Plan comp 438.68 {Plan 7}'!N$15&amp;analysismethod9)</f>
        <v xml:space="preserve">Network Adequacy Certification Tool (NACT); 
</v>
      </c>
      <c r="BV96" s="251" t="str">
        <f>IF(ISNUMBER(FIND(analysismethod9,'III_Plan comp 438.68 {Plan 7}'!O$15)),"",'III_Plan comp 438.68 {Plan 7}'!O$15&amp;analysismethod9)</f>
        <v xml:space="preserve">Network Adequacy Certification Tool (NACT); 
</v>
      </c>
      <c r="BW96" s="251" t="str">
        <f>IF(ISNUMBER(FIND(analysismethod9,'III_Plan comp 438.68 {Plan 7}'!P$15)),"",'III_Plan comp 438.68 {Plan 7}'!P$15&amp;analysismethod9)</f>
        <v xml:space="preserve">Network Adequacy Certification Tool (NACT); 
</v>
      </c>
      <c r="BX96" s="251" t="str">
        <f>IF(ISNUMBER(FIND(analysismethod9,'III_Plan comp 438.68 {Plan 7}'!Q$15)),"",'III_Plan comp 438.68 {Plan 7}'!Q$15&amp;analysismethod9)</f>
        <v xml:space="preserve">Network Adequacy Certification Tool (NACT); 
</v>
      </c>
      <c r="BY96" s="251" t="str">
        <f>IF(ISNUMBER(FIND(analysismethod9,'III_Plan comp 438.68 {Plan 7}'!R$15)),"",'III_Plan comp 438.68 {Plan 7}'!R$15&amp;analysismethod9)</f>
        <v xml:space="preserve">Network Adequacy Certification Tool (NACT); 
</v>
      </c>
      <c r="BZ96" s="251" t="str">
        <f>IF(ISNUMBER(FIND(analysismethod9,'III_Plan comp 438.68 {Plan 7}'!S$15)),"",'III_Plan comp 438.68 {Plan 7}'!S$15&amp;analysismethod9)</f>
        <v xml:space="preserve">Network Adequacy Certification Tool (NACT); 
</v>
      </c>
      <c r="CA96" s="251" t="str">
        <f>IF(ISNUMBER(FIND(analysismethod9,'III_Plan comp 438.68 {Plan 7}'!T$15)),"",'III_Plan comp 438.68 {Plan 7}'!T$15&amp;analysismethod9)</f>
        <v xml:space="preserve">Network Adequacy Certification Tool (NACT); 
</v>
      </c>
      <c r="CB96" s="251" t="str">
        <f>IF(ISNUMBER(FIND(analysismethod9,'III_Plan comp 438.68 {Plan 7}'!U$15)),"",'III_Plan comp 438.68 {Plan 7}'!U$15&amp;analysismethod9)</f>
        <v xml:space="preserve">Network Adequacy Certification Tool (NACT); 
</v>
      </c>
      <c r="CC96" s="251" t="str">
        <f>IF(ISNUMBER(FIND(analysismethod9,'III_Plan comp 438.68 {Plan 7}'!V$15)),"",'III_Plan comp 438.68 {Plan 7}'!V$15&amp;analysismethod9)</f>
        <v xml:space="preserve">Network Adequacy Certification Tool (NACT); 
</v>
      </c>
      <c r="CD96" s="251" t="str">
        <f>IF(ISNUMBER(FIND(analysismethod9,'III_Plan comp 438.68 {Plan 7}'!W$15)),"",'III_Plan comp 438.68 {Plan 7}'!W$15&amp;analysismethod9)</f>
        <v xml:space="preserve">Network Adequacy Certification Tool (NACT); 
</v>
      </c>
      <c r="CE96" s="251" t="str">
        <f>IF(ISNUMBER(FIND(analysismethod9,'III_Plan comp 438.68 {Plan 7}'!X$15)),"",'III_Plan comp 438.68 {Plan 7}'!X$15&amp;analysismethod9)</f>
        <v xml:space="preserve">Network Adequacy Certification Tool (NACT); 
</v>
      </c>
      <c r="CF96" s="251" t="str">
        <f>IF(ISNUMBER(FIND(analysismethod9,'III_Plan comp 438.68 {Plan 7}'!Y$15)),"",'III_Plan comp 438.68 {Plan 7}'!Y$15&amp;analysismethod9)</f>
        <v xml:space="preserve">Network Adequacy Certification Tool (NACT); 
</v>
      </c>
      <c r="CG96" s="251" t="str">
        <f>IF(ISNUMBER(FIND(analysismethod9,'III_Plan comp 438.68 {Plan 7}'!Z$15)),"",'III_Plan comp 438.68 {Plan 7}'!Z$15&amp;analysismethod9)</f>
        <v xml:space="preserve">Network Adequacy Certification Tool (NACT); 
</v>
      </c>
      <c r="CH96" s="251" t="str">
        <f>IF(ISNUMBER(FIND(analysismethod9,'III_Plan comp 438.68 {Plan 7}'!AA$15)),"",'III_Plan comp 438.68 {Plan 7}'!AA$15&amp;analysismethod9)</f>
        <v xml:space="preserve">Network Adequacy Certification Tool (NACT); 
</v>
      </c>
      <c r="CI96" s="251" t="str">
        <f>IF(ISNUMBER(FIND(analysismethod9,'III_Plan comp 438.68 {Plan 7}'!AB$15)),"",'III_Plan comp 438.68 {Plan 7}'!AB$15&amp;analysismethod9)</f>
        <v xml:space="preserve">Network Adequacy Certification Tool (NACT); 
</v>
      </c>
      <c r="CJ96" s="251" t="str">
        <f>IF(ISNUMBER(FIND(analysismethod9,'III_Plan comp 438.68 {Plan 7}'!AC$15)),"",'III_Plan comp 438.68 {Plan 7}'!AC$15&amp;analysismethod9)</f>
        <v xml:space="preserve">Network Adequacy Certification Tool (NACT); 
</v>
      </c>
      <c r="CK96" s="251" t="str">
        <f>IF(ISNUMBER(FIND(analysismethod9,'III_Plan comp 438.68 {Plan 7}'!AD$15)),"",'III_Plan comp 438.68 {Plan 7}'!AD$15&amp;analysismethod9)</f>
        <v xml:space="preserve">Network Adequacy Certification Tool (NACT); 
</v>
      </c>
      <c r="CL96" s="251" t="str">
        <f>IF(ISNUMBER(FIND(analysismethod9,'III_Plan comp 438.68 {Plan 7}'!AE$15)),"",'III_Plan comp 438.68 {Plan 7}'!AE$15&amp;analysismethod9)</f>
        <v xml:space="preserve">Network Adequacy Certification Tool (NACT); 
</v>
      </c>
      <c r="CM96" s="251" t="str">
        <f>IF(ISNUMBER(FIND(analysismethod9,'III_Plan comp 438.68 {Plan 7}'!AF$15)),"",'III_Plan comp 438.68 {Plan 7}'!AF$15&amp;analysismethod9)</f>
        <v xml:space="preserve">Network Adequacy Certification Tool (NACT); 
</v>
      </c>
      <c r="CN96" s="251" t="str">
        <f>IF(ISNUMBER(FIND(analysismethod9,'III_Plan comp 438.68 {Plan 7}'!AG$15)),"",'III_Plan comp 438.68 {Plan 7}'!AG$15&amp;analysismethod9)</f>
        <v xml:space="preserve">Network Adequacy Certification Tool (NACT); 
</v>
      </c>
      <c r="CO96" s="251" t="str">
        <f>IF(ISNUMBER(FIND(analysismethod9,'III_Plan comp 438.68 {Plan 7}'!AH$15)),"",'III_Plan comp 438.68 {Plan 7}'!AH$15&amp;analysismethod9)</f>
        <v xml:space="preserve">Network Adequacy Certification Tool (NACT); 
</v>
      </c>
      <c r="CP96" s="251" t="str">
        <f>IF(ISNUMBER(FIND(analysismethod9,'III_Plan comp 438.68 {Plan 7}'!AI$15)),"",'III_Plan comp 438.68 {Plan 7}'!AI$15&amp;analysismethod9)</f>
        <v xml:space="preserve">Network Adequacy Certification Tool (NACT); 
</v>
      </c>
      <c r="CQ96" s="251" t="str">
        <f>IF(ISNUMBER(FIND(analysismethod9,'III_Plan comp 438.68 {Plan 7}'!AJ$15)),"",'III_Plan comp 438.68 {Plan 7}'!AJ$15&amp;analysismethod9)</f>
        <v xml:space="preserve">Network Adequacy Certification Tool (NACT); 
</v>
      </c>
      <c r="CR96" s="251" t="str">
        <f>IF(ISNUMBER(FIND(analysismethod9,'III_Plan comp 438.68 {Plan 7}'!AK$15)),"",'III_Plan comp 438.68 {Plan 7}'!AK$15&amp;analysismethod9)</f>
        <v xml:space="preserve">Network Adequacy Certification Tool (NACT); 
</v>
      </c>
      <c r="CS96" s="251" t="str">
        <f>IF(ISNUMBER(FIND(analysismethod9,'III_Plan comp 438.68 {Plan 7}'!AL$15)),"",'III_Plan comp 438.68 {Plan 7}'!AL$15&amp;analysismethod9)</f>
        <v xml:space="preserve">Network Adequacy Certification Tool (NACT); 
</v>
      </c>
      <c r="CT96" s="251" t="str">
        <f>IF(ISNUMBER(FIND(analysismethod9,'III_Plan comp 438.68 {Plan 7}'!AM$15)),"",'III_Plan comp 438.68 {Plan 7}'!AM$15&amp;analysismethod9)</f>
        <v xml:space="preserve">Network Adequacy Certification Tool (NACT); 
</v>
      </c>
      <c r="CU96" s="251" t="str">
        <f>IF(ISNUMBER(FIND(analysismethod9,'III_Plan comp 438.68 {Plan 7}'!AN$15)),"",'III_Plan comp 438.68 {Plan 7}'!AN$15&amp;analysismethod9)</f>
        <v xml:space="preserve">Network Adequacy Certification Tool (NACT); 
</v>
      </c>
      <c r="CV96" s="251" t="str">
        <f>IF(ISNUMBER(FIND(analysismethod9,'III_Plan comp 438.68 {Plan 7}'!AO$15)),"",'III_Plan comp 438.68 {Plan 7}'!AO$15&amp;analysismethod9)</f>
        <v xml:space="preserve">Network Adequacy Certification Tool (NACT); 
</v>
      </c>
      <c r="CW96" s="251" t="str">
        <f>IF(ISNUMBER(FIND(analysismethod9,'III_Plan comp 438.68 {Plan 7}'!AP$15)),"",'III_Plan comp 438.68 {Plan 7}'!AP$15&amp;analysismethod9)</f>
        <v xml:space="preserve">Network Adequacy Certification Tool (NACT); 
</v>
      </c>
      <c r="CX96" s="251" t="str">
        <f>IF(ISNUMBER(FIND(analysismethod9,'III_Plan comp 438.68 {Plan 7}'!AQ$15)),"",'III_Plan comp 438.68 {Plan 7}'!AQ$15&amp;analysismethod9)</f>
        <v xml:space="preserve">Network Adequacy Certification Tool (NACT); 
</v>
      </c>
      <c r="CY96" s="251" t="str">
        <f>IF(ISNUMBER(FIND(analysismethod9,'III_Plan comp 438.68 {Plan 7}'!AR$15)),"",'III_Plan comp 438.68 {Plan 7}'!AR$15&amp;analysismethod9)</f>
        <v xml:space="preserve">Network Adequacy Certification Tool (NACT); 
</v>
      </c>
      <c r="CZ96" s="251" t="str">
        <f>IF(ISNUMBER(FIND(analysismethod9,'III_Plan comp 438.68 {Plan 7}'!AS$15)),"",'III_Plan comp 438.68 {Plan 7}'!AS$15&amp;analysismethod9)</f>
        <v xml:space="preserve">Network Adequacy Certification Tool (NACT); 
</v>
      </c>
      <c r="DA96" s="251" t="str">
        <f>IF(ISNUMBER(FIND(analysismethod9,'III_Plan comp 438.68 {Plan 7}'!AT$15)),"",'III_Plan comp 438.68 {Plan 7}'!AT$15&amp;analysismethod9)</f>
        <v xml:space="preserve">Network Adequacy Certification Tool (NACT); 
</v>
      </c>
      <c r="DB96" s="251" t="str">
        <f>IF(ISNUMBER(FIND(analysismethod9,'III_Plan comp 438.68 {Plan 7}'!AU$15)),"",'III_Plan comp 438.68 {Plan 7}'!AU$15&amp;analysismethod9)</f>
        <v xml:space="preserve">Network Adequacy Certification Tool (NACT); 
</v>
      </c>
      <c r="DC96" s="251" t="str">
        <f>IF(ISNUMBER(FIND(analysismethod9,'III_Plan comp 438.68 {Plan 7}'!AV$15)),"",'III_Plan comp 438.68 {Plan 7}'!AV$15&amp;analysismethod9)</f>
        <v xml:space="preserve">Network Adequacy Certification Tool (NACT); 
</v>
      </c>
      <c r="DD96" s="251" t="str">
        <f>IF(ISNUMBER(FIND(analysismethod9,'III_Plan comp 438.68 {Plan 7}'!AW$15)),"",'III_Plan comp 438.68 {Plan 7}'!AW$15&amp;analysismethod9)</f>
        <v xml:space="preserve">Network Adequacy Certification Tool (NACT); 
</v>
      </c>
      <c r="DE96" s="251" t="str">
        <f>IF(ISNUMBER(FIND(analysismethod9,'III_Plan comp 438.68 {Plan 7}'!AX$15)),"",'III_Plan comp 438.68 {Plan 7}'!AX$15&amp;analysismethod9)</f>
        <v xml:space="preserve">Network Adequacy Certification Tool (NACT); 
</v>
      </c>
      <c r="DF96" s="251" t="str">
        <f>IF(ISNUMBER(FIND(analysismethod9,'III_Plan comp 438.68 {Plan 7}'!AY$15)),"",'III_Plan comp 438.68 {Plan 7}'!AY$15&amp;analysismethod9)</f>
        <v xml:space="preserve">Network Adequacy Certification Tool (NACT); 
</v>
      </c>
      <c r="DG96" s="251" t="str">
        <f>IF(ISNUMBER(FIND(analysismethod9,'III_Plan comp 438.68 {Plan 7}'!AZ$15)),"",'III_Plan comp 438.68 {Plan 7}'!AZ$15&amp;analysismethod9)</f>
        <v xml:space="preserve">Network Adequacy Certification Tool (NACT); 
</v>
      </c>
      <c r="DH96" s="251" t="str">
        <f>IF(ISNUMBER(FIND(analysismethod9,'III_Plan comp 438.68 {Plan 7}'!BA$15)),"",'III_Plan comp 438.68 {Plan 7}'!BA$15&amp;analysismethod9)</f>
        <v xml:space="preserve">Network Adequacy Certification Tool (NACT); 
</v>
      </c>
      <c r="DI96" s="251" t="str">
        <f>IF(ISNUMBER(FIND(analysismethod9,'III_Plan comp 438.68 {Plan 7}'!BB$15)),"",'III_Plan comp 438.68 {Plan 7}'!BB$15&amp;analysismethod9)</f>
        <v xml:space="preserve">Network Adequacy Certification Tool (NACT); 
</v>
      </c>
      <c r="DJ96" s="251" t="str">
        <f>IF(ISNUMBER(FIND(analysismethod9,'III_Plan comp 438.68 {Plan 7}'!BC$15)),"",'III_Plan comp 438.68 {Plan 7}'!BC$15&amp;analysismethod9)</f>
        <v xml:space="preserve">Network Adequacy Certification Tool (NACT); 
</v>
      </c>
      <c r="DK96" s="251" t="str">
        <f>IF(ISNUMBER(FIND(analysismethod9,'III_Plan comp 438.68 {Plan 7}'!BD$15)),"",'III_Plan comp 438.68 {Plan 7}'!BD$15&amp;analysismethod9)</f>
        <v xml:space="preserve">Network Adequacy Certification Tool (NACT); 
</v>
      </c>
      <c r="DL96" s="251" t="str">
        <f>IF(ISNUMBER(FIND(analysismethod9,'III_Plan comp 438.68 {Plan 7}'!BE$15)),"",'III_Plan comp 438.68 {Plan 7}'!BE$15&amp;analysismethod9)</f>
        <v xml:space="preserve">Network Adequacy Certification Tool (NACT); 
</v>
      </c>
      <c r="DM96" s="251" t="str">
        <f>IF(ISNUMBER(FIND(analysismethod9,'III_Plan comp 438.68 {Plan 7}'!BF$15)),"",'III_Plan comp 438.68 {Plan 7}'!BF$15&amp;analysismethod9)</f>
        <v xml:space="preserve">Network Adequacy Certification Tool (NACT); 
</v>
      </c>
      <c r="DN96" s="251" t="str">
        <f>IF(ISNUMBER(FIND(analysismethod9,'III_Plan comp 438.68 {Plan 7}'!BG$15)),"",'III_Plan comp 438.68 {Plan 7}'!BG$15&amp;analysismethod9)</f>
        <v xml:space="preserve">Network Adequacy Certification Tool (NACT); 
</v>
      </c>
      <c r="DO96" s="251" t="str">
        <f>IF(ISNUMBER(FIND(analysismethod9,'III_Plan comp 438.68 {Plan 7}'!BH$15)),"",'III_Plan comp 438.68 {Plan 7}'!BH$15&amp;analysismethod9)</f>
        <v xml:space="preserve">Network Adequacy Certification Tool (NACT); 
</v>
      </c>
      <c r="DP96" s="251" t="str">
        <f>IF(ISNUMBER(FIND(analysismethod9,'III_Plan comp 438.68 {Plan 7}'!BI$15)),"",'III_Plan comp 438.68 {Plan 7}'!BI$15&amp;analysismethod9)</f>
        <v xml:space="preserve">Network Adequacy Certification Tool (NACT); 
</v>
      </c>
      <c r="DQ96" s="251" t="str">
        <f>IF(ISNUMBER(FIND(analysismethod9,'III_Plan comp 438.68 {Plan 7}'!BJ$15)),"",'III_Plan comp 438.68 {Plan 7}'!BJ$15&amp;analysismethod9)</f>
        <v xml:space="preserve">Network Adequacy Certification Tool (NACT); 
</v>
      </c>
      <c r="DR96" s="251" t="str">
        <f>IF(ISNUMBER(FIND(analysismethod9,'III_Plan comp 438.68 {Plan 7}'!BK$15)),"",'III_Plan comp 438.68 {Plan 7}'!BK$15&amp;analysismethod9)</f>
        <v xml:space="preserve">Network Adequacy Certification Tool (NACT); 
</v>
      </c>
      <c r="DS96" s="251" t="str">
        <f>IF(ISNUMBER(FIND(analysismethod9,'III_Plan comp 438.68 {Plan 7}'!BL$15)),"",'III_Plan comp 438.68 {Plan 7}'!BL$15&amp;analysismethod9)</f>
        <v xml:space="preserve">Network Adequacy Certification Tool (NACT); 
</v>
      </c>
      <c r="DT96" s="251" t="str">
        <f>IF(ISNUMBER(FIND(analysismethod9,'III_Plan comp 438.68 {Plan 7}'!BM$15)),"",'III_Plan comp 438.68 {Plan 7}'!BM$15&amp;analysismethod9)</f>
        <v xml:space="preserve">Network Adequacy Certification Tool (NACT); 
</v>
      </c>
      <c r="DU96" s="251" t="str">
        <f>IF(ISNUMBER(FIND(analysismethod9,'III_Plan comp 438.68 {Plan 7}'!BN$15)),"",'III_Plan comp 438.68 {Plan 7}'!BN$15&amp;analysismethod9)</f>
        <v xml:space="preserve">Network Adequacy Certification Tool (NACT); 
</v>
      </c>
      <c r="DV96" s="251" t="str">
        <f>IF(ISNUMBER(FIND(analysismethod9,'III_Plan comp 438.68 {Plan 7}'!BO$15)),"",'III_Plan comp 438.68 {Plan 7}'!BO$15&amp;analysismethod9)</f>
        <v xml:space="preserve">Network Adequacy Certification Tool (NACT); 
</v>
      </c>
      <c r="DW96" s="251" t="str">
        <f>IF(ISNUMBER(FIND(analysismethod9,'III_Plan comp 438.68 {Plan 7}'!BP$15)),"",'III_Plan comp 438.68 {Plan 7}'!BP$15&amp;analysismethod9)</f>
        <v xml:space="preserve">Network Adequacy Certification Tool (NACT); 
</v>
      </c>
      <c r="DX96" s="251" t="str">
        <f>IF(ISNUMBER(FIND(analysismethod9,'III_Plan comp 438.68 {Plan 7}'!BQ$15)),"",'III_Plan comp 438.68 {Plan 7}'!BQ$15&amp;analysismethod9)</f>
        <v xml:space="preserve">Network Adequacy Certification Tool (NACT); 
</v>
      </c>
      <c r="DY96" s="251" t="str">
        <f>IF(ISNUMBER(FIND(analysismethod9,'III_Plan comp 438.68 {Plan 7}'!BR$15)),"",'III_Plan comp 438.68 {Plan 7}'!BR$15&amp;analysismethod9)</f>
        <v xml:space="preserve">Network Adequacy Certification Tool (NACT); 
</v>
      </c>
      <c r="DZ96" s="251" t="str">
        <f>IF(ISNUMBER(FIND(analysismethod9,'III_Plan comp 438.68 {Plan 7}'!BS$15)),"",'III_Plan comp 438.68 {Plan 7}'!BS$15&amp;analysismethod9)</f>
        <v xml:space="preserve">Network Adequacy Certification Tool (NACT); 
</v>
      </c>
      <c r="EA96" s="251" t="str">
        <f>IF(ISNUMBER(FIND(analysismethod9,'III_Plan comp 438.68 {Plan 7}'!BT$15)),"",'III_Plan comp 438.68 {Plan 7}'!BT$15&amp;analysismethod9)</f>
        <v xml:space="preserve">Network Adequacy Certification Tool (NACT); 
</v>
      </c>
      <c r="EB96" s="251" t="str">
        <f>IF(ISNUMBER(FIND(analysismethod9,'III_Plan comp 438.68 {Plan 7}'!BU$15)),"",'III_Plan comp 438.68 {Plan 7}'!BU$15&amp;analysismethod9)</f>
        <v xml:space="preserve">Network Adequacy Certification Tool (NACT); 
</v>
      </c>
      <c r="EC96" s="251" t="str">
        <f>IF(ISNUMBER(FIND(analysismethod9,'III_Plan comp 438.68 {Plan 7}'!BV$15)),"",'III_Plan comp 438.68 {Plan 7}'!BV$15&amp;analysismethod9)</f>
        <v xml:space="preserve">Network Adequacy Certification Tool (NACT); 
</v>
      </c>
      <c r="ED96" s="251" t="str">
        <f>IF(ISNUMBER(FIND(analysismethod9,'III_Plan comp 438.68 {Plan 7}'!BW$15)),"",'III_Plan comp 438.68 {Plan 7}'!BW$15&amp;analysismethod9)</f>
        <v xml:space="preserve">Network Adequacy Certification Tool (NACT); 
</v>
      </c>
      <c r="EE96" s="251" t="str">
        <f>IF(ISNUMBER(FIND(analysismethod9,'III_Plan comp 438.68 {Plan 7}'!BX$15)),"",'III_Plan comp 438.68 {Plan 7}'!BX$15&amp;analysismethod9)</f>
        <v xml:space="preserve">Network Adequacy Certification Tool (NACT); 
</v>
      </c>
      <c r="EF96" s="251" t="str">
        <f>IF(ISNUMBER(FIND(analysismethod9,'III_Plan comp 438.68 {Plan 7}'!BY$15)),"",'III_Plan comp 438.68 {Plan 7}'!BY$15&amp;analysismethod9)</f>
        <v xml:space="preserve">Network Adequacy Certification Tool (NACT); 
</v>
      </c>
      <c r="EG96" s="251" t="str">
        <f>IF(ISNUMBER(FIND(analysismethod9,'III_Plan comp 438.68 {Plan 7}'!BZ$15)),"",'III_Plan comp 438.68 {Plan 7}'!BZ$15&amp;analysismethod9)</f>
        <v xml:space="preserve">Network Adequacy Certification Tool (NACT); 
</v>
      </c>
      <c r="EH96" s="251" t="str">
        <f>IF(ISNUMBER(FIND(analysismethod9,'III_Plan comp 438.68 {Plan 7}'!CA$15)),"",'III_Plan comp 438.68 {Plan 7}'!CA$15&amp;analysismethod9)</f>
        <v xml:space="preserve">Network Adequacy Certification Tool (NACT); 
</v>
      </c>
      <c r="EI96" s="251" t="str">
        <f>IF(ISNUMBER(FIND(analysismethod9,'III_Plan comp 438.68 {Plan 7}'!CB$15)),"",'III_Plan comp 438.68 {Plan 7}'!CB$15&amp;analysismethod9)</f>
        <v xml:space="preserve">Network Adequacy Certification Tool (NACT); 
</v>
      </c>
      <c r="EJ96" s="251" t="str">
        <f>IF(ISNUMBER(FIND(analysismethod9,'III_Plan comp 438.68 {Plan 7}'!CC$15)),"",'III_Plan comp 438.68 {Plan 7}'!CC$15&amp;analysismethod9)</f>
        <v xml:space="preserve">Network Adequacy Certification Tool (NACT); 
</v>
      </c>
      <c r="EK96" s="251" t="str">
        <f>IF(ISNUMBER(FIND(analysismethod9,'III_Plan comp 438.68 {Plan 7}'!CD$15)),"",'III_Plan comp 438.68 {Plan 7}'!CD$15&amp;analysismethod9)</f>
        <v xml:space="preserve">Network Adequacy Certification Tool (NACT); 
</v>
      </c>
      <c r="EL96" s="251" t="str">
        <f>IF(ISNUMBER(FIND(analysismethod9,'III_Plan comp 438.68 {Plan 7}'!CE$15)),"",'III_Plan comp 438.68 {Plan 7}'!CE$15&amp;analysismethod9)</f>
        <v xml:space="preserve">Network Adequacy Certification Tool (NACT); 
</v>
      </c>
      <c r="EM96" s="251" t="str">
        <f>IF(ISNUMBER(FIND(analysismethod9,'III_Plan comp 438.68 {Plan 7}'!CF$15)),"",'III_Plan comp 438.68 {Plan 7}'!CF$15&amp;analysismethod9)</f>
        <v xml:space="preserve">Network Adequacy Certification Tool (NACT); 
</v>
      </c>
      <c r="EN96" s="251" t="str">
        <f>IF(ISNUMBER(FIND(analysismethod9,'III_Plan comp 438.68 {Plan 7}'!CG$15)),"",'III_Plan comp 438.68 {Plan 7}'!CG$15&amp;analysismethod9)</f>
        <v xml:space="preserve">Network Adequacy Certification Tool (NACT); 
</v>
      </c>
      <c r="EO96" s="251" t="str">
        <f>IF(ISNUMBER(FIND(analysismethod9,'III_Plan comp 438.68 {Plan 7}'!CH$15)),"",'III_Plan comp 438.68 {Plan 7}'!CH$15&amp;analysismethod9)</f>
        <v xml:space="preserve">Network Adequacy Certification Tool (NACT); 
</v>
      </c>
      <c r="EP96" s="251" t="str">
        <f>IF(ISNUMBER(FIND(analysismethod9,'III_Plan comp 438.68 {Plan 7}'!CI$15)),"",'III_Plan comp 438.68 {Plan 7}'!CI$15&amp;analysismethod9)</f>
        <v xml:space="preserve">Network Adequacy Certification Tool (NACT); 
</v>
      </c>
      <c r="EQ96" s="251" t="str">
        <f>IF(ISNUMBER(FIND(analysismethod9,'III_Plan comp 438.68 {Plan 7}'!CJ$15)),"",'III_Plan comp 438.68 {Plan 7}'!CJ$15&amp;analysismethod9)</f>
        <v xml:space="preserve">Network Adequacy Certification Tool (NACT); 
</v>
      </c>
      <c r="ER96" s="251" t="str">
        <f>IF(ISNUMBER(FIND(analysismethod9,'III_Plan comp 438.68 {Plan 7}'!CK$15)),"",'III_Plan comp 438.68 {Plan 7}'!CK$15&amp;analysismethod9)</f>
        <v xml:space="preserve">Network Adequacy Certification Tool (NACT); 
</v>
      </c>
      <c r="ES96" s="251" t="str">
        <f>IF(ISNUMBER(FIND(analysismethod9,'III_Plan comp 438.68 {Plan 7}'!CL$15)),"",'III_Plan comp 438.68 {Plan 7}'!CL$15&amp;analysismethod9)</f>
        <v xml:space="preserve">Network Adequacy Certification Tool (NACT); 
</v>
      </c>
      <c r="ET96" s="251" t="str">
        <f>IF(ISNUMBER(FIND(analysismethod9,'III_Plan comp 438.68 {Plan 7}'!CM$15)),"",'III_Plan comp 438.68 {Plan 7}'!CM$15&amp;analysismethod9)</f>
        <v xml:space="preserve">Network Adequacy Certification Tool (NACT); 
</v>
      </c>
      <c r="EU96" s="251" t="str">
        <f>IF(ISNUMBER(FIND(analysismethod9,'III_Plan comp 438.68 {Plan 7}'!CN$15)),"",'III_Plan comp 438.68 {Plan 7}'!CN$15&amp;analysismethod9)</f>
        <v xml:space="preserve">Network Adequacy Certification Tool (NACT); 
</v>
      </c>
      <c r="EV96" s="251" t="str">
        <f>IF(ISNUMBER(FIND(analysismethod9,'III_Plan comp 438.68 {Plan 7}'!CO$15)),"",'III_Plan comp 438.68 {Plan 7}'!CO$15&amp;analysismethod9)</f>
        <v xml:space="preserve">Network Adequacy Certification Tool (NACT); 
</v>
      </c>
      <c r="EW96" s="251" t="str">
        <f>IF(ISNUMBER(FIND(analysismethod9,'III_Plan comp 438.68 {Plan 7}'!CP$15)),"",'III_Plan comp 438.68 {Plan 7}'!CP$15&amp;analysismethod9)</f>
        <v xml:space="preserve">Network Adequacy Certification Tool (NACT); 
</v>
      </c>
      <c r="EX96" s="251" t="str">
        <f>IF(ISNUMBER(FIND(analysismethod9,'III_Plan comp 438.68 {Plan 7}'!CQ$15)),"",'III_Plan comp 438.68 {Plan 7}'!CQ$15&amp;analysismethod9)</f>
        <v xml:space="preserve">Network Adequacy Certification Tool (NACT); 
</v>
      </c>
      <c r="EY96" s="251" t="str">
        <f>IF(ISNUMBER(FIND(analysismethod9,'III_Plan comp 438.68 {Plan 7}'!CR$15)),"",'III_Plan comp 438.68 {Plan 7}'!CR$15&amp;analysismethod9)</f>
        <v xml:space="preserve">Network Adequacy Certification Tool (NACT); 
</v>
      </c>
      <c r="EZ96" s="251" t="str">
        <f>IF(ISNUMBER(FIND(analysismethod9,'III_Plan comp 438.68 {Plan 7}'!CS$15)),"",'III_Plan comp 438.68 {Plan 7}'!CS$15&amp;analysismethod9)</f>
        <v xml:space="preserve">Network Adequacy Certification Tool (NACT); 
</v>
      </c>
      <c r="FA96" s="251" t="str">
        <f>IF(ISNUMBER(FIND(analysismethod9,'III_Plan comp 438.68 {Plan 7}'!CT$15)),"",'III_Plan comp 438.68 {Plan 7}'!CT$15&amp;analysismethod9)</f>
        <v xml:space="preserve">Network Adequacy Certification Tool (NACT); 
</v>
      </c>
      <c r="FB96" s="251" t="str">
        <f>IF(ISNUMBER(FIND(analysismethod9,'III_Plan comp 438.68 {Plan 7}'!CU$15)),"",'III_Plan comp 438.68 {Plan 7}'!CU$15&amp;analysismethod9)</f>
        <v xml:space="preserve">Network Adequacy Certification Tool (NACT); 
</v>
      </c>
      <c r="FC96" s="251" t="str">
        <f>IF(ISNUMBER(FIND(analysismethod9,'III_Plan comp 438.68 {Plan 7}'!CV$15)),"",'III_Plan comp 438.68 {Plan 7}'!CV$15&amp;analysismethod9)</f>
        <v xml:space="preserve">Network Adequacy Certification Tool (NACT); 
</v>
      </c>
      <c r="FD96" s="251" t="str">
        <f>IF(ISNUMBER(FIND(analysismethod9,'III_Plan comp 438.68 {Plan 7}'!CW$15)),"",'III_Plan comp 438.68 {Plan 7}'!CW$15&amp;analysismethod9)</f>
        <v xml:space="preserve">Network Adequacy Certification Tool (NACT); 
</v>
      </c>
      <c r="FE96" s="251" t="str">
        <f>IF(ISNUMBER(FIND(analysismethod9,'III_Plan comp 438.68 {Plan 7}'!CX$15)),"",'III_Plan comp 438.68 {Plan 7}'!CX$15&amp;analysismethod9)</f>
        <v xml:space="preserve">Network Adequacy Certification Tool (NACT); 
</v>
      </c>
      <c r="FF96" s="251" t="str">
        <f>IF(ISNUMBER(FIND(analysismethod9,'III_Plan comp 438.68 {Plan 7}'!CY$15)),"",'III_Plan comp 438.68 {Plan 7}'!CY$15&amp;analysismethod9)</f>
        <v xml:space="preserve">Network Adequacy Certification Tool (NACT); 
</v>
      </c>
      <c r="FG96" s="251" t="str">
        <f>IF(ISNUMBER(FIND(analysismethod9,'III_Plan comp 438.68 {Plan 7}'!CZ$15)),"",'III_Plan comp 438.68 {Plan 7}'!CZ$15&amp;analysismethod9)</f>
        <v xml:space="preserve">Network Adequacy Certification Tool (NACT); 
</v>
      </c>
    </row>
    <row r="97" spans="62:163" ht="1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Language Capabilities: Contract
IHCP: Contract/Good-faith effort to contract; 
</v>
      </c>
      <c r="BM97" s="254" t="str">
        <f>IF(ISNUMBER(FIND(analysismethod10,'III_Plan comp 438.68 {Plan 7}'!F$15)),"",'III_Plan comp 438.68 {Plan 7}'!F$15&amp;analysismethod10)</f>
        <v xml:space="preserve">Network Adequacy Certification Tool (NACT); 
Geomapping; 
Language Capabilities: Contract
IHCP: Contract/Good-faith effort to contract; 
</v>
      </c>
      <c r="BN97" s="254" t="str">
        <f>IF(ISNUMBER(FIND(analysismethod10,'III_Plan comp 438.68 {Plan 7}'!G$15)),"",'III_Plan comp 438.68 {Plan 7}'!G$15&amp;analysismethod10)</f>
        <v xml:space="preserve">Language Capabilities: Contract
IHCP: Contract/Good-faith effort to contract; 
</v>
      </c>
      <c r="BO97" s="254" t="str">
        <f>IF(ISNUMBER(FIND(analysismethod10,'III_Plan comp 438.68 {Plan 7}'!H$15)),"",'III_Plan comp 438.68 {Plan 7}'!H$15&amp;analysismethod10)</f>
        <v xml:space="preserve">Language Capabilities: Contract
IHCP: Contract/Good-faith effort to contract; 
</v>
      </c>
      <c r="BP97" s="254" t="str">
        <f>IF(ISNUMBER(FIND(analysismethod10,'III_Plan comp 438.68 {Plan 7}'!I$15)),"",'III_Plan comp 438.68 {Plan 7}'!I$15&amp;analysismethod10)</f>
        <v xml:space="preserve">Network Adequacy Certification Tool (NACT); 
Language Capabilities: Contract
IHCP: Contract/Good-faith effort to contract; 
</v>
      </c>
      <c r="BQ97" s="254" t="str">
        <f>IF(ISNUMBER(FIND(analysismethod10,'III_Plan comp 438.68 {Plan 7}'!J$15)),"",'III_Plan comp 438.68 {Plan 7}'!J$15&amp;analysismethod10)</f>
        <v xml:space="preserve">Language Capabilities: Contract
IHCP: Contract/Good-faith effort to contract; 
</v>
      </c>
      <c r="BR97" s="254" t="str">
        <f>IF(ISNUMBER(FIND(analysismethod10,'III_Plan comp 438.68 {Plan 7}'!K$15)),"",'III_Plan comp 438.68 {Plan 7}'!K$15&amp;analysismethod10)</f>
        <v xml:space="preserve">Timely Access Data Tool (TADT); 
Language Capabilities: Contract
IHCP: Contract/Good-faith effort to contract; 
</v>
      </c>
      <c r="BS97" s="254" t="str">
        <f>IF(ISNUMBER(FIND(analysismethod10,'III_Plan comp 438.68 {Plan 7}'!L$15)),"",'III_Plan comp 438.68 {Plan 7}'!L$15&amp;analysismethod10)</f>
        <v xml:space="preserve">Timely Access Data Tool (TADT); 
Language Capabilities: Contract
IHCP: Contract/Good-faith effort to contract; 
</v>
      </c>
      <c r="BT97" s="254" t="str">
        <f>IF(ISNUMBER(FIND(analysismethod10,'III_Plan comp 438.68 {Plan 7}'!M$15)),"",'III_Plan comp 438.68 {Plan 7}'!M$15&amp;analysismethod10)</f>
        <v xml:space="preserve">Language Capabilities: Contract
IHCP: Contract/Good-faith effort to contract; 
</v>
      </c>
      <c r="BU97" s="254" t="str">
        <f>IF(ISNUMBER(FIND(analysismethod10,'III_Plan comp 438.68 {Plan 7}'!N$15)),"",'III_Plan comp 438.68 {Plan 7}'!N$15&amp;analysismethod10)</f>
        <v xml:space="preserve">Language Capabilities: Contract
IHCP: Contract/Good-faith effort to contract; 
</v>
      </c>
      <c r="BV97" s="254" t="str">
        <f>IF(ISNUMBER(FIND(analysismethod10,'III_Plan comp 438.68 {Plan 7}'!O$15)),"",'III_Plan comp 438.68 {Plan 7}'!O$15&amp;analysismethod10)</f>
        <v xml:space="preserve">Language Capabilities: Contract
IHCP: Contract/Good-faith effort to contract; 
</v>
      </c>
      <c r="BW97" s="254" t="str">
        <f>IF(ISNUMBER(FIND(analysismethod10,'III_Plan comp 438.68 {Plan 7}'!P$15)),"",'III_Plan comp 438.68 {Plan 7}'!P$15&amp;analysismethod10)</f>
        <v xml:space="preserve">Language Capabilities: Contract
IHCP: Contract/Good-faith effort to contract; 
</v>
      </c>
      <c r="BX97" s="254" t="str">
        <f>IF(ISNUMBER(FIND(analysismethod10,'III_Plan comp 438.68 {Plan 7}'!Q$15)),"",'III_Plan comp 438.68 {Plan 7}'!Q$15&amp;analysismethod10)</f>
        <v xml:space="preserve">Language Capabilities: Contract
IHCP: Contract/Good-faith effort to contract; 
</v>
      </c>
      <c r="BY97" s="254" t="str">
        <f>IF(ISNUMBER(FIND(analysismethod10,'III_Plan comp 438.68 {Plan 7}'!R$15)),"",'III_Plan comp 438.68 {Plan 7}'!R$15&amp;analysismethod10)</f>
        <v xml:space="preserve">Language Capabilities: Contract
IHCP: Contract/Good-faith effort to contract; 
</v>
      </c>
      <c r="BZ97" s="254" t="str">
        <f>IF(ISNUMBER(FIND(analysismethod10,'III_Plan comp 438.68 {Plan 7}'!S$15)),"",'III_Plan comp 438.68 {Plan 7}'!S$15&amp;analysismethod10)</f>
        <v xml:space="preserve">Language Capabilities: Contract
IHCP: Contract/Good-faith effort to contract; 
</v>
      </c>
      <c r="CA97" s="254" t="str">
        <f>IF(ISNUMBER(FIND(analysismethod10,'III_Plan comp 438.68 {Plan 7}'!T$15)),"",'III_Plan comp 438.68 {Plan 7}'!T$15&amp;analysismethod10)</f>
        <v xml:space="preserve">Language Capabilities: Contract
IHCP: Contract/Good-faith effort to contract; 
</v>
      </c>
      <c r="CB97" s="254" t="str">
        <f>IF(ISNUMBER(FIND(analysismethod10,'III_Plan comp 438.68 {Plan 7}'!U$15)),"",'III_Plan comp 438.68 {Plan 7}'!U$15&amp;analysismethod10)</f>
        <v xml:space="preserve">Language Capabilities: Contract
IHCP: Contract/Good-faith effort to contract; 
</v>
      </c>
      <c r="CC97" s="254" t="str">
        <f>IF(ISNUMBER(FIND(analysismethod10,'III_Plan comp 438.68 {Plan 7}'!V$15)),"",'III_Plan comp 438.68 {Plan 7}'!V$15&amp;analysismethod10)</f>
        <v xml:space="preserve">Language Capabilities: Contract
IHCP: Contract/Good-faith effort to contract; 
</v>
      </c>
      <c r="CD97" s="254" t="str">
        <f>IF(ISNUMBER(FIND(analysismethod10,'III_Plan comp 438.68 {Plan 7}'!W$15)),"",'III_Plan comp 438.68 {Plan 7}'!W$15&amp;analysismethod10)</f>
        <v xml:space="preserve">Language Capabilities: Contract
IHCP: Contract/Good-faith effort to contract; 
</v>
      </c>
      <c r="CE97" s="254" t="str">
        <f>IF(ISNUMBER(FIND(analysismethod10,'III_Plan comp 438.68 {Plan 7}'!X$15)),"",'III_Plan comp 438.68 {Plan 7}'!X$15&amp;analysismethod10)</f>
        <v xml:space="preserve">Language Capabilities: Contract
IHCP: Contract/Good-faith effort to contract; 
</v>
      </c>
      <c r="CF97" s="254" t="str">
        <f>IF(ISNUMBER(FIND(analysismethod10,'III_Plan comp 438.68 {Plan 7}'!Y$15)),"",'III_Plan comp 438.68 {Plan 7}'!Y$15&amp;analysismethod10)</f>
        <v xml:space="preserve">Language Capabilities: Contract
IHCP: Contract/Good-faith effort to contract; 
</v>
      </c>
      <c r="CG97" s="254" t="str">
        <f>IF(ISNUMBER(FIND(analysismethod10,'III_Plan comp 438.68 {Plan 7}'!Z$15)),"",'III_Plan comp 438.68 {Plan 7}'!Z$15&amp;analysismethod10)</f>
        <v xml:space="preserve">Language Capabilities: Contract
IHCP: Contract/Good-faith effort to contract; 
</v>
      </c>
      <c r="CH97" s="254" t="str">
        <f>IF(ISNUMBER(FIND(analysismethod10,'III_Plan comp 438.68 {Plan 7}'!AA$15)),"",'III_Plan comp 438.68 {Plan 7}'!AA$15&amp;analysismethod10)</f>
        <v xml:space="preserve">Language Capabilities: Contract
IHCP: Contract/Good-faith effort to contract; 
</v>
      </c>
      <c r="CI97" s="254" t="str">
        <f>IF(ISNUMBER(FIND(analysismethod10,'III_Plan comp 438.68 {Plan 7}'!AB$15)),"",'III_Plan comp 438.68 {Plan 7}'!AB$15&amp;analysismethod10)</f>
        <v xml:space="preserve">Language Capabilities: Contract
IHCP: Contract/Good-faith effort to contract; 
</v>
      </c>
      <c r="CJ97" s="254" t="str">
        <f>IF(ISNUMBER(FIND(analysismethod10,'III_Plan comp 438.68 {Plan 7}'!AC$15)),"",'III_Plan comp 438.68 {Plan 7}'!AC$15&amp;analysismethod10)</f>
        <v xml:space="preserve">Language Capabilities: Contract
IHCP: Contract/Good-faith effort to contract; 
</v>
      </c>
      <c r="CK97" s="254" t="str">
        <f>IF(ISNUMBER(FIND(analysismethod10,'III_Plan comp 438.68 {Plan 7}'!AD$15)),"",'III_Plan comp 438.68 {Plan 7}'!AD$15&amp;analysismethod10)</f>
        <v xml:space="preserve">Language Capabilities: Contract
IHCP: Contract/Good-faith effort to contract; 
</v>
      </c>
      <c r="CL97" s="254" t="str">
        <f>IF(ISNUMBER(FIND(analysismethod10,'III_Plan comp 438.68 {Plan 7}'!AE$15)),"",'III_Plan comp 438.68 {Plan 7}'!AE$15&amp;analysismethod10)</f>
        <v xml:space="preserve">Language Capabilities: Contract
IHCP: Contract/Good-faith effort to contract; 
</v>
      </c>
      <c r="CM97" s="254" t="str">
        <f>IF(ISNUMBER(FIND(analysismethod10,'III_Plan comp 438.68 {Plan 7}'!AF$15)),"",'III_Plan comp 438.68 {Plan 7}'!AF$15&amp;analysismethod10)</f>
        <v xml:space="preserve">Language Capabilities: Contract
IHCP: Contract/Good-faith effort to contract; 
</v>
      </c>
      <c r="CN97" s="254" t="str">
        <f>IF(ISNUMBER(FIND(analysismethod10,'III_Plan comp 438.68 {Plan 7}'!AG$15)),"",'III_Plan comp 438.68 {Plan 7}'!AG$15&amp;analysismethod10)</f>
        <v xml:space="preserve">Language Capabilities: Contract
IHCP: Contract/Good-faith effort to contract; 
</v>
      </c>
      <c r="CO97" s="254" t="str">
        <f>IF(ISNUMBER(FIND(analysismethod10,'III_Plan comp 438.68 {Plan 7}'!AH$15)),"",'III_Plan comp 438.68 {Plan 7}'!AH$15&amp;analysismethod10)</f>
        <v xml:space="preserve">Language Capabilities: Contract
IHCP: Contract/Good-faith effort to contract; 
</v>
      </c>
      <c r="CP97" s="254" t="str">
        <f>IF(ISNUMBER(FIND(analysismethod10,'III_Plan comp 438.68 {Plan 7}'!AI$15)),"",'III_Plan comp 438.68 {Plan 7}'!AI$15&amp;analysismethod10)</f>
        <v xml:space="preserve">Language Capabilities: Contract
IHCP: Contract/Good-faith effort to contract; 
</v>
      </c>
      <c r="CQ97" s="254" t="str">
        <f>IF(ISNUMBER(FIND(analysismethod10,'III_Plan comp 438.68 {Plan 7}'!AJ$15)),"",'III_Plan comp 438.68 {Plan 7}'!AJ$15&amp;analysismethod10)</f>
        <v xml:space="preserve">Language Capabilities: Contract
IHCP: Contract/Good-faith effort to contract; 
</v>
      </c>
      <c r="CR97" s="254" t="str">
        <f>IF(ISNUMBER(FIND(analysismethod10,'III_Plan comp 438.68 {Plan 7}'!AK$15)),"",'III_Plan comp 438.68 {Plan 7}'!AK$15&amp;analysismethod10)</f>
        <v xml:space="preserve">Language Capabilities: Contract
IHCP: Contract/Good-faith effort to contract; 
</v>
      </c>
      <c r="CS97" s="254" t="str">
        <f>IF(ISNUMBER(FIND(analysismethod10,'III_Plan comp 438.68 {Plan 7}'!AL$15)),"",'III_Plan comp 438.68 {Plan 7}'!AL$15&amp;analysismethod10)</f>
        <v xml:space="preserve">Language Capabilities: Contract
IHCP: Contract/Good-faith effort to contract; 
</v>
      </c>
      <c r="CT97" s="254" t="str">
        <f>IF(ISNUMBER(FIND(analysismethod10,'III_Plan comp 438.68 {Plan 7}'!AM$15)),"",'III_Plan comp 438.68 {Plan 7}'!AM$15&amp;analysismethod10)</f>
        <v xml:space="preserve">Language Capabilities: Contract
IHCP: Contract/Good-faith effort to contract; 
</v>
      </c>
      <c r="CU97" s="254" t="str">
        <f>IF(ISNUMBER(FIND(analysismethod10,'III_Plan comp 438.68 {Plan 7}'!AN$15)),"",'III_Plan comp 438.68 {Plan 7}'!AN$15&amp;analysismethod10)</f>
        <v xml:space="preserve">Language Capabilities: Contract
IHCP: Contract/Good-faith effort to contract; 
</v>
      </c>
      <c r="CV97" s="254" t="str">
        <f>IF(ISNUMBER(FIND(analysismethod10,'III_Plan comp 438.68 {Plan 7}'!AO$15)),"",'III_Plan comp 438.68 {Plan 7}'!AO$15&amp;analysismethod10)</f>
        <v xml:space="preserve">Language Capabilities: Contract
IHCP: Contract/Good-faith effort to contract; 
</v>
      </c>
      <c r="CW97" s="254" t="str">
        <f>IF(ISNUMBER(FIND(analysismethod10,'III_Plan comp 438.68 {Plan 7}'!AP$15)),"",'III_Plan comp 438.68 {Plan 7}'!AP$15&amp;analysismethod10)</f>
        <v xml:space="preserve">Language Capabilities: Contract
IHCP: Contract/Good-faith effort to contract; 
</v>
      </c>
      <c r="CX97" s="254" t="str">
        <f>IF(ISNUMBER(FIND(analysismethod10,'III_Plan comp 438.68 {Plan 7}'!AQ$15)),"",'III_Plan comp 438.68 {Plan 7}'!AQ$15&amp;analysismethod10)</f>
        <v xml:space="preserve">Language Capabilities: Contract
IHCP: Contract/Good-faith effort to contract; 
</v>
      </c>
      <c r="CY97" s="254" t="str">
        <f>IF(ISNUMBER(FIND(analysismethod10,'III_Plan comp 438.68 {Plan 7}'!AR$15)),"",'III_Plan comp 438.68 {Plan 7}'!AR$15&amp;analysismethod10)</f>
        <v xml:space="preserve">Language Capabilities: Contract
IHCP: Contract/Good-faith effort to contract; 
</v>
      </c>
      <c r="CZ97" s="254" t="str">
        <f>IF(ISNUMBER(FIND(analysismethod10,'III_Plan comp 438.68 {Plan 7}'!AS$15)),"",'III_Plan comp 438.68 {Plan 7}'!AS$15&amp;analysismethod10)</f>
        <v xml:space="preserve">Language Capabilities: Contract
IHCP: Contract/Good-faith effort to contract; 
</v>
      </c>
      <c r="DA97" s="254" t="str">
        <f>IF(ISNUMBER(FIND(analysismethod10,'III_Plan comp 438.68 {Plan 7}'!AT$15)),"",'III_Plan comp 438.68 {Plan 7}'!AT$15&amp;analysismethod10)</f>
        <v xml:space="preserve">Language Capabilities: Contract
IHCP: Contract/Good-faith effort to contract; 
</v>
      </c>
      <c r="DB97" s="254" t="str">
        <f>IF(ISNUMBER(FIND(analysismethod10,'III_Plan comp 438.68 {Plan 7}'!AU$15)),"",'III_Plan comp 438.68 {Plan 7}'!AU$15&amp;analysismethod10)</f>
        <v xml:space="preserve">Language Capabilities: Contract
IHCP: Contract/Good-faith effort to contract; 
</v>
      </c>
      <c r="DC97" s="254" t="str">
        <f>IF(ISNUMBER(FIND(analysismethod10,'III_Plan comp 438.68 {Plan 7}'!AV$15)),"",'III_Plan comp 438.68 {Plan 7}'!AV$15&amp;analysismethod10)</f>
        <v xml:space="preserve">Language Capabilities: Contract
IHCP: Contract/Good-faith effort to contract; 
</v>
      </c>
      <c r="DD97" s="254" t="str">
        <f>IF(ISNUMBER(FIND(analysismethod10,'III_Plan comp 438.68 {Plan 7}'!AW$15)),"",'III_Plan comp 438.68 {Plan 7}'!AW$15&amp;analysismethod10)</f>
        <v xml:space="preserve">Language Capabilities: Contract
IHCP: Contract/Good-faith effort to contract; 
</v>
      </c>
      <c r="DE97" s="254" t="str">
        <f>IF(ISNUMBER(FIND(analysismethod10,'III_Plan comp 438.68 {Plan 7}'!AX$15)),"",'III_Plan comp 438.68 {Plan 7}'!AX$15&amp;analysismethod10)</f>
        <v xml:space="preserve">Language Capabilities: Contract
IHCP: Contract/Good-faith effort to contract; 
</v>
      </c>
      <c r="DF97" s="254" t="str">
        <f>IF(ISNUMBER(FIND(analysismethod10,'III_Plan comp 438.68 {Plan 7}'!AY$15)),"",'III_Plan comp 438.68 {Plan 7}'!AY$15&amp;analysismethod10)</f>
        <v xml:space="preserve">Language Capabilities: Contract
IHCP: Contract/Good-faith effort to contract; 
</v>
      </c>
      <c r="DG97" s="254" t="str">
        <f>IF(ISNUMBER(FIND(analysismethod10,'III_Plan comp 438.68 {Plan 7}'!AZ$15)),"",'III_Plan comp 438.68 {Plan 7}'!AZ$15&amp;analysismethod10)</f>
        <v xml:space="preserve">Language Capabilities: Contract
IHCP: Contract/Good-faith effort to contract; 
</v>
      </c>
      <c r="DH97" s="254" t="str">
        <f>IF(ISNUMBER(FIND(analysismethod10,'III_Plan comp 438.68 {Plan 7}'!BA$15)),"",'III_Plan comp 438.68 {Plan 7}'!BA$15&amp;analysismethod10)</f>
        <v xml:space="preserve">Language Capabilities: Contract
IHCP: Contract/Good-faith effort to contract; 
</v>
      </c>
      <c r="DI97" s="254" t="str">
        <f>IF(ISNUMBER(FIND(analysismethod10,'III_Plan comp 438.68 {Plan 7}'!BB$15)),"",'III_Plan comp 438.68 {Plan 7}'!BB$15&amp;analysismethod10)</f>
        <v xml:space="preserve">Language Capabilities: Contract
IHCP: Contract/Good-faith effort to contract; 
</v>
      </c>
      <c r="DJ97" s="254" t="str">
        <f>IF(ISNUMBER(FIND(analysismethod10,'III_Plan comp 438.68 {Plan 7}'!BC$15)),"",'III_Plan comp 438.68 {Plan 7}'!BC$15&amp;analysismethod10)</f>
        <v xml:space="preserve">Language Capabilities: Contract
IHCP: Contract/Good-faith effort to contract; 
</v>
      </c>
      <c r="DK97" s="254" t="str">
        <f>IF(ISNUMBER(FIND(analysismethod10,'III_Plan comp 438.68 {Plan 7}'!BD$15)),"",'III_Plan comp 438.68 {Plan 7}'!BD$15&amp;analysismethod10)</f>
        <v xml:space="preserve">Language Capabilities: Contract
IHCP: Contract/Good-faith effort to contract; 
</v>
      </c>
      <c r="DL97" s="254" t="str">
        <f>IF(ISNUMBER(FIND(analysismethod10,'III_Plan comp 438.68 {Plan 7}'!BE$15)),"",'III_Plan comp 438.68 {Plan 7}'!BE$15&amp;analysismethod10)</f>
        <v xml:space="preserve">Language Capabilities: Contract
IHCP: Contract/Good-faith effort to contract; 
</v>
      </c>
      <c r="DM97" s="254" t="str">
        <f>IF(ISNUMBER(FIND(analysismethod10,'III_Plan comp 438.68 {Plan 7}'!BF$15)),"",'III_Plan comp 438.68 {Plan 7}'!BF$15&amp;analysismethod10)</f>
        <v xml:space="preserve">Language Capabilities: Contract
IHCP: Contract/Good-faith effort to contract; 
</v>
      </c>
      <c r="DN97" s="254" t="str">
        <f>IF(ISNUMBER(FIND(analysismethod10,'III_Plan comp 438.68 {Plan 7}'!BG$15)),"",'III_Plan comp 438.68 {Plan 7}'!BG$15&amp;analysismethod10)</f>
        <v xml:space="preserve">Language Capabilities: Contract
IHCP: Contract/Good-faith effort to contract; 
</v>
      </c>
      <c r="DO97" s="254" t="str">
        <f>IF(ISNUMBER(FIND(analysismethod10,'III_Plan comp 438.68 {Plan 7}'!BH$15)),"",'III_Plan comp 438.68 {Plan 7}'!BH$15&amp;analysismethod10)</f>
        <v xml:space="preserve">Language Capabilities: Contract
IHCP: Contract/Good-faith effort to contract; 
</v>
      </c>
      <c r="DP97" s="254" t="str">
        <f>IF(ISNUMBER(FIND(analysismethod10,'III_Plan comp 438.68 {Plan 7}'!BI$15)),"",'III_Plan comp 438.68 {Plan 7}'!BI$15&amp;analysismethod10)</f>
        <v xml:space="preserve">Language Capabilities: Contract
IHCP: Contract/Good-faith effort to contract; 
</v>
      </c>
      <c r="DQ97" s="254" t="str">
        <f>IF(ISNUMBER(FIND(analysismethod10,'III_Plan comp 438.68 {Plan 7}'!BJ$15)),"",'III_Plan comp 438.68 {Plan 7}'!BJ$15&amp;analysismethod10)</f>
        <v xml:space="preserve">Language Capabilities: Contract
IHCP: Contract/Good-faith effort to contract; 
</v>
      </c>
      <c r="DR97" s="254" t="str">
        <f>IF(ISNUMBER(FIND(analysismethod10,'III_Plan comp 438.68 {Plan 7}'!BK$15)),"",'III_Plan comp 438.68 {Plan 7}'!BK$15&amp;analysismethod10)</f>
        <v xml:space="preserve">Language Capabilities: Contract
IHCP: Contract/Good-faith effort to contract; 
</v>
      </c>
      <c r="DS97" s="254" t="str">
        <f>IF(ISNUMBER(FIND(analysismethod10,'III_Plan comp 438.68 {Plan 7}'!BL$15)),"",'III_Plan comp 438.68 {Plan 7}'!BL$15&amp;analysismethod10)</f>
        <v xml:space="preserve">Language Capabilities: Contract
IHCP: Contract/Good-faith effort to contract; 
</v>
      </c>
      <c r="DT97" s="254" t="str">
        <f>IF(ISNUMBER(FIND(analysismethod10,'III_Plan comp 438.68 {Plan 7}'!BM$15)),"",'III_Plan comp 438.68 {Plan 7}'!BM$15&amp;analysismethod10)</f>
        <v xml:space="preserve">Language Capabilities: Contract
IHCP: Contract/Good-faith effort to contract; 
</v>
      </c>
      <c r="DU97" s="254" t="str">
        <f>IF(ISNUMBER(FIND(analysismethod10,'III_Plan comp 438.68 {Plan 7}'!BN$15)),"",'III_Plan comp 438.68 {Plan 7}'!BN$15&amp;analysismethod10)</f>
        <v xml:space="preserve">Language Capabilities: Contract
IHCP: Contract/Good-faith effort to contract; 
</v>
      </c>
      <c r="DV97" s="254" t="str">
        <f>IF(ISNUMBER(FIND(analysismethod10,'III_Plan comp 438.68 {Plan 7}'!BO$15)),"",'III_Plan comp 438.68 {Plan 7}'!BO$15&amp;analysismethod10)</f>
        <v xml:space="preserve">Language Capabilities: Contract
IHCP: Contract/Good-faith effort to contract; 
</v>
      </c>
      <c r="DW97" s="254" t="str">
        <f>IF(ISNUMBER(FIND(analysismethod10,'III_Plan comp 438.68 {Plan 7}'!BP$15)),"",'III_Plan comp 438.68 {Plan 7}'!BP$15&amp;analysismethod10)</f>
        <v xml:space="preserve">Language Capabilities: Contract
IHCP: Contract/Good-faith effort to contract; 
</v>
      </c>
      <c r="DX97" s="254" t="str">
        <f>IF(ISNUMBER(FIND(analysismethod10,'III_Plan comp 438.68 {Plan 7}'!BQ$15)),"",'III_Plan comp 438.68 {Plan 7}'!BQ$15&amp;analysismethod10)</f>
        <v xml:space="preserve">Language Capabilities: Contract
IHCP: Contract/Good-faith effort to contract; 
</v>
      </c>
      <c r="DY97" s="254" t="str">
        <f>IF(ISNUMBER(FIND(analysismethod10,'III_Plan comp 438.68 {Plan 7}'!BR$15)),"",'III_Plan comp 438.68 {Plan 7}'!BR$15&amp;analysismethod10)</f>
        <v xml:space="preserve">Language Capabilities: Contract
IHCP: Contract/Good-faith effort to contract; 
</v>
      </c>
      <c r="DZ97" s="254" t="str">
        <f>IF(ISNUMBER(FIND(analysismethod10,'III_Plan comp 438.68 {Plan 7}'!BS$15)),"",'III_Plan comp 438.68 {Plan 7}'!BS$15&amp;analysismethod10)</f>
        <v xml:space="preserve">Language Capabilities: Contract
IHCP: Contract/Good-faith effort to contract; 
</v>
      </c>
      <c r="EA97" s="254" t="str">
        <f>IF(ISNUMBER(FIND(analysismethod10,'III_Plan comp 438.68 {Plan 7}'!BT$15)),"",'III_Plan comp 438.68 {Plan 7}'!BT$15&amp;analysismethod10)</f>
        <v xml:space="preserve">Language Capabilities: Contract
IHCP: Contract/Good-faith effort to contract; 
</v>
      </c>
      <c r="EB97" s="254" t="str">
        <f>IF(ISNUMBER(FIND(analysismethod10,'III_Plan comp 438.68 {Plan 7}'!BU$15)),"",'III_Plan comp 438.68 {Plan 7}'!BU$15&amp;analysismethod10)</f>
        <v xml:space="preserve">Language Capabilities: Contract
IHCP: Contract/Good-faith effort to contract; 
</v>
      </c>
      <c r="EC97" s="254" t="str">
        <f>IF(ISNUMBER(FIND(analysismethod10,'III_Plan comp 438.68 {Plan 7}'!BV$15)),"",'III_Plan comp 438.68 {Plan 7}'!BV$15&amp;analysismethod10)</f>
        <v xml:space="preserve">Language Capabilities: Contract
IHCP: Contract/Good-faith effort to contract; 
</v>
      </c>
      <c r="ED97" s="254" t="str">
        <f>IF(ISNUMBER(FIND(analysismethod10,'III_Plan comp 438.68 {Plan 7}'!BW$15)),"",'III_Plan comp 438.68 {Plan 7}'!BW$15&amp;analysismethod10)</f>
        <v xml:space="preserve">Language Capabilities: Contract
IHCP: Contract/Good-faith effort to contract; 
</v>
      </c>
      <c r="EE97" s="254" t="str">
        <f>IF(ISNUMBER(FIND(analysismethod10,'III_Plan comp 438.68 {Plan 7}'!BX$15)),"",'III_Plan comp 438.68 {Plan 7}'!BX$15&amp;analysismethod10)</f>
        <v xml:space="preserve">Language Capabilities: Contract
IHCP: Contract/Good-faith effort to contract; 
</v>
      </c>
      <c r="EF97" s="254" t="str">
        <f>IF(ISNUMBER(FIND(analysismethod10,'III_Plan comp 438.68 {Plan 7}'!BY$15)),"",'III_Plan comp 438.68 {Plan 7}'!BY$15&amp;analysismethod10)</f>
        <v xml:space="preserve">Language Capabilities: Contract
IHCP: Contract/Good-faith effort to contract; 
</v>
      </c>
      <c r="EG97" s="254" t="str">
        <f>IF(ISNUMBER(FIND(analysismethod10,'III_Plan comp 438.68 {Plan 7}'!BZ$15)),"",'III_Plan comp 438.68 {Plan 7}'!BZ$15&amp;analysismethod10)</f>
        <v xml:space="preserve">Language Capabilities: Contract
IHCP: Contract/Good-faith effort to contract; 
</v>
      </c>
      <c r="EH97" s="254" t="str">
        <f>IF(ISNUMBER(FIND(analysismethod10,'III_Plan comp 438.68 {Plan 7}'!CA$15)),"",'III_Plan comp 438.68 {Plan 7}'!CA$15&amp;analysismethod10)</f>
        <v xml:space="preserve">Language Capabilities: Contract
IHCP: Contract/Good-faith effort to contract; 
</v>
      </c>
      <c r="EI97" s="254" t="str">
        <f>IF(ISNUMBER(FIND(analysismethod10,'III_Plan comp 438.68 {Plan 7}'!CB$15)),"",'III_Plan comp 438.68 {Plan 7}'!CB$15&amp;analysismethod10)</f>
        <v xml:space="preserve">Language Capabilities: Contract
IHCP: Contract/Good-faith effort to contract; 
</v>
      </c>
      <c r="EJ97" s="254" t="str">
        <f>IF(ISNUMBER(FIND(analysismethod10,'III_Plan comp 438.68 {Plan 7}'!CC$15)),"",'III_Plan comp 438.68 {Plan 7}'!CC$15&amp;analysismethod10)</f>
        <v xml:space="preserve">Language Capabilities: Contract
IHCP: Contract/Good-faith effort to contract; 
</v>
      </c>
      <c r="EK97" s="254" t="str">
        <f>IF(ISNUMBER(FIND(analysismethod10,'III_Plan comp 438.68 {Plan 7}'!CD$15)),"",'III_Plan comp 438.68 {Plan 7}'!CD$15&amp;analysismethod10)</f>
        <v xml:space="preserve">Language Capabilities: Contract
IHCP: Contract/Good-faith effort to contract; 
</v>
      </c>
      <c r="EL97" s="254" t="str">
        <f>IF(ISNUMBER(FIND(analysismethod10,'III_Plan comp 438.68 {Plan 7}'!CE$15)),"",'III_Plan comp 438.68 {Plan 7}'!CE$15&amp;analysismethod10)</f>
        <v xml:space="preserve">Language Capabilities: Contract
IHCP: Contract/Good-faith effort to contract; 
</v>
      </c>
      <c r="EM97" s="254" t="str">
        <f>IF(ISNUMBER(FIND(analysismethod10,'III_Plan comp 438.68 {Plan 7}'!CF$15)),"",'III_Plan comp 438.68 {Plan 7}'!CF$15&amp;analysismethod10)</f>
        <v xml:space="preserve">Language Capabilities: Contract
IHCP: Contract/Good-faith effort to contract; 
</v>
      </c>
      <c r="EN97" s="254" t="str">
        <f>IF(ISNUMBER(FIND(analysismethod10,'III_Plan comp 438.68 {Plan 7}'!CG$15)),"",'III_Plan comp 438.68 {Plan 7}'!CG$15&amp;analysismethod10)</f>
        <v xml:space="preserve">Language Capabilities: Contract
IHCP: Contract/Good-faith effort to contract; 
</v>
      </c>
      <c r="EO97" s="254" t="str">
        <f>IF(ISNUMBER(FIND(analysismethod10,'III_Plan comp 438.68 {Plan 7}'!CH$15)),"",'III_Plan comp 438.68 {Plan 7}'!CH$15&amp;analysismethod10)</f>
        <v xml:space="preserve">Language Capabilities: Contract
IHCP: Contract/Good-faith effort to contract; 
</v>
      </c>
      <c r="EP97" s="254" t="str">
        <f>IF(ISNUMBER(FIND(analysismethod10,'III_Plan comp 438.68 {Plan 7}'!CI$15)),"",'III_Plan comp 438.68 {Plan 7}'!CI$15&amp;analysismethod10)</f>
        <v xml:space="preserve">Language Capabilities: Contract
IHCP: Contract/Good-faith effort to contract; 
</v>
      </c>
      <c r="EQ97" s="254" t="str">
        <f>IF(ISNUMBER(FIND(analysismethod10,'III_Plan comp 438.68 {Plan 7}'!CJ$15)),"",'III_Plan comp 438.68 {Plan 7}'!CJ$15&amp;analysismethod10)</f>
        <v xml:space="preserve">Language Capabilities: Contract
IHCP: Contract/Good-faith effort to contract; 
</v>
      </c>
      <c r="ER97" s="254" t="str">
        <f>IF(ISNUMBER(FIND(analysismethod10,'III_Plan comp 438.68 {Plan 7}'!CK$15)),"",'III_Plan comp 438.68 {Plan 7}'!CK$15&amp;analysismethod10)</f>
        <v xml:space="preserve">Language Capabilities: Contract
IHCP: Contract/Good-faith effort to contract; 
</v>
      </c>
      <c r="ES97" s="254" t="str">
        <f>IF(ISNUMBER(FIND(analysismethod10,'III_Plan comp 438.68 {Plan 7}'!CL$15)),"",'III_Plan comp 438.68 {Plan 7}'!CL$15&amp;analysismethod10)</f>
        <v xml:space="preserve">Language Capabilities: Contract
IHCP: Contract/Good-faith effort to contract; 
</v>
      </c>
      <c r="ET97" s="254" t="str">
        <f>IF(ISNUMBER(FIND(analysismethod10,'III_Plan comp 438.68 {Plan 7}'!CM$15)),"",'III_Plan comp 438.68 {Plan 7}'!CM$15&amp;analysismethod10)</f>
        <v xml:space="preserve">Language Capabilities: Contract
IHCP: Contract/Good-faith effort to contract; 
</v>
      </c>
      <c r="EU97" s="254" t="str">
        <f>IF(ISNUMBER(FIND(analysismethod10,'III_Plan comp 438.68 {Plan 7}'!CN$15)),"",'III_Plan comp 438.68 {Plan 7}'!CN$15&amp;analysismethod10)</f>
        <v xml:space="preserve">Language Capabilities: Contract
IHCP: Contract/Good-faith effort to contract; 
</v>
      </c>
      <c r="EV97" s="254" t="str">
        <f>IF(ISNUMBER(FIND(analysismethod10,'III_Plan comp 438.68 {Plan 7}'!CO$15)),"",'III_Plan comp 438.68 {Plan 7}'!CO$15&amp;analysismethod10)</f>
        <v xml:space="preserve">Language Capabilities: Contract
IHCP: Contract/Good-faith effort to contract; 
</v>
      </c>
      <c r="EW97" s="254" t="str">
        <f>IF(ISNUMBER(FIND(analysismethod10,'III_Plan comp 438.68 {Plan 7}'!CP$15)),"",'III_Plan comp 438.68 {Plan 7}'!CP$15&amp;analysismethod10)</f>
        <v xml:space="preserve">Language Capabilities: Contract
IHCP: Contract/Good-faith effort to contract; 
</v>
      </c>
      <c r="EX97" s="254" t="str">
        <f>IF(ISNUMBER(FIND(analysismethod10,'III_Plan comp 438.68 {Plan 7}'!CQ$15)),"",'III_Plan comp 438.68 {Plan 7}'!CQ$15&amp;analysismethod10)</f>
        <v xml:space="preserve">Language Capabilities: Contract
IHCP: Contract/Good-faith effort to contract; 
</v>
      </c>
      <c r="EY97" s="254" t="str">
        <f>IF(ISNUMBER(FIND(analysismethod10,'III_Plan comp 438.68 {Plan 7}'!CR$15)),"",'III_Plan comp 438.68 {Plan 7}'!CR$15&amp;analysismethod10)</f>
        <v xml:space="preserve">Language Capabilities: Contract
IHCP: Contract/Good-faith effort to contract; 
</v>
      </c>
      <c r="EZ97" s="254" t="str">
        <f>IF(ISNUMBER(FIND(analysismethod10,'III_Plan comp 438.68 {Plan 7}'!CS$15)),"",'III_Plan comp 438.68 {Plan 7}'!CS$15&amp;analysismethod10)</f>
        <v xml:space="preserve">Language Capabilities: Contract
IHCP: Contract/Good-faith effort to contract; 
</v>
      </c>
      <c r="FA97" s="254" t="str">
        <f>IF(ISNUMBER(FIND(analysismethod10,'III_Plan comp 438.68 {Plan 7}'!CT$15)),"",'III_Plan comp 438.68 {Plan 7}'!CT$15&amp;analysismethod10)</f>
        <v xml:space="preserve">Language Capabilities: Contract
IHCP: Contract/Good-faith effort to contract; 
</v>
      </c>
      <c r="FB97" s="254" t="str">
        <f>IF(ISNUMBER(FIND(analysismethod10,'III_Plan comp 438.68 {Plan 7}'!CU$15)),"",'III_Plan comp 438.68 {Plan 7}'!CU$15&amp;analysismethod10)</f>
        <v xml:space="preserve">Language Capabilities: Contract
IHCP: Contract/Good-faith effort to contract; 
</v>
      </c>
      <c r="FC97" s="254" t="str">
        <f>IF(ISNUMBER(FIND(analysismethod10,'III_Plan comp 438.68 {Plan 7}'!CV$15)),"",'III_Plan comp 438.68 {Plan 7}'!CV$15&amp;analysismethod10)</f>
        <v xml:space="preserve">Language Capabilities: Contract
IHCP: Contract/Good-faith effort to contract; 
</v>
      </c>
      <c r="FD97" s="254" t="str">
        <f>IF(ISNUMBER(FIND(analysismethod10,'III_Plan comp 438.68 {Plan 7}'!CW$15)),"",'III_Plan comp 438.68 {Plan 7}'!CW$15&amp;analysismethod10)</f>
        <v xml:space="preserve">Language Capabilities: Contract
IHCP: Contract/Good-faith effort to contract; 
</v>
      </c>
      <c r="FE97" s="254" t="str">
        <f>IF(ISNUMBER(FIND(analysismethod10,'III_Plan comp 438.68 {Plan 7}'!CX$15)),"",'III_Plan comp 438.68 {Plan 7}'!CX$15&amp;analysismethod10)</f>
        <v xml:space="preserve">Language Capabilities: Contract
IHCP: Contract/Good-faith effort to contract; 
</v>
      </c>
      <c r="FF97" s="254" t="str">
        <f>IF(ISNUMBER(FIND(analysismethod10,'III_Plan comp 438.68 {Plan 7}'!CY$15)),"",'III_Plan comp 438.68 {Plan 7}'!CY$15&amp;analysismethod10)</f>
        <v xml:space="preserve">Language Capabilities: Contract
IHCP: Contract/Good-faith effort to contract; 
</v>
      </c>
      <c r="FG97" s="254" t="str">
        <f>IF(ISNUMBER(FIND(analysismethod10,'III_Plan comp 438.68 {Plan 7}'!CZ$15)),"",'III_Plan comp 438.68 {Plan 7}'!CZ$15&amp;analysismethod10)</f>
        <v xml:space="preserve">Language Capabilities: Contract
IHCP: Contract/Good-faith effort to contract; 
</v>
      </c>
    </row>
    <row r="98" spans="62:163" ht="15" thickTop="1"/>
    <row r="99" spans="62:163" ht="15" thickBot="1"/>
    <row r="100" spans="62:163" ht="15.75" thickTop="1">
      <c r="BJ100" s="268" t="s">
        <v>118</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Network Adequacy Certification Tool (NACT); 
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Network Adequacy Certification Tool (NACT); 
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Timely Access Data Tool (TADT); 
Geomapping; 
</v>
      </c>
      <c r="BT100" s="248" t="str">
        <f>IF(ISNUMBER(FIND(analysismethod1,'III_Plan comp 438.68 {Plan 8}'!M$15)),"",'III_Plan comp 438.68 {Plan 8}'!M$15&amp;analysismethod1)</f>
        <v xml:space="preserve">Timely Access Data Tool (TADT); 
Geomapping; 
</v>
      </c>
      <c r="BU100" s="248" t="str">
        <f>IF(ISNUMBER(FIND(analysismethod1,'III_Plan comp 438.68 {Plan 8}'!N$15)),"",'III_Plan comp 438.68 {Plan 8}'!N$15&amp;analysismethod1)</f>
        <v xml:space="preserve">Timely Access Data Tool (TADT); 
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c>
      <c r="BL101" s="251" t="str">
        <f>IF(ISNUMBER(FIND(analysismethod2,'III_Plan comp 438.68 {Plan 8}'!E$15)),"",'III_Plan comp 438.68 {Plan 8}'!E$15&amp;analysismethod2)</f>
        <v/>
      </c>
      <c r="BM101" s="251" t="str">
        <f>IF(ISNUMBER(FIND(analysismethod2,'III_Plan comp 438.68 {Plan 8}'!F$15)),"",'III_Plan comp 438.68 {Plan 8}'!F$15&amp;analysismethod2)</f>
        <v/>
      </c>
      <c r="BN101" s="251" t="str">
        <f>IF(ISNUMBER(FIND(analysismethod2,'III_Plan comp 438.68 {Plan 8}'!G$15)),"",'III_Plan comp 438.68 {Plan 8}'!G$15&amp;analysismethod2)</f>
        <v/>
      </c>
      <c r="BO101" s="251" t="str">
        <f>IF(ISNUMBER(FIND(analysismethod2,'III_Plan comp 438.68 {Plan 8}'!H$15)),"",'III_Plan comp 438.68 {Plan 8}'!H$15&amp;analysismethod2)</f>
        <v/>
      </c>
      <c r="BP101" s="251" t="str">
        <f>IF(ISNUMBER(FIND(analysismethod2,'III_Plan comp 438.68 {Plan 8}'!I$15)),"",'III_Plan comp 438.68 {Plan 8}'!I$15&amp;analysismethod2)</f>
        <v/>
      </c>
      <c r="BQ101" s="251" t="str">
        <f>IF(ISNUMBER(FIND(analysismethod2,'III_Plan comp 438.68 {Plan 8}'!J$15)),"",'III_Plan comp 438.68 {Plan 8}'!J$15&amp;analysismethod2)</f>
        <v/>
      </c>
      <c r="BR101" s="251" t="str">
        <f>IF(ISNUMBER(FIND(analysismethod2,'III_Plan comp 438.68 {Plan 8}'!K$15)),"",'III_Plan comp 438.68 {Plan 8}'!K$15&amp;analysismethod2)</f>
        <v/>
      </c>
      <c r="BS101" s="251" t="str">
        <f>IF(ISNUMBER(FIND(analysismethod2,'III_Plan comp 438.68 {Plan 8}'!L$15)),"",'III_Plan comp 438.68 {Plan 8}'!L$15&amp;analysismethod2)</f>
        <v/>
      </c>
      <c r="BT101" s="251" t="str">
        <f>IF(ISNUMBER(FIND(analysismethod2,'III_Plan comp 438.68 {Plan 8}'!M$15)),"",'III_Plan comp 438.68 {Plan 8}'!M$15&amp;analysismethod2)</f>
        <v/>
      </c>
      <c r="BU101" s="251" t="str">
        <f>IF(ISNUMBER(FIND(analysismethod2,'III_Plan comp 438.68 {Plan 8}'!N$15)),"",'III_Plan comp 438.68 {Plan 8}'!N$15&amp;analysismethod2)</f>
        <v/>
      </c>
      <c r="BV101" s="251" t="str">
        <f>IF(ISNUMBER(FIND(analysismethod2,'III_Plan comp 438.68 {Plan 8}'!O$15)),"",'III_Plan comp 438.68 {Plan 8}'!O$15&amp;analysismethod2)</f>
        <v/>
      </c>
      <c r="BW101" s="251" t="str">
        <f>IF(ISNUMBER(FIND(analysismethod2,'III_Plan comp 438.68 {Plan 8}'!P$15)),"",'III_Plan comp 438.68 {Plan 8}'!P$15&amp;analysismethod2)</f>
        <v/>
      </c>
      <c r="BX101" s="251" t="str">
        <f>IF(ISNUMBER(FIND(analysismethod2,'III_Plan comp 438.68 {Plan 8}'!Q$15)),"",'III_Plan comp 438.68 {Plan 8}'!Q$15&amp;analysismethod2)</f>
        <v/>
      </c>
      <c r="BY101" s="251" t="str">
        <f>IF(ISNUMBER(FIND(analysismethod2,'III_Plan comp 438.68 {Plan 8}'!R$15)),"",'III_Plan comp 438.68 {Plan 8}'!R$15&amp;analysismethod2)</f>
        <v/>
      </c>
      <c r="BZ101" s="251" t="str">
        <f>IF(ISNUMBER(FIND(analysismethod2,'III_Plan comp 438.68 {Plan 8}'!S$15)),"",'III_Plan comp 438.68 {Plan 8}'!S$15&amp;analysismethod2)</f>
        <v/>
      </c>
      <c r="CA101" s="251" t="str">
        <f>IF(ISNUMBER(FIND(analysismethod2,'III_Plan comp 438.68 {Plan 8}'!T$15)),"",'III_Plan comp 438.68 {Plan 8}'!T$15&amp;analysismethod2)</f>
        <v/>
      </c>
      <c r="CB101" s="251" t="str">
        <f>IF(ISNUMBER(FIND(analysismethod2,'III_Plan comp 438.68 {Plan 8}'!U$15)),"",'III_Plan comp 438.68 {Plan 8}'!U$15&amp;analysismethod2)</f>
        <v/>
      </c>
      <c r="CC101" s="251" t="str">
        <f>IF(ISNUMBER(FIND(analysismethod2,'III_Plan comp 438.68 {Plan 8}'!V$15)),"",'III_Plan comp 438.68 {Plan 8}'!V$15&amp;analysismethod2)</f>
        <v/>
      </c>
      <c r="CD101" s="251" t="str">
        <f>IF(ISNUMBER(FIND(analysismethod2,'III_Plan comp 438.68 {Plan 8}'!W$15)),"",'III_Plan comp 438.68 {Plan 8}'!W$15&amp;analysismethod2)</f>
        <v/>
      </c>
      <c r="CE101" s="251" t="str">
        <f>IF(ISNUMBER(FIND(analysismethod2,'III_Plan comp 438.68 {Plan 8}'!X$15)),"",'III_Plan comp 438.68 {Plan 8}'!X$15&amp;analysismethod2)</f>
        <v/>
      </c>
      <c r="CF101" s="251" t="str">
        <f>IF(ISNUMBER(FIND(analysismethod2,'III_Plan comp 438.68 {Plan 8}'!Y$15)),"",'III_Plan comp 438.68 {Plan 8}'!Y$15&amp;analysismethod2)</f>
        <v/>
      </c>
      <c r="CG101" s="251" t="str">
        <f>IF(ISNUMBER(FIND(analysismethod2,'III_Plan comp 438.68 {Plan 8}'!Z$15)),"",'III_Plan comp 438.68 {Plan 8}'!Z$15&amp;analysismethod2)</f>
        <v/>
      </c>
      <c r="CH101" s="251" t="str">
        <f>IF(ISNUMBER(FIND(analysismethod2,'III_Plan comp 438.68 {Plan 8}'!AA$15)),"",'III_Plan comp 438.68 {Plan 8}'!AA$15&amp;analysismethod2)</f>
        <v/>
      </c>
      <c r="CI101" s="251" t="str">
        <f>IF(ISNUMBER(FIND(analysismethod2,'III_Plan comp 438.68 {Plan 8}'!AB$15)),"",'III_Plan comp 438.68 {Plan 8}'!AB$15&amp;analysismethod2)</f>
        <v/>
      </c>
      <c r="CJ101" s="251" t="str">
        <f>IF(ISNUMBER(FIND(analysismethod2,'III_Plan comp 438.68 {Plan 8}'!AC$15)),"",'III_Plan comp 438.68 {Plan 8}'!AC$15&amp;analysismethod2)</f>
        <v/>
      </c>
      <c r="CK101" s="251" t="str">
        <f>IF(ISNUMBER(FIND(analysismethod2,'III_Plan comp 438.68 {Plan 8}'!AD$15)),"",'III_Plan comp 438.68 {Plan 8}'!AD$15&amp;analysismethod2)</f>
        <v/>
      </c>
      <c r="CL101" s="251" t="str">
        <f>IF(ISNUMBER(FIND(analysismethod2,'III_Plan comp 438.68 {Plan 8}'!AE$15)),"",'III_Plan comp 438.68 {Plan 8}'!AE$15&amp;analysismethod2)</f>
        <v/>
      </c>
      <c r="CM101" s="251" t="str">
        <f>IF(ISNUMBER(FIND(analysismethod2,'III_Plan comp 438.68 {Plan 8}'!AF$15)),"",'III_Plan comp 438.68 {Plan 8}'!AF$15&amp;analysismethod2)</f>
        <v/>
      </c>
      <c r="CN101" s="251" t="str">
        <f>IF(ISNUMBER(FIND(analysismethod2,'III_Plan comp 438.68 {Plan 8}'!AG$15)),"",'III_Plan comp 438.68 {Plan 8}'!AG$15&amp;analysismethod2)</f>
        <v/>
      </c>
      <c r="CO101" s="251" t="str">
        <f>IF(ISNUMBER(FIND(analysismethod2,'III_Plan comp 438.68 {Plan 8}'!AH$15)),"",'III_Plan comp 438.68 {Plan 8}'!AH$15&amp;analysismethod2)</f>
        <v/>
      </c>
      <c r="CP101" s="251" t="str">
        <f>IF(ISNUMBER(FIND(analysismethod2,'III_Plan comp 438.68 {Plan 8}'!AI$15)),"",'III_Plan comp 438.68 {Plan 8}'!AI$15&amp;analysismethod2)</f>
        <v/>
      </c>
      <c r="CQ101" s="251" t="str">
        <f>IF(ISNUMBER(FIND(analysismethod2,'III_Plan comp 438.68 {Plan 8}'!AJ$15)),"",'III_Plan comp 438.68 {Plan 8}'!AJ$15&amp;analysismethod2)</f>
        <v/>
      </c>
      <c r="CR101" s="251" t="str">
        <f>IF(ISNUMBER(FIND(analysismethod2,'III_Plan comp 438.68 {Plan 8}'!AK$15)),"",'III_Plan comp 438.68 {Plan 8}'!AK$15&amp;analysismethod2)</f>
        <v/>
      </c>
      <c r="CS101" s="251" t="str">
        <f>IF(ISNUMBER(FIND(analysismethod2,'III_Plan comp 438.68 {Plan 8}'!AL$15)),"",'III_Plan comp 438.68 {Plan 8}'!AL$15&amp;analysismethod2)</f>
        <v/>
      </c>
      <c r="CT101" s="251" t="str">
        <f>IF(ISNUMBER(FIND(analysismethod2,'III_Plan comp 438.68 {Plan 8}'!AM$15)),"",'III_Plan comp 438.68 {Plan 8}'!AM$15&amp;analysismethod2)</f>
        <v/>
      </c>
      <c r="CU101" s="251" t="str">
        <f>IF(ISNUMBER(FIND(analysismethod2,'III_Plan comp 438.68 {Plan 8}'!AN$15)),"",'III_Plan comp 438.68 {Plan 8}'!AN$15&amp;analysismethod2)</f>
        <v/>
      </c>
      <c r="CV101" s="251" t="str">
        <f>IF(ISNUMBER(FIND(analysismethod2,'III_Plan comp 438.68 {Plan 8}'!AO$15)),"",'III_Plan comp 438.68 {Plan 8}'!AO$15&amp;analysismethod2)</f>
        <v/>
      </c>
      <c r="CW101" s="251" t="str">
        <f>IF(ISNUMBER(FIND(analysismethod2,'III_Plan comp 438.68 {Plan 8}'!AP$15)),"",'III_Plan comp 438.68 {Plan 8}'!AP$15&amp;analysismethod2)</f>
        <v/>
      </c>
      <c r="CX101" s="251" t="str">
        <f>IF(ISNUMBER(FIND(analysismethod2,'III_Plan comp 438.68 {Plan 8}'!AQ$15)),"",'III_Plan comp 438.68 {Plan 8}'!AQ$15&amp;analysismethod2)</f>
        <v/>
      </c>
      <c r="CY101" s="251" t="str">
        <f>IF(ISNUMBER(FIND(analysismethod2,'III_Plan comp 438.68 {Plan 8}'!AR$15)),"",'III_Plan comp 438.68 {Plan 8}'!AR$15&amp;analysismethod2)</f>
        <v/>
      </c>
      <c r="CZ101" s="251" t="str">
        <f>IF(ISNUMBER(FIND(analysismethod2,'III_Plan comp 438.68 {Plan 8}'!AS$15)),"",'III_Plan comp 438.68 {Plan 8}'!AS$15&amp;analysismethod2)</f>
        <v/>
      </c>
      <c r="DA101" s="251" t="str">
        <f>IF(ISNUMBER(FIND(analysismethod2,'III_Plan comp 438.68 {Plan 8}'!AT$15)),"",'III_Plan comp 438.68 {Plan 8}'!AT$15&amp;analysismethod2)</f>
        <v/>
      </c>
      <c r="DB101" s="251" t="str">
        <f>IF(ISNUMBER(FIND(analysismethod2,'III_Plan comp 438.68 {Plan 8}'!AU$15)),"",'III_Plan comp 438.68 {Plan 8}'!AU$15&amp;analysismethod2)</f>
        <v/>
      </c>
      <c r="DC101" s="251" t="str">
        <f>IF(ISNUMBER(FIND(analysismethod2,'III_Plan comp 438.68 {Plan 8}'!AV$15)),"",'III_Plan comp 438.68 {Plan 8}'!AV$15&amp;analysismethod2)</f>
        <v/>
      </c>
      <c r="DD101" s="251" t="str">
        <f>IF(ISNUMBER(FIND(analysismethod2,'III_Plan comp 438.68 {Plan 8}'!AW$15)),"",'III_Plan comp 438.68 {Plan 8}'!AW$15&amp;analysismethod2)</f>
        <v/>
      </c>
      <c r="DE101" s="251" t="str">
        <f>IF(ISNUMBER(FIND(analysismethod2,'III_Plan comp 438.68 {Plan 8}'!AX$15)),"",'III_Plan comp 438.68 {Plan 8}'!AX$15&amp;analysismethod2)</f>
        <v/>
      </c>
      <c r="DF101" s="251" t="str">
        <f>IF(ISNUMBER(FIND(analysismethod2,'III_Plan comp 438.68 {Plan 8}'!AY$15)),"",'III_Plan comp 438.68 {Plan 8}'!AY$15&amp;analysismethod2)</f>
        <v/>
      </c>
      <c r="DG101" s="251" t="str">
        <f>IF(ISNUMBER(FIND(analysismethod2,'III_Plan comp 438.68 {Plan 8}'!AZ$15)),"",'III_Plan comp 438.68 {Plan 8}'!AZ$15&amp;analysismethod2)</f>
        <v/>
      </c>
      <c r="DH101" s="251" t="str">
        <f>IF(ISNUMBER(FIND(analysismethod2,'III_Plan comp 438.68 {Plan 8}'!BA$15)),"",'III_Plan comp 438.68 {Plan 8}'!BA$15&amp;analysismethod2)</f>
        <v/>
      </c>
      <c r="DI101" s="251" t="str">
        <f>IF(ISNUMBER(FIND(analysismethod2,'III_Plan comp 438.68 {Plan 8}'!BB$15)),"",'III_Plan comp 438.68 {Plan 8}'!BB$15&amp;analysismethod2)</f>
        <v/>
      </c>
      <c r="DJ101" s="251" t="str">
        <f>IF(ISNUMBER(FIND(analysismethod2,'III_Plan comp 438.68 {Plan 8}'!BC$15)),"",'III_Plan comp 438.68 {Plan 8}'!BC$15&amp;analysismethod2)</f>
        <v/>
      </c>
      <c r="DK101" s="251" t="str">
        <f>IF(ISNUMBER(FIND(analysismethod2,'III_Plan comp 438.68 {Plan 8}'!BD$15)),"",'III_Plan comp 438.68 {Plan 8}'!BD$15&amp;analysismethod2)</f>
        <v/>
      </c>
      <c r="DL101" s="251" t="str">
        <f>IF(ISNUMBER(FIND(analysismethod2,'III_Plan comp 438.68 {Plan 8}'!BE$15)),"",'III_Plan comp 438.68 {Plan 8}'!BE$15&amp;analysismethod2)</f>
        <v/>
      </c>
      <c r="DM101" s="251" t="str">
        <f>IF(ISNUMBER(FIND(analysismethod2,'III_Plan comp 438.68 {Plan 8}'!BF$15)),"",'III_Plan comp 438.68 {Plan 8}'!BF$15&amp;analysismethod2)</f>
        <v/>
      </c>
      <c r="DN101" s="251" t="str">
        <f>IF(ISNUMBER(FIND(analysismethod2,'III_Plan comp 438.68 {Plan 8}'!BG$15)),"",'III_Plan comp 438.68 {Plan 8}'!BG$15&amp;analysismethod2)</f>
        <v/>
      </c>
      <c r="DO101" s="251" t="str">
        <f>IF(ISNUMBER(FIND(analysismethod2,'III_Plan comp 438.68 {Plan 8}'!BH$15)),"",'III_Plan comp 438.68 {Plan 8}'!BH$15&amp;analysismethod2)</f>
        <v/>
      </c>
      <c r="DP101" s="251" t="str">
        <f>IF(ISNUMBER(FIND(analysismethod2,'III_Plan comp 438.68 {Plan 8}'!BI$15)),"",'III_Plan comp 438.68 {Plan 8}'!BI$15&amp;analysismethod2)</f>
        <v/>
      </c>
      <c r="DQ101" s="251" t="str">
        <f>IF(ISNUMBER(FIND(analysismethod2,'III_Plan comp 438.68 {Plan 8}'!BJ$15)),"",'III_Plan comp 438.68 {Plan 8}'!BJ$15&amp;analysismethod2)</f>
        <v/>
      </c>
      <c r="DR101" s="251" t="str">
        <f>IF(ISNUMBER(FIND(analysismethod2,'III_Plan comp 438.68 {Plan 8}'!BK$15)),"",'III_Plan comp 438.68 {Plan 8}'!BK$15&amp;analysismethod2)</f>
        <v/>
      </c>
      <c r="DS101" s="251" t="str">
        <f>IF(ISNUMBER(FIND(analysismethod2,'III_Plan comp 438.68 {Plan 8}'!BL$15)),"",'III_Plan comp 438.68 {Plan 8}'!BL$15&amp;analysismethod2)</f>
        <v/>
      </c>
      <c r="DT101" s="251" t="str">
        <f>IF(ISNUMBER(FIND(analysismethod2,'III_Plan comp 438.68 {Plan 8}'!BM$15)),"",'III_Plan comp 438.68 {Plan 8}'!BM$15&amp;analysismethod2)</f>
        <v/>
      </c>
      <c r="DU101" s="251" t="str">
        <f>IF(ISNUMBER(FIND(analysismethod2,'III_Plan comp 438.68 {Plan 8}'!BN$15)),"",'III_Plan comp 438.68 {Plan 8}'!BN$15&amp;analysismethod2)</f>
        <v/>
      </c>
      <c r="DV101" s="251" t="str">
        <f>IF(ISNUMBER(FIND(analysismethod2,'III_Plan comp 438.68 {Plan 8}'!BO$15)),"",'III_Plan comp 438.68 {Plan 8}'!BO$15&amp;analysismethod2)</f>
        <v/>
      </c>
      <c r="DW101" s="251" t="str">
        <f>IF(ISNUMBER(FIND(analysismethod2,'III_Plan comp 438.68 {Plan 8}'!BP$15)),"",'III_Plan comp 438.68 {Plan 8}'!BP$15&amp;analysismethod2)</f>
        <v/>
      </c>
      <c r="DX101" s="251" t="str">
        <f>IF(ISNUMBER(FIND(analysismethod2,'III_Plan comp 438.68 {Plan 8}'!BQ$15)),"",'III_Plan comp 438.68 {Plan 8}'!BQ$15&amp;analysismethod2)</f>
        <v/>
      </c>
      <c r="DY101" s="251" t="str">
        <f>IF(ISNUMBER(FIND(analysismethod2,'III_Plan comp 438.68 {Plan 8}'!BR$15)),"",'III_Plan comp 438.68 {Plan 8}'!BR$15&amp;analysismethod2)</f>
        <v/>
      </c>
      <c r="DZ101" s="251" t="str">
        <f>IF(ISNUMBER(FIND(analysismethod2,'III_Plan comp 438.68 {Plan 8}'!BS$15)),"",'III_Plan comp 438.68 {Plan 8}'!BS$15&amp;analysismethod2)</f>
        <v/>
      </c>
      <c r="EA101" s="251" t="str">
        <f>IF(ISNUMBER(FIND(analysismethod2,'III_Plan comp 438.68 {Plan 8}'!BT$15)),"",'III_Plan comp 438.68 {Plan 8}'!BT$15&amp;analysismethod2)</f>
        <v/>
      </c>
      <c r="EB101" s="251" t="str">
        <f>IF(ISNUMBER(FIND(analysismethod2,'III_Plan comp 438.68 {Plan 8}'!BU$15)),"",'III_Plan comp 438.68 {Plan 8}'!BU$15&amp;analysismethod2)</f>
        <v/>
      </c>
      <c r="EC101" s="251" t="str">
        <f>IF(ISNUMBER(FIND(analysismethod2,'III_Plan comp 438.68 {Plan 8}'!BV$15)),"",'III_Plan comp 438.68 {Plan 8}'!BV$15&amp;analysismethod2)</f>
        <v/>
      </c>
      <c r="ED101" s="251" t="str">
        <f>IF(ISNUMBER(FIND(analysismethod2,'III_Plan comp 438.68 {Plan 8}'!BW$15)),"",'III_Plan comp 438.68 {Plan 8}'!BW$15&amp;analysismethod2)</f>
        <v/>
      </c>
      <c r="EE101" s="251" t="str">
        <f>IF(ISNUMBER(FIND(analysismethod2,'III_Plan comp 438.68 {Plan 8}'!BX$15)),"",'III_Plan comp 438.68 {Plan 8}'!BX$15&amp;analysismethod2)</f>
        <v/>
      </c>
      <c r="EF101" s="251" t="str">
        <f>IF(ISNUMBER(FIND(analysismethod2,'III_Plan comp 438.68 {Plan 8}'!BY$15)),"",'III_Plan comp 438.68 {Plan 8}'!BY$15&amp;analysismethod2)</f>
        <v/>
      </c>
      <c r="EG101" s="251" t="str">
        <f>IF(ISNUMBER(FIND(analysismethod2,'III_Plan comp 438.68 {Plan 8}'!BZ$15)),"",'III_Plan comp 438.68 {Plan 8}'!BZ$15&amp;analysismethod2)</f>
        <v/>
      </c>
      <c r="EH101" s="251" t="str">
        <f>IF(ISNUMBER(FIND(analysismethod2,'III_Plan comp 438.68 {Plan 8}'!CA$15)),"",'III_Plan comp 438.68 {Plan 8}'!CA$15&amp;analysismethod2)</f>
        <v/>
      </c>
      <c r="EI101" s="251" t="str">
        <f>IF(ISNUMBER(FIND(analysismethod2,'III_Plan comp 438.68 {Plan 8}'!CB$15)),"",'III_Plan comp 438.68 {Plan 8}'!CB$15&amp;analysismethod2)</f>
        <v/>
      </c>
      <c r="EJ101" s="251" t="str">
        <f>IF(ISNUMBER(FIND(analysismethod2,'III_Plan comp 438.68 {Plan 8}'!CC$15)),"",'III_Plan comp 438.68 {Plan 8}'!CC$15&amp;analysismethod2)</f>
        <v/>
      </c>
      <c r="EK101" s="251" t="str">
        <f>IF(ISNUMBER(FIND(analysismethod2,'III_Plan comp 438.68 {Plan 8}'!CD$15)),"",'III_Plan comp 438.68 {Plan 8}'!CD$15&amp;analysismethod2)</f>
        <v/>
      </c>
      <c r="EL101" s="251" t="str">
        <f>IF(ISNUMBER(FIND(analysismethod2,'III_Plan comp 438.68 {Plan 8}'!CE$15)),"",'III_Plan comp 438.68 {Plan 8}'!CE$15&amp;analysismethod2)</f>
        <v/>
      </c>
      <c r="EM101" s="251" t="str">
        <f>IF(ISNUMBER(FIND(analysismethod2,'III_Plan comp 438.68 {Plan 8}'!CF$15)),"",'III_Plan comp 438.68 {Plan 8}'!CF$15&amp;analysismethod2)</f>
        <v/>
      </c>
      <c r="EN101" s="251" t="str">
        <f>IF(ISNUMBER(FIND(analysismethod2,'III_Plan comp 438.68 {Plan 8}'!CG$15)),"",'III_Plan comp 438.68 {Plan 8}'!CG$15&amp;analysismethod2)</f>
        <v/>
      </c>
      <c r="EO101" s="251" t="str">
        <f>IF(ISNUMBER(FIND(analysismethod2,'III_Plan comp 438.68 {Plan 8}'!CH$15)),"",'III_Plan comp 438.68 {Plan 8}'!CH$15&amp;analysismethod2)</f>
        <v/>
      </c>
      <c r="EP101" s="251" t="str">
        <f>IF(ISNUMBER(FIND(analysismethod2,'III_Plan comp 438.68 {Plan 8}'!CI$15)),"",'III_Plan comp 438.68 {Plan 8}'!CI$15&amp;analysismethod2)</f>
        <v/>
      </c>
      <c r="EQ101" s="251" t="str">
        <f>IF(ISNUMBER(FIND(analysismethod2,'III_Plan comp 438.68 {Plan 8}'!CJ$15)),"",'III_Plan comp 438.68 {Plan 8}'!CJ$15&amp;analysismethod2)</f>
        <v/>
      </c>
      <c r="ER101" s="251" t="str">
        <f>IF(ISNUMBER(FIND(analysismethod2,'III_Plan comp 438.68 {Plan 8}'!CK$15)),"",'III_Plan comp 438.68 {Plan 8}'!CK$15&amp;analysismethod2)</f>
        <v/>
      </c>
      <c r="ES101" s="251" t="str">
        <f>IF(ISNUMBER(FIND(analysismethod2,'III_Plan comp 438.68 {Plan 8}'!CL$15)),"",'III_Plan comp 438.68 {Plan 8}'!CL$15&amp;analysismethod2)</f>
        <v/>
      </c>
      <c r="ET101" s="251" t="str">
        <f>IF(ISNUMBER(FIND(analysismethod2,'III_Plan comp 438.68 {Plan 8}'!CM$15)),"",'III_Plan comp 438.68 {Plan 8}'!CM$15&amp;analysismethod2)</f>
        <v/>
      </c>
      <c r="EU101" s="251" t="str">
        <f>IF(ISNUMBER(FIND(analysismethod2,'III_Plan comp 438.68 {Plan 8}'!CN$15)),"",'III_Plan comp 438.68 {Plan 8}'!CN$15&amp;analysismethod2)</f>
        <v/>
      </c>
      <c r="EV101" s="251" t="str">
        <f>IF(ISNUMBER(FIND(analysismethod2,'III_Plan comp 438.68 {Plan 8}'!CO$15)),"",'III_Plan comp 438.68 {Plan 8}'!CO$15&amp;analysismethod2)</f>
        <v/>
      </c>
      <c r="EW101" s="251" t="str">
        <f>IF(ISNUMBER(FIND(analysismethod2,'III_Plan comp 438.68 {Plan 8}'!CP$15)),"",'III_Plan comp 438.68 {Plan 8}'!CP$15&amp;analysismethod2)</f>
        <v/>
      </c>
      <c r="EX101" s="251" t="str">
        <f>IF(ISNUMBER(FIND(analysismethod2,'III_Plan comp 438.68 {Plan 8}'!CQ$15)),"",'III_Plan comp 438.68 {Plan 8}'!CQ$15&amp;analysismethod2)</f>
        <v/>
      </c>
      <c r="EY101" s="251" t="str">
        <f>IF(ISNUMBER(FIND(analysismethod2,'III_Plan comp 438.68 {Plan 8}'!CR$15)),"",'III_Plan comp 438.68 {Plan 8}'!CR$15&amp;analysismethod2)</f>
        <v/>
      </c>
      <c r="EZ101" s="251" t="str">
        <f>IF(ISNUMBER(FIND(analysismethod2,'III_Plan comp 438.68 {Plan 8}'!CS$15)),"",'III_Plan comp 438.68 {Plan 8}'!CS$15&amp;analysismethod2)</f>
        <v/>
      </c>
      <c r="FA101" s="251" t="str">
        <f>IF(ISNUMBER(FIND(analysismethod2,'III_Plan comp 438.68 {Plan 8}'!CT$15)),"",'III_Plan comp 438.68 {Plan 8}'!CT$15&amp;analysismethod2)</f>
        <v/>
      </c>
      <c r="FB101" s="251" t="str">
        <f>IF(ISNUMBER(FIND(analysismethod2,'III_Plan comp 438.68 {Plan 8}'!CU$15)),"",'III_Plan comp 438.68 {Plan 8}'!CU$15&amp;analysismethod2)</f>
        <v/>
      </c>
      <c r="FC101" s="251" t="str">
        <f>IF(ISNUMBER(FIND(analysismethod2,'III_Plan comp 438.68 {Plan 8}'!CV$15)),"",'III_Plan comp 438.68 {Plan 8}'!CV$15&amp;analysismethod2)</f>
        <v/>
      </c>
      <c r="FD101" s="251" t="str">
        <f>IF(ISNUMBER(FIND(analysismethod2,'III_Plan comp 438.68 {Plan 8}'!CW$15)),"",'III_Plan comp 438.68 {Plan 8}'!CW$15&amp;analysismethod2)</f>
        <v/>
      </c>
      <c r="FE101" s="251" t="str">
        <f>IF(ISNUMBER(FIND(analysismethod2,'III_Plan comp 438.68 {Plan 8}'!CX$15)),"",'III_Plan comp 438.68 {Plan 8}'!CX$15&amp;analysismethod2)</f>
        <v/>
      </c>
      <c r="FF101" s="251" t="str">
        <f>IF(ISNUMBER(FIND(analysismethod2,'III_Plan comp 438.68 {Plan 8}'!CY$15)),"",'III_Plan comp 438.68 {Plan 8}'!CY$15&amp;analysismethod2)</f>
        <v/>
      </c>
      <c r="FG101" s="251" t="str">
        <f>IF(ISNUMBER(FIND(analysismethod2,'III_Plan comp 438.68 {Plan 8}'!CZ$15)),"",'III_Plan comp 438.68 {Plan 8}'!CZ$15&amp;analysismethod2)</f>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c>
      <c r="BL105" s="251" t="str">
        <f>IF(ISNUMBER(FIND(analysismethod6,'III_Plan comp 438.68 {Plan 8}'!E$15)),"",'III_Plan comp 438.68 {Plan 8}'!E$15&amp;analysismethod6)</f>
        <v/>
      </c>
      <c r="BM105" s="251" t="str">
        <f>IF(ISNUMBER(FIND(analysismethod6,'III_Plan comp 438.68 {Plan 8}'!F$15)),"",'III_Plan comp 438.68 {Plan 8}'!F$15&amp;analysismethod6)</f>
        <v/>
      </c>
      <c r="BN105" s="251" t="str">
        <f>IF(ISNUMBER(FIND(analysismethod6,'III_Plan comp 438.68 {Plan 8}'!G$15)),"",'III_Plan comp 438.68 {Plan 8}'!G$15&amp;analysismethod6)</f>
        <v/>
      </c>
      <c r="BO105" s="251" t="str">
        <f>IF(ISNUMBER(FIND(analysismethod6,'III_Plan comp 438.68 {Plan 8}'!H$15)),"",'III_Plan comp 438.68 {Plan 8}'!H$15&amp;analysismethod6)</f>
        <v/>
      </c>
      <c r="BP105" s="251" t="str">
        <f>IF(ISNUMBER(FIND(analysismethod6,'III_Plan comp 438.68 {Plan 8}'!I$15)),"",'III_Plan comp 438.68 {Plan 8}'!I$15&amp;analysismethod6)</f>
        <v/>
      </c>
      <c r="BQ105" s="251" t="str">
        <f>IF(ISNUMBER(FIND(analysismethod6,'III_Plan comp 438.68 {Plan 8}'!J$15)),"",'III_Plan comp 438.68 {Plan 8}'!J$15&amp;analysismethod6)</f>
        <v/>
      </c>
      <c r="BR105" s="251" t="str">
        <f>IF(ISNUMBER(FIND(analysismethod6,'III_Plan comp 438.68 {Plan 8}'!K$15)),"",'III_Plan comp 438.68 {Plan 8}'!K$15&amp;analysismethod6)</f>
        <v/>
      </c>
      <c r="BS105" s="251" t="str">
        <f>IF(ISNUMBER(FIND(analysismethod6,'III_Plan comp 438.68 {Plan 8}'!L$15)),"",'III_Plan comp 438.68 {Plan 8}'!L$15&amp;analysismethod6)</f>
        <v/>
      </c>
      <c r="BT105" s="251" t="str">
        <f>IF(ISNUMBER(FIND(analysismethod6,'III_Plan comp 438.68 {Plan 8}'!M$15)),"",'III_Plan comp 438.68 {Plan 8}'!M$15&amp;analysismethod6)</f>
        <v/>
      </c>
      <c r="BU105" s="251" t="str">
        <f>IF(ISNUMBER(FIND(analysismethod6,'III_Plan comp 438.68 {Plan 8}'!N$15)),"",'III_Plan comp 438.68 {Plan 8}'!N$15&amp;analysismethod6)</f>
        <v/>
      </c>
      <c r="BV105" s="251" t="str">
        <f>IF(ISNUMBER(FIND(analysismethod6,'III_Plan comp 438.68 {Plan 8}'!O$15)),"",'III_Plan comp 438.68 {Plan 8}'!O$15&amp;analysismethod6)</f>
        <v/>
      </c>
      <c r="BW105" s="251" t="str">
        <f>IF(ISNUMBER(FIND(analysismethod6,'III_Plan comp 438.68 {Plan 8}'!P$15)),"",'III_Plan comp 438.68 {Plan 8}'!P$15&amp;analysismethod6)</f>
        <v/>
      </c>
      <c r="BX105" s="251" t="str">
        <f>IF(ISNUMBER(FIND(analysismethod6,'III_Plan comp 438.68 {Plan 8}'!Q$15)),"",'III_Plan comp 438.68 {Plan 8}'!Q$15&amp;analysismethod6)</f>
        <v/>
      </c>
      <c r="BY105" s="251" t="str">
        <f>IF(ISNUMBER(FIND(analysismethod6,'III_Plan comp 438.68 {Plan 8}'!R$15)),"",'III_Plan comp 438.68 {Plan 8}'!R$15&amp;analysismethod6)</f>
        <v/>
      </c>
      <c r="BZ105" s="251" t="str">
        <f>IF(ISNUMBER(FIND(analysismethod6,'III_Plan comp 438.68 {Plan 8}'!S$15)),"",'III_Plan comp 438.68 {Plan 8}'!S$15&amp;analysismethod6)</f>
        <v/>
      </c>
      <c r="CA105" s="251" t="str">
        <f>IF(ISNUMBER(FIND(analysismethod6,'III_Plan comp 438.68 {Plan 8}'!T$15)),"",'III_Plan comp 438.68 {Plan 8}'!T$15&amp;analysismethod6)</f>
        <v/>
      </c>
      <c r="CB105" s="251" t="str">
        <f>IF(ISNUMBER(FIND(analysismethod6,'III_Plan comp 438.68 {Plan 8}'!U$15)),"",'III_Plan comp 438.68 {Plan 8}'!U$15&amp;analysismethod6)</f>
        <v/>
      </c>
      <c r="CC105" s="251" t="str">
        <f>IF(ISNUMBER(FIND(analysismethod6,'III_Plan comp 438.68 {Plan 8}'!V$15)),"",'III_Plan comp 438.68 {Plan 8}'!V$15&amp;analysismethod6)</f>
        <v/>
      </c>
      <c r="CD105" s="251" t="str">
        <f>IF(ISNUMBER(FIND(analysismethod6,'III_Plan comp 438.68 {Plan 8}'!W$15)),"",'III_Plan comp 438.68 {Plan 8}'!W$15&amp;analysismethod6)</f>
        <v/>
      </c>
      <c r="CE105" s="251" t="str">
        <f>IF(ISNUMBER(FIND(analysismethod6,'III_Plan comp 438.68 {Plan 8}'!X$15)),"",'III_Plan comp 438.68 {Plan 8}'!X$15&amp;analysismethod6)</f>
        <v/>
      </c>
      <c r="CF105" s="251" t="str">
        <f>IF(ISNUMBER(FIND(analysismethod6,'III_Plan comp 438.68 {Plan 8}'!Y$15)),"",'III_Plan comp 438.68 {Plan 8}'!Y$15&amp;analysismethod6)</f>
        <v/>
      </c>
      <c r="CG105" s="251" t="str">
        <f>IF(ISNUMBER(FIND(analysismethod6,'III_Plan comp 438.68 {Plan 8}'!Z$15)),"",'III_Plan comp 438.68 {Plan 8}'!Z$15&amp;analysismethod6)</f>
        <v/>
      </c>
      <c r="CH105" s="251" t="str">
        <f>IF(ISNUMBER(FIND(analysismethod6,'III_Plan comp 438.68 {Plan 8}'!AA$15)),"",'III_Plan comp 438.68 {Plan 8}'!AA$15&amp;analysismethod6)</f>
        <v/>
      </c>
      <c r="CI105" s="251" t="str">
        <f>IF(ISNUMBER(FIND(analysismethod6,'III_Plan comp 438.68 {Plan 8}'!AB$15)),"",'III_Plan comp 438.68 {Plan 8}'!AB$15&amp;analysismethod6)</f>
        <v/>
      </c>
      <c r="CJ105" s="251" t="str">
        <f>IF(ISNUMBER(FIND(analysismethod6,'III_Plan comp 438.68 {Plan 8}'!AC$15)),"",'III_Plan comp 438.68 {Plan 8}'!AC$15&amp;analysismethod6)</f>
        <v/>
      </c>
      <c r="CK105" s="251" t="str">
        <f>IF(ISNUMBER(FIND(analysismethod6,'III_Plan comp 438.68 {Plan 8}'!AD$15)),"",'III_Plan comp 438.68 {Plan 8}'!AD$15&amp;analysismethod6)</f>
        <v/>
      </c>
      <c r="CL105" s="251" t="str">
        <f>IF(ISNUMBER(FIND(analysismethod6,'III_Plan comp 438.68 {Plan 8}'!AE$15)),"",'III_Plan comp 438.68 {Plan 8}'!AE$15&amp;analysismethod6)</f>
        <v/>
      </c>
      <c r="CM105" s="251" t="str">
        <f>IF(ISNUMBER(FIND(analysismethod6,'III_Plan comp 438.68 {Plan 8}'!AF$15)),"",'III_Plan comp 438.68 {Plan 8}'!AF$15&amp;analysismethod6)</f>
        <v/>
      </c>
      <c r="CN105" s="251" t="str">
        <f>IF(ISNUMBER(FIND(analysismethod6,'III_Plan comp 438.68 {Plan 8}'!AG$15)),"",'III_Plan comp 438.68 {Plan 8}'!AG$15&amp;analysismethod6)</f>
        <v/>
      </c>
      <c r="CO105" s="251" t="str">
        <f>IF(ISNUMBER(FIND(analysismethod6,'III_Plan comp 438.68 {Plan 8}'!AH$15)),"",'III_Plan comp 438.68 {Plan 8}'!AH$15&amp;analysismethod6)</f>
        <v/>
      </c>
      <c r="CP105" s="251" t="str">
        <f>IF(ISNUMBER(FIND(analysismethod6,'III_Plan comp 438.68 {Plan 8}'!AI$15)),"",'III_Plan comp 438.68 {Plan 8}'!AI$15&amp;analysismethod6)</f>
        <v/>
      </c>
      <c r="CQ105" s="251" t="str">
        <f>IF(ISNUMBER(FIND(analysismethod6,'III_Plan comp 438.68 {Plan 8}'!AJ$15)),"",'III_Plan comp 438.68 {Plan 8}'!AJ$15&amp;analysismethod6)</f>
        <v/>
      </c>
      <c r="CR105" s="251" t="str">
        <f>IF(ISNUMBER(FIND(analysismethod6,'III_Plan comp 438.68 {Plan 8}'!AK$15)),"",'III_Plan comp 438.68 {Plan 8}'!AK$15&amp;analysismethod6)</f>
        <v/>
      </c>
      <c r="CS105" s="251" t="str">
        <f>IF(ISNUMBER(FIND(analysismethod6,'III_Plan comp 438.68 {Plan 8}'!AL$15)),"",'III_Plan comp 438.68 {Plan 8}'!AL$15&amp;analysismethod6)</f>
        <v/>
      </c>
      <c r="CT105" s="251" t="str">
        <f>IF(ISNUMBER(FIND(analysismethod6,'III_Plan comp 438.68 {Plan 8}'!AM$15)),"",'III_Plan comp 438.68 {Plan 8}'!AM$15&amp;analysismethod6)</f>
        <v/>
      </c>
      <c r="CU105" s="251" t="str">
        <f>IF(ISNUMBER(FIND(analysismethod6,'III_Plan comp 438.68 {Plan 8}'!AN$15)),"",'III_Plan comp 438.68 {Plan 8}'!AN$15&amp;analysismethod6)</f>
        <v/>
      </c>
      <c r="CV105" s="251" t="str">
        <f>IF(ISNUMBER(FIND(analysismethod6,'III_Plan comp 438.68 {Plan 8}'!AO$15)),"",'III_Plan comp 438.68 {Plan 8}'!AO$15&amp;analysismethod6)</f>
        <v/>
      </c>
      <c r="CW105" s="251" t="str">
        <f>IF(ISNUMBER(FIND(analysismethod6,'III_Plan comp 438.68 {Plan 8}'!AP$15)),"",'III_Plan comp 438.68 {Plan 8}'!AP$15&amp;analysismethod6)</f>
        <v/>
      </c>
      <c r="CX105" s="251" t="str">
        <f>IF(ISNUMBER(FIND(analysismethod6,'III_Plan comp 438.68 {Plan 8}'!AQ$15)),"",'III_Plan comp 438.68 {Plan 8}'!AQ$15&amp;analysismethod6)</f>
        <v/>
      </c>
      <c r="CY105" s="251" t="str">
        <f>IF(ISNUMBER(FIND(analysismethod6,'III_Plan comp 438.68 {Plan 8}'!AR$15)),"",'III_Plan comp 438.68 {Plan 8}'!AR$15&amp;analysismethod6)</f>
        <v/>
      </c>
      <c r="CZ105" s="251" t="str">
        <f>IF(ISNUMBER(FIND(analysismethod6,'III_Plan comp 438.68 {Plan 8}'!AS$15)),"",'III_Plan comp 438.68 {Plan 8}'!AS$15&amp;analysismethod6)</f>
        <v/>
      </c>
      <c r="DA105" s="251" t="str">
        <f>IF(ISNUMBER(FIND(analysismethod6,'III_Plan comp 438.68 {Plan 8}'!AT$15)),"",'III_Plan comp 438.68 {Plan 8}'!AT$15&amp;analysismethod6)</f>
        <v/>
      </c>
      <c r="DB105" s="251" t="str">
        <f>IF(ISNUMBER(FIND(analysismethod6,'III_Plan comp 438.68 {Plan 8}'!AU$15)),"",'III_Plan comp 438.68 {Plan 8}'!AU$15&amp;analysismethod6)</f>
        <v/>
      </c>
      <c r="DC105" s="251" t="str">
        <f>IF(ISNUMBER(FIND(analysismethod6,'III_Plan comp 438.68 {Plan 8}'!AV$15)),"",'III_Plan comp 438.68 {Plan 8}'!AV$15&amp;analysismethod6)</f>
        <v/>
      </c>
      <c r="DD105" s="251" t="str">
        <f>IF(ISNUMBER(FIND(analysismethod6,'III_Plan comp 438.68 {Plan 8}'!AW$15)),"",'III_Plan comp 438.68 {Plan 8}'!AW$15&amp;analysismethod6)</f>
        <v/>
      </c>
      <c r="DE105" s="251" t="str">
        <f>IF(ISNUMBER(FIND(analysismethod6,'III_Plan comp 438.68 {Plan 8}'!AX$15)),"",'III_Plan comp 438.68 {Plan 8}'!AX$15&amp;analysismethod6)</f>
        <v/>
      </c>
      <c r="DF105" s="251" t="str">
        <f>IF(ISNUMBER(FIND(analysismethod6,'III_Plan comp 438.68 {Plan 8}'!AY$15)),"",'III_Plan comp 438.68 {Plan 8}'!AY$15&amp;analysismethod6)</f>
        <v/>
      </c>
      <c r="DG105" s="251" t="str">
        <f>IF(ISNUMBER(FIND(analysismethod6,'III_Plan comp 438.68 {Plan 8}'!AZ$15)),"",'III_Plan comp 438.68 {Plan 8}'!AZ$15&amp;analysismethod6)</f>
        <v/>
      </c>
      <c r="DH105" s="251" t="str">
        <f>IF(ISNUMBER(FIND(analysismethod6,'III_Plan comp 438.68 {Plan 8}'!BA$15)),"",'III_Plan comp 438.68 {Plan 8}'!BA$15&amp;analysismethod6)</f>
        <v/>
      </c>
      <c r="DI105" s="251" t="str">
        <f>IF(ISNUMBER(FIND(analysismethod6,'III_Plan comp 438.68 {Plan 8}'!BB$15)),"",'III_Plan comp 438.68 {Plan 8}'!BB$15&amp;analysismethod6)</f>
        <v/>
      </c>
      <c r="DJ105" s="251" t="str">
        <f>IF(ISNUMBER(FIND(analysismethod6,'III_Plan comp 438.68 {Plan 8}'!BC$15)),"",'III_Plan comp 438.68 {Plan 8}'!BC$15&amp;analysismethod6)</f>
        <v/>
      </c>
      <c r="DK105" s="251" t="str">
        <f>IF(ISNUMBER(FIND(analysismethod6,'III_Plan comp 438.68 {Plan 8}'!BD$15)),"",'III_Plan comp 438.68 {Plan 8}'!BD$15&amp;analysismethod6)</f>
        <v/>
      </c>
      <c r="DL105" s="251" t="str">
        <f>IF(ISNUMBER(FIND(analysismethod6,'III_Plan comp 438.68 {Plan 8}'!BE$15)),"",'III_Plan comp 438.68 {Plan 8}'!BE$15&amp;analysismethod6)</f>
        <v/>
      </c>
      <c r="DM105" s="251" t="str">
        <f>IF(ISNUMBER(FIND(analysismethod6,'III_Plan comp 438.68 {Plan 8}'!BF$15)),"",'III_Plan comp 438.68 {Plan 8}'!BF$15&amp;analysismethod6)</f>
        <v/>
      </c>
      <c r="DN105" s="251" t="str">
        <f>IF(ISNUMBER(FIND(analysismethod6,'III_Plan comp 438.68 {Plan 8}'!BG$15)),"",'III_Plan comp 438.68 {Plan 8}'!BG$15&amp;analysismethod6)</f>
        <v/>
      </c>
      <c r="DO105" s="251" t="str">
        <f>IF(ISNUMBER(FIND(analysismethod6,'III_Plan comp 438.68 {Plan 8}'!BH$15)),"",'III_Plan comp 438.68 {Plan 8}'!BH$15&amp;analysismethod6)</f>
        <v/>
      </c>
      <c r="DP105" s="251" t="str">
        <f>IF(ISNUMBER(FIND(analysismethod6,'III_Plan comp 438.68 {Plan 8}'!BI$15)),"",'III_Plan comp 438.68 {Plan 8}'!BI$15&amp;analysismethod6)</f>
        <v/>
      </c>
      <c r="DQ105" s="251" t="str">
        <f>IF(ISNUMBER(FIND(analysismethod6,'III_Plan comp 438.68 {Plan 8}'!BJ$15)),"",'III_Plan comp 438.68 {Plan 8}'!BJ$15&amp;analysismethod6)</f>
        <v/>
      </c>
      <c r="DR105" s="251" t="str">
        <f>IF(ISNUMBER(FIND(analysismethod6,'III_Plan comp 438.68 {Plan 8}'!BK$15)),"",'III_Plan comp 438.68 {Plan 8}'!BK$15&amp;analysismethod6)</f>
        <v/>
      </c>
      <c r="DS105" s="251" t="str">
        <f>IF(ISNUMBER(FIND(analysismethod6,'III_Plan comp 438.68 {Plan 8}'!BL$15)),"",'III_Plan comp 438.68 {Plan 8}'!BL$15&amp;analysismethod6)</f>
        <v/>
      </c>
      <c r="DT105" s="251" t="str">
        <f>IF(ISNUMBER(FIND(analysismethod6,'III_Plan comp 438.68 {Plan 8}'!BM$15)),"",'III_Plan comp 438.68 {Plan 8}'!BM$15&amp;analysismethod6)</f>
        <v/>
      </c>
      <c r="DU105" s="251" t="str">
        <f>IF(ISNUMBER(FIND(analysismethod6,'III_Plan comp 438.68 {Plan 8}'!BN$15)),"",'III_Plan comp 438.68 {Plan 8}'!BN$15&amp;analysismethod6)</f>
        <v/>
      </c>
      <c r="DV105" s="251" t="str">
        <f>IF(ISNUMBER(FIND(analysismethod6,'III_Plan comp 438.68 {Plan 8}'!BO$15)),"",'III_Plan comp 438.68 {Plan 8}'!BO$15&amp;analysismethod6)</f>
        <v/>
      </c>
      <c r="DW105" s="251" t="str">
        <f>IF(ISNUMBER(FIND(analysismethod6,'III_Plan comp 438.68 {Plan 8}'!BP$15)),"",'III_Plan comp 438.68 {Plan 8}'!BP$15&amp;analysismethod6)</f>
        <v/>
      </c>
      <c r="DX105" s="251" t="str">
        <f>IF(ISNUMBER(FIND(analysismethod6,'III_Plan comp 438.68 {Plan 8}'!BQ$15)),"",'III_Plan comp 438.68 {Plan 8}'!BQ$15&amp;analysismethod6)</f>
        <v/>
      </c>
      <c r="DY105" s="251" t="str">
        <f>IF(ISNUMBER(FIND(analysismethod6,'III_Plan comp 438.68 {Plan 8}'!BR$15)),"",'III_Plan comp 438.68 {Plan 8}'!BR$15&amp;analysismethod6)</f>
        <v/>
      </c>
      <c r="DZ105" s="251" t="str">
        <f>IF(ISNUMBER(FIND(analysismethod6,'III_Plan comp 438.68 {Plan 8}'!BS$15)),"",'III_Plan comp 438.68 {Plan 8}'!BS$15&amp;analysismethod6)</f>
        <v/>
      </c>
      <c r="EA105" s="251" t="str">
        <f>IF(ISNUMBER(FIND(analysismethod6,'III_Plan comp 438.68 {Plan 8}'!BT$15)),"",'III_Plan comp 438.68 {Plan 8}'!BT$15&amp;analysismethod6)</f>
        <v/>
      </c>
      <c r="EB105" s="251" t="str">
        <f>IF(ISNUMBER(FIND(analysismethod6,'III_Plan comp 438.68 {Plan 8}'!BU$15)),"",'III_Plan comp 438.68 {Plan 8}'!BU$15&amp;analysismethod6)</f>
        <v/>
      </c>
      <c r="EC105" s="251" t="str">
        <f>IF(ISNUMBER(FIND(analysismethod6,'III_Plan comp 438.68 {Plan 8}'!BV$15)),"",'III_Plan comp 438.68 {Plan 8}'!BV$15&amp;analysismethod6)</f>
        <v/>
      </c>
      <c r="ED105" s="251" t="str">
        <f>IF(ISNUMBER(FIND(analysismethod6,'III_Plan comp 438.68 {Plan 8}'!BW$15)),"",'III_Plan comp 438.68 {Plan 8}'!BW$15&amp;analysismethod6)</f>
        <v/>
      </c>
      <c r="EE105" s="251" t="str">
        <f>IF(ISNUMBER(FIND(analysismethod6,'III_Plan comp 438.68 {Plan 8}'!BX$15)),"",'III_Plan comp 438.68 {Plan 8}'!BX$15&amp;analysismethod6)</f>
        <v/>
      </c>
      <c r="EF105" s="251" t="str">
        <f>IF(ISNUMBER(FIND(analysismethod6,'III_Plan comp 438.68 {Plan 8}'!BY$15)),"",'III_Plan comp 438.68 {Plan 8}'!BY$15&amp;analysismethod6)</f>
        <v/>
      </c>
      <c r="EG105" s="251" t="str">
        <f>IF(ISNUMBER(FIND(analysismethod6,'III_Plan comp 438.68 {Plan 8}'!BZ$15)),"",'III_Plan comp 438.68 {Plan 8}'!BZ$15&amp;analysismethod6)</f>
        <v/>
      </c>
      <c r="EH105" s="251" t="str">
        <f>IF(ISNUMBER(FIND(analysismethod6,'III_Plan comp 438.68 {Plan 8}'!CA$15)),"",'III_Plan comp 438.68 {Plan 8}'!CA$15&amp;analysismethod6)</f>
        <v/>
      </c>
      <c r="EI105" s="251" t="str">
        <f>IF(ISNUMBER(FIND(analysismethod6,'III_Plan comp 438.68 {Plan 8}'!CB$15)),"",'III_Plan comp 438.68 {Plan 8}'!CB$15&amp;analysismethod6)</f>
        <v/>
      </c>
      <c r="EJ105" s="251" t="str">
        <f>IF(ISNUMBER(FIND(analysismethod6,'III_Plan comp 438.68 {Plan 8}'!CC$15)),"",'III_Plan comp 438.68 {Plan 8}'!CC$15&amp;analysismethod6)</f>
        <v/>
      </c>
      <c r="EK105" s="251" t="str">
        <f>IF(ISNUMBER(FIND(analysismethod6,'III_Plan comp 438.68 {Plan 8}'!CD$15)),"",'III_Plan comp 438.68 {Plan 8}'!CD$15&amp;analysismethod6)</f>
        <v/>
      </c>
      <c r="EL105" s="251" t="str">
        <f>IF(ISNUMBER(FIND(analysismethod6,'III_Plan comp 438.68 {Plan 8}'!CE$15)),"",'III_Plan comp 438.68 {Plan 8}'!CE$15&amp;analysismethod6)</f>
        <v/>
      </c>
      <c r="EM105" s="251" t="str">
        <f>IF(ISNUMBER(FIND(analysismethod6,'III_Plan comp 438.68 {Plan 8}'!CF$15)),"",'III_Plan comp 438.68 {Plan 8}'!CF$15&amp;analysismethod6)</f>
        <v/>
      </c>
      <c r="EN105" s="251" t="str">
        <f>IF(ISNUMBER(FIND(analysismethod6,'III_Plan comp 438.68 {Plan 8}'!CG$15)),"",'III_Plan comp 438.68 {Plan 8}'!CG$15&amp;analysismethod6)</f>
        <v/>
      </c>
      <c r="EO105" s="251" t="str">
        <f>IF(ISNUMBER(FIND(analysismethod6,'III_Plan comp 438.68 {Plan 8}'!CH$15)),"",'III_Plan comp 438.68 {Plan 8}'!CH$15&amp;analysismethod6)</f>
        <v/>
      </c>
      <c r="EP105" s="251" t="str">
        <f>IF(ISNUMBER(FIND(analysismethod6,'III_Plan comp 438.68 {Plan 8}'!CI$15)),"",'III_Plan comp 438.68 {Plan 8}'!CI$15&amp;analysismethod6)</f>
        <v/>
      </c>
      <c r="EQ105" s="251" t="str">
        <f>IF(ISNUMBER(FIND(analysismethod6,'III_Plan comp 438.68 {Plan 8}'!CJ$15)),"",'III_Plan comp 438.68 {Plan 8}'!CJ$15&amp;analysismethod6)</f>
        <v/>
      </c>
      <c r="ER105" s="251" t="str">
        <f>IF(ISNUMBER(FIND(analysismethod6,'III_Plan comp 438.68 {Plan 8}'!CK$15)),"",'III_Plan comp 438.68 {Plan 8}'!CK$15&amp;analysismethod6)</f>
        <v/>
      </c>
      <c r="ES105" s="251" t="str">
        <f>IF(ISNUMBER(FIND(analysismethod6,'III_Plan comp 438.68 {Plan 8}'!CL$15)),"",'III_Plan comp 438.68 {Plan 8}'!CL$15&amp;analysismethod6)</f>
        <v/>
      </c>
      <c r="ET105" s="251" t="str">
        <f>IF(ISNUMBER(FIND(analysismethod6,'III_Plan comp 438.68 {Plan 8}'!CM$15)),"",'III_Plan comp 438.68 {Plan 8}'!CM$15&amp;analysismethod6)</f>
        <v/>
      </c>
      <c r="EU105" s="251" t="str">
        <f>IF(ISNUMBER(FIND(analysismethod6,'III_Plan comp 438.68 {Plan 8}'!CN$15)),"",'III_Plan comp 438.68 {Plan 8}'!CN$15&amp;analysismethod6)</f>
        <v/>
      </c>
      <c r="EV105" s="251" t="str">
        <f>IF(ISNUMBER(FIND(analysismethod6,'III_Plan comp 438.68 {Plan 8}'!CO$15)),"",'III_Plan comp 438.68 {Plan 8}'!CO$15&amp;analysismethod6)</f>
        <v/>
      </c>
      <c r="EW105" s="251" t="str">
        <f>IF(ISNUMBER(FIND(analysismethod6,'III_Plan comp 438.68 {Plan 8}'!CP$15)),"",'III_Plan comp 438.68 {Plan 8}'!CP$15&amp;analysismethod6)</f>
        <v/>
      </c>
      <c r="EX105" s="251" t="str">
        <f>IF(ISNUMBER(FIND(analysismethod6,'III_Plan comp 438.68 {Plan 8}'!CQ$15)),"",'III_Plan comp 438.68 {Plan 8}'!CQ$15&amp;analysismethod6)</f>
        <v/>
      </c>
      <c r="EY105" s="251" t="str">
        <f>IF(ISNUMBER(FIND(analysismethod6,'III_Plan comp 438.68 {Plan 8}'!CR$15)),"",'III_Plan comp 438.68 {Plan 8}'!CR$15&amp;analysismethod6)</f>
        <v/>
      </c>
      <c r="EZ105" s="251" t="str">
        <f>IF(ISNUMBER(FIND(analysismethod6,'III_Plan comp 438.68 {Plan 8}'!CS$15)),"",'III_Plan comp 438.68 {Plan 8}'!CS$15&amp;analysismethod6)</f>
        <v/>
      </c>
      <c r="FA105" s="251" t="str">
        <f>IF(ISNUMBER(FIND(analysismethod6,'III_Plan comp 438.68 {Plan 8}'!CT$15)),"",'III_Plan comp 438.68 {Plan 8}'!CT$15&amp;analysismethod6)</f>
        <v/>
      </c>
      <c r="FB105" s="251" t="str">
        <f>IF(ISNUMBER(FIND(analysismethod6,'III_Plan comp 438.68 {Plan 8}'!CU$15)),"",'III_Plan comp 438.68 {Plan 8}'!CU$15&amp;analysismethod6)</f>
        <v/>
      </c>
      <c r="FC105" s="251" t="str">
        <f>IF(ISNUMBER(FIND(analysismethod6,'III_Plan comp 438.68 {Plan 8}'!CV$15)),"",'III_Plan comp 438.68 {Plan 8}'!CV$15&amp;analysismethod6)</f>
        <v/>
      </c>
      <c r="FD105" s="251" t="str">
        <f>IF(ISNUMBER(FIND(analysismethod6,'III_Plan comp 438.68 {Plan 8}'!CW$15)),"",'III_Plan comp 438.68 {Plan 8}'!CW$15&amp;analysismethod6)</f>
        <v/>
      </c>
      <c r="FE105" s="251" t="str">
        <f>IF(ISNUMBER(FIND(analysismethod6,'III_Plan comp 438.68 {Plan 8}'!CX$15)),"",'III_Plan comp 438.68 {Plan 8}'!CX$15&amp;analysismethod6)</f>
        <v/>
      </c>
      <c r="FF105" s="251" t="str">
        <f>IF(ISNUMBER(FIND(analysismethod6,'III_Plan comp 438.68 {Plan 8}'!CY$15)),"",'III_Plan comp 438.68 {Plan 8}'!CY$15&amp;analysismethod6)</f>
        <v/>
      </c>
      <c r="FG105" s="251" t="str">
        <f>IF(ISNUMBER(FIND(analysismethod6,'III_Plan comp 438.68 {Plan 8}'!CZ$15)),"",'III_Plan comp 438.68 {Plan 8}'!CZ$15&amp;analysismethod6)</f>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Timely Access Data Tool (TADT); 
</v>
      </c>
      <c r="BM107" s="251" t="str">
        <f>IF(ISNUMBER(FIND(analysismethod8,'III_Plan comp 438.68 {Plan 8}'!F$15)),"",'III_Plan comp 438.68 {Plan 8}'!F$15&amp;analysismethod8)</f>
        <v xml:space="preserve">Timely Access Data Tool (TADT); 
</v>
      </c>
      <c r="BN107" s="251" t="str">
        <f>IF(ISNUMBER(FIND(analysismethod8,'III_Plan comp 438.68 {Plan 8}'!G$15)),"",'III_Plan comp 438.68 {Plan 8}'!G$15&amp;analysismethod8)</f>
        <v xml:space="preserve">Network Adequacy Certification Tool (NACT); 
Timely Access Data Tool (TADT); 
</v>
      </c>
      <c r="BO107" s="251" t="str">
        <f>IF(ISNUMBER(FIND(analysismethod8,'III_Plan comp 438.68 {Plan 8}'!H$15)),"",'III_Plan comp 438.68 {Plan 8}'!H$15&amp;analysismethod8)</f>
        <v xml:space="preserve">Timely Access Data Tool (TADT); 
</v>
      </c>
      <c r="BP107" s="251" t="str">
        <f>IF(ISNUMBER(FIND(analysismethod8,'III_Plan comp 438.68 {Plan 8}'!I$15)),"",'III_Plan comp 438.68 {Plan 8}'!I$15&amp;analysismethod8)</f>
        <v xml:space="preserve">Network Adequacy Certification Tool (NACT); 
Timely Access Data Tool (TADT); 
</v>
      </c>
      <c r="BQ107" s="251" t="str">
        <f>IF(ISNUMBER(FIND(analysismethod8,'III_Plan comp 438.68 {Plan 8}'!J$15)),"",'III_Plan comp 438.68 {Plan 8}'!J$15&amp;analysismethod8)</f>
        <v xml:space="preserve">Timely Access Data Tool (TADT); 
</v>
      </c>
      <c r="BR107" s="251" t="str">
        <f>IF(ISNUMBER(FIND(analysismethod8,'III_Plan comp 438.68 {Plan 8}'!K$15)),"",'III_Plan comp 438.68 {Plan 8}'!K$15&amp;analysismethod8)</f>
        <v xml:space="preserve">Timely Access Data Tool (TADT); 
</v>
      </c>
      <c r="BS107" s="251" t="str">
        <f>IF(ISNUMBER(FIND(analysismethod8,'III_Plan comp 438.68 {Plan 8}'!L$15)),"",'III_Plan comp 438.68 {Plan 8}'!L$15&amp;analysismethod8)</f>
        <v/>
      </c>
      <c r="BT107" s="251" t="str">
        <f>IF(ISNUMBER(FIND(analysismethod8,'III_Plan comp 438.68 {Plan 8}'!M$15)),"",'III_Plan comp 438.68 {Plan 8}'!M$15&amp;analysismethod8)</f>
        <v/>
      </c>
      <c r="BU107" s="251" t="str">
        <f>IF(ISNUMBER(FIND(analysismethod8,'III_Plan comp 438.68 {Plan 8}'!N$15)),"",'III_Plan comp 438.68 {Plan 8}'!N$15&amp;analysismethod8)</f>
        <v/>
      </c>
      <c r="BV107" s="251" t="str">
        <f>IF(ISNUMBER(FIND(analysismethod8,'III_Plan comp 438.68 {Plan 8}'!O$15)),"",'III_Plan comp 438.68 {Plan 8}'!O$15&amp;analysismethod8)</f>
        <v xml:space="preserve">Timely Access Data Tool (TADT); 
</v>
      </c>
      <c r="BW107" s="251" t="str">
        <f>IF(ISNUMBER(FIND(analysismethod8,'III_Plan comp 438.68 {Plan 8}'!P$15)),"",'III_Plan comp 438.68 {Plan 8}'!P$15&amp;analysismethod8)</f>
        <v xml:space="preserve">Timely Access Data Tool (TADT); 
</v>
      </c>
      <c r="BX107" s="251" t="str">
        <f>IF(ISNUMBER(FIND(analysismethod8,'III_Plan comp 438.68 {Plan 8}'!Q$15)),"",'III_Plan comp 438.68 {Plan 8}'!Q$15&amp;analysismethod8)</f>
        <v xml:space="preserve">Timely Access Data Tool (TADT); 
</v>
      </c>
      <c r="BY107" s="251" t="str">
        <f>IF(ISNUMBER(FIND(analysismethod8,'III_Plan comp 438.68 {Plan 8}'!R$15)),"",'III_Plan comp 438.68 {Plan 8}'!R$15&amp;analysismethod8)</f>
        <v xml:space="preserve">Timely Access Data Tool (TADT); 
</v>
      </c>
      <c r="BZ107" s="251" t="str">
        <f>IF(ISNUMBER(FIND(analysismethod8,'III_Plan comp 438.68 {Plan 8}'!S$15)),"",'III_Plan comp 438.68 {Plan 8}'!S$15&amp;analysismethod8)</f>
        <v xml:space="preserve">Timely Access Data Tool (TADT); 
</v>
      </c>
      <c r="CA107" s="251" t="str">
        <f>IF(ISNUMBER(FIND(analysismethod8,'III_Plan comp 438.68 {Plan 8}'!T$15)),"",'III_Plan comp 438.68 {Plan 8}'!T$15&amp;analysismethod8)</f>
        <v xml:space="preserve">Timely Access Data Tool (TADT); 
</v>
      </c>
      <c r="CB107" s="251" t="str">
        <f>IF(ISNUMBER(FIND(analysismethod8,'III_Plan comp 438.68 {Plan 8}'!U$15)),"",'III_Plan comp 438.68 {Plan 8}'!U$15&amp;analysismethod8)</f>
        <v xml:space="preserve">Timely Access Data Tool (TADT); 
</v>
      </c>
      <c r="CC107" s="251" t="str">
        <f>IF(ISNUMBER(FIND(analysismethod8,'III_Plan comp 438.68 {Plan 8}'!V$15)),"",'III_Plan comp 438.68 {Plan 8}'!V$15&amp;analysismethod8)</f>
        <v xml:space="preserve">Timely Access Data Tool (TADT); 
</v>
      </c>
      <c r="CD107" s="251" t="str">
        <f>IF(ISNUMBER(FIND(analysismethod8,'III_Plan comp 438.68 {Plan 8}'!W$15)),"",'III_Plan comp 438.68 {Plan 8}'!W$15&amp;analysismethod8)</f>
        <v xml:space="preserve">Timely Access Data Tool (TADT); 
</v>
      </c>
      <c r="CE107" s="251" t="str">
        <f>IF(ISNUMBER(FIND(analysismethod8,'III_Plan comp 438.68 {Plan 8}'!X$15)),"",'III_Plan comp 438.68 {Plan 8}'!X$15&amp;analysismethod8)</f>
        <v xml:space="preserve">Timely Access Data Tool (TADT); 
</v>
      </c>
      <c r="CF107" s="251" t="str">
        <f>IF(ISNUMBER(FIND(analysismethod8,'III_Plan comp 438.68 {Plan 8}'!Y$15)),"",'III_Plan comp 438.68 {Plan 8}'!Y$15&amp;analysismethod8)</f>
        <v xml:space="preserve">Timely Access Data Tool (TADT); 
</v>
      </c>
      <c r="CG107" s="251" t="str">
        <f>IF(ISNUMBER(FIND(analysismethod8,'III_Plan comp 438.68 {Plan 8}'!Z$15)),"",'III_Plan comp 438.68 {Plan 8}'!Z$15&amp;analysismethod8)</f>
        <v xml:space="preserve">Timely Access Data Tool (TADT); 
</v>
      </c>
      <c r="CH107" s="251" t="str">
        <f>IF(ISNUMBER(FIND(analysismethod8,'III_Plan comp 438.68 {Plan 8}'!AA$15)),"",'III_Plan comp 438.68 {Plan 8}'!AA$15&amp;analysismethod8)</f>
        <v xml:space="preserve">Timely Access Data Tool (TADT); 
</v>
      </c>
      <c r="CI107" s="251" t="str">
        <f>IF(ISNUMBER(FIND(analysismethod8,'III_Plan comp 438.68 {Plan 8}'!AB$15)),"",'III_Plan comp 438.68 {Plan 8}'!AB$15&amp;analysismethod8)</f>
        <v xml:space="preserve">Timely Access Data Tool (TADT); 
</v>
      </c>
      <c r="CJ107" s="251" t="str">
        <f>IF(ISNUMBER(FIND(analysismethod8,'III_Plan comp 438.68 {Plan 8}'!AC$15)),"",'III_Plan comp 438.68 {Plan 8}'!AC$15&amp;analysismethod8)</f>
        <v xml:space="preserve">Timely Access Data Tool (TADT); 
</v>
      </c>
      <c r="CK107" s="251" t="str">
        <f>IF(ISNUMBER(FIND(analysismethod8,'III_Plan comp 438.68 {Plan 8}'!AD$15)),"",'III_Plan comp 438.68 {Plan 8}'!AD$15&amp;analysismethod8)</f>
        <v xml:space="preserve">Timely Access Data Tool (TADT); 
</v>
      </c>
      <c r="CL107" s="251" t="str">
        <f>IF(ISNUMBER(FIND(analysismethod8,'III_Plan comp 438.68 {Plan 8}'!AE$15)),"",'III_Plan comp 438.68 {Plan 8}'!AE$15&amp;analysismethod8)</f>
        <v xml:space="preserve">Timely Access Data Tool (TADT); 
</v>
      </c>
      <c r="CM107" s="251" t="str">
        <f>IF(ISNUMBER(FIND(analysismethod8,'III_Plan comp 438.68 {Plan 8}'!AF$15)),"",'III_Plan comp 438.68 {Plan 8}'!AF$15&amp;analysismethod8)</f>
        <v xml:space="preserve">Timely Access Data Tool (TADT); 
</v>
      </c>
      <c r="CN107" s="251" t="str">
        <f>IF(ISNUMBER(FIND(analysismethod8,'III_Plan comp 438.68 {Plan 8}'!AG$15)),"",'III_Plan comp 438.68 {Plan 8}'!AG$15&amp;analysismethod8)</f>
        <v xml:space="preserve">Timely Access Data Tool (TADT); 
</v>
      </c>
      <c r="CO107" s="251" t="str">
        <f>IF(ISNUMBER(FIND(analysismethod8,'III_Plan comp 438.68 {Plan 8}'!AH$15)),"",'III_Plan comp 438.68 {Plan 8}'!AH$15&amp;analysismethod8)</f>
        <v xml:space="preserve">Timely Access Data Tool (TADT); 
</v>
      </c>
      <c r="CP107" s="251" t="str">
        <f>IF(ISNUMBER(FIND(analysismethod8,'III_Plan comp 438.68 {Plan 8}'!AI$15)),"",'III_Plan comp 438.68 {Plan 8}'!AI$15&amp;analysismethod8)</f>
        <v xml:space="preserve">Timely Access Data Tool (TADT); 
</v>
      </c>
      <c r="CQ107" s="251" t="str">
        <f>IF(ISNUMBER(FIND(analysismethod8,'III_Plan comp 438.68 {Plan 8}'!AJ$15)),"",'III_Plan comp 438.68 {Plan 8}'!AJ$15&amp;analysismethod8)</f>
        <v xml:space="preserve">Timely Access Data Tool (TADT); 
</v>
      </c>
      <c r="CR107" s="251" t="str">
        <f>IF(ISNUMBER(FIND(analysismethod8,'III_Plan comp 438.68 {Plan 8}'!AK$15)),"",'III_Plan comp 438.68 {Plan 8}'!AK$15&amp;analysismethod8)</f>
        <v xml:space="preserve">Timely Access Data Tool (TADT); 
</v>
      </c>
      <c r="CS107" s="251" t="str">
        <f>IF(ISNUMBER(FIND(analysismethod8,'III_Plan comp 438.68 {Plan 8}'!AL$15)),"",'III_Plan comp 438.68 {Plan 8}'!AL$15&amp;analysismethod8)</f>
        <v xml:space="preserve">Timely Access Data Tool (TADT); 
</v>
      </c>
      <c r="CT107" s="251" t="str">
        <f>IF(ISNUMBER(FIND(analysismethod8,'III_Plan comp 438.68 {Plan 8}'!AM$15)),"",'III_Plan comp 438.68 {Plan 8}'!AM$15&amp;analysismethod8)</f>
        <v xml:space="preserve">Timely Access Data Tool (TADT); 
</v>
      </c>
      <c r="CU107" s="251" t="str">
        <f>IF(ISNUMBER(FIND(analysismethod8,'III_Plan comp 438.68 {Plan 8}'!AN$15)),"",'III_Plan comp 438.68 {Plan 8}'!AN$15&amp;analysismethod8)</f>
        <v xml:space="preserve">Timely Access Data Tool (TADT); 
</v>
      </c>
      <c r="CV107" s="251" t="str">
        <f>IF(ISNUMBER(FIND(analysismethod8,'III_Plan comp 438.68 {Plan 8}'!AO$15)),"",'III_Plan comp 438.68 {Plan 8}'!AO$15&amp;analysismethod8)</f>
        <v xml:space="preserve">Timely Access Data Tool (TADT); 
</v>
      </c>
      <c r="CW107" s="251" t="str">
        <f>IF(ISNUMBER(FIND(analysismethod8,'III_Plan comp 438.68 {Plan 8}'!AP$15)),"",'III_Plan comp 438.68 {Plan 8}'!AP$15&amp;analysismethod8)</f>
        <v xml:space="preserve">Timely Access Data Tool (TADT); 
</v>
      </c>
      <c r="CX107" s="251" t="str">
        <f>IF(ISNUMBER(FIND(analysismethod8,'III_Plan comp 438.68 {Plan 8}'!AQ$15)),"",'III_Plan comp 438.68 {Plan 8}'!AQ$15&amp;analysismethod8)</f>
        <v xml:space="preserve">Timely Access Data Tool (TADT); 
</v>
      </c>
      <c r="CY107" s="251" t="str">
        <f>IF(ISNUMBER(FIND(analysismethod8,'III_Plan comp 438.68 {Plan 8}'!AR$15)),"",'III_Plan comp 438.68 {Plan 8}'!AR$15&amp;analysismethod8)</f>
        <v xml:space="preserve">Timely Access Data Tool (TADT); 
</v>
      </c>
      <c r="CZ107" s="251" t="str">
        <f>IF(ISNUMBER(FIND(analysismethod8,'III_Plan comp 438.68 {Plan 8}'!AS$15)),"",'III_Plan comp 438.68 {Plan 8}'!AS$15&amp;analysismethod8)</f>
        <v xml:space="preserve">Timely Access Data Tool (TADT); 
</v>
      </c>
      <c r="DA107" s="251" t="str">
        <f>IF(ISNUMBER(FIND(analysismethod8,'III_Plan comp 438.68 {Plan 8}'!AT$15)),"",'III_Plan comp 438.68 {Plan 8}'!AT$15&amp;analysismethod8)</f>
        <v xml:space="preserve">Timely Access Data Tool (TADT); 
</v>
      </c>
      <c r="DB107" s="251" t="str">
        <f>IF(ISNUMBER(FIND(analysismethod8,'III_Plan comp 438.68 {Plan 8}'!AU$15)),"",'III_Plan comp 438.68 {Plan 8}'!AU$15&amp;analysismethod8)</f>
        <v xml:space="preserve">Timely Access Data Tool (TADT); 
</v>
      </c>
      <c r="DC107" s="251" t="str">
        <f>IF(ISNUMBER(FIND(analysismethod8,'III_Plan comp 438.68 {Plan 8}'!AV$15)),"",'III_Plan comp 438.68 {Plan 8}'!AV$15&amp;analysismethod8)</f>
        <v xml:space="preserve">Timely Access Data Tool (TADT); 
</v>
      </c>
      <c r="DD107" s="251" t="str">
        <f>IF(ISNUMBER(FIND(analysismethod8,'III_Plan comp 438.68 {Plan 8}'!AW$15)),"",'III_Plan comp 438.68 {Plan 8}'!AW$15&amp;analysismethod8)</f>
        <v xml:space="preserve">Timely Access Data Tool (TADT); 
</v>
      </c>
      <c r="DE107" s="251" t="str">
        <f>IF(ISNUMBER(FIND(analysismethod8,'III_Plan comp 438.68 {Plan 8}'!AX$15)),"",'III_Plan comp 438.68 {Plan 8}'!AX$15&amp;analysismethod8)</f>
        <v xml:space="preserve">Timely Access Data Tool (TADT); 
</v>
      </c>
      <c r="DF107" s="251" t="str">
        <f>IF(ISNUMBER(FIND(analysismethod8,'III_Plan comp 438.68 {Plan 8}'!AY$15)),"",'III_Plan comp 438.68 {Plan 8}'!AY$15&amp;analysismethod8)</f>
        <v xml:space="preserve">Timely Access Data Tool (TADT); 
</v>
      </c>
      <c r="DG107" s="251" t="str">
        <f>IF(ISNUMBER(FIND(analysismethod8,'III_Plan comp 438.68 {Plan 8}'!AZ$15)),"",'III_Plan comp 438.68 {Plan 8}'!AZ$15&amp;analysismethod8)</f>
        <v xml:space="preserve">Timely Access Data Tool (TADT); 
</v>
      </c>
      <c r="DH107" s="251" t="str">
        <f>IF(ISNUMBER(FIND(analysismethod8,'III_Plan comp 438.68 {Plan 8}'!BA$15)),"",'III_Plan comp 438.68 {Plan 8}'!BA$15&amp;analysismethod8)</f>
        <v xml:space="preserve">Timely Access Data Tool (TADT); 
</v>
      </c>
      <c r="DI107" s="251" t="str">
        <f>IF(ISNUMBER(FIND(analysismethod8,'III_Plan comp 438.68 {Plan 8}'!BB$15)),"",'III_Plan comp 438.68 {Plan 8}'!BB$15&amp;analysismethod8)</f>
        <v xml:space="preserve">Timely Access Data Tool (TADT); 
</v>
      </c>
      <c r="DJ107" s="251" t="str">
        <f>IF(ISNUMBER(FIND(analysismethod8,'III_Plan comp 438.68 {Plan 8}'!BC$15)),"",'III_Plan comp 438.68 {Plan 8}'!BC$15&amp;analysismethod8)</f>
        <v xml:space="preserve">Timely Access Data Tool (TADT); 
</v>
      </c>
      <c r="DK107" s="251" t="str">
        <f>IF(ISNUMBER(FIND(analysismethod8,'III_Plan comp 438.68 {Plan 8}'!BD$15)),"",'III_Plan comp 438.68 {Plan 8}'!BD$15&amp;analysismethod8)</f>
        <v xml:space="preserve">Timely Access Data Tool (TADT); 
</v>
      </c>
      <c r="DL107" s="251" t="str">
        <f>IF(ISNUMBER(FIND(analysismethod8,'III_Plan comp 438.68 {Plan 8}'!BE$15)),"",'III_Plan comp 438.68 {Plan 8}'!BE$15&amp;analysismethod8)</f>
        <v xml:space="preserve">Timely Access Data Tool (TADT); 
</v>
      </c>
      <c r="DM107" s="251" t="str">
        <f>IF(ISNUMBER(FIND(analysismethod8,'III_Plan comp 438.68 {Plan 8}'!BF$15)),"",'III_Plan comp 438.68 {Plan 8}'!BF$15&amp;analysismethod8)</f>
        <v xml:space="preserve">Timely Access Data Tool (TADT); 
</v>
      </c>
      <c r="DN107" s="251" t="str">
        <f>IF(ISNUMBER(FIND(analysismethod8,'III_Plan comp 438.68 {Plan 8}'!BG$15)),"",'III_Plan comp 438.68 {Plan 8}'!BG$15&amp;analysismethod8)</f>
        <v xml:space="preserve">Timely Access Data Tool (TADT); 
</v>
      </c>
      <c r="DO107" s="251" t="str">
        <f>IF(ISNUMBER(FIND(analysismethod8,'III_Plan comp 438.68 {Plan 8}'!BH$15)),"",'III_Plan comp 438.68 {Plan 8}'!BH$15&amp;analysismethod8)</f>
        <v xml:space="preserve">Timely Access Data Tool (TADT); 
</v>
      </c>
      <c r="DP107" s="251" t="str">
        <f>IF(ISNUMBER(FIND(analysismethod8,'III_Plan comp 438.68 {Plan 8}'!BI$15)),"",'III_Plan comp 438.68 {Plan 8}'!BI$15&amp;analysismethod8)</f>
        <v xml:space="preserve">Timely Access Data Tool (TADT); 
</v>
      </c>
      <c r="DQ107" s="251" t="str">
        <f>IF(ISNUMBER(FIND(analysismethod8,'III_Plan comp 438.68 {Plan 8}'!BJ$15)),"",'III_Plan comp 438.68 {Plan 8}'!BJ$15&amp;analysismethod8)</f>
        <v xml:space="preserve">Timely Access Data Tool (TADT); 
</v>
      </c>
      <c r="DR107" s="251" t="str">
        <f>IF(ISNUMBER(FIND(analysismethod8,'III_Plan comp 438.68 {Plan 8}'!BK$15)),"",'III_Plan comp 438.68 {Plan 8}'!BK$15&amp;analysismethod8)</f>
        <v xml:space="preserve">Timely Access Data Tool (TADT); 
</v>
      </c>
      <c r="DS107" s="251" t="str">
        <f>IF(ISNUMBER(FIND(analysismethod8,'III_Plan comp 438.68 {Plan 8}'!BL$15)),"",'III_Plan comp 438.68 {Plan 8}'!BL$15&amp;analysismethod8)</f>
        <v xml:space="preserve">Timely Access Data Tool (TADT); 
</v>
      </c>
      <c r="DT107" s="251" t="str">
        <f>IF(ISNUMBER(FIND(analysismethod8,'III_Plan comp 438.68 {Plan 8}'!BM$15)),"",'III_Plan comp 438.68 {Plan 8}'!BM$15&amp;analysismethod8)</f>
        <v xml:space="preserve">Timely Access Data Tool (TADT); 
</v>
      </c>
      <c r="DU107" s="251" t="str">
        <f>IF(ISNUMBER(FIND(analysismethod8,'III_Plan comp 438.68 {Plan 8}'!BN$15)),"",'III_Plan comp 438.68 {Plan 8}'!BN$15&amp;analysismethod8)</f>
        <v xml:space="preserve">Timely Access Data Tool (TADT); 
</v>
      </c>
      <c r="DV107" s="251" t="str">
        <f>IF(ISNUMBER(FIND(analysismethod8,'III_Plan comp 438.68 {Plan 8}'!BO$15)),"",'III_Plan comp 438.68 {Plan 8}'!BO$15&amp;analysismethod8)</f>
        <v xml:space="preserve">Timely Access Data Tool (TADT); 
</v>
      </c>
      <c r="DW107" s="251" t="str">
        <f>IF(ISNUMBER(FIND(analysismethod8,'III_Plan comp 438.68 {Plan 8}'!BP$15)),"",'III_Plan comp 438.68 {Plan 8}'!BP$15&amp;analysismethod8)</f>
        <v xml:space="preserve">Timely Access Data Tool (TADT); 
</v>
      </c>
      <c r="DX107" s="251" t="str">
        <f>IF(ISNUMBER(FIND(analysismethod8,'III_Plan comp 438.68 {Plan 8}'!BQ$15)),"",'III_Plan comp 438.68 {Plan 8}'!BQ$15&amp;analysismethod8)</f>
        <v xml:space="preserve">Timely Access Data Tool (TADT); 
</v>
      </c>
      <c r="DY107" s="251" t="str">
        <f>IF(ISNUMBER(FIND(analysismethod8,'III_Plan comp 438.68 {Plan 8}'!BR$15)),"",'III_Plan comp 438.68 {Plan 8}'!BR$15&amp;analysismethod8)</f>
        <v xml:space="preserve">Timely Access Data Tool (TADT); 
</v>
      </c>
      <c r="DZ107" s="251" t="str">
        <f>IF(ISNUMBER(FIND(analysismethod8,'III_Plan comp 438.68 {Plan 8}'!BS$15)),"",'III_Plan comp 438.68 {Plan 8}'!BS$15&amp;analysismethod8)</f>
        <v xml:space="preserve">Timely Access Data Tool (TADT); 
</v>
      </c>
      <c r="EA107" s="251" t="str">
        <f>IF(ISNUMBER(FIND(analysismethod8,'III_Plan comp 438.68 {Plan 8}'!BT$15)),"",'III_Plan comp 438.68 {Plan 8}'!BT$15&amp;analysismethod8)</f>
        <v xml:space="preserve">Timely Access Data Tool (TADT); 
</v>
      </c>
      <c r="EB107" s="251" t="str">
        <f>IF(ISNUMBER(FIND(analysismethod8,'III_Plan comp 438.68 {Plan 8}'!BU$15)),"",'III_Plan comp 438.68 {Plan 8}'!BU$15&amp;analysismethod8)</f>
        <v xml:space="preserve">Timely Access Data Tool (TADT); 
</v>
      </c>
      <c r="EC107" s="251" t="str">
        <f>IF(ISNUMBER(FIND(analysismethod8,'III_Plan comp 438.68 {Plan 8}'!BV$15)),"",'III_Plan comp 438.68 {Plan 8}'!BV$15&amp;analysismethod8)</f>
        <v xml:space="preserve">Timely Access Data Tool (TADT); 
</v>
      </c>
      <c r="ED107" s="251" t="str">
        <f>IF(ISNUMBER(FIND(analysismethod8,'III_Plan comp 438.68 {Plan 8}'!BW$15)),"",'III_Plan comp 438.68 {Plan 8}'!BW$15&amp;analysismethod8)</f>
        <v xml:space="preserve">Timely Access Data Tool (TADT); 
</v>
      </c>
      <c r="EE107" s="251" t="str">
        <f>IF(ISNUMBER(FIND(analysismethod8,'III_Plan comp 438.68 {Plan 8}'!BX$15)),"",'III_Plan comp 438.68 {Plan 8}'!BX$15&amp;analysismethod8)</f>
        <v xml:space="preserve">Timely Access Data Tool (TADT); 
</v>
      </c>
      <c r="EF107" s="251" t="str">
        <f>IF(ISNUMBER(FIND(analysismethod8,'III_Plan comp 438.68 {Plan 8}'!BY$15)),"",'III_Plan comp 438.68 {Plan 8}'!BY$15&amp;analysismethod8)</f>
        <v xml:space="preserve">Timely Access Data Tool (TADT); 
</v>
      </c>
      <c r="EG107" s="251" t="str">
        <f>IF(ISNUMBER(FIND(analysismethod8,'III_Plan comp 438.68 {Plan 8}'!BZ$15)),"",'III_Plan comp 438.68 {Plan 8}'!BZ$15&amp;analysismethod8)</f>
        <v xml:space="preserve">Timely Access Data Tool (TADT); 
</v>
      </c>
      <c r="EH107" s="251" t="str">
        <f>IF(ISNUMBER(FIND(analysismethod8,'III_Plan comp 438.68 {Plan 8}'!CA$15)),"",'III_Plan comp 438.68 {Plan 8}'!CA$15&amp;analysismethod8)</f>
        <v xml:space="preserve">Timely Access Data Tool (TADT); 
</v>
      </c>
      <c r="EI107" s="251" t="str">
        <f>IF(ISNUMBER(FIND(analysismethod8,'III_Plan comp 438.68 {Plan 8}'!CB$15)),"",'III_Plan comp 438.68 {Plan 8}'!CB$15&amp;analysismethod8)</f>
        <v xml:space="preserve">Timely Access Data Tool (TADT); 
</v>
      </c>
      <c r="EJ107" s="251" t="str">
        <f>IF(ISNUMBER(FIND(analysismethod8,'III_Plan comp 438.68 {Plan 8}'!CC$15)),"",'III_Plan comp 438.68 {Plan 8}'!CC$15&amp;analysismethod8)</f>
        <v xml:space="preserve">Timely Access Data Tool (TADT); 
</v>
      </c>
      <c r="EK107" s="251" t="str">
        <f>IF(ISNUMBER(FIND(analysismethod8,'III_Plan comp 438.68 {Plan 8}'!CD$15)),"",'III_Plan comp 438.68 {Plan 8}'!CD$15&amp;analysismethod8)</f>
        <v xml:space="preserve">Timely Access Data Tool (TADT); 
</v>
      </c>
      <c r="EL107" s="251" t="str">
        <f>IF(ISNUMBER(FIND(analysismethod8,'III_Plan comp 438.68 {Plan 8}'!CE$15)),"",'III_Plan comp 438.68 {Plan 8}'!CE$15&amp;analysismethod8)</f>
        <v xml:space="preserve">Timely Access Data Tool (TADT); 
</v>
      </c>
      <c r="EM107" s="251" t="str">
        <f>IF(ISNUMBER(FIND(analysismethod8,'III_Plan comp 438.68 {Plan 8}'!CF$15)),"",'III_Plan comp 438.68 {Plan 8}'!CF$15&amp;analysismethod8)</f>
        <v xml:space="preserve">Timely Access Data Tool (TADT); 
</v>
      </c>
      <c r="EN107" s="251" t="str">
        <f>IF(ISNUMBER(FIND(analysismethod8,'III_Plan comp 438.68 {Plan 8}'!CG$15)),"",'III_Plan comp 438.68 {Plan 8}'!CG$15&amp;analysismethod8)</f>
        <v xml:space="preserve">Timely Access Data Tool (TADT); 
</v>
      </c>
      <c r="EO107" s="251" t="str">
        <f>IF(ISNUMBER(FIND(analysismethod8,'III_Plan comp 438.68 {Plan 8}'!CH$15)),"",'III_Plan comp 438.68 {Plan 8}'!CH$15&amp;analysismethod8)</f>
        <v xml:space="preserve">Timely Access Data Tool (TADT); 
</v>
      </c>
      <c r="EP107" s="251" t="str">
        <f>IF(ISNUMBER(FIND(analysismethod8,'III_Plan comp 438.68 {Plan 8}'!CI$15)),"",'III_Plan comp 438.68 {Plan 8}'!CI$15&amp;analysismethod8)</f>
        <v xml:space="preserve">Timely Access Data Tool (TADT); 
</v>
      </c>
      <c r="EQ107" s="251" t="str">
        <f>IF(ISNUMBER(FIND(analysismethod8,'III_Plan comp 438.68 {Plan 8}'!CJ$15)),"",'III_Plan comp 438.68 {Plan 8}'!CJ$15&amp;analysismethod8)</f>
        <v xml:space="preserve">Timely Access Data Tool (TADT); 
</v>
      </c>
      <c r="ER107" s="251" t="str">
        <f>IF(ISNUMBER(FIND(analysismethod8,'III_Plan comp 438.68 {Plan 8}'!CK$15)),"",'III_Plan comp 438.68 {Plan 8}'!CK$15&amp;analysismethod8)</f>
        <v xml:space="preserve">Timely Access Data Tool (TADT); 
</v>
      </c>
      <c r="ES107" s="251" t="str">
        <f>IF(ISNUMBER(FIND(analysismethod8,'III_Plan comp 438.68 {Plan 8}'!CL$15)),"",'III_Plan comp 438.68 {Plan 8}'!CL$15&amp;analysismethod8)</f>
        <v xml:space="preserve">Timely Access Data Tool (TADT); 
</v>
      </c>
      <c r="ET107" s="251" t="str">
        <f>IF(ISNUMBER(FIND(analysismethod8,'III_Plan comp 438.68 {Plan 8}'!CM$15)),"",'III_Plan comp 438.68 {Plan 8}'!CM$15&amp;analysismethod8)</f>
        <v xml:space="preserve">Timely Access Data Tool (TADT); 
</v>
      </c>
      <c r="EU107" s="251" t="str">
        <f>IF(ISNUMBER(FIND(analysismethod8,'III_Plan comp 438.68 {Plan 8}'!CN$15)),"",'III_Plan comp 438.68 {Plan 8}'!CN$15&amp;analysismethod8)</f>
        <v xml:space="preserve">Timely Access Data Tool (TADT); 
</v>
      </c>
      <c r="EV107" s="251" t="str">
        <f>IF(ISNUMBER(FIND(analysismethod8,'III_Plan comp 438.68 {Plan 8}'!CO$15)),"",'III_Plan comp 438.68 {Plan 8}'!CO$15&amp;analysismethod8)</f>
        <v xml:space="preserve">Timely Access Data Tool (TADT); 
</v>
      </c>
      <c r="EW107" s="251" t="str">
        <f>IF(ISNUMBER(FIND(analysismethod8,'III_Plan comp 438.68 {Plan 8}'!CP$15)),"",'III_Plan comp 438.68 {Plan 8}'!CP$15&amp;analysismethod8)</f>
        <v xml:space="preserve">Timely Access Data Tool (TADT); 
</v>
      </c>
      <c r="EX107" s="251" t="str">
        <f>IF(ISNUMBER(FIND(analysismethod8,'III_Plan comp 438.68 {Plan 8}'!CQ$15)),"",'III_Plan comp 438.68 {Plan 8}'!CQ$15&amp;analysismethod8)</f>
        <v xml:space="preserve">Timely Access Data Tool (TADT); 
</v>
      </c>
      <c r="EY107" s="251" t="str">
        <f>IF(ISNUMBER(FIND(analysismethod8,'III_Plan comp 438.68 {Plan 8}'!CR$15)),"",'III_Plan comp 438.68 {Plan 8}'!CR$15&amp;analysismethod8)</f>
        <v xml:space="preserve">Timely Access Data Tool (TADT); 
</v>
      </c>
      <c r="EZ107" s="251" t="str">
        <f>IF(ISNUMBER(FIND(analysismethod8,'III_Plan comp 438.68 {Plan 8}'!CS$15)),"",'III_Plan comp 438.68 {Plan 8}'!CS$15&amp;analysismethod8)</f>
        <v xml:space="preserve">Timely Access Data Tool (TADT); 
</v>
      </c>
      <c r="FA107" s="251" t="str">
        <f>IF(ISNUMBER(FIND(analysismethod8,'III_Plan comp 438.68 {Plan 8}'!CT$15)),"",'III_Plan comp 438.68 {Plan 8}'!CT$15&amp;analysismethod8)</f>
        <v xml:space="preserve">Timely Access Data Tool (TADT); 
</v>
      </c>
      <c r="FB107" s="251" t="str">
        <f>IF(ISNUMBER(FIND(analysismethod8,'III_Plan comp 438.68 {Plan 8}'!CU$15)),"",'III_Plan comp 438.68 {Plan 8}'!CU$15&amp;analysismethod8)</f>
        <v xml:space="preserve">Timely Access Data Tool (TADT); 
</v>
      </c>
      <c r="FC107" s="251" t="str">
        <f>IF(ISNUMBER(FIND(analysismethod8,'III_Plan comp 438.68 {Plan 8}'!CV$15)),"",'III_Plan comp 438.68 {Plan 8}'!CV$15&amp;analysismethod8)</f>
        <v xml:space="preserve">Timely Access Data Tool (TADT); 
</v>
      </c>
      <c r="FD107" s="251" t="str">
        <f>IF(ISNUMBER(FIND(analysismethod8,'III_Plan comp 438.68 {Plan 8}'!CW$15)),"",'III_Plan comp 438.68 {Plan 8}'!CW$15&amp;analysismethod8)</f>
        <v xml:space="preserve">Timely Access Data Tool (TADT); 
</v>
      </c>
      <c r="FE107" s="251" t="str">
        <f>IF(ISNUMBER(FIND(analysismethod8,'III_Plan comp 438.68 {Plan 8}'!CX$15)),"",'III_Plan comp 438.68 {Plan 8}'!CX$15&amp;analysismethod8)</f>
        <v xml:space="preserve">Timely Access Data Tool (TADT); 
</v>
      </c>
      <c r="FF107" s="251" t="str">
        <f>IF(ISNUMBER(FIND(analysismethod8,'III_Plan comp 438.68 {Plan 8}'!CY$15)),"",'III_Plan comp 438.68 {Plan 8}'!CY$15&amp;analysismethod8)</f>
        <v xml:space="preserve">Timely Access Data Tool (TADT); 
</v>
      </c>
      <c r="FG107" s="251" t="str">
        <f>IF(ISNUMBER(FIND(analysismethod8,'III_Plan comp 438.68 {Plan 8}'!CZ$15)),"",'III_Plan comp 438.68 {Plan 8}'!CZ$15&amp;analysismethod8)</f>
        <v xml:space="preserve">Timely Access Data Tool (TADT);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Network Adequacy Certification Tool (NACT); 
</v>
      </c>
      <c r="BM108" s="251" t="str">
        <f>IF(ISNUMBER(FIND(analysismethod9,'III_Plan comp 438.68 {Plan 8}'!F$15)),"",'III_Plan comp 438.68 {Plan 8}'!F$15&amp;analysismethod9)</f>
        <v xml:space="preserve">Network Adequacy Certification Tool (NACT); 
</v>
      </c>
      <c r="BN108" s="251" t="str">
        <f>IF(ISNUMBER(FIND(analysismethod9,'III_Plan comp 438.68 {Plan 8}'!G$15)),"",'III_Plan comp 438.68 {Plan 8}'!G$15&amp;analysismethod9)</f>
        <v/>
      </c>
      <c r="BO108" s="251" t="str">
        <f>IF(ISNUMBER(FIND(analysismethod9,'III_Plan comp 438.68 {Plan 8}'!H$15)),"",'III_Plan comp 438.68 {Plan 8}'!H$15&amp;analysismethod9)</f>
        <v xml:space="preserve">Network Adequacy Certification Tool (NACT); 
</v>
      </c>
      <c r="BP108" s="251" t="str">
        <f>IF(ISNUMBER(FIND(analysismethod9,'III_Plan comp 438.68 {Plan 8}'!I$15)),"",'III_Plan comp 438.68 {Plan 8}'!I$15&amp;analysismethod9)</f>
        <v/>
      </c>
      <c r="BQ108" s="251" t="str">
        <f>IF(ISNUMBER(FIND(analysismethod9,'III_Plan comp 438.68 {Plan 8}'!J$15)),"",'III_Plan comp 438.68 {Plan 8}'!J$15&amp;analysismethod9)</f>
        <v xml:space="preserve">Network Adequacy Certification Tool (NACT); 
</v>
      </c>
      <c r="BR108" s="251" t="str">
        <f>IF(ISNUMBER(FIND(analysismethod9,'III_Plan comp 438.68 {Plan 8}'!K$15)),"",'III_Plan comp 438.68 {Plan 8}'!K$15&amp;analysismethod9)</f>
        <v xml:space="preserve">Network Adequacy Certification Tool (NACT); 
</v>
      </c>
      <c r="BS108" s="251" t="str">
        <f>IF(ISNUMBER(FIND(analysismethod9,'III_Plan comp 438.68 {Plan 8}'!L$15)),"",'III_Plan comp 438.68 {Plan 8}'!L$15&amp;analysismethod9)</f>
        <v xml:space="preserve">Timely Access Data Tool (TADT); 
Network Adequacy Certification Tool (NACT); 
</v>
      </c>
      <c r="BT108" s="251" t="str">
        <f>IF(ISNUMBER(FIND(analysismethod9,'III_Plan comp 438.68 {Plan 8}'!M$15)),"",'III_Plan comp 438.68 {Plan 8}'!M$15&amp;analysismethod9)</f>
        <v xml:space="preserve">Timely Access Data Tool (TADT); 
Network Adequacy Certification Tool (NACT); 
</v>
      </c>
      <c r="BU108" s="251" t="str">
        <f>IF(ISNUMBER(FIND(analysismethod9,'III_Plan comp 438.68 {Plan 8}'!N$15)),"",'III_Plan comp 438.68 {Plan 8}'!N$15&amp;analysismethod9)</f>
        <v xml:space="preserve">Timely Access Data Tool (TADT); 
Network Adequacy Certification Tool (NACT); 
</v>
      </c>
      <c r="BV108" s="251" t="str">
        <f>IF(ISNUMBER(FIND(analysismethod9,'III_Plan comp 438.68 {Plan 8}'!O$15)),"",'III_Plan comp 438.68 {Plan 8}'!O$15&amp;analysismethod9)</f>
        <v xml:space="preserve">Network Adequacy Certification Tool (NACT); 
</v>
      </c>
      <c r="BW108" s="251" t="str">
        <f>IF(ISNUMBER(FIND(analysismethod9,'III_Plan comp 438.68 {Plan 8}'!P$15)),"",'III_Plan comp 438.68 {Plan 8}'!P$15&amp;analysismethod9)</f>
        <v xml:space="preserve">Network Adequacy Certification Tool (NACT); 
</v>
      </c>
      <c r="BX108" s="251" t="str">
        <f>IF(ISNUMBER(FIND(analysismethod9,'III_Plan comp 438.68 {Plan 8}'!Q$15)),"",'III_Plan comp 438.68 {Plan 8}'!Q$15&amp;analysismethod9)</f>
        <v xml:space="preserve">Network Adequacy Certification Tool (NACT); 
</v>
      </c>
      <c r="BY108" s="251" t="str">
        <f>IF(ISNUMBER(FIND(analysismethod9,'III_Plan comp 438.68 {Plan 8}'!R$15)),"",'III_Plan comp 438.68 {Plan 8}'!R$15&amp;analysismethod9)</f>
        <v xml:space="preserve">Network Adequacy Certification Tool (NACT); 
</v>
      </c>
      <c r="BZ108" s="251" t="str">
        <f>IF(ISNUMBER(FIND(analysismethod9,'III_Plan comp 438.68 {Plan 8}'!S$15)),"",'III_Plan comp 438.68 {Plan 8}'!S$15&amp;analysismethod9)</f>
        <v xml:space="preserve">Network Adequacy Certification Tool (NACT); 
</v>
      </c>
      <c r="CA108" s="251" t="str">
        <f>IF(ISNUMBER(FIND(analysismethod9,'III_Plan comp 438.68 {Plan 8}'!T$15)),"",'III_Plan comp 438.68 {Plan 8}'!T$15&amp;analysismethod9)</f>
        <v xml:space="preserve">Network Adequacy Certification Tool (NACT); 
</v>
      </c>
      <c r="CB108" s="251" t="str">
        <f>IF(ISNUMBER(FIND(analysismethod9,'III_Plan comp 438.68 {Plan 8}'!U$15)),"",'III_Plan comp 438.68 {Plan 8}'!U$15&amp;analysismethod9)</f>
        <v xml:space="preserve">Network Adequacy Certification Tool (NACT); 
</v>
      </c>
      <c r="CC108" s="251" t="str">
        <f>IF(ISNUMBER(FIND(analysismethod9,'III_Plan comp 438.68 {Plan 8}'!V$15)),"",'III_Plan comp 438.68 {Plan 8}'!V$15&amp;analysismethod9)</f>
        <v xml:space="preserve">Network Adequacy Certification Tool (NACT); 
</v>
      </c>
      <c r="CD108" s="251" t="str">
        <f>IF(ISNUMBER(FIND(analysismethod9,'III_Plan comp 438.68 {Plan 8}'!W$15)),"",'III_Plan comp 438.68 {Plan 8}'!W$15&amp;analysismethod9)</f>
        <v xml:space="preserve">Network Adequacy Certification Tool (NACT); 
</v>
      </c>
      <c r="CE108" s="251" t="str">
        <f>IF(ISNUMBER(FIND(analysismethod9,'III_Plan comp 438.68 {Plan 8}'!X$15)),"",'III_Plan comp 438.68 {Plan 8}'!X$15&amp;analysismethod9)</f>
        <v xml:space="preserve">Network Adequacy Certification Tool (NACT); 
</v>
      </c>
      <c r="CF108" s="251" t="str">
        <f>IF(ISNUMBER(FIND(analysismethod9,'III_Plan comp 438.68 {Plan 8}'!Y$15)),"",'III_Plan comp 438.68 {Plan 8}'!Y$15&amp;analysismethod9)</f>
        <v xml:space="preserve">Network Adequacy Certification Tool (NACT); 
</v>
      </c>
      <c r="CG108" s="251" t="str">
        <f>IF(ISNUMBER(FIND(analysismethod9,'III_Plan comp 438.68 {Plan 8}'!Z$15)),"",'III_Plan comp 438.68 {Plan 8}'!Z$15&amp;analysismethod9)</f>
        <v xml:space="preserve">Network Adequacy Certification Tool (NACT); 
</v>
      </c>
      <c r="CH108" s="251" t="str">
        <f>IF(ISNUMBER(FIND(analysismethod9,'III_Plan comp 438.68 {Plan 8}'!AA$15)),"",'III_Plan comp 438.68 {Plan 8}'!AA$15&amp;analysismethod9)</f>
        <v xml:space="preserve">Network Adequacy Certification Tool (NACT); 
</v>
      </c>
      <c r="CI108" s="251" t="str">
        <f>IF(ISNUMBER(FIND(analysismethod9,'III_Plan comp 438.68 {Plan 8}'!AB$15)),"",'III_Plan comp 438.68 {Plan 8}'!AB$15&amp;analysismethod9)</f>
        <v xml:space="preserve">Network Adequacy Certification Tool (NACT); 
</v>
      </c>
      <c r="CJ108" s="251" t="str">
        <f>IF(ISNUMBER(FIND(analysismethod9,'III_Plan comp 438.68 {Plan 8}'!AC$15)),"",'III_Plan comp 438.68 {Plan 8}'!AC$15&amp;analysismethod9)</f>
        <v xml:space="preserve">Network Adequacy Certification Tool (NACT); 
</v>
      </c>
      <c r="CK108" s="251" t="str">
        <f>IF(ISNUMBER(FIND(analysismethod9,'III_Plan comp 438.68 {Plan 8}'!AD$15)),"",'III_Plan comp 438.68 {Plan 8}'!AD$15&amp;analysismethod9)</f>
        <v xml:space="preserve">Network Adequacy Certification Tool (NACT); 
</v>
      </c>
      <c r="CL108" s="251" t="str">
        <f>IF(ISNUMBER(FIND(analysismethod9,'III_Plan comp 438.68 {Plan 8}'!AE$15)),"",'III_Plan comp 438.68 {Plan 8}'!AE$15&amp;analysismethod9)</f>
        <v xml:space="preserve">Network Adequacy Certification Tool (NACT); 
</v>
      </c>
      <c r="CM108" s="251" t="str">
        <f>IF(ISNUMBER(FIND(analysismethod9,'III_Plan comp 438.68 {Plan 8}'!AF$15)),"",'III_Plan comp 438.68 {Plan 8}'!AF$15&amp;analysismethod9)</f>
        <v xml:space="preserve">Network Adequacy Certification Tool (NACT); 
</v>
      </c>
      <c r="CN108" s="251" t="str">
        <f>IF(ISNUMBER(FIND(analysismethod9,'III_Plan comp 438.68 {Plan 8}'!AG$15)),"",'III_Plan comp 438.68 {Plan 8}'!AG$15&amp;analysismethod9)</f>
        <v xml:space="preserve">Network Adequacy Certification Tool (NACT); 
</v>
      </c>
      <c r="CO108" s="251" t="str">
        <f>IF(ISNUMBER(FIND(analysismethod9,'III_Plan comp 438.68 {Plan 8}'!AH$15)),"",'III_Plan comp 438.68 {Plan 8}'!AH$15&amp;analysismethod9)</f>
        <v xml:space="preserve">Network Adequacy Certification Tool (NACT); 
</v>
      </c>
      <c r="CP108" s="251" t="str">
        <f>IF(ISNUMBER(FIND(analysismethod9,'III_Plan comp 438.68 {Plan 8}'!AI$15)),"",'III_Plan comp 438.68 {Plan 8}'!AI$15&amp;analysismethod9)</f>
        <v xml:space="preserve">Network Adequacy Certification Tool (NACT); 
</v>
      </c>
      <c r="CQ108" s="251" t="str">
        <f>IF(ISNUMBER(FIND(analysismethod9,'III_Plan comp 438.68 {Plan 8}'!AJ$15)),"",'III_Plan comp 438.68 {Plan 8}'!AJ$15&amp;analysismethod9)</f>
        <v xml:space="preserve">Network Adequacy Certification Tool (NACT); 
</v>
      </c>
      <c r="CR108" s="251" t="str">
        <f>IF(ISNUMBER(FIND(analysismethod9,'III_Plan comp 438.68 {Plan 8}'!AK$15)),"",'III_Plan comp 438.68 {Plan 8}'!AK$15&amp;analysismethod9)</f>
        <v xml:space="preserve">Network Adequacy Certification Tool (NACT); 
</v>
      </c>
      <c r="CS108" s="251" t="str">
        <f>IF(ISNUMBER(FIND(analysismethod9,'III_Plan comp 438.68 {Plan 8}'!AL$15)),"",'III_Plan comp 438.68 {Plan 8}'!AL$15&amp;analysismethod9)</f>
        <v xml:space="preserve">Network Adequacy Certification Tool (NACT); 
</v>
      </c>
      <c r="CT108" s="251" t="str">
        <f>IF(ISNUMBER(FIND(analysismethod9,'III_Plan comp 438.68 {Plan 8}'!AM$15)),"",'III_Plan comp 438.68 {Plan 8}'!AM$15&amp;analysismethod9)</f>
        <v xml:space="preserve">Network Adequacy Certification Tool (NACT); 
</v>
      </c>
      <c r="CU108" s="251" t="str">
        <f>IF(ISNUMBER(FIND(analysismethod9,'III_Plan comp 438.68 {Plan 8}'!AN$15)),"",'III_Plan comp 438.68 {Plan 8}'!AN$15&amp;analysismethod9)</f>
        <v xml:space="preserve">Network Adequacy Certification Tool (NACT); 
</v>
      </c>
      <c r="CV108" s="251" t="str">
        <f>IF(ISNUMBER(FIND(analysismethod9,'III_Plan comp 438.68 {Plan 8}'!AO$15)),"",'III_Plan comp 438.68 {Plan 8}'!AO$15&amp;analysismethod9)</f>
        <v xml:space="preserve">Network Adequacy Certification Tool (NACT); 
</v>
      </c>
      <c r="CW108" s="251" t="str">
        <f>IF(ISNUMBER(FIND(analysismethod9,'III_Plan comp 438.68 {Plan 8}'!AP$15)),"",'III_Plan comp 438.68 {Plan 8}'!AP$15&amp;analysismethod9)</f>
        <v xml:space="preserve">Network Adequacy Certification Tool (NACT); 
</v>
      </c>
      <c r="CX108" s="251" t="str">
        <f>IF(ISNUMBER(FIND(analysismethod9,'III_Plan comp 438.68 {Plan 8}'!AQ$15)),"",'III_Plan comp 438.68 {Plan 8}'!AQ$15&amp;analysismethod9)</f>
        <v xml:space="preserve">Network Adequacy Certification Tool (NACT); 
</v>
      </c>
      <c r="CY108" s="251" t="str">
        <f>IF(ISNUMBER(FIND(analysismethod9,'III_Plan comp 438.68 {Plan 8}'!AR$15)),"",'III_Plan comp 438.68 {Plan 8}'!AR$15&amp;analysismethod9)</f>
        <v xml:space="preserve">Network Adequacy Certification Tool (NACT); 
</v>
      </c>
      <c r="CZ108" s="251" t="str">
        <f>IF(ISNUMBER(FIND(analysismethod9,'III_Plan comp 438.68 {Plan 8}'!AS$15)),"",'III_Plan comp 438.68 {Plan 8}'!AS$15&amp;analysismethod9)</f>
        <v xml:space="preserve">Network Adequacy Certification Tool (NACT); 
</v>
      </c>
      <c r="DA108" s="251" t="str">
        <f>IF(ISNUMBER(FIND(analysismethod9,'III_Plan comp 438.68 {Plan 8}'!AT$15)),"",'III_Plan comp 438.68 {Plan 8}'!AT$15&amp;analysismethod9)</f>
        <v xml:space="preserve">Network Adequacy Certification Tool (NACT); 
</v>
      </c>
      <c r="DB108" s="251" t="str">
        <f>IF(ISNUMBER(FIND(analysismethod9,'III_Plan comp 438.68 {Plan 8}'!AU$15)),"",'III_Plan comp 438.68 {Plan 8}'!AU$15&amp;analysismethod9)</f>
        <v xml:space="preserve">Network Adequacy Certification Tool (NACT); 
</v>
      </c>
      <c r="DC108" s="251" t="str">
        <f>IF(ISNUMBER(FIND(analysismethod9,'III_Plan comp 438.68 {Plan 8}'!AV$15)),"",'III_Plan comp 438.68 {Plan 8}'!AV$15&amp;analysismethod9)</f>
        <v xml:space="preserve">Network Adequacy Certification Tool (NACT); 
</v>
      </c>
      <c r="DD108" s="251" t="str">
        <f>IF(ISNUMBER(FIND(analysismethod9,'III_Plan comp 438.68 {Plan 8}'!AW$15)),"",'III_Plan comp 438.68 {Plan 8}'!AW$15&amp;analysismethod9)</f>
        <v xml:space="preserve">Network Adequacy Certification Tool (NACT); 
</v>
      </c>
      <c r="DE108" s="251" t="str">
        <f>IF(ISNUMBER(FIND(analysismethod9,'III_Plan comp 438.68 {Plan 8}'!AX$15)),"",'III_Plan comp 438.68 {Plan 8}'!AX$15&amp;analysismethod9)</f>
        <v xml:space="preserve">Network Adequacy Certification Tool (NACT); 
</v>
      </c>
      <c r="DF108" s="251" t="str">
        <f>IF(ISNUMBER(FIND(analysismethod9,'III_Plan comp 438.68 {Plan 8}'!AY$15)),"",'III_Plan comp 438.68 {Plan 8}'!AY$15&amp;analysismethod9)</f>
        <v xml:space="preserve">Network Adequacy Certification Tool (NACT); 
</v>
      </c>
      <c r="DG108" s="251" t="str">
        <f>IF(ISNUMBER(FIND(analysismethod9,'III_Plan comp 438.68 {Plan 8}'!AZ$15)),"",'III_Plan comp 438.68 {Plan 8}'!AZ$15&amp;analysismethod9)</f>
        <v xml:space="preserve">Network Adequacy Certification Tool (NACT); 
</v>
      </c>
      <c r="DH108" s="251" t="str">
        <f>IF(ISNUMBER(FIND(analysismethod9,'III_Plan comp 438.68 {Plan 8}'!BA$15)),"",'III_Plan comp 438.68 {Plan 8}'!BA$15&amp;analysismethod9)</f>
        <v xml:space="preserve">Network Adequacy Certification Tool (NACT); 
</v>
      </c>
      <c r="DI108" s="251" t="str">
        <f>IF(ISNUMBER(FIND(analysismethod9,'III_Plan comp 438.68 {Plan 8}'!BB$15)),"",'III_Plan comp 438.68 {Plan 8}'!BB$15&amp;analysismethod9)</f>
        <v xml:space="preserve">Network Adequacy Certification Tool (NACT); 
</v>
      </c>
      <c r="DJ108" s="251" t="str">
        <f>IF(ISNUMBER(FIND(analysismethod9,'III_Plan comp 438.68 {Plan 8}'!BC$15)),"",'III_Plan comp 438.68 {Plan 8}'!BC$15&amp;analysismethod9)</f>
        <v xml:space="preserve">Network Adequacy Certification Tool (NACT); 
</v>
      </c>
      <c r="DK108" s="251" t="str">
        <f>IF(ISNUMBER(FIND(analysismethod9,'III_Plan comp 438.68 {Plan 8}'!BD$15)),"",'III_Plan comp 438.68 {Plan 8}'!BD$15&amp;analysismethod9)</f>
        <v xml:space="preserve">Network Adequacy Certification Tool (NACT); 
</v>
      </c>
      <c r="DL108" s="251" t="str">
        <f>IF(ISNUMBER(FIND(analysismethod9,'III_Plan comp 438.68 {Plan 8}'!BE$15)),"",'III_Plan comp 438.68 {Plan 8}'!BE$15&amp;analysismethod9)</f>
        <v xml:space="preserve">Network Adequacy Certification Tool (NACT); 
</v>
      </c>
      <c r="DM108" s="251" t="str">
        <f>IF(ISNUMBER(FIND(analysismethod9,'III_Plan comp 438.68 {Plan 8}'!BF$15)),"",'III_Plan comp 438.68 {Plan 8}'!BF$15&amp;analysismethod9)</f>
        <v xml:space="preserve">Network Adequacy Certification Tool (NACT); 
</v>
      </c>
      <c r="DN108" s="251" t="str">
        <f>IF(ISNUMBER(FIND(analysismethod9,'III_Plan comp 438.68 {Plan 8}'!BG$15)),"",'III_Plan comp 438.68 {Plan 8}'!BG$15&amp;analysismethod9)</f>
        <v xml:space="preserve">Network Adequacy Certification Tool (NACT); 
</v>
      </c>
      <c r="DO108" s="251" t="str">
        <f>IF(ISNUMBER(FIND(analysismethod9,'III_Plan comp 438.68 {Plan 8}'!BH$15)),"",'III_Plan comp 438.68 {Plan 8}'!BH$15&amp;analysismethod9)</f>
        <v xml:space="preserve">Network Adequacy Certification Tool (NACT); 
</v>
      </c>
      <c r="DP108" s="251" t="str">
        <f>IF(ISNUMBER(FIND(analysismethod9,'III_Plan comp 438.68 {Plan 8}'!BI$15)),"",'III_Plan comp 438.68 {Plan 8}'!BI$15&amp;analysismethod9)</f>
        <v xml:space="preserve">Network Adequacy Certification Tool (NACT); 
</v>
      </c>
      <c r="DQ108" s="251" t="str">
        <f>IF(ISNUMBER(FIND(analysismethod9,'III_Plan comp 438.68 {Plan 8}'!BJ$15)),"",'III_Plan comp 438.68 {Plan 8}'!BJ$15&amp;analysismethod9)</f>
        <v xml:space="preserve">Network Adequacy Certification Tool (NACT); 
</v>
      </c>
      <c r="DR108" s="251" t="str">
        <f>IF(ISNUMBER(FIND(analysismethod9,'III_Plan comp 438.68 {Plan 8}'!BK$15)),"",'III_Plan comp 438.68 {Plan 8}'!BK$15&amp;analysismethod9)</f>
        <v xml:space="preserve">Network Adequacy Certification Tool (NACT); 
</v>
      </c>
      <c r="DS108" s="251" t="str">
        <f>IF(ISNUMBER(FIND(analysismethod9,'III_Plan comp 438.68 {Plan 8}'!BL$15)),"",'III_Plan comp 438.68 {Plan 8}'!BL$15&amp;analysismethod9)</f>
        <v xml:space="preserve">Network Adequacy Certification Tool (NACT); 
</v>
      </c>
      <c r="DT108" s="251" t="str">
        <f>IF(ISNUMBER(FIND(analysismethod9,'III_Plan comp 438.68 {Plan 8}'!BM$15)),"",'III_Plan comp 438.68 {Plan 8}'!BM$15&amp;analysismethod9)</f>
        <v xml:space="preserve">Network Adequacy Certification Tool (NACT); 
</v>
      </c>
      <c r="DU108" s="251" t="str">
        <f>IF(ISNUMBER(FIND(analysismethod9,'III_Plan comp 438.68 {Plan 8}'!BN$15)),"",'III_Plan comp 438.68 {Plan 8}'!BN$15&amp;analysismethod9)</f>
        <v xml:space="preserve">Network Adequacy Certification Tool (NACT); 
</v>
      </c>
      <c r="DV108" s="251" t="str">
        <f>IF(ISNUMBER(FIND(analysismethod9,'III_Plan comp 438.68 {Plan 8}'!BO$15)),"",'III_Plan comp 438.68 {Plan 8}'!BO$15&amp;analysismethod9)</f>
        <v xml:space="preserve">Network Adequacy Certification Tool (NACT); 
</v>
      </c>
      <c r="DW108" s="251" t="str">
        <f>IF(ISNUMBER(FIND(analysismethod9,'III_Plan comp 438.68 {Plan 8}'!BP$15)),"",'III_Plan comp 438.68 {Plan 8}'!BP$15&amp;analysismethod9)</f>
        <v xml:space="preserve">Network Adequacy Certification Tool (NACT); 
</v>
      </c>
      <c r="DX108" s="251" t="str">
        <f>IF(ISNUMBER(FIND(analysismethod9,'III_Plan comp 438.68 {Plan 8}'!BQ$15)),"",'III_Plan comp 438.68 {Plan 8}'!BQ$15&amp;analysismethod9)</f>
        <v xml:space="preserve">Network Adequacy Certification Tool (NACT); 
</v>
      </c>
      <c r="DY108" s="251" t="str">
        <f>IF(ISNUMBER(FIND(analysismethod9,'III_Plan comp 438.68 {Plan 8}'!BR$15)),"",'III_Plan comp 438.68 {Plan 8}'!BR$15&amp;analysismethod9)</f>
        <v xml:space="preserve">Network Adequacy Certification Tool (NACT); 
</v>
      </c>
      <c r="DZ108" s="251" t="str">
        <f>IF(ISNUMBER(FIND(analysismethod9,'III_Plan comp 438.68 {Plan 8}'!BS$15)),"",'III_Plan comp 438.68 {Plan 8}'!BS$15&amp;analysismethod9)</f>
        <v xml:space="preserve">Network Adequacy Certification Tool (NACT); 
</v>
      </c>
      <c r="EA108" s="251" t="str">
        <f>IF(ISNUMBER(FIND(analysismethod9,'III_Plan comp 438.68 {Plan 8}'!BT$15)),"",'III_Plan comp 438.68 {Plan 8}'!BT$15&amp;analysismethod9)</f>
        <v xml:space="preserve">Network Adequacy Certification Tool (NACT); 
</v>
      </c>
      <c r="EB108" s="251" t="str">
        <f>IF(ISNUMBER(FIND(analysismethod9,'III_Plan comp 438.68 {Plan 8}'!BU$15)),"",'III_Plan comp 438.68 {Plan 8}'!BU$15&amp;analysismethod9)</f>
        <v xml:space="preserve">Network Adequacy Certification Tool (NACT); 
</v>
      </c>
      <c r="EC108" s="251" t="str">
        <f>IF(ISNUMBER(FIND(analysismethod9,'III_Plan comp 438.68 {Plan 8}'!BV$15)),"",'III_Plan comp 438.68 {Plan 8}'!BV$15&amp;analysismethod9)</f>
        <v xml:space="preserve">Network Adequacy Certification Tool (NACT); 
</v>
      </c>
      <c r="ED108" s="251" t="str">
        <f>IF(ISNUMBER(FIND(analysismethod9,'III_Plan comp 438.68 {Plan 8}'!BW$15)),"",'III_Plan comp 438.68 {Plan 8}'!BW$15&amp;analysismethod9)</f>
        <v xml:space="preserve">Network Adequacy Certification Tool (NACT); 
</v>
      </c>
      <c r="EE108" s="251" t="str">
        <f>IF(ISNUMBER(FIND(analysismethod9,'III_Plan comp 438.68 {Plan 8}'!BX$15)),"",'III_Plan comp 438.68 {Plan 8}'!BX$15&amp;analysismethod9)</f>
        <v xml:space="preserve">Network Adequacy Certification Tool (NACT); 
</v>
      </c>
      <c r="EF108" s="251" t="str">
        <f>IF(ISNUMBER(FIND(analysismethod9,'III_Plan comp 438.68 {Plan 8}'!BY$15)),"",'III_Plan comp 438.68 {Plan 8}'!BY$15&amp;analysismethod9)</f>
        <v xml:space="preserve">Network Adequacy Certification Tool (NACT); 
</v>
      </c>
      <c r="EG108" s="251" t="str">
        <f>IF(ISNUMBER(FIND(analysismethod9,'III_Plan comp 438.68 {Plan 8}'!BZ$15)),"",'III_Plan comp 438.68 {Plan 8}'!BZ$15&amp;analysismethod9)</f>
        <v xml:space="preserve">Network Adequacy Certification Tool (NACT); 
</v>
      </c>
      <c r="EH108" s="251" t="str">
        <f>IF(ISNUMBER(FIND(analysismethod9,'III_Plan comp 438.68 {Plan 8}'!CA$15)),"",'III_Plan comp 438.68 {Plan 8}'!CA$15&amp;analysismethod9)</f>
        <v xml:space="preserve">Network Adequacy Certification Tool (NACT); 
</v>
      </c>
      <c r="EI108" s="251" t="str">
        <f>IF(ISNUMBER(FIND(analysismethod9,'III_Plan comp 438.68 {Plan 8}'!CB$15)),"",'III_Plan comp 438.68 {Plan 8}'!CB$15&amp;analysismethod9)</f>
        <v xml:space="preserve">Network Adequacy Certification Tool (NACT); 
</v>
      </c>
      <c r="EJ108" s="251" t="str">
        <f>IF(ISNUMBER(FIND(analysismethod9,'III_Plan comp 438.68 {Plan 8}'!CC$15)),"",'III_Plan comp 438.68 {Plan 8}'!CC$15&amp;analysismethod9)</f>
        <v xml:space="preserve">Network Adequacy Certification Tool (NACT); 
</v>
      </c>
      <c r="EK108" s="251" t="str">
        <f>IF(ISNUMBER(FIND(analysismethod9,'III_Plan comp 438.68 {Plan 8}'!CD$15)),"",'III_Plan comp 438.68 {Plan 8}'!CD$15&amp;analysismethod9)</f>
        <v xml:space="preserve">Network Adequacy Certification Tool (NACT); 
</v>
      </c>
      <c r="EL108" s="251" t="str">
        <f>IF(ISNUMBER(FIND(analysismethod9,'III_Plan comp 438.68 {Plan 8}'!CE$15)),"",'III_Plan comp 438.68 {Plan 8}'!CE$15&amp;analysismethod9)</f>
        <v xml:space="preserve">Network Adequacy Certification Tool (NACT); 
</v>
      </c>
      <c r="EM108" s="251" t="str">
        <f>IF(ISNUMBER(FIND(analysismethod9,'III_Plan comp 438.68 {Plan 8}'!CF$15)),"",'III_Plan comp 438.68 {Plan 8}'!CF$15&amp;analysismethod9)</f>
        <v xml:space="preserve">Network Adequacy Certification Tool (NACT); 
</v>
      </c>
      <c r="EN108" s="251" t="str">
        <f>IF(ISNUMBER(FIND(analysismethod9,'III_Plan comp 438.68 {Plan 8}'!CG$15)),"",'III_Plan comp 438.68 {Plan 8}'!CG$15&amp;analysismethod9)</f>
        <v xml:space="preserve">Network Adequacy Certification Tool (NACT); 
</v>
      </c>
      <c r="EO108" s="251" t="str">
        <f>IF(ISNUMBER(FIND(analysismethod9,'III_Plan comp 438.68 {Plan 8}'!CH$15)),"",'III_Plan comp 438.68 {Plan 8}'!CH$15&amp;analysismethod9)</f>
        <v xml:space="preserve">Network Adequacy Certification Tool (NACT); 
</v>
      </c>
      <c r="EP108" s="251" t="str">
        <f>IF(ISNUMBER(FIND(analysismethod9,'III_Plan comp 438.68 {Plan 8}'!CI$15)),"",'III_Plan comp 438.68 {Plan 8}'!CI$15&amp;analysismethod9)</f>
        <v xml:space="preserve">Network Adequacy Certification Tool (NACT); 
</v>
      </c>
      <c r="EQ108" s="251" t="str">
        <f>IF(ISNUMBER(FIND(analysismethod9,'III_Plan comp 438.68 {Plan 8}'!CJ$15)),"",'III_Plan comp 438.68 {Plan 8}'!CJ$15&amp;analysismethod9)</f>
        <v xml:space="preserve">Network Adequacy Certification Tool (NACT); 
</v>
      </c>
      <c r="ER108" s="251" t="str">
        <f>IF(ISNUMBER(FIND(analysismethod9,'III_Plan comp 438.68 {Plan 8}'!CK$15)),"",'III_Plan comp 438.68 {Plan 8}'!CK$15&amp;analysismethod9)</f>
        <v xml:space="preserve">Network Adequacy Certification Tool (NACT); 
</v>
      </c>
      <c r="ES108" s="251" t="str">
        <f>IF(ISNUMBER(FIND(analysismethod9,'III_Plan comp 438.68 {Plan 8}'!CL$15)),"",'III_Plan comp 438.68 {Plan 8}'!CL$15&amp;analysismethod9)</f>
        <v xml:space="preserve">Network Adequacy Certification Tool (NACT); 
</v>
      </c>
      <c r="ET108" s="251" t="str">
        <f>IF(ISNUMBER(FIND(analysismethod9,'III_Plan comp 438.68 {Plan 8}'!CM$15)),"",'III_Plan comp 438.68 {Plan 8}'!CM$15&amp;analysismethod9)</f>
        <v xml:space="preserve">Network Adequacy Certification Tool (NACT); 
</v>
      </c>
      <c r="EU108" s="251" t="str">
        <f>IF(ISNUMBER(FIND(analysismethod9,'III_Plan comp 438.68 {Plan 8}'!CN$15)),"",'III_Plan comp 438.68 {Plan 8}'!CN$15&amp;analysismethod9)</f>
        <v xml:space="preserve">Network Adequacy Certification Tool (NACT); 
</v>
      </c>
      <c r="EV108" s="251" t="str">
        <f>IF(ISNUMBER(FIND(analysismethod9,'III_Plan comp 438.68 {Plan 8}'!CO$15)),"",'III_Plan comp 438.68 {Plan 8}'!CO$15&amp;analysismethod9)</f>
        <v xml:space="preserve">Network Adequacy Certification Tool (NACT); 
</v>
      </c>
      <c r="EW108" s="251" t="str">
        <f>IF(ISNUMBER(FIND(analysismethod9,'III_Plan comp 438.68 {Plan 8}'!CP$15)),"",'III_Plan comp 438.68 {Plan 8}'!CP$15&amp;analysismethod9)</f>
        <v xml:space="preserve">Network Adequacy Certification Tool (NACT); 
</v>
      </c>
      <c r="EX108" s="251" t="str">
        <f>IF(ISNUMBER(FIND(analysismethod9,'III_Plan comp 438.68 {Plan 8}'!CQ$15)),"",'III_Plan comp 438.68 {Plan 8}'!CQ$15&amp;analysismethod9)</f>
        <v xml:space="preserve">Network Adequacy Certification Tool (NACT); 
</v>
      </c>
      <c r="EY108" s="251" t="str">
        <f>IF(ISNUMBER(FIND(analysismethod9,'III_Plan comp 438.68 {Plan 8}'!CR$15)),"",'III_Plan comp 438.68 {Plan 8}'!CR$15&amp;analysismethod9)</f>
        <v xml:space="preserve">Network Adequacy Certification Tool (NACT); 
</v>
      </c>
      <c r="EZ108" s="251" t="str">
        <f>IF(ISNUMBER(FIND(analysismethod9,'III_Plan comp 438.68 {Plan 8}'!CS$15)),"",'III_Plan comp 438.68 {Plan 8}'!CS$15&amp;analysismethod9)</f>
        <v xml:space="preserve">Network Adequacy Certification Tool (NACT); 
</v>
      </c>
      <c r="FA108" s="251" t="str">
        <f>IF(ISNUMBER(FIND(analysismethod9,'III_Plan comp 438.68 {Plan 8}'!CT$15)),"",'III_Plan comp 438.68 {Plan 8}'!CT$15&amp;analysismethod9)</f>
        <v xml:space="preserve">Network Adequacy Certification Tool (NACT); 
</v>
      </c>
      <c r="FB108" s="251" t="str">
        <f>IF(ISNUMBER(FIND(analysismethod9,'III_Plan comp 438.68 {Plan 8}'!CU$15)),"",'III_Plan comp 438.68 {Plan 8}'!CU$15&amp;analysismethod9)</f>
        <v xml:space="preserve">Network Adequacy Certification Tool (NACT); 
</v>
      </c>
      <c r="FC108" s="251" t="str">
        <f>IF(ISNUMBER(FIND(analysismethod9,'III_Plan comp 438.68 {Plan 8}'!CV$15)),"",'III_Plan comp 438.68 {Plan 8}'!CV$15&amp;analysismethod9)</f>
        <v xml:space="preserve">Network Adequacy Certification Tool (NACT); 
</v>
      </c>
      <c r="FD108" s="251" t="str">
        <f>IF(ISNUMBER(FIND(analysismethod9,'III_Plan comp 438.68 {Plan 8}'!CW$15)),"",'III_Plan comp 438.68 {Plan 8}'!CW$15&amp;analysismethod9)</f>
        <v xml:space="preserve">Network Adequacy Certification Tool (NACT); 
</v>
      </c>
      <c r="FE108" s="251" t="str">
        <f>IF(ISNUMBER(FIND(analysismethod9,'III_Plan comp 438.68 {Plan 8}'!CX$15)),"",'III_Plan comp 438.68 {Plan 8}'!CX$15&amp;analysismethod9)</f>
        <v xml:space="preserve">Network Adequacy Certification Tool (NACT); 
</v>
      </c>
      <c r="FF108" s="251" t="str">
        <f>IF(ISNUMBER(FIND(analysismethod9,'III_Plan comp 438.68 {Plan 8}'!CY$15)),"",'III_Plan comp 438.68 {Plan 8}'!CY$15&amp;analysismethod9)</f>
        <v xml:space="preserve">Network Adequacy Certification Tool (NACT); 
</v>
      </c>
      <c r="FG108" s="251" t="str">
        <f>IF(ISNUMBER(FIND(analysismethod9,'III_Plan comp 438.68 {Plan 8}'!CZ$15)),"",'III_Plan comp 438.68 {Plan 8}'!CZ$15&amp;analysismethod9)</f>
        <v xml:space="preserve">Network Adequacy Certification Tool (NACT); 
</v>
      </c>
    </row>
    <row r="109" spans="62:163" ht="1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Language Capabilities: Contract
IHCP: Contract/Good-faith effort to contract; 
</v>
      </c>
      <c r="BM109" s="254" t="str">
        <f>IF(ISNUMBER(FIND(analysismethod10,'III_Plan comp 438.68 {Plan 8}'!F$15)),"",'III_Plan comp 438.68 {Plan 8}'!F$15&amp;analysismethod10)</f>
        <v xml:space="preserve">Language Capabilities: Contract
IHCP: Contract/Good-faith effort to contract; 
</v>
      </c>
      <c r="BN109" s="254" t="str">
        <f>IF(ISNUMBER(FIND(analysismethod10,'III_Plan comp 438.68 {Plan 8}'!G$15)),"",'III_Plan comp 438.68 {Plan 8}'!G$15&amp;analysismethod10)</f>
        <v xml:space="preserve">Network Adequacy Certification Tool (NACT); 
Language Capabilities: Contract
IHCP: Contract/Good-faith effort to contract; 
</v>
      </c>
      <c r="BO109" s="254" t="str">
        <f>IF(ISNUMBER(FIND(analysismethod10,'III_Plan comp 438.68 {Plan 8}'!H$15)),"",'III_Plan comp 438.68 {Plan 8}'!H$15&amp;analysismethod10)</f>
        <v xml:space="preserve">Language Capabilities: Contract
IHCP: Contract/Good-faith effort to contract; 
</v>
      </c>
      <c r="BP109" s="254" t="str">
        <f>IF(ISNUMBER(FIND(analysismethod10,'III_Plan comp 438.68 {Plan 8}'!I$15)),"",'III_Plan comp 438.68 {Plan 8}'!I$15&amp;analysismethod10)</f>
        <v xml:space="preserve">Network Adequacy Certification Tool (NACT); 
Language Capabilities: Contract
IHCP: Contract/Good-faith effort to contract; 
</v>
      </c>
      <c r="BQ109" s="254" t="str">
        <f>IF(ISNUMBER(FIND(analysismethod10,'III_Plan comp 438.68 {Plan 8}'!J$15)),"",'III_Plan comp 438.68 {Plan 8}'!J$15&amp;analysismethod10)</f>
        <v xml:space="preserve">Language Capabilities: Contract
IHCP: Contract/Good-faith effort to contract; 
</v>
      </c>
      <c r="BR109" s="254" t="str">
        <f>IF(ISNUMBER(FIND(analysismethod10,'III_Plan comp 438.68 {Plan 8}'!K$15)),"",'III_Plan comp 438.68 {Plan 8}'!K$15&amp;analysismethod10)</f>
        <v xml:space="preserve">Language Capabilities: Contract
IHCP: Contract/Good-faith effort to contract; 
</v>
      </c>
      <c r="BS109" s="254" t="str">
        <f>IF(ISNUMBER(FIND(analysismethod10,'III_Plan comp 438.68 {Plan 8}'!L$15)),"",'III_Plan comp 438.68 {Plan 8}'!L$15&amp;analysismethod10)</f>
        <v xml:space="preserve">Timely Access Data Tool (TADT); 
Language Capabilities: Contract
IHCP: Contract/Good-faith effort to contract; 
</v>
      </c>
      <c r="BT109" s="254" t="str">
        <f>IF(ISNUMBER(FIND(analysismethod10,'III_Plan comp 438.68 {Plan 8}'!M$15)),"",'III_Plan comp 438.68 {Plan 8}'!M$15&amp;analysismethod10)</f>
        <v xml:space="preserve">Timely Access Data Tool (TADT); 
Language Capabilities: Contract
IHCP: Contract/Good-faith effort to contract; 
</v>
      </c>
      <c r="BU109" s="254" t="str">
        <f>IF(ISNUMBER(FIND(analysismethod10,'III_Plan comp 438.68 {Plan 8}'!N$15)),"",'III_Plan comp 438.68 {Plan 8}'!N$15&amp;analysismethod10)</f>
        <v xml:space="preserve">Timely Access Data Tool (TADT); 
Language Capabilities: Contract
IHCP: Contract/Good-faith effort to contract; 
</v>
      </c>
      <c r="BV109" s="254" t="str">
        <f>IF(ISNUMBER(FIND(analysismethod10,'III_Plan comp 438.68 {Plan 8}'!O$15)),"",'III_Plan comp 438.68 {Plan 8}'!O$15&amp;analysismethod10)</f>
        <v xml:space="preserve">Language Capabilities: Contract
IHCP: Contract/Good-faith effort to contract; 
</v>
      </c>
      <c r="BW109" s="254" t="str">
        <f>IF(ISNUMBER(FIND(analysismethod10,'III_Plan comp 438.68 {Plan 8}'!P$15)),"",'III_Plan comp 438.68 {Plan 8}'!P$15&amp;analysismethod10)</f>
        <v xml:space="preserve">Language Capabilities: Contract
IHCP: Contract/Good-faith effort to contract; 
</v>
      </c>
      <c r="BX109" s="254" t="str">
        <f>IF(ISNUMBER(FIND(analysismethod10,'III_Plan comp 438.68 {Plan 8}'!Q$15)),"",'III_Plan comp 438.68 {Plan 8}'!Q$15&amp;analysismethod10)</f>
        <v xml:space="preserve">Language Capabilities: Contract
IHCP: Contract/Good-faith effort to contract; 
</v>
      </c>
      <c r="BY109" s="254" t="str">
        <f>IF(ISNUMBER(FIND(analysismethod10,'III_Plan comp 438.68 {Plan 8}'!R$15)),"",'III_Plan comp 438.68 {Plan 8}'!R$15&amp;analysismethod10)</f>
        <v xml:space="preserve">Language Capabilities: Contract
IHCP: Contract/Good-faith effort to contract; 
</v>
      </c>
      <c r="BZ109" s="254" t="str">
        <f>IF(ISNUMBER(FIND(analysismethod10,'III_Plan comp 438.68 {Plan 8}'!S$15)),"",'III_Plan comp 438.68 {Plan 8}'!S$15&amp;analysismethod10)</f>
        <v xml:space="preserve">Language Capabilities: Contract
IHCP: Contract/Good-faith effort to contract; 
</v>
      </c>
      <c r="CA109" s="254" t="str">
        <f>IF(ISNUMBER(FIND(analysismethod10,'III_Plan comp 438.68 {Plan 8}'!T$15)),"",'III_Plan comp 438.68 {Plan 8}'!T$15&amp;analysismethod10)</f>
        <v xml:space="preserve">Language Capabilities: Contract
IHCP: Contract/Good-faith effort to contract; 
</v>
      </c>
      <c r="CB109" s="254" t="str">
        <f>IF(ISNUMBER(FIND(analysismethod10,'III_Plan comp 438.68 {Plan 8}'!U$15)),"",'III_Plan comp 438.68 {Plan 8}'!U$15&amp;analysismethod10)</f>
        <v xml:space="preserve">Language Capabilities: Contract
IHCP: Contract/Good-faith effort to contract; 
</v>
      </c>
      <c r="CC109" s="254" t="str">
        <f>IF(ISNUMBER(FIND(analysismethod10,'III_Plan comp 438.68 {Plan 8}'!V$15)),"",'III_Plan comp 438.68 {Plan 8}'!V$15&amp;analysismethod10)</f>
        <v xml:space="preserve">Language Capabilities: Contract
IHCP: Contract/Good-faith effort to contract; 
</v>
      </c>
      <c r="CD109" s="254" t="str">
        <f>IF(ISNUMBER(FIND(analysismethod10,'III_Plan comp 438.68 {Plan 8}'!W$15)),"",'III_Plan comp 438.68 {Plan 8}'!W$15&amp;analysismethod10)</f>
        <v xml:space="preserve">Language Capabilities: Contract
IHCP: Contract/Good-faith effort to contract; 
</v>
      </c>
      <c r="CE109" s="254" t="str">
        <f>IF(ISNUMBER(FIND(analysismethod10,'III_Plan comp 438.68 {Plan 8}'!X$15)),"",'III_Plan comp 438.68 {Plan 8}'!X$15&amp;analysismethod10)</f>
        <v xml:space="preserve">Language Capabilities: Contract
IHCP: Contract/Good-faith effort to contract; 
</v>
      </c>
      <c r="CF109" s="254" t="str">
        <f>IF(ISNUMBER(FIND(analysismethod10,'III_Plan comp 438.68 {Plan 8}'!Y$15)),"",'III_Plan comp 438.68 {Plan 8}'!Y$15&amp;analysismethod10)</f>
        <v xml:space="preserve">Language Capabilities: Contract
IHCP: Contract/Good-faith effort to contract; 
</v>
      </c>
      <c r="CG109" s="254" t="str">
        <f>IF(ISNUMBER(FIND(analysismethod10,'III_Plan comp 438.68 {Plan 8}'!Z$15)),"",'III_Plan comp 438.68 {Plan 8}'!Z$15&amp;analysismethod10)</f>
        <v xml:space="preserve">Language Capabilities: Contract
IHCP: Contract/Good-faith effort to contract; 
</v>
      </c>
      <c r="CH109" s="254" t="str">
        <f>IF(ISNUMBER(FIND(analysismethod10,'III_Plan comp 438.68 {Plan 8}'!AA$15)),"",'III_Plan comp 438.68 {Plan 8}'!AA$15&amp;analysismethod10)</f>
        <v xml:space="preserve">Language Capabilities: Contract
IHCP: Contract/Good-faith effort to contract; 
</v>
      </c>
      <c r="CI109" s="254" t="str">
        <f>IF(ISNUMBER(FIND(analysismethod10,'III_Plan comp 438.68 {Plan 8}'!AB$15)),"",'III_Plan comp 438.68 {Plan 8}'!AB$15&amp;analysismethod10)</f>
        <v xml:space="preserve">Language Capabilities: Contract
IHCP: Contract/Good-faith effort to contract; 
</v>
      </c>
      <c r="CJ109" s="254" t="str">
        <f>IF(ISNUMBER(FIND(analysismethod10,'III_Plan comp 438.68 {Plan 8}'!AC$15)),"",'III_Plan comp 438.68 {Plan 8}'!AC$15&amp;analysismethod10)</f>
        <v xml:space="preserve">Language Capabilities: Contract
IHCP: Contract/Good-faith effort to contract; 
</v>
      </c>
      <c r="CK109" s="254" t="str">
        <f>IF(ISNUMBER(FIND(analysismethod10,'III_Plan comp 438.68 {Plan 8}'!AD$15)),"",'III_Plan comp 438.68 {Plan 8}'!AD$15&amp;analysismethod10)</f>
        <v xml:space="preserve">Language Capabilities: Contract
IHCP: Contract/Good-faith effort to contract; 
</v>
      </c>
      <c r="CL109" s="254" t="str">
        <f>IF(ISNUMBER(FIND(analysismethod10,'III_Plan comp 438.68 {Plan 8}'!AE$15)),"",'III_Plan comp 438.68 {Plan 8}'!AE$15&amp;analysismethod10)</f>
        <v xml:space="preserve">Language Capabilities: Contract
IHCP: Contract/Good-faith effort to contract; 
</v>
      </c>
      <c r="CM109" s="254" t="str">
        <f>IF(ISNUMBER(FIND(analysismethod10,'III_Plan comp 438.68 {Plan 8}'!AF$15)),"",'III_Plan comp 438.68 {Plan 8}'!AF$15&amp;analysismethod10)</f>
        <v xml:space="preserve">Language Capabilities: Contract
IHCP: Contract/Good-faith effort to contract; 
</v>
      </c>
      <c r="CN109" s="254" t="str">
        <f>IF(ISNUMBER(FIND(analysismethod10,'III_Plan comp 438.68 {Plan 8}'!AG$15)),"",'III_Plan comp 438.68 {Plan 8}'!AG$15&amp;analysismethod10)</f>
        <v xml:space="preserve">Language Capabilities: Contract
IHCP: Contract/Good-faith effort to contract; 
</v>
      </c>
      <c r="CO109" s="254" t="str">
        <f>IF(ISNUMBER(FIND(analysismethod10,'III_Plan comp 438.68 {Plan 8}'!AH$15)),"",'III_Plan comp 438.68 {Plan 8}'!AH$15&amp;analysismethod10)</f>
        <v xml:space="preserve">Language Capabilities: Contract
IHCP: Contract/Good-faith effort to contract; 
</v>
      </c>
      <c r="CP109" s="254" t="str">
        <f>IF(ISNUMBER(FIND(analysismethod10,'III_Plan comp 438.68 {Plan 8}'!AI$15)),"",'III_Plan comp 438.68 {Plan 8}'!AI$15&amp;analysismethod10)</f>
        <v xml:space="preserve">Language Capabilities: Contract
IHCP: Contract/Good-faith effort to contract; 
</v>
      </c>
      <c r="CQ109" s="254" t="str">
        <f>IF(ISNUMBER(FIND(analysismethod10,'III_Plan comp 438.68 {Plan 8}'!AJ$15)),"",'III_Plan comp 438.68 {Plan 8}'!AJ$15&amp;analysismethod10)</f>
        <v xml:space="preserve">Language Capabilities: Contract
IHCP: Contract/Good-faith effort to contract; 
</v>
      </c>
      <c r="CR109" s="254" t="str">
        <f>IF(ISNUMBER(FIND(analysismethod10,'III_Plan comp 438.68 {Plan 8}'!AK$15)),"",'III_Plan comp 438.68 {Plan 8}'!AK$15&amp;analysismethod10)</f>
        <v xml:space="preserve">Language Capabilities: Contract
IHCP: Contract/Good-faith effort to contract; 
</v>
      </c>
      <c r="CS109" s="254" t="str">
        <f>IF(ISNUMBER(FIND(analysismethod10,'III_Plan comp 438.68 {Plan 8}'!AL$15)),"",'III_Plan comp 438.68 {Plan 8}'!AL$15&amp;analysismethod10)</f>
        <v xml:space="preserve">Language Capabilities: Contract
IHCP: Contract/Good-faith effort to contract; 
</v>
      </c>
      <c r="CT109" s="254" t="str">
        <f>IF(ISNUMBER(FIND(analysismethod10,'III_Plan comp 438.68 {Plan 8}'!AM$15)),"",'III_Plan comp 438.68 {Plan 8}'!AM$15&amp;analysismethod10)</f>
        <v xml:space="preserve">Language Capabilities: Contract
IHCP: Contract/Good-faith effort to contract; 
</v>
      </c>
      <c r="CU109" s="254" t="str">
        <f>IF(ISNUMBER(FIND(analysismethod10,'III_Plan comp 438.68 {Plan 8}'!AN$15)),"",'III_Plan comp 438.68 {Plan 8}'!AN$15&amp;analysismethod10)</f>
        <v xml:space="preserve">Language Capabilities: Contract
IHCP: Contract/Good-faith effort to contract; 
</v>
      </c>
      <c r="CV109" s="254" t="str">
        <f>IF(ISNUMBER(FIND(analysismethod10,'III_Plan comp 438.68 {Plan 8}'!AO$15)),"",'III_Plan comp 438.68 {Plan 8}'!AO$15&amp;analysismethod10)</f>
        <v xml:space="preserve">Language Capabilities: Contract
IHCP: Contract/Good-faith effort to contract; 
</v>
      </c>
      <c r="CW109" s="254" t="str">
        <f>IF(ISNUMBER(FIND(analysismethod10,'III_Plan comp 438.68 {Plan 8}'!AP$15)),"",'III_Plan comp 438.68 {Plan 8}'!AP$15&amp;analysismethod10)</f>
        <v xml:space="preserve">Language Capabilities: Contract
IHCP: Contract/Good-faith effort to contract; 
</v>
      </c>
      <c r="CX109" s="254" t="str">
        <f>IF(ISNUMBER(FIND(analysismethod10,'III_Plan comp 438.68 {Plan 8}'!AQ$15)),"",'III_Plan comp 438.68 {Plan 8}'!AQ$15&amp;analysismethod10)</f>
        <v xml:space="preserve">Language Capabilities: Contract
IHCP: Contract/Good-faith effort to contract; 
</v>
      </c>
      <c r="CY109" s="254" t="str">
        <f>IF(ISNUMBER(FIND(analysismethod10,'III_Plan comp 438.68 {Plan 8}'!AR$15)),"",'III_Plan comp 438.68 {Plan 8}'!AR$15&amp;analysismethod10)</f>
        <v xml:space="preserve">Language Capabilities: Contract
IHCP: Contract/Good-faith effort to contract; 
</v>
      </c>
      <c r="CZ109" s="254" t="str">
        <f>IF(ISNUMBER(FIND(analysismethod10,'III_Plan comp 438.68 {Plan 8}'!AS$15)),"",'III_Plan comp 438.68 {Plan 8}'!AS$15&amp;analysismethod10)</f>
        <v xml:space="preserve">Language Capabilities: Contract
IHCP: Contract/Good-faith effort to contract; 
</v>
      </c>
      <c r="DA109" s="254" t="str">
        <f>IF(ISNUMBER(FIND(analysismethod10,'III_Plan comp 438.68 {Plan 8}'!AT$15)),"",'III_Plan comp 438.68 {Plan 8}'!AT$15&amp;analysismethod10)</f>
        <v xml:space="preserve">Language Capabilities: Contract
IHCP: Contract/Good-faith effort to contract; 
</v>
      </c>
      <c r="DB109" s="254" t="str">
        <f>IF(ISNUMBER(FIND(analysismethod10,'III_Plan comp 438.68 {Plan 8}'!AU$15)),"",'III_Plan comp 438.68 {Plan 8}'!AU$15&amp;analysismethod10)</f>
        <v xml:space="preserve">Language Capabilities: Contract
IHCP: Contract/Good-faith effort to contract; 
</v>
      </c>
      <c r="DC109" s="254" t="str">
        <f>IF(ISNUMBER(FIND(analysismethod10,'III_Plan comp 438.68 {Plan 8}'!AV$15)),"",'III_Plan comp 438.68 {Plan 8}'!AV$15&amp;analysismethod10)</f>
        <v xml:space="preserve">Language Capabilities: Contract
IHCP: Contract/Good-faith effort to contract; 
</v>
      </c>
      <c r="DD109" s="254" t="str">
        <f>IF(ISNUMBER(FIND(analysismethod10,'III_Plan comp 438.68 {Plan 8}'!AW$15)),"",'III_Plan comp 438.68 {Plan 8}'!AW$15&amp;analysismethod10)</f>
        <v xml:space="preserve">Language Capabilities: Contract
IHCP: Contract/Good-faith effort to contract; 
</v>
      </c>
      <c r="DE109" s="254" t="str">
        <f>IF(ISNUMBER(FIND(analysismethod10,'III_Plan comp 438.68 {Plan 8}'!AX$15)),"",'III_Plan comp 438.68 {Plan 8}'!AX$15&amp;analysismethod10)</f>
        <v xml:space="preserve">Language Capabilities: Contract
IHCP: Contract/Good-faith effort to contract; 
</v>
      </c>
      <c r="DF109" s="254" t="str">
        <f>IF(ISNUMBER(FIND(analysismethod10,'III_Plan comp 438.68 {Plan 8}'!AY$15)),"",'III_Plan comp 438.68 {Plan 8}'!AY$15&amp;analysismethod10)</f>
        <v xml:space="preserve">Language Capabilities: Contract
IHCP: Contract/Good-faith effort to contract; 
</v>
      </c>
      <c r="DG109" s="254" t="str">
        <f>IF(ISNUMBER(FIND(analysismethod10,'III_Plan comp 438.68 {Plan 8}'!AZ$15)),"",'III_Plan comp 438.68 {Plan 8}'!AZ$15&amp;analysismethod10)</f>
        <v xml:space="preserve">Language Capabilities: Contract
IHCP: Contract/Good-faith effort to contract; 
</v>
      </c>
      <c r="DH109" s="254" t="str">
        <f>IF(ISNUMBER(FIND(analysismethod10,'III_Plan comp 438.68 {Plan 8}'!BA$15)),"",'III_Plan comp 438.68 {Plan 8}'!BA$15&amp;analysismethod10)</f>
        <v xml:space="preserve">Language Capabilities: Contract
IHCP: Contract/Good-faith effort to contract; 
</v>
      </c>
      <c r="DI109" s="254" t="str">
        <f>IF(ISNUMBER(FIND(analysismethod10,'III_Plan comp 438.68 {Plan 8}'!BB$15)),"",'III_Plan comp 438.68 {Plan 8}'!BB$15&amp;analysismethod10)</f>
        <v xml:space="preserve">Language Capabilities: Contract
IHCP: Contract/Good-faith effort to contract; 
</v>
      </c>
      <c r="DJ109" s="254" t="str">
        <f>IF(ISNUMBER(FIND(analysismethod10,'III_Plan comp 438.68 {Plan 8}'!BC$15)),"",'III_Plan comp 438.68 {Plan 8}'!BC$15&amp;analysismethod10)</f>
        <v xml:space="preserve">Language Capabilities: Contract
IHCP: Contract/Good-faith effort to contract; 
</v>
      </c>
      <c r="DK109" s="254" t="str">
        <f>IF(ISNUMBER(FIND(analysismethod10,'III_Plan comp 438.68 {Plan 8}'!BD$15)),"",'III_Plan comp 438.68 {Plan 8}'!BD$15&amp;analysismethod10)</f>
        <v xml:space="preserve">Language Capabilities: Contract
IHCP: Contract/Good-faith effort to contract; 
</v>
      </c>
      <c r="DL109" s="254" t="str">
        <f>IF(ISNUMBER(FIND(analysismethod10,'III_Plan comp 438.68 {Plan 8}'!BE$15)),"",'III_Plan comp 438.68 {Plan 8}'!BE$15&amp;analysismethod10)</f>
        <v xml:space="preserve">Language Capabilities: Contract
IHCP: Contract/Good-faith effort to contract; 
</v>
      </c>
      <c r="DM109" s="254" t="str">
        <f>IF(ISNUMBER(FIND(analysismethod10,'III_Plan comp 438.68 {Plan 8}'!BF$15)),"",'III_Plan comp 438.68 {Plan 8}'!BF$15&amp;analysismethod10)</f>
        <v xml:space="preserve">Language Capabilities: Contract
IHCP: Contract/Good-faith effort to contract; 
</v>
      </c>
      <c r="DN109" s="254" t="str">
        <f>IF(ISNUMBER(FIND(analysismethod10,'III_Plan comp 438.68 {Plan 8}'!BG$15)),"",'III_Plan comp 438.68 {Plan 8}'!BG$15&amp;analysismethod10)</f>
        <v xml:space="preserve">Language Capabilities: Contract
IHCP: Contract/Good-faith effort to contract; 
</v>
      </c>
      <c r="DO109" s="254" t="str">
        <f>IF(ISNUMBER(FIND(analysismethod10,'III_Plan comp 438.68 {Plan 8}'!BH$15)),"",'III_Plan comp 438.68 {Plan 8}'!BH$15&amp;analysismethod10)</f>
        <v xml:space="preserve">Language Capabilities: Contract
IHCP: Contract/Good-faith effort to contract; 
</v>
      </c>
      <c r="DP109" s="254" t="str">
        <f>IF(ISNUMBER(FIND(analysismethod10,'III_Plan comp 438.68 {Plan 8}'!BI$15)),"",'III_Plan comp 438.68 {Plan 8}'!BI$15&amp;analysismethod10)</f>
        <v xml:space="preserve">Language Capabilities: Contract
IHCP: Contract/Good-faith effort to contract; 
</v>
      </c>
      <c r="DQ109" s="254" t="str">
        <f>IF(ISNUMBER(FIND(analysismethod10,'III_Plan comp 438.68 {Plan 8}'!BJ$15)),"",'III_Plan comp 438.68 {Plan 8}'!BJ$15&amp;analysismethod10)</f>
        <v xml:space="preserve">Language Capabilities: Contract
IHCP: Contract/Good-faith effort to contract; 
</v>
      </c>
      <c r="DR109" s="254" t="str">
        <f>IF(ISNUMBER(FIND(analysismethod10,'III_Plan comp 438.68 {Plan 8}'!BK$15)),"",'III_Plan comp 438.68 {Plan 8}'!BK$15&amp;analysismethod10)</f>
        <v xml:space="preserve">Language Capabilities: Contract
IHCP: Contract/Good-faith effort to contract; 
</v>
      </c>
      <c r="DS109" s="254" t="str">
        <f>IF(ISNUMBER(FIND(analysismethod10,'III_Plan comp 438.68 {Plan 8}'!BL$15)),"",'III_Plan comp 438.68 {Plan 8}'!BL$15&amp;analysismethod10)</f>
        <v xml:space="preserve">Language Capabilities: Contract
IHCP: Contract/Good-faith effort to contract; 
</v>
      </c>
      <c r="DT109" s="254" t="str">
        <f>IF(ISNUMBER(FIND(analysismethod10,'III_Plan comp 438.68 {Plan 8}'!BM$15)),"",'III_Plan comp 438.68 {Plan 8}'!BM$15&amp;analysismethod10)</f>
        <v xml:space="preserve">Language Capabilities: Contract
IHCP: Contract/Good-faith effort to contract; 
</v>
      </c>
      <c r="DU109" s="254" t="str">
        <f>IF(ISNUMBER(FIND(analysismethod10,'III_Plan comp 438.68 {Plan 8}'!BN$15)),"",'III_Plan comp 438.68 {Plan 8}'!BN$15&amp;analysismethod10)</f>
        <v xml:space="preserve">Language Capabilities: Contract
IHCP: Contract/Good-faith effort to contract; 
</v>
      </c>
      <c r="DV109" s="254" t="str">
        <f>IF(ISNUMBER(FIND(analysismethod10,'III_Plan comp 438.68 {Plan 8}'!BO$15)),"",'III_Plan comp 438.68 {Plan 8}'!BO$15&amp;analysismethod10)</f>
        <v xml:space="preserve">Language Capabilities: Contract
IHCP: Contract/Good-faith effort to contract; 
</v>
      </c>
      <c r="DW109" s="254" t="str">
        <f>IF(ISNUMBER(FIND(analysismethod10,'III_Plan comp 438.68 {Plan 8}'!BP$15)),"",'III_Plan comp 438.68 {Plan 8}'!BP$15&amp;analysismethod10)</f>
        <v xml:space="preserve">Language Capabilities: Contract
IHCP: Contract/Good-faith effort to contract; 
</v>
      </c>
      <c r="DX109" s="254" t="str">
        <f>IF(ISNUMBER(FIND(analysismethod10,'III_Plan comp 438.68 {Plan 8}'!BQ$15)),"",'III_Plan comp 438.68 {Plan 8}'!BQ$15&amp;analysismethod10)</f>
        <v xml:space="preserve">Language Capabilities: Contract
IHCP: Contract/Good-faith effort to contract; 
</v>
      </c>
      <c r="DY109" s="254" t="str">
        <f>IF(ISNUMBER(FIND(analysismethod10,'III_Plan comp 438.68 {Plan 8}'!BR$15)),"",'III_Plan comp 438.68 {Plan 8}'!BR$15&amp;analysismethod10)</f>
        <v xml:space="preserve">Language Capabilities: Contract
IHCP: Contract/Good-faith effort to contract; 
</v>
      </c>
      <c r="DZ109" s="254" t="str">
        <f>IF(ISNUMBER(FIND(analysismethod10,'III_Plan comp 438.68 {Plan 8}'!BS$15)),"",'III_Plan comp 438.68 {Plan 8}'!BS$15&amp;analysismethod10)</f>
        <v xml:space="preserve">Language Capabilities: Contract
IHCP: Contract/Good-faith effort to contract; 
</v>
      </c>
      <c r="EA109" s="254" t="str">
        <f>IF(ISNUMBER(FIND(analysismethod10,'III_Plan comp 438.68 {Plan 8}'!BT$15)),"",'III_Plan comp 438.68 {Plan 8}'!BT$15&amp;analysismethod10)</f>
        <v xml:space="preserve">Language Capabilities: Contract
IHCP: Contract/Good-faith effort to contract; 
</v>
      </c>
      <c r="EB109" s="254" t="str">
        <f>IF(ISNUMBER(FIND(analysismethod10,'III_Plan comp 438.68 {Plan 8}'!BU$15)),"",'III_Plan comp 438.68 {Plan 8}'!BU$15&amp;analysismethod10)</f>
        <v xml:space="preserve">Language Capabilities: Contract
IHCP: Contract/Good-faith effort to contract; 
</v>
      </c>
      <c r="EC109" s="254" t="str">
        <f>IF(ISNUMBER(FIND(analysismethod10,'III_Plan comp 438.68 {Plan 8}'!BV$15)),"",'III_Plan comp 438.68 {Plan 8}'!BV$15&amp;analysismethod10)</f>
        <v xml:space="preserve">Language Capabilities: Contract
IHCP: Contract/Good-faith effort to contract; 
</v>
      </c>
      <c r="ED109" s="254" t="str">
        <f>IF(ISNUMBER(FIND(analysismethod10,'III_Plan comp 438.68 {Plan 8}'!BW$15)),"",'III_Plan comp 438.68 {Plan 8}'!BW$15&amp;analysismethod10)</f>
        <v xml:space="preserve">Language Capabilities: Contract
IHCP: Contract/Good-faith effort to contract; 
</v>
      </c>
      <c r="EE109" s="254" t="str">
        <f>IF(ISNUMBER(FIND(analysismethod10,'III_Plan comp 438.68 {Plan 8}'!BX$15)),"",'III_Plan comp 438.68 {Plan 8}'!BX$15&amp;analysismethod10)</f>
        <v xml:space="preserve">Language Capabilities: Contract
IHCP: Contract/Good-faith effort to contract; 
</v>
      </c>
      <c r="EF109" s="254" t="str">
        <f>IF(ISNUMBER(FIND(analysismethod10,'III_Plan comp 438.68 {Plan 8}'!BY$15)),"",'III_Plan comp 438.68 {Plan 8}'!BY$15&amp;analysismethod10)</f>
        <v xml:space="preserve">Language Capabilities: Contract
IHCP: Contract/Good-faith effort to contract; 
</v>
      </c>
      <c r="EG109" s="254" t="str">
        <f>IF(ISNUMBER(FIND(analysismethod10,'III_Plan comp 438.68 {Plan 8}'!BZ$15)),"",'III_Plan comp 438.68 {Plan 8}'!BZ$15&amp;analysismethod10)</f>
        <v xml:space="preserve">Language Capabilities: Contract
IHCP: Contract/Good-faith effort to contract; 
</v>
      </c>
      <c r="EH109" s="254" t="str">
        <f>IF(ISNUMBER(FIND(analysismethod10,'III_Plan comp 438.68 {Plan 8}'!CA$15)),"",'III_Plan comp 438.68 {Plan 8}'!CA$15&amp;analysismethod10)</f>
        <v xml:space="preserve">Language Capabilities: Contract
IHCP: Contract/Good-faith effort to contract; 
</v>
      </c>
      <c r="EI109" s="254" t="str">
        <f>IF(ISNUMBER(FIND(analysismethod10,'III_Plan comp 438.68 {Plan 8}'!CB$15)),"",'III_Plan comp 438.68 {Plan 8}'!CB$15&amp;analysismethod10)</f>
        <v xml:space="preserve">Language Capabilities: Contract
IHCP: Contract/Good-faith effort to contract; 
</v>
      </c>
      <c r="EJ109" s="254" t="str">
        <f>IF(ISNUMBER(FIND(analysismethod10,'III_Plan comp 438.68 {Plan 8}'!CC$15)),"",'III_Plan comp 438.68 {Plan 8}'!CC$15&amp;analysismethod10)</f>
        <v xml:space="preserve">Language Capabilities: Contract
IHCP: Contract/Good-faith effort to contract; 
</v>
      </c>
      <c r="EK109" s="254" t="str">
        <f>IF(ISNUMBER(FIND(analysismethod10,'III_Plan comp 438.68 {Plan 8}'!CD$15)),"",'III_Plan comp 438.68 {Plan 8}'!CD$15&amp;analysismethod10)</f>
        <v xml:space="preserve">Language Capabilities: Contract
IHCP: Contract/Good-faith effort to contract; 
</v>
      </c>
      <c r="EL109" s="254" t="str">
        <f>IF(ISNUMBER(FIND(analysismethod10,'III_Plan comp 438.68 {Plan 8}'!CE$15)),"",'III_Plan comp 438.68 {Plan 8}'!CE$15&amp;analysismethod10)</f>
        <v xml:space="preserve">Language Capabilities: Contract
IHCP: Contract/Good-faith effort to contract; 
</v>
      </c>
      <c r="EM109" s="254" t="str">
        <f>IF(ISNUMBER(FIND(analysismethod10,'III_Plan comp 438.68 {Plan 8}'!CF$15)),"",'III_Plan comp 438.68 {Plan 8}'!CF$15&amp;analysismethod10)</f>
        <v xml:space="preserve">Language Capabilities: Contract
IHCP: Contract/Good-faith effort to contract; 
</v>
      </c>
      <c r="EN109" s="254" t="str">
        <f>IF(ISNUMBER(FIND(analysismethod10,'III_Plan comp 438.68 {Plan 8}'!CG$15)),"",'III_Plan comp 438.68 {Plan 8}'!CG$15&amp;analysismethod10)</f>
        <v xml:space="preserve">Language Capabilities: Contract
IHCP: Contract/Good-faith effort to contract; 
</v>
      </c>
      <c r="EO109" s="254" t="str">
        <f>IF(ISNUMBER(FIND(analysismethod10,'III_Plan comp 438.68 {Plan 8}'!CH$15)),"",'III_Plan comp 438.68 {Plan 8}'!CH$15&amp;analysismethod10)</f>
        <v xml:space="preserve">Language Capabilities: Contract
IHCP: Contract/Good-faith effort to contract; 
</v>
      </c>
      <c r="EP109" s="254" t="str">
        <f>IF(ISNUMBER(FIND(analysismethod10,'III_Plan comp 438.68 {Plan 8}'!CI$15)),"",'III_Plan comp 438.68 {Plan 8}'!CI$15&amp;analysismethod10)</f>
        <v xml:space="preserve">Language Capabilities: Contract
IHCP: Contract/Good-faith effort to contract; 
</v>
      </c>
      <c r="EQ109" s="254" t="str">
        <f>IF(ISNUMBER(FIND(analysismethod10,'III_Plan comp 438.68 {Plan 8}'!CJ$15)),"",'III_Plan comp 438.68 {Plan 8}'!CJ$15&amp;analysismethod10)</f>
        <v xml:space="preserve">Language Capabilities: Contract
IHCP: Contract/Good-faith effort to contract; 
</v>
      </c>
      <c r="ER109" s="254" t="str">
        <f>IF(ISNUMBER(FIND(analysismethod10,'III_Plan comp 438.68 {Plan 8}'!CK$15)),"",'III_Plan comp 438.68 {Plan 8}'!CK$15&amp;analysismethod10)</f>
        <v xml:space="preserve">Language Capabilities: Contract
IHCP: Contract/Good-faith effort to contract; 
</v>
      </c>
      <c r="ES109" s="254" t="str">
        <f>IF(ISNUMBER(FIND(analysismethod10,'III_Plan comp 438.68 {Plan 8}'!CL$15)),"",'III_Plan comp 438.68 {Plan 8}'!CL$15&amp;analysismethod10)</f>
        <v xml:space="preserve">Language Capabilities: Contract
IHCP: Contract/Good-faith effort to contract; 
</v>
      </c>
      <c r="ET109" s="254" t="str">
        <f>IF(ISNUMBER(FIND(analysismethod10,'III_Plan comp 438.68 {Plan 8}'!CM$15)),"",'III_Plan comp 438.68 {Plan 8}'!CM$15&amp;analysismethod10)</f>
        <v xml:space="preserve">Language Capabilities: Contract
IHCP: Contract/Good-faith effort to contract; 
</v>
      </c>
      <c r="EU109" s="254" t="str">
        <f>IF(ISNUMBER(FIND(analysismethod10,'III_Plan comp 438.68 {Plan 8}'!CN$15)),"",'III_Plan comp 438.68 {Plan 8}'!CN$15&amp;analysismethod10)</f>
        <v xml:space="preserve">Language Capabilities: Contract
IHCP: Contract/Good-faith effort to contract; 
</v>
      </c>
      <c r="EV109" s="254" t="str">
        <f>IF(ISNUMBER(FIND(analysismethod10,'III_Plan comp 438.68 {Plan 8}'!CO$15)),"",'III_Plan comp 438.68 {Plan 8}'!CO$15&amp;analysismethod10)</f>
        <v xml:space="preserve">Language Capabilities: Contract
IHCP: Contract/Good-faith effort to contract; 
</v>
      </c>
      <c r="EW109" s="254" t="str">
        <f>IF(ISNUMBER(FIND(analysismethod10,'III_Plan comp 438.68 {Plan 8}'!CP$15)),"",'III_Plan comp 438.68 {Plan 8}'!CP$15&amp;analysismethod10)</f>
        <v xml:space="preserve">Language Capabilities: Contract
IHCP: Contract/Good-faith effort to contract; 
</v>
      </c>
      <c r="EX109" s="254" t="str">
        <f>IF(ISNUMBER(FIND(analysismethod10,'III_Plan comp 438.68 {Plan 8}'!CQ$15)),"",'III_Plan comp 438.68 {Plan 8}'!CQ$15&amp;analysismethod10)</f>
        <v xml:space="preserve">Language Capabilities: Contract
IHCP: Contract/Good-faith effort to contract; 
</v>
      </c>
      <c r="EY109" s="254" t="str">
        <f>IF(ISNUMBER(FIND(analysismethod10,'III_Plan comp 438.68 {Plan 8}'!CR$15)),"",'III_Plan comp 438.68 {Plan 8}'!CR$15&amp;analysismethod10)</f>
        <v xml:space="preserve">Language Capabilities: Contract
IHCP: Contract/Good-faith effort to contract; 
</v>
      </c>
      <c r="EZ109" s="254" t="str">
        <f>IF(ISNUMBER(FIND(analysismethod10,'III_Plan comp 438.68 {Plan 8}'!CS$15)),"",'III_Plan comp 438.68 {Plan 8}'!CS$15&amp;analysismethod10)</f>
        <v xml:space="preserve">Language Capabilities: Contract
IHCP: Contract/Good-faith effort to contract; 
</v>
      </c>
      <c r="FA109" s="254" t="str">
        <f>IF(ISNUMBER(FIND(analysismethod10,'III_Plan comp 438.68 {Plan 8}'!CT$15)),"",'III_Plan comp 438.68 {Plan 8}'!CT$15&amp;analysismethod10)</f>
        <v xml:space="preserve">Language Capabilities: Contract
IHCP: Contract/Good-faith effort to contract; 
</v>
      </c>
      <c r="FB109" s="254" t="str">
        <f>IF(ISNUMBER(FIND(analysismethod10,'III_Plan comp 438.68 {Plan 8}'!CU$15)),"",'III_Plan comp 438.68 {Plan 8}'!CU$15&amp;analysismethod10)</f>
        <v xml:space="preserve">Language Capabilities: Contract
IHCP: Contract/Good-faith effort to contract; 
</v>
      </c>
      <c r="FC109" s="254" t="str">
        <f>IF(ISNUMBER(FIND(analysismethod10,'III_Plan comp 438.68 {Plan 8}'!CV$15)),"",'III_Plan comp 438.68 {Plan 8}'!CV$15&amp;analysismethod10)</f>
        <v xml:space="preserve">Language Capabilities: Contract
IHCP: Contract/Good-faith effort to contract; 
</v>
      </c>
      <c r="FD109" s="254" t="str">
        <f>IF(ISNUMBER(FIND(analysismethod10,'III_Plan comp 438.68 {Plan 8}'!CW$15)),"",'III_Plan comp 438.68 {Plan 8}'!CW$15&amp;analysismethod10)</f>
        <v xml:space="preserve">Language Capabilities: Contract
IHCP: Contract/Good-faith effort to contract; 
</v>
      </c>
      <c r="FE109" s="254" t="str">
        <f>IF(ISNUMBER(FIND(analysismethod10,'III_Plan comp 438.68 {Plan 8}'!CX$15)),"",'III_Plan comp 438.68 {Plan 8}'!CX$15&amp;analysismethod10)</f>
        <v xml:space="preserve">Language Capabilities: Contract
IHCP: Contract/Good-faith effort to contract; 
</v>
      </c>
      <c r="FF109" s="254" t="str">
        <f>IF(ISNUMBER(FIND(analysismethod10,'III_Plan comp 438.68 {Plan 8}'!CY$15)),"",'III_Plan comp 438.68 {Plan 8}'!CY$15&amp;analysismethod10)</f>
        <v xml:space="preserve">Language Capabilities: Contract
IHCP: Contract/Good-faith effort to contract; 
</v>
      </c>
      <c r="FG109" s="254" t="str">
        <f>IF(ISNUMBER(FIND(analysismethod10,'III_Plan comp 438.68 {Plan 8}'!CZ$15)),"",'III_Plan comp 438.68 {Plan 8}'!CZ$15&amp;analysismethod10)</f>
        <v xml:space="preserve">Language Capabilities: Contract
IHCP: Contract/Good-faith effort to contract; 
</v>
      </c>
    </row>
    <row r="110" spans="62:163" ht="15" thickTop="1"/>
    <row r="111" spans="62:163" ht="15" thickBot="1"/>
    <row r="112" spans="62:163" ht="15.75" thickTop="1">
      <c r="BJ112" s="268" t="s">
        <v>120</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Network Adequacy Certification Tool (NACT); 
Geomapping; 
</v>
      </c>
      <c r="BP112" s="248" t="str">
        <f>IF(ISNUMBER(FIND(analysismethod1,'III_Plan comp 438.68 {Plan 9}'!I$15)),"",'III_Plan comp 438.68 {Plan 9}'!I$15&amp;analysismethod1)</f>
        <v xml:space="preserve">Network Adequacy Certification Tool (NACT); 
Geomapping; 
</v>
      </c>
      <c r="BQ112" s="248" t="str">
        <f>IF(ISNUMBER(FIND(analysismethod1,'III_Plan comp 438.68 {Plan 9}'!J$15)),"",'III_Plan comp 438.68 {Plan 9}'!J$15&amp;analysismethod1)</f>
        <v xml:space="preserve">Network Adequacy Certification Tool (NACT); 
Geomapping; 
</v>
      </c>
      <c r="BR112" s="248" t="str">
        <f>IF(ISNUMBER(FIND(analysismethod1,'III_Plan comp 438.68 {Plan 9}'!K$15)),"",'III_Plan comp 438.68 {Plan 9}'!K$15&amp;analysismethod1)</f>
        <v xml:space="preserve">Timely Access Data Tool (TADT); 
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Timely Access Data Tool (TADT); 
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Contract/Good faith effort to contract ; 
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c>
      <c r="BL113" s="251" t="str">
        <f>IF(ISNUMBER(FIND(analysismethod2,'III_Plan comp 438.68 {Plan 9}'!E$15)),"",'III_Plan comp 438.68 {Plan 9}'!E$15&amp;analysismethod2)</f>
        <v/>
      </c>
      <c r="BM113" s="251" t="str">
        <f>IF(ISNUMBER(FIND(analysismethod2,'III_Plan comp 438.68 {Plan 9}'!F$15)),"",'III_Plan comp 438.68 {Plan 9}'!F$15&amp;analysismethod2)</f>
        <v/>
      </c>
      <c r="BN113" s="251" t="str">
        <f>IF(ISNUMBER(FIND(analysismethod2,'III_Plan comp 438.68 {Plan 9}'!G$15)),"",'III_Plan comp 438.68 {Plan 9}'!G$15&amp;analysismethod2)</f>
        <v/>
      </c>
      <c r="BO113" s="251" t="str">
        <f>IF(ISNUMBER(FIND(analysismethod2,'III_Plan comp 438.68 {Plan 9}'!H$15)),"",'III_Plan comp 438.68 {Plan 9}'!H$15&amp;analysismethod2)</f>
        <v/>
      </c>
      <c r="BP113" s="251" t="str">
        <f>IF(ISNUMBER(FIND(analysismethod2,'III_Plan comp 438.68 {Plan 9}'!I$15)),"",'III_Plan comp 438.68 {Plan 9}'!I$15&amp;analysismethod2)</f>
        <v/>
      </c>
      <c r="BQ113" s="251" t="str">
        <f>IF(ISNUMBER(FIND(analysismethod2,'III_Plan comp 438.68 {Plan 9}'!J$15)),"",'III_Plan comp 438.68 {Plan 9}'!J$15&amp;analysismethod2)</f>
        <v/>
      </c>
      <c r="BR113" s="251" t="str">
        <f>IF(ISNUMBER(FIND(analysismethod2,'III_Plan comp 438.68 {Plan 9}'!K$15)),"",'III_Plan comp 438.68 {Plan 9}'!K$15&amp;analysismethod2)</f>
        <v/>
      </c>
      <c r="BS113" s="251" t="str">
        <f>IF(ISNUMBER(FIND(analysismethod2,'III_Plan comp 438.68 {Plan 9}'!L$15)),"",'III_Plan comp 438.68 {Plan 9}'!L$15&amp;analysismethod2)</f>
        <v/>
      </c>
      <c r="BT113" s="251" t="str">
        <f>IF(ISNUMBER(FIND(analysismethod2,'III_Plan comp 438.68 {Plan 9}'!M$15)),"",'III_Plan comp 438.68 {Plan 9}'!M$15&amp;analysismethod2)</f>
        <v/>
      </c>
      <c r="BU113" s="251" t="str">
        <f>IF(ISNUMBER(FIND(analysismethod2,'III_Plan comp 438.68 {Plan 9}'!N$15)),"",'III_Plan comp 438.68 {Plan 9}'!N$15&amp;analysismethod2)</f>
        <v/>
      </c>
      <c r="BV113" s="251" t="str">
        <f>IF(ISNUMBER(FIND(analysismethod2,'III_Plan comp 438.68 {Plan 9}'!O$15)),"",'III_Plan comp 438.68 {Plan 9}'!O$15&amp;analysismethod2)</f>
        <v/>
      </c>
      <c r="BW113" s="251" t="str">
        <f>IF(ISNUMBER(FIND(analysismethod2,'III_Plan comp 438.68 {Plan 9}'!P$15)),"",'III_Plan comp 438.68 {Plan 9}'!P$15&amp;analysismethod2)</f>
        <v/>
      </c>
      <c r="BX113" s="251" t="str">
        <f>IF(ISNUMBER(FIND(analysismethod2,'III_Plan comp 438.68 {Plan 9}'!Q$15)),"",'III_Plan comp 438.68 {Plan 9}'!Q$15&amp;analysismethod2)</f>
        <v/>
      </c>
      <c r="BY113" s="251" t="str">
        <f>IF(ISNUMBER(FIND(analysismethod2,'III_Plan comp 438.68 {Plan 9}'!R$15)),"",'III_Plan comp 438.68 {Plan 9}'!R$15&amp;analysismethod2)</f>
        <v/>
      </c>
      <c r="BZ113" s="251" t="str">
        <f>IF(ISNUMBER(FIND(analysismethod2,'III_Plan comp 438.68 {Plan 9}'!S$15)),"",'III_Plan comp 438.68 {Plan 9}'!S$15&amp;analysismethod2)</f>
        <v/>
      </c>
      <c r="CA113" s="251" t="str">
        <f>IF(ISNUMBER(FIND(analysismethod2,'III_Plan comp 438.68 {Plan 9}'!T$15)),"",'III_Plan comp 438.68 {Plan 9}'!T$15&amp;analysismethod2)</f>
        <v/>
      </c>
      <c r="CB113" s="251" t="str">
        <f>IF(ISNUMBER(FIND(analysismethod2,'III_Plan comp 438.68 {Plan 9}'!U$15)),"",'III_Plan comp 438.68 {Plan 9}'!U$15&amp;analysismethod2)</f>
        <v/>
      </c>
      <c r="CC113" s="251" t="str">
        <f>IF(ISNUMBER(FIND(analysismethod2,'III_Plan comp 438.68 {Plan 9}'!V$15)),"",'III_Plan comp 438.68 {Plan 9}'!V$15&amp;analysismethod2)</f>
        <v/>
      </c>
      <c r="CD113" s="251" t="str">
        <f>IF(ISNUMBER(FIND(analysismethod2,'III_Plan comp 438.68 {Plan 9}'!W$15)),"",'III_Plan comp 438.68 {Plan 9}'!W$15&amp;analysismethod2)</f>
        <v/>
      </c>
      <c r="CE113" s="251" t="str">
        <f>IF(ISNUMBER(FIND(analysismethod2,'III_Plan comp 438.68 {Plan 9}'!X$15)),"",'III_Plan comp 438.68 {Plan 9}'!X$15&amp;analysismethod2)</f>
        <v/>
      </c>
      <c r="CF113" s="251" t="str">
        <f>IF(ISNUMBER(FIND(analysismethod2,'III_Plan comp 438.68 {Plan 9}'!Y$15)),"",'III_Plan comp 438.68 {Plan 9}'!Y$15&amp;analysismethod2)</f>
        <v/>
      </c>
      <c r="CG113" s="251" t="str">
        <f>IF(ISNUMBER(FIND(analysismethod2,'III_Plan comp 438.68 {Plan 9}'!Z$15)),"",'III_Plan comp 438.68 {Plan 9}'!Z$15&amp;analysismethod2)</f>
        <v/>
      </c>
      <c r="CH113" s="251" t="str">
        <f>IF(ISNUMBER(FIND(analysismethod2,'III_Plan comp 438.68 {Plan 9}'!AA$15)),"",'III_Plan comp 438.68 {Plan 9}'!AA$15&amp;analysismethod2)</f>
        <v/>
      </c>
      <c r="CI113" s="251" t="str">
        <f>IF(ISNUMBER(FIND(analysismethod2,'III_Plan comp 438.68 {Plan 9}'!AB$15)),"",'III_Plan comp 438.68 {Plan 9}'!AB$15&amp;analysismethod2)</f>
        <v/>
      </c>
      <c r="CJ113" s="251" t="str">
        <f>IF(ISNUMBER(FIND(analysismethod2,'III_Plan comp 438.68 {Plan 9}'!AC$15)),"",'III_Plan comp 438.68 {Plan 9}'!AC$15&amp;analysismethod2)</f>
        <v/>
      </c>
      <c r="CK113" s="251" t="str">
        <f>IF(ISNUMBER(FIND(analysismethod2,'III_Plan comp 438.68 {Plan 9}'!AD$15)),"",'III_Plan comp 438.68 {Plan 9}'!AD$15&amp;analysismethod2)</f>
        <v/>
      </c>
      <c r="CL113" s="251" t="str">
        <f>IF(ISNUMBER(FIND(analysismethod2,'III_Plan comp 438.68 {Plan 9}'!AE$15)),"",'III_Plan comp 438.68 {Plan 9}'!AE$15&amp;analysismethod2)</f>
        <v/>
      </c>
      <c r="CM113" s="251" t="str">
        <f>IF(ISNUMBER(FIND(analysismethod2,'III_Plan comp 438.68 {Plan 9}'!AF$15)),"",'III_Plan comp 438.68 {Plan 9}'!AF$15&amp;analysismethod2)</f>
        <v/>
      </c>
      <c r="CN113" s="251" t="str">
        <f>IF(ISNUMBER(FIND(analysismethod2,'III_Plan comp 438.68 {Plan 9}'!AG$15)),"",'III_Plan comp 438.68 {Plan 9}'!AG$15&amp;analysismethod2)</f>
        <v/>
      </c>
      <c r="CO113" s="251" t="str">
        <f>IF(ISNUMBER(FIND(analysismethod2,'III_Plan comp 438.68 {Plan 9}'!AH$15)),"",'III_Plan comp 438.68 {Plan 9}'!AH$15&amp;analysismethod2)</f>
        <v/>
      </c>
      <c r="CP113" s="251" t="str">
        <f>IF(ISNUMBER(FIND(analysismethod2,'III_Plan comp 438.68 {Plan 9}'!AI$15)),"",'III_Plan comp 438.68 {Plan 9}'!AI$15&amp;analysismethod2)</f>
        <v/>
      </c>
      <c r="CQ113" s="251" t="str">
        <f>IF(ISNUMBER(FIND(analysismethod2,'III_Plan comp 438.68 {Plan 9}'!AJ$15)),"",'III_Plan comp 438.68 {Plan 9}'!AJ$15&amp;analysismethod2)</f>
        <v/>
      </c>
      <c r="CR113" s="251" t="str">
        <f>IF(ISNUMBER(FIND(analysismethod2,'III_Plan comp 438.68 {Plan 9}'!AK$15)),"",'III_Plan comp 438.68 {Plan 9}'!AK$15&amp;analysismethod2)</f>
        <v/>
      </c>
      <c r="CS113" s="251" t="str">
        <f>IF(ISNUMBER(FIND(analysismethod2,'III_Plan comp 438.68 {Plan 9}'!AL$15)),"",'III_Plan comp 438.68 {Plan 9}'!AL$15&amp;analysismethod2)</f>
        <v/>
      </c>
      <c r="CT113" s="251" t="str">
        <f>IF(ISNUMBER(FIND(analysismethod2,'III_Plan comp 438.68 {Plan 9}'!AM$15)),"",'III_Plan comp 438.68 {Plan 9}'!AM$15&amp;analysismethod2)</f>
        <v/>
      </c>
      <c r="CU113" s="251" t="str">
        <f>IF(ISNUMBER(FIND(analysismethod2,'III_Plan comp 438.68 {Plan 9}'!AN$15)),"",'III_Plan comp 438.68 {Plan 9}'!AN$15&amp;analysismethod2)</f>
        <v/>
      </c>
      <c r="CV113" s="251" t="str">
        <f>IF(ISNUMBER(FIND(analysismethod2,'III_Plan comp 438.68 {Plan 9}'!AO$15)),"",'III_Plan comp 438.68 {Plan 9}'!AO$15&amp;analysismethod2)</f>
        <v/>
      </c>
      <c r="CW113" s="251" t="str">
        <f>IF(ISNUMBER(FIND(analysismethod2,'III_Plan comp 438.68 {Plan 9}'!AP$15)),"",'III_Plan comp 438.68 {Plan 9}'!AP$15&amp;analysismethod2)</f>
        <v/>
      </c>
      <c r="CX113" s="251" t="str">
        <f>IF(ISNUMBER(FIND(analysismethod2,'III_Plan comp 438.68 {Plan 9}'!AQ$15)),"",'III_Plan comp 438.68 {Plan 9}'!AQ$15&amp;analysismethod2)</f>
        <v/>
      </c>
      <c r="CY113" s="251" t="str">
        <f>IF(ISNUMBER(FIND(analysismethod2,'III_Plan comp 438.68 {Plan 9}'!AR$15)),"",'III_Plan comp 438.68 {Plan 9}'!AR$15&amp;analysismethod2)</f>
        <v/>
      </c>
      <c r="CZ113" s="251" t="str">
        <f>IF(ISNUMBER(FIND(analysismethod2,'III_Plan comp 438.68 {Plan 9}'!AS$15)),"",'III_Plan comp 438.68 {Plan 9}'!AS$15&amp;analysismethod2)</f>
        <v/>
      </c>
      <c r="DA113" s="251" t="str">
        <f>IF(ISNUMBER(FIND(analysismethod2,'III_Plan comp 438.68 {Plan 9}'!AT$15)),"",'III_Plan comp 438.68 {Plan 9}'!AT$15&amp;analysismethod2)</f>
        <v/>
      </c>
      <c r="DB113" s="251" t="str">
        <f>IF(ISNUMBER(FIND(analysismethod2,'III_Plan comp 438.68 {Plan 9}'!AU$15)),"",'III_Plan comp 438.68 {Plan 9}'!AU$15&amp;analysismethod2)</f>
        <v/>
      </c>
      <c r="DC113" s="251" t="str">
        <f>IF(ISNUMBER(FIND(analysismethod2,'III_Plan comp 438.68 {Plan 9}'!AV$15)),"",'III_Plan comp 438.68 {Plan 9}'!AV$15&amp;analysismethod2)</f>
        <v/>
      </c>
      <c r="DD113" s="251" t="str">
        <f>IF(ISNUMBER(FIND(analysismethod2,'III_Plan comp 438.68 {Plan 9}'!AW$15)),"",'III_Plan comp 438.68 {Plan 9}'!AW$15&amp;analysismethod2)</f>
        <v/>
      </c>
      <c r="DE113" s="251" t="str">
        <f>IF(ISNUMBER(FIND(analysismethod2,'III_Plan comp 438.68 {Plan 9}'!AX$15)),"",'III_Plan comp 438.68 {Plan 9}'!AX$15&amp;analysismethod2)</f>
        <v/>
      </c>
      <c r="DF113" s="251" t="str">
        <f>IF(ISNUMBER(FIND(analysismethod2,'III_Plan comp 438.68 {Plan 9}'!AY$15)),"",'III_Plan comp 438.68 {Plan 9}'!AY$15&amp;analysismethod2)</f>
        <v/>
      </c>
      <c r="DG113" s="251" t="str">
        <f>IF(ISNUMBER(FIND(analysismethod2,'III_Plan comp 438.68 {Plan 9}'!AZ$15)),"",'III_Plan comp 438.68 {Plan 9}'!AZ$15&amp;analysismethod2)</f>
        <v/>
      </c>
      <c r="DH113" s="251" t="str">
        <f>IF(ISNUMBER(FIND(analysismethod2,'III_Plan comp 438.68 {Plan 9}'!BA$15)),"",'III_Plan comp 438.68 {Plan 9}'!BA$15&amp;analysismethod2)</f>
        <v/>
      </c>
      <c r="DI113" s="251" t="str">
        <f>IF(ISNUMBER(FIND(analysismethod2,'III_Plan comp 438.68 {Plan 9}'!BB$15)),"",'III_Plan comp 438.68 {Plan 9}'!BB$15&amp;analysismethod2)</f>
        <v/>
      </c>
      <c r="DJ113" s="251" t="str">
        <f>IF(ISNUMBER(FIND(analysismethod2,'III_Plan comp 438.68 {Plan 9}'!BC$15)),"",'III_Plan comp 438.68 {Plan 9}'!BC$15&amp;analysismethod2)</f>
        <v/>
      </c>
      <c r="DK113" s="251" t="str">
        <f>IF(ISNUMBER(FIND(analysismethod2,'III_Plan comp 438.68 {Plan 9}'!BD$15)),"",'III_Plan comp 438.68 {Plan 9}'!BD$15&amp;analysismethod2)</f>
        <v/>
      </c>
      <c r="DL113" s="251" t="str">
        <f>IF(ISNUMBER(FIND(analysismethod2,'III_Plan comp 438.68 {Plan 9}'!BE$15)),"",'III_Plan comp 438.68 {Plan 9}'!BE$15&amp;analysismethod2)</f>
        <v/>
      </c>
      <c r="DM113" s="251" t="str">
        <f>IF(ISNUMBER(FIND(analysismethod2,'III_Plan comp 438.68 {Plan 9}'!BF$15)),"",'III_Plan comp 438.68 {Plan 9}'!BF$15&amp;analysismethod2)</f>
        <v/>
      </c>
      <c r="DN113" s="251" t="str">
        <f>IF(ISNUMBER(FIND(analysismethod2,'III_Plan comp 438.68 {Plan 9}'!BG$15)),"",'III_Plan comp 438.68 {Plan 9}'!BG$15&amp;analysismethod2)</f>
        <v/>
      </c>
      <c r="DO113" s="251" t="str">
        <f>IF(ISNUMBER(FIND(analysismethod2,'III_Plan comp 438.68 {Plan 9}'!BH$15)),"",'III_Plan comp 438.68 {Plan 9}'!BH$15&amp;analysismethod2)</f>
        <v/>
      </c>
      <c r="DP113" s="251" t="str">
        <f>IF(ISNUMBER(FIND(analysismethod2,'III_Plan comp 438.68 {Plan 9}'!BI$15)),"",'III_Plan comp 438.68 {Plan 9}'!BI$15&amp;analysismethod2)</f>
        <v/>
      </c>
      <c r="DQ113" s="251" t="str">
        <f>IF(ISNUMBER(FIND(analysismethod2,'III_Plan comp 438.68 {Plan 9}'!BJ$15)),"",'III_Plan comp 438.68 {Plan 9}'!BJ$15&amp;analysismethod2)</f>
        <v/>
      </c>
      <c r="DR113" s="251" t="str">
        <f>IF(ISNUMBER(FIND(analysismethod2,'III_Plan comp 438.68 {Plan 9}'!BK$15)),"",'III_Plan comp 438.68 {Plan 9}'!BK$15&amp;analysismethod2)</f>
        <v/>
      </c>
      <c r="DS113" s="251" t="str">
        <f>IF(ISNUMBER(FIND(analysismethod2,'III_Plan comp 438.68 {Plan 9}'!BL$15)),"",'III_Plan comp 438.68 {Plan 9}'!BL$15&amp;analysismethod2)</f>
        <v/>
      </c>
      <c r="DT113" s="251" t="str">
        <f>IF(ISNUMBER(FIND(analysismethod2,'III_Plan comp 438.68 {Plan 9}'!BM$15)),"",'III_Plan comp 438.68 {Plan 9}'!BM$15&amp;analysismethod2)</f>
        <v/>
      </c>
      <c r="DU113" s="251" t="str">
        <f>IF(ISNUMBER(FIND(analysismethod2,'III_Plan comp 438.68 {Plan 9}'!BN$15)),"",'III_Plan comp 438.68 {Plan 9}'!BN$15&amp;analysismethod2)</f>
        <v/>
      </c>
      <c r="DV113" s="251" t="str">
        <f>IF(ISNUMBER(FIND(analysismethod2,'III_Plan comp 438.68 {Plan 9}'!BO$15)),"",'III_Plan comp 438.68 {Plan 9}'!BO$15&amp;analysismethod2)</f>
        <v/>
      </c>
      <c r="DW113" s="251" t="str">
        <f>IF(ISNUMBER(FIND(analysismethod2,'III_Plan comp 438.68 {Plan 9}'!BP$15)),"",'III_Plan comp 438.68 {Plan 9}'!BP$15&amp;analysismethod2)</f>
        <v/>
      </c>
      <c r="DX113" s="251" t="str">
        <f>IF(ISNUMBER(FIND(analysismethod2,'III_Plan comp 438.68 {Plan 9}'!BQ$15)),"",'III_Plan comp 438.68 {Plan 9}'!BQ$15&amp;analysismethod2)</f>
        <v/>
      </c>
      <c r="DY113" s="251" t="str">
        <f>IF(ISNUMBER(FIND(analysismethod2,'III_Plan comp 438.68 {Plan 9}'!BR$15)),"",'III_Plan comp 438.68 {Plan 9}'!BR$15&amp;analysismethod2)</f>
        <v/>
      </c>
      <c r="DZ113" s="251" t="str">
        <f>IF(ISNUMBER(FIND(analysismethod2,'III_Plan comp 438.68 {Plan 9}'!BS$15)),"",'III_Plan comp 438.68 {Plan 9}'!BS$15&amp;analysismethod2)</f>
        <v/>
      </c>
      <c r="EA113" s="251" t="str">
        <f>IF(ISNUMBER(FIND(analysismethod2,'III_Plan comp 438.68 {Plan 9}'!BT$15)),"",'III_Plan comp 438.68 {Plan 9}'!BT$15&amp;analysismethod2)</f>
        <v/>
      </c>
      <c r="EB113" s="251" t="str">
        <f>IF(ISNUMBER(FIND(analysismethod2,'III_Plan comp 438.68 {Plan 9}'!BU$15)),"",'III_Plan comp 438.68 {Plan 9}'!BU$15&amp;analysismethod2)</f>
        <v/>
      </c>
      <c r="EC113" s="251" t="str">
        <f>IF(ISNUMBER(FIND(analysismethod2,'III_Plan comp 438.68 {Plan 9}'!BV$15)),"",'III_Plan comp 438.68 {Plan 9}'!BV$15&amp;analysismethod2)</f>
        <v/>
      </c>
      <c r="ED113" s="251" t="str">
        <f>IF(ISNUMBER(FIND(analysismethod2,'III_Plan comp 438.68 {Plan 9}'!BW$15)),"",'III_Plan comp 438.68 {Plan 9}'!BW$15&amp;analysismethod2)</f>
        <v/>
      </c>
      <c r="EE113" s="251" t="str">
        <f>IF(ISNUMBER(FIND(analysismethod2,'III_Plan comp 438.68 {Plan 9}'!BX$15)),"",'III_Plan comp 438.68 {Plan 9}'!BX$15&amp;analysismethod2)</f>
        <v/>
      </c>
      <c r="EF113" s="251" t="str">
        <f>IF(ISNUMBER(FIND(analysismethod2,'III_Plan comp 438.68 {Plan 9}'!BY$15)),"",'III_Plan comp 438.68 {Plan 9}'!BY$15&amp;analysismethod2)</f>
        <v/>
      </c>
      <c r="EG113" s="251" t="str">
        <f>IF(ISNUMBER(FIND(analysismethod2,'III_Plan comp 438.68 {Plan 9}'!BZ$15)),"",'III_Plan comp 438.68 {Plan 9}'!BZ$15&amp;analysismethod2)</f>
        <v/>
      </c>
      <c r="EH113" s="251" t="str">
        <f>IF(ISNUMBER(FIND(analysismethod2,'III_Plan comp 438.68 {Plan 9}'!CA$15)),"",'III_Plan comp 438.68 {Plan 9}'!CA$15&amp;analysismethod2)</f>
        <v/>
      </c>
      <c r="EI113" s="251" t="str">
        <f>IF(ISNUMBER(FIND(analysismethod2,'III_Plan comp 438.68 {Plan 9}'!CB$15)),"",'III_Plan comp 438.68 {Plan 9}'!CB$15&amp;analysismethod2)</f>
        <v/>
      </c>
      <c r="EJ113" s="251" t="str">
        <f>IF(ISNUMBER(FIND(analysismethod2,'III_Plan comp 438.68 {Plan 9}'!CC$15)),"",'III_Plan comp 438.68 {Plan 9}'!CC$15&amp;analysismethod2)</f>
        <v/>
      </c>
      <c r="EK113" s="251" t="str">
        <f>IF(ISNUMBER(FIND(analysismethod2,'III_Plan comp 438.68 {Plan 9}'!CD$15)),"",'III_Plan comp 438.68 {Plan 9}'!CD$15&amp;analysismethod2)</f>
        <v/>
      </c>
      <c r="EL113" s="251" t="str">
        <f>IF(ISNUMBER(FIND(analysismethod2,'III_Plan comp 438.68 {Plan 9}'!CE$15)),"",'III_Plan comp 438.68 {Plan 9}'!CE$15&amp;analysismethod2)</f>
        <v/>
      </c>
      <c r="EM113" s="251" t="str">
        <f>IF(ISNUMBER(FIND(analysismethod2,'III_Plan comp 438.68 {Plan 9}'!CF$15)),"",'III_Plan comp 438.68 {Plan 9}'!CF$15&amp;analysismethod2)</f>
        <v/>
      </c>
      <c r="EN113" s="251" t="str">
        <f>IF(ISNUMBER(FIND(analysismethod2,'III_Plan comp 438.68 {Plan 9}'!CG$15)),"",'III_Plan comp 438.68 {Plan 9}'!CG$15&amp;analysismethod2)</f>
        <v/>
      </c>
      <c r="EO113" s="251" t="str">
        <f>IF(ISNUMBER(FIND(analysismethod2,'III_Plan comp 438.68 {Plan 9}'!CH$15)),"",'III_Plan comp 438.68 {Plan 9}'!CH$15&amp;analysismethod2)</f>
        <v/>
      </c>
      <c r="EP113" s="251" t="str">
        <f>IF(ISNUMBER(FIND(analysismethod2,'III_Plan comp 438.68 {Plan 9}'!CI$15)),"",'III_Plan comp 438.68 {Plan 9}'!CI$15&amp;analysismethod2)</f>
        <v/>
      </c>
      <c r="EQ113" s="251" t="str">
        <f>IF(ISNUMBER(FIND(analysismethod2,'III_Plan comp 438.68 {Plan 9}'!CJ$15)),"",'III_Plan comp 438.68 {Plan 9}'!CJ$15&amp;analysismethod2)</f>
        <v/>
      </c>
      <c r="ER113" s="251" t="str">
        <f>IF(ISNUMBER(FIND(analysismethod2,'III_Plan comp 438.68 {Plan 9}'!CK$15)),"",'III_Plan comp 438.68 {Plan 9}'!CK$15&amp;analysismethod2)</f>
        <v/>
      </c>
      <c r="ES113" s="251" t="str">
        <f>IF(ISNUMBER(FIND(analysismethod2,'III_Plan comp 438.68 {Plan 9}'!CL$15)),"",'III_Plan comp 438.68 {Plan 9}'!CL$15&amp;analysismethod2)</f>
        <v/>
      </c>
      <c r="ET113" s="251" t="str">
        <f>IF(ISNUMBER(FIND(analysismethod2,'III_Plan comp 438.68 {Plan 9}'!CM$15)),"",'III_Plan comp 438.68 {Plan 9}'!CM$15&amp;analysismethod2)</f>
        <v/>
      </c>
      <c r="EU113" s="251" t="str">
        <f>IF(ISNUMBER(FIND(analysismethod2,'III_Plan comp 438.68 {Plan 9}'!CN$15)),"",'III_Plan comp 438.68 {Plan 9}'!CN$15&amp;analysismethod2)</f>
        <v/>
      </c>
      <c r="EV113" s="251" t="str">
        <f>IF(ISNUMBER(FIND(analysismethod2,'III_Plan comp 438.68 {Plan 9}'!CO$15)),"",'III_Plan comp 438.68 {Plan 9}'!CO$15&amp;analysismethod2)</f>
        <v/>
      </c>
      <c r="EW113" s="251" t="str">
        <f>IF(ISNUMBER(FIND(analysismethod2,'III_Plan comp 438.68 {Plan 9}'!CP$15)),"",'III_Plan comp 438.68 {Plan 9}'!CP$15&amp;analysismethod2)</f>
        <v/>
      </c>
      <c r="EX113" s="251" t="str">
        <f>IF(ISNUMBER(FIND(analysismethod2,'III_Plan comp 438.68 {Plan 9}'!CQ$15)),"",'III_Plan comp 438.68 {Plan 9}'!CQ$15&amp;analysismethod2)</f>
        <v/>
      </c>
      <c r="EY113" s="251" t="str">
        <f>IF(ISNUMBER(FIND(analysismethod2,'III_Plan comp 438.68 {Plan 9}'!CR$15)),"",'III_Plan comp 438.68 {Plan 9}'!CR$15&amp;analysismethod2)</f>
        <v/>
      </c>
      <c r="EZ113" s="251" t="str">
        <f>IF(ISNUMBER(FIND(analysismethod2,'III_Plan comp 438.68 {Plan 9}'!CS$15)),"",'III_Plan comp 438.68 {Plan 9}'!CS$15&amp;analysismethod2)</f>
        <v/>
      </c>
      <c r="FA113" s="251" t="str">
        <f>IF(ISNUMBER(FIND(analysismethod2,'III_Plan comp 438.68 {Plan 9}'!CT$15)),"",'III_Plan comp 438.68 {Plan 9}'!CT$15&amp;analysismethod2)</f>
        <v/>
      </c>
      <c r="FB113" s="251" t="str">
        <f>IF(ISNUMBER(FIND(analysismethod2,'III_Plan comp 438.68 {Plan 9}'!CU$15)),"",'III_Plan comp 438.68 {Plan 9}'!CU$15&amp;analysismethod2)</f>
        <v/>
      </c>
      <c r="FC113" s="251" t="str">
        <f>IF(ISNUMBER(FIND(analysismethod2,'III_Plan comp 438.68 {Plan 9}'!CV$15)),"",'III_Plan comp 438.68 {Plan 9}'!CV$15&amp;analysismethod2)</f>
        <v/>
      </c>
      <c r="FD113" s="251" t="str">
        <f>IF(ISNUMBER(FIND(analysismethod2,'III_Plan comp 438.68 {Plan 9}'!CW$15)),"",'III_Plan comp 438.68 {Plan 9}'!CW$15&amp;analysismethod2)</f>
        <v/>
      </c>
      <c r="FE113" s="251" t="str">
        <f>IF(ISNUMBER(FIND(analysismethod2,'III_Plan comp 438.68 {Plan 9}'!CX$15)),"",'III_Plan comp 438.68 {Plan 9}'!CX$15&amp;analysismethod2)</f>
        <v/>
      </c>
      <c r="FF113" s="251" t="str">
        <f>IF(ISNUMBER(FIND(analysismethod2,'III_Plan comp 438.68 {Plan 9}'!CY$15)),"",'III_Plan comp 438.68 {Plan 9}'!CY$15&amp;analysismethod2)</f>
        <v/>
      </c>
      <c r="FG113" s="251" t="str">
        <f>IF(ISNUMBER(FIND(analysismethod2,'III_Plan comp 438.68 {Plan 9}'!CZ$15)),"",'III_Plan comp 438.68 {Plan 9}'!CZ$15&amp;analysismethod2)</f>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c>
      <c r="BL117" s="251" t="str">
        <f>IF(ISNUMBER(FIND(analysismethod6,'III_Plan comp 438.68 {Plan 9}'!E$15)),"",'III_Plan comp 438.68 {Plan 9}'!E$15&amp;analysismethod6)</f>
        <v/>
      </c>
      <c r="BM117" s="251" t="str">
        <f>IF(ISNUMBER(FIND(analysismethod6,'III_Plan comp 438.68 {Plan 9}'!F$15)),"",'III_Plan comp 438.68 {Plan 9}'!F$15&amp;analysismethod6)</f>
        <v/>
      </c>
      <c r="BN117" s="251" t="str">
        <f>IF(ISNUMBER(FIND(analysismethod6,'III_Plan comp 438.68 {Plan 9}'!G$15)),"",'III_Plan comp 438.68 {Plan 9}'!G$15&amp;analysismethod6)</f>
        <v/>
      </c>
      <c r="BO117" s="251" t="str">
        <f>IF(ISNUMBER(FIND(analysismethod6,'III_Plan comp 438.68 {Plan 9}'!H$15)),"",'III_Plan comp 438.68 {Plan 9}'!H$15&amp;analysismethod6)</f>
        <v/>
      </c>
      <c r="BP117" s="251" t="str">
        <f>IF(ISNUMBER(FIND(analysismethod6,'III_Plan comp 438.68 {Plan 9}'!I$15)),"",'III_Plan comp 438.68 {Plan 9}'!I$15&amp;analysismethod6)</f>
        <v/>
      </c>
      <c r="BQ117" s="251" t="str">
        <f>IF(ISNUMBER(FIND(analysismethod6,'III_Plan comp 438.68 {Plan 9}'!J$15)),"",'III_Plan comp 438.68 {Plan 9}'!J$15&amp;analysismethod6)</f>
        <v/>
      </c>
      <c r="BR117" s="251" t="str">
        <f>IF(ISNUMBER(FIND(analysismethod6,'III_Plan comp 438.68 {Plan 9}'!K$15)),"",'III_Plan comp 438.68 {Plan 9}'!K$15&amp;analysismethod6)</f>
        <v/>
      </c>
      <c r="BS117" s="251" t="str">
        <f>IF(ISNUMBER(FIND(analysismethod6,'III_Plan comp 438.68 {Plan 9}'!L$15)),"",'III_Plan comp 438.68 {Plan 9}'!L$15&amp;analysismethod6)</f>
        <v/>
      </c>
      <c r="BT117" s="251" t="str">
        <f>IF(ISNUMBER(FIND(analysismethod6,'III_Plan comp 438.68 {Plan 9}'!M$15)),"",'III_Plan comp 438.68 {Plan 9}'!M$15&amp;analysismethod6)</f>
        <v/>
      </c>
      <c r="BU117" s="251" t="str">
        <f>IF(ISNUMBER(FIND(analysismethod6,'III_Plan comp 438.68 {Plan 9}'!N$15)),"",'III_Plan comp 438.68 {Plan 9}'!N$15&amp;analysismethod6)</f>
        <v/>
      </c>
      <c r="BV117" s="251" t="str">
        <f>IF(ISNUMBER(FIND(analysismethod6,'III_Plan comp 438.68 {Plan 9}'!O$15)),"",'III_Plan comp 438.68 {Plan 9}'!O$15&amp;analysismethod6)</f>
        <v/>
      </c>
      <c r="BW117" s="251" t="str">
        <f>IF(ISNUMBER(FIND(analysismethod6,'III_Plan comp 438.68 {Plan 9}'!P$15)),"",'III_Plan comp 438.68 {Plan 9}'!P$15&amp;analysismethod6)</f>
        <v/>
      </c>
      <c r="BX117" s="251" t="str">
        <f>IF(ISNUMBER(FIND(analysismethod6,'III_Plan comp 438.68 {Plan 9}'!Q$15)),"",'III_Plan comp 438.68 {Plan 9}'!Q$15&amp;analysismethod6)</f>
        <v/>
      </c>
      <c r="BY117" s="251" t="str">
        <f>IF(ISNUMBER(FIND(analysismethod6,'III_Plan comp 438.68 {Plan 9}'!R$15)),"",'III_Plan comp 438.68 {Plan 9}'!R$15&amp;analysismethod6)</f>
        <v/>
      </c>
      <c r="BZ117" s="251" t="str">
        <f>IF(ISNUMBER(FIND(analysismethod6,'III_Plan comp 438.68 {Plan 9}'!S$15)),"",'III_Plan comp 438.68 {Plan 9}'!S$15&amp;analysismethod6)</f>
        <v/>
      </c>
      <c r="CA117" s="251" t="str">
        <f>IF(ISNUMBER(FIND(analysismethod6,'III_Plan comp 438.68 {Plan 9}'!T$15)),"",'III_Plan comp 438.68 {Plan 9}'!T$15&amp;analysismethod6)</f>
        <v/>
      </c>
      <c r="CB117" s="251" t="str">
        <f>IF(ISNUMBER(FIND(analysismethod6,'III_Plan comp 438.68 {Plan 9}'!U$15)),"",'III_Plan comp 438.68 {Plan 9}'!U$15&amp;analysismethod6)</f>
        <v/>
      </c>
      <c r="CC117" s="251" t="str">
        <f>IF(ISNUMBER(FIND(analysismethod6,'III_Plan comp 438.68 {Plan 9}'!V$15)),"",'III_Plan comp 438.68 {Plan 9}'!V$15&amp;analysismethod6)</f>
        <v/>
      </c>
      <c r="CD117" s="251" t="str">
        <f>IF(ISNUMBER(FIND(analysismethod6,'III_Plan comp 438.68 {Plan 9}'!W$15)),"",'III_Plan comp 438.68 {Plan 9}'!W$15&amp;analysismethod6)</f>
        <v/>
      </c>
      <c r="CE117" s="251" t="str">
        <f>IF(ISNUMBER(FIND(analysismethod6,'III_Plan comp 438.68 {Plan 9}'!X$15)),"",'III_Plan comp 438.68 {Plan 9}'!X$15&amp;analysismethod6)</f>
        <v/>
      </c>
      <c r="CF117" s="251" t="str">
        <f>IF(ISNUMBER(FIND(analysismethod6,'III_Plan comp 438.68 {Plan 9}'!Y$15)),"",'III_Plan comp 438.68 {Plan 9}'!Y$15&amp;analysismethod6)</f>
        <v/>
      </c>
      <c r="CG117" s="251" t="str">
        <f>IF(ISNUMBER(FIND(analysismethod6,'III_Plan comp 438.68 {Plan 9}'!Z$15)),"",'III_Plan comp 438.68 {Plan 9}'!Z$15&amp;analysismethod6)</f>
        <v/>
      </c>
      <c r="CH117" s="251" t="str">
        <f>IF(ISNUMBER(FIND(analysismethod6,'III_Plan comp 438.68 {Plan 9}'!AA$15)),"",'III_Plan comp 438.68 {Plan 9}'!AA$15&amp;analysismethod6)</f>
        <v/>
      </c>
      <c r="CI117" s="251" t="str">
        <f>IF(ISNUMBER(FIND(analysismethod6,'III_Plan comp 438.68 {Plan 9}'!AB$15)),"",'III_Plan comp 438.68 {Plan 9}'!AB$15&amp;analysismethod6)</f>
        <v/>
      </c>
      <c r="CJ117" s="251" t="str">
        <f>IF(ISNUMBER(FIND(analysismethod6,'III_Plan comp 438.68 {Plan 9}'!AC$15)),"",'III_Plan comp 438.68 {Plan 9}'!AC$15&amp;analysismethod6)</f>
        <v/>
      </c>
      <c r="CK117" s="251" t="str">
        <f>IF(ISNUMBER(FIND(analysismethod6,'III_Plan comp 438.68 {Plan 9}'!AD$15)),"",'III_Plan comp 438.68 {Plan 9}'!AD$15&amp;analysismethod6)</f>
        <v/>
      </c>
      <c r="CL117" s="251" t="str">
        <f>IF(ISNUMBER(FIND(analysismethod6,'III_Plan comp 438.68 {Plan 9}'!AE$15)),"",'III_Plan comp 438.68 {Plan 9}'!AE$15&amp;analysismethod6)</f>
        <v/>
      </c>
      <c r="CM117" s="251" t="str">
        <f>IF(ISNUMBER(FIND(analysismethod6,'III_Plan comp 438.68 {Plan 9}'!AF$15)),"",'III_Plan comp 438.68 {Plan 9}'!AF$15&amp;analysismethod6)</f>
        <v/>
      </c>
      <c r="CN117" s="251" t="str">
        <f>IF(ISNUMBER(FIND(analysismethod6,'III_Plan comp 438.68 {Plan 9}'!AG$15)),"",'III_Plan comp 438.68 {Plan 9}'!AG$15&amp;analysismethod6)</f>
        <v/>
      </c>
      <c r="CO117" s="251" t="str">
        <f>IF(ISNUMBER(FIND(analysismethod6,'III_Plan comp 438.68 {Plan 9}'!AH$15)),"",'III_Plan comp 438.68 {Plan 9}'!AH$15&amp;analysismethod6)</f>
        <v/>
      </c>
      <c r="CP117" s="251" t="str">
        <f>IF(ISNUMBER(FIND(analysismethod6,'III_Plan comp 438.68 {Plan 9}'!AI$15)),"",'III_Plan comp 438.68 {Plan 9}'!AI$15&amp;analysismethod6)</f>
        <v/>
      </c>
      <c r="CQ117" s="251" t="str">
        <f>IF(ISNUMBER(FIND(analysismethod6,'III_Plan comp 438.68 {Plan 9}'!AJ$15)),"",'III_Plan comp 438.68 {Plan 9}'!AJ$15&amp;analysismethod6)</f>
        <v/>
      </c>
      <c r="CR117" s="251" t="str">
        <f>IF(ISNUMBER(FIND(analysismethod6,'III_Plan comp 438.68 {Plan 9}'!AK$15)),"",'III_Plan comp 438.68 {Plan 9}'!AK$15&amp;analysismethod6)</f>
        <v/>
      </c>
      <c r="CS117" s="251" t="str">
        <f>IF(ISNUMBER(FIND(analysismethod6,'III_Plan comp 438.68 {Plan 9}'!AL$15)),"",'III_Plan comp 438.68 {Plan 9}'!AL$15&amp;analysismethod6)</f>
        <v/>
      </c>
      <c r="CT117" s="251" t="str">
        <f>IF(ISNUMBER(FIND(analysismethod6,'III_Plan comp 438.68 {Plan 9}'!AM$15)),"",'III_Plan comp 438.68 {Plan 9}'!AM$15&amp;analysismethod6)</f>
        <v/>
      </c>
      <c r="CU117" s="251" t="str">
        <f>IF(ISNUMBER(FIND(analysismethod6,'III_Plan comp 438.68 {Plan 9}'!AN$15)),"",'III_Plan comp 438.68 {Plan 9}'!AN$15&amp;analysismethod6)</f>
        <v/>
      </c>
      <c r="CV117" s="251" t="str">
        <f>IF(ISNUMBER(FIND(analysismethod6,'III_Plan comp 438.68 {Plan 9}'!AO$15)),"",'III_Plan comp 438.68 {Plan 9}'!AO$15&amp;analysismethod6)</f>
        <v/>
      </c>
      <c r="CW117" s="251" t="str">
        <f>IF(ISNUMBER(FIND(analysismethod6,'III_Plan comp 438.68 {Plan 9}'!AP$15)),"",'III_Plan comp 438.68 {Plan 9}'!AP$15&amp;analysismethod6)</f>
        <v/>
      </c>
      <c r="CX117" s="251" t="str">
        <f>IF(ISNUMBER(FIND(analysismethod6,'III_Plan comp 438.68 {Plan 9}'!AQ$15)),"",'III_Plan comp 438.68 {Plan 9}'!AQ$15&amp;analysismethod6)</f>
        <v/>
      </c>
      <c r="CY117" s="251" t="str">
        <f>IF(ISNUMBER(FIND(analysismethod6,'III_Plan comp 438.68 {Plan 9}'!AR$15)),"",'III_Plan comp 438.68 {Plan 9}'!AR$15&amp;analysismethod6)</f>
        <v/>
      </c>
      <c r="CZ117" s="251" t="str">
        <f>IF(ISNUMBER(FIND(analysismethod6,'III_Plan comp 438.68 {Plan 9}'!AS$15)),"",'III_Plan comp 438.68 {Plan 9}'!AS$15&amp;analysismethod6)</f>
        <v/>
      </c>
      <c r="DA117" s="251" t="str">
        <f>IF(ISNUMBER(FIND(analysismethod6,'III_Plan comp 438.68 {Plan 9}'!AT$15)),"",'III_Plan comp 438.68 {Plan 9}'!AT$15&amp;analysismethod6)</f>
        <v/>
      </c>
      <c r="DB117" s="251" t="str">
        <f>IF(ISNUMBER(FIND(analysismethod6,'III_Plan comp 438.68 {Plan 9}'!AU$15)),"",'III_Plan comp 438.68 {Plan 9}'!AU$15&amp;analysismethod6)</f>
        <v/>
      </c>
      <c r="DC117" s="251" t="str">
        <f>IF(ISNUMBER(FIND(analysismethod6,'III_Plan comp 438.68 {Plan 9}'!AV$15)),"",'III_Plan comp 438.68 {Plan 9}'!AV$15&amp;analysismethod6)</f>
        <v/>
      </c>
      <c r="DD117" s="251" t="str">
        <f>IF(ISNUMBER(FIND(analysismethod6,'III_Plan comp 438.68 {Plan 9}'!AW$15)),"",'III_Plan comp 438.68 {Plan 9}'!AW$15&amp;analysismethod6)</f>
        <v/>
      </c>
      <c r="DE117" s="251" t="str">
        <f>IF(ISNUMBER(FIND(analysismethod6,'III_Plan comp 438.68 {Plan 9}'!AX$15)),"",'III_Plan comp 438.68 {Plan 9}'!AX$15&amp;analysismethod6)</f>
        <v/>
      </c>
      <c r="DF117" s="251" t="str">
        <f>IF(ISNUMBER(FIND(analysismethod6,'III_Plan comp 438.68 {Plan 9}'!AY$15)),"",'III_Plan comp 438.68 {Plan 9}'!AY$15&amp;analysismethod6)</f>
        <v/>
      </c>
      <c r="DG117" s="251" t="str">
        <f>IF(ISNUMBER(FIND(analysismethod6,'III_Plan comp 438.68 {Plan 9}'!AZ$15)),"",'III_Plan comp 438.68 {Plan 9}'!AZ$15&amp;analysismethod6)</f>
        <v/>
      </c>
      <c r="DH117" s="251" t="str">
        <f>IF(ISNUMBER(FIND(analysismethod6,'III_Plan comp 438.68 {Plan 9}'!BA$15)),"",'III_Plan comp 438.68 {Plan 9}'!BA$15&amp;analysismethod6)</f>
        <v/>
      </c>
      <c r="DI117" s="251" t="str">
        <f>IF(ISNUMBER(FIND(analysismethod6,'III_Plan comp 438.68 {Plan 9}'!BB$15)),"",'III_Plan comp 438.68 {Plan 9}'!BB$15&amp;analysismethod6)</f>
        <v/>
      </c>
      <c r="DJ117" s="251" t="str">
        <f>IF(ISNUMBER(FIND(analysismethod6,'III_Plan comp 438.68 {Plan 9}'!BC$15)),"",'III_Plan comp 438.68 {Plan 9}'!BC$15&amp;analysismethod6)</f>
        <v/>
      </c>
      <c r="DK117" s="251" t="str">
        <f>IF(ISNUMBER(FIND(analysismethod6,'III_Plan comp 438.68 {Plan 9}'!BD$15)),"",'III_Plan comp 438.68 {Plan 9}'!BD$15&amp;analysismethod6)</f>
        <v/>
      </c>
      <c r="DL117" s="251" t="str">
        <f>IF(ISNUMBER(FIND(analysismethod6,'III_Plan comp 438.68 {Plan 9}'!BE$15)),"",'III_Plan comp 438.68 {Plan 9}'!BE$15&amp;analysismethod6)</f>
        <v/>
      </c>
      <c r="DM117" s="251" t="str">
        <f>IF(ISNUMBER(FIND(analysismethod6,'III_Plan comp 438.68 {Plan 9}'!BF$15)),"",'III_Plan comp 438.68 {Plan 9}'!BF$15&amp;analysismethod6)</f>
        <v/>
      </c>
      <c r="DN117" s="251" t="str">
        <f>IF(ISNUMBER(FIND(analysismethod6,'III_Plan comp 438.68 {Plan 9}'!BG$15)),"",'III_Plan comp 438.68 {Plan 9}'!BG$15&amp;analysismethod6)</f>
        <v/>
      </c>
      <c r="DO117" s="251" t="str">
        <f>IF(ISNUMBER(FIND(analysismethod6,'III_Plan comp 438.68 {Plan 9}'!BH$15)),"",'III_Plan comp 438.68 {Plan 9}'!BH$15&amp;analysismethod6)</f>
        <v/>
      </c>
      <c r="DP117" s="251" t="str">
        <f>IF(ISNUMBER(FIND(analysismethod6,'III_Plan comp 438.68 {Plan 9}'!BI$15)),"",'III_Plan comp 438.68 {Plan 9}'!BI$15&amp;analysismethod6)</f>
        <v/>
      </c>
      <c r="DQ117" s="251" t="str">
        <f>IF(ISNUMBER(FIND(analysismethod6,'III_Plan comp 438.68 {Plan 9}'!BJ$15)),"",'III_Plan comp 438.68 {Plan 9}'!BJ$15&amp;analysismethod6)</f>
        <v/>
      </c>
      <c r="DR117" s="251" t="str">
        <f>IF(ISNUMBER(FIND(analysismethod6,'III_Plan comp 438.68 {Plan 9}'!BK$15)),"",'III_Plan comp 438.68 {Plan 9}'!BK$15&amp;analysismethod6)</f>
        <v/>
      </c>
      <c r="DS117" s="251" t="str">
        <f>IF(ISNUMBER(FIND(analysismethod6,'III_Plan comp 438.68 {Plan 9}'!BL$15)),"",'III_Plan comp 438.68 {Plan 9}'!BL$15&amp;analysismethod6)</f>
        <v/>
      </c>
      <c r="DT117" s="251" t="str">
        <f>IF(ISNUMBER(FIND(analysismethod6,'III_Plan comp 438.68 {Plan 9}'!BM$15)),"",'III_Plan comp 438.68 {Plan 9}'!BM$15&amp;analysismethod6)</f>
        <v/>
      </c>
      <c r="DU117" s="251" t="str">
        <f>IF(ISNUMBER(FIND(analysismethod6,'III_Plan comp 438.68 {Plan 9}'!BN$15)),"",'III_Plan comp 438.68 {Plan 9}'!BN$15&amp;analysismethod6)</f>
        <v/>
      </c>
      <c r="DV117" s="251" t="str">
        <f>IF(ISNUMBER(FIND(analysismethod6,'III_Plan comp 438.68 {Plan 9}'!BO$15)),"",'III_Plan comp 438.68 {Plan 9}'!BO$15&amp;analysismethod6)</f>
        <v/>
      </c>
      <c r="DW117" s="251" t="str">
        <f>IF(ISNUMBER(FIND(analysismethod6,'III_Plan comp 438.68 {Plan 9}'!BP$15)),"",'III_Plan comp 438.68 {Plan 9}'!BP$15&amp;analysismethod6)</f>
        <v/>
      </c>
      <c r="DX117" s="251" t="str">
        <f>IF(ISNUMBER(FIND(analysismethod6,'III_Plan comp 438.68 {Plan 9}'!BQ$15)),"",'III_Plan comp 438.68 {Plan 9}'!BQ$15&amp;analysismethod6)</f>
        <v/>
      </c>
      <c r="DY117" s="251" t="str">
        <f>IF(ISNUMBER(FIND(analysismethod6,'III_Plan comp 438.68 {Plan 9}'!BR$15)),"",'III_Plan comp 438.68 {Plan 9}'!BR$15&amp;analysismethod6)</f>
        <v/>
      </c>
      <c r="DZ117" s="251" t="str">
        <f>IF(ISNUMBER(FIND(analysismethod6,'III_Plan comp 438.68 {Plan 9}'!BS$15)),"",'III_Plan comp 438.68 {Plan 9}'!BS$15&amp;analysismethod6)</f>
        <v/>
      </c>
      <c r="EA117" s="251" t="str">
        <f>IF(ISNUMBER(FIND(analysismethod6,'III_Plan comp 438.68 {Plan 9}'!BT$15)),"",'III_Plan comp 438.68 {Plan 9}'!BT$15&amp;analysismethod6)</f>
        <v/>
      </c>
      <c r="EB117" s="251" t="str">
        <f>IF(ISNUMBER(FIND(analysismethod6,'III_Plan comp 438.68 {Plan 9}'!BU$15)),"",'III_Plan comp 438.68 {Plan 9}'!BU$15&amp;analysismethod6)</f>
        <v/>
      </c>
      <c r="EC117" s="251" t="str">
        <f>IF(ISNUMBER(FIND(analysismethod6,'III_Plan comp 438.68 {Plan 9}'!BV$15)),"",'III_Plan comp 438.68 {Plan 9}'!BV$15&amp;analysismethod6)</f>
        <v/>
      </c>
      <c r="ED117" s="251" t="str">
        <f>IF(ISNUMBER(FIND(analysismethod6,'III_Plan comp 438.68 {Plan 9}'!BW$15)),"",'III_Plan comp 438.68 {Plan 9}'!BW$15&amp;analysismethod6)</f>
        <v/>
      </c>
      <c r="EE117" s="251" t="str">
        <f>IF(ISNUMBER(FIND(analysismethod6,'III_Plan comp 438.68 {Plan 9}'!BX$15)),"",'III_Plan comp 438.68 {Plan 9}'!BX$15&amp;analysismethod6)</f>
        <v/>
      </c>
      <c r="EF117" s="251" t="str">
        <f>IF(ISNUMBER(FIND(analysismethod6,'III_Plan comp 438.68 {Plan 9}'!BY$15)),"",'III_Plan comp 438.68 {Plan 9}'!BY$15&amp;analysismethod6)</f>
        <v/>
      </c>
      <c r="EG117" s="251" t="str">
        <f>IF(ISNUMBER(FIND(analysismethod6,'III_Plan comp 438.68 {Plan 9}'!BZ$15)),"",'III_Plan comp 438.68 {Plan 9}'!BZ$15&amp;analysismethod6)</f>
        <v/>
      </c>
      <c r="EH117" s="251" t="str">
        <f>IF(ISNUMBER(FIND(analysismethod6,'III_Plan comp 438.68 {Plan 9}'!CA$15)),"",'III_Plan comp 438.68 {Plan 9}'!CA$15&amp;analysismethod6)</f>
        <v/>
      </c>
      <c r="EI117" s="251" t="str">
        <f>IF(ISNUMBER(FIND(analysismethod6,'III_Plan comp 438.68 {Plan 9}'!CB$15)),"",'III_Plan comp 438.68 {Plan 9}'!CB$15&amp;analysismethod6)</f>
        <v/>
      </c>
      <c r="EJ117" s="251" t="str">
        <f>IF(ISNUMBER(FIND(analysismethod6,'III_Plan comp 438.68 {Plan 9}'!CC$15)),"",'III_Plan comp 438.68 {Plan 9}'!CC$15&amp;analysismethod6)</f>
        <v/>
      </c>
      <c r="EK117" s="251" t="str">
        <f>IF(ISNUMBER(FIND(analysismethod6,'III_Plan comp 438.68 {Plan 9}'!CD$15)),"",'III_Plan comp 438.68 {Plan 9}'!CD$15&amp;analysismethod6)</f>
        <v/>
      </c>
      <c r="EL117" s="251" t="str">
        <f>IF(ISNUMBER(FIND(analysismethod6,'III_Plan comp 438.68 {Plan 9}'!CE$15)),"",'III_Plan comp 438.68 {Plan 9}'!CE$15&amp;analysismethod6)</f>
        <v/>
      </c>
      <c r="EM117" s="251" t="str">
        <f>IF(ISNUMBER(FIND(analysismethod6,'III_Plan comp 438.68 {Plan 9}'!CF$15)),"",'III_Plan comp 438.68 {Plan 9}'!CF$15&amp;analysismethod6)</f>
        <v/>
      </c>
      <c r="EN117" s="251" t="str">
        <f>IF(ISNUMBER(FIND(analysismethod6,'III_Plan comp 438.68 {Plan 9}'!CG$15)),"",'III_Plan comp 438.68 {Plan 9}'!CG$15&amp;analysismethod6)</f>
        <v/>
      </c>
      <c r="EO117" s="251" t="str">
        <f>IF(ISNUMBER(FIND(analysismethod6,'III_Plan comp 438.68 {Plan 9}'!CH$15)),"",'III_Plan comp 438.68 {Plan 9}'!CH$15&amp;analysismethod6)</f>
        <v/>
      </c>
      <c r="EP117" s="251" t="str">
        <f>IF(ISNUMBER(FIND(analysismethod6,'III_Plan comp 438.68 {Plan 9}'!CI$15)),"",'III_Plan comp 438.68 {Plan 9}'!CI$15&amp;analysismethod6)</f>
        <v/>
      </c>
      <c r="EQ117" s="251" t="str">
        <f>IF(ISNUMBER(FIND(analysismethod6,'III_Plan comp 438.68 {Plan 9}'!CJ$15)),"",'III_Plan comp 438.68 {Plan 9}'!CJ$15&amp;analysismethod6)</f>
        <v/>
      </c>
      <c r="ER117" s="251" t="str">
        <f>IF(ISNUMBER(FIND(analysismethod6,'III_Plan comp 438.68 {Plan 9}'!CK$15)),"",'III_Plan comp 438.68 {Plan 9}'!CK$15&amp;analysismethod6)</f>
        <v/>
      </c>
      <c r="ES117" s="251" t="str">
        <f>IF(ISNUMBER(FIND(analysismethod6,'III_Plan comp 438.68 {Plan 9}'!CL$15)),"",'III_Plan comp 438.68 {Plan 9}'!CL$15&amp;analysismethod6)</f>
        <v/>
      </c>
      <c r="ET117" s="251" t="str">
        <f>IF(ISNUMBER(FIND(analysismethod6,'III_Plan comp 438.68 {Plan 9}'!CM$15)),"",'III_Plan comp 438.68 {Plan 9}'!CM$15&amp;analysismethod6)</f>
        <v/>
      </c>
      <c r="EU117" s="251" t="str">
        <f>IF(ISNUMBER(FIND(analysismethod6,'III_Plan comp 438.68 {Plan 9}'!CN$15)),"",'III_Plan comp 438.68 {Plan 9}'!CN$15&amp;analysismethod6)</f>
        <v/>
      </c>
      <c r="EV117" s="251" t="str">
        <f>IF(ISNUMBER(FIND(analysismethod6,'III_Plan comp 438.68 {Plan 9}'!CO$15)),"",'III_Plan comp 438.68 {Plan 9}'!CO$15&amp;analysismethod6)</f>
        <v/>
      </c>
      <c r="EW117" s="251" t="str">
        <f>IF(ISNUMBER(FIND(analysismethod6,'III_Plan comp 438.68 {Plan 9}'!CP$15)),"",'III_Plan comp 438.68 {Plan 9}'!CP$15&amp;analysismethod6)</f>
        <v/>
      </c>
      <c r="EX117" s="251" t="str">
        <f>IF(ISNUMBER(FIND(analysismethod6,'III_Plan comp 438.68 {Plan 9}'!CQ$15)),"",'III_Plan comp 438.68 {Plan 9}'!CQ$15&amp;analysismethod6)</f>
        <v/>
      </c>
      <c r="EY117" s="251" t="str">
        <f>IF(ISNUMBER(FIND(analysismethod6,'III_Plan comp 438.68 {Plan 9}'!CR$15)),"",'III_Plan comp 438.68 {Plan 9}'!CR$15&amp;analysismethod6)</f>
        <v/>
      </c>
      <c r="EZ117" s="251" t="str">
        <f>IF(ISNUMBER(FIND(analysismethod6,'III_Plan comp 438.68 {Plan 9}'!CS$15)),"",'III_Plan comp 438.68 {Plan 9}'!CS$15&amp;analysismethod6)</f>
        <v/>
      </c>
      <c r="FA117" s="251" t="str">
        <f>IF(ISNUMBER(FIND(analysismethod6,'III_Plan comp 438.68 {Plan 9}'!CT$15)),"",'III_Plan comp 438.68 {Plan 9}'!CT$15&amp;analysismethod6)</f>
        <v/>
      </c>
      <c r="FB117" s="251" t="str">
        <f>IF(ISNUMBER(FIND(analysismethod6,'III_Plan comp 438.68 {Plan 9}'!CU$15)),"",'III_Plan comp 438.68 {Plan 9}'!CU$15&amp;analysismethod6)</f>
        <v/>
      </c>
      <c r="FC117" s="251" t="str">
        <f>IF(ISNUMBER(FIND(analysismethod6,'III_Plan comp 438.68 {Plan 9}'!CV$15)),"",'III_Plan comp 438.68 {Plan 9}'!CV$15&amp;analysismethod6)</f>
        <v/>
      </c>
      <c r="FD117" s="251" t="str">
        <f>IF(ISNUMBER(FIND(analysismethod6,'III_Plan comp 438.68 {Plan 9}'!CW$15)),"",'III_Plan comp 438.68 {Plan 9}'!CW$15&amp;analysismethod6)</f>
        <v/>
      </c>
      <c r="FE117" s="251" t="str">
        <f>IF(ISNUMBER(FIND(analysismethod6,'III_Plan comp 438.68 {Plan 9}'!CX$15)),"",'III_Plan comp 438.68 {Plan 9}'!CX$15&amp;analysismethod6)</f>
        <v/>
      </c>
      <c r="FF117" s="251" t="str">
        <f>IF(ISNUMBER(FIND(analysismethod6,'III_Plan comp 438.68 {Plan 9}'!CY$15)),"",'III_Plan comp 438.68 {Plan 9}'!CY$15&amp;analysismethod6)</f>
        <v/>
      </c>
      <c r="FG117" s="251" t="str">
        <f>IF(ISNUMBER(FIND(analysismethod6,'III_Plan comp 438.68 {Plan 9}'!CZ$15)),"",'III_Plan comp 438.68 {Plan 9}'!CZ$15&amp;analysismethod6)</f>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Timely Access Data Tool (TADT); 
</v>
      </c>
      <c r="BM119" s="251" t="str">
        <f>IF(ISNUMBER(FIND(analysismethod8,'III_Plan comp 438.68 {Plan 9}'!F$15)),"",'III_Plan comp 438.68 {Plan 9}'!F$15&amp;analysismethod8)</f>
        <v xml:space="preserve">Timely Access Data Tool (TADT); 
</v>
      </c>
      <c r="BN119" s="251" t="str">
        <f>IF(ISNUMBER(FIND(analysismethod8,'III_Plan comp 438.68 {Plan 9}'!G$15)),"",'III_Plan comp 438.68 {Plan 9}'!G$15&amp;analysismethod8)</f>
        <v xml:space="preserve">Timely Access Data Tool (TADT); 
</v>
      </c>
      <c r="BO119" s="251" t="str">
        <f>IF(ISNUMBER(FIND(analysismethod8,'III_Plan comp 438.68 {Plan 9}'!H$15)),"",'III_Plan comp 438.68 {Plan 9}'!H$15&amp;analysismethod8)</f>
        <v xml:space="preserve">Network Adequacy Certification Tool (NACT); 
Timely Access Data Tool (TADT); 
</v>
      </c>
      <c r="BP119" s="251" t="str">
        <f>IF(ISNUMBER(FIND(analysismethod8,'III_Plan comp 438.68 {Plan 9}'!I$15)),"",'III_Plan comp 438.68 {Plan 9}'!I$15&amp;analysismethod8)</f>
        <v xml:space="preserve">Network Adequacy Certification Tool (NACT); 
Timely Access Data Tool (TADT); 
</v>
      </c>
      <c r="BQ119" s="251" t="str">
        <f>IF(ISNUMBER(FIND(analysismethod8,'III_Plan comp 438.68 {Plan 9}'!J$15)),"",'III_Plan comp 438.68 {Plan 9}'!J$15&amp;analysismethod8)</f>
        <v xml:space="preserve">Network Adequacy Certification Tool (NACT); 
Timely Access Data Tool (TADT); 
</v>
      </c>
      <c r="BR119" s="251" t="str">
        <f>IF(ISNUMBER(FIND(analysismethod8,'III_Plan comp 438.68 {Plan 9}'!K$15)),"",'III_Plan comp 438.68 {Plan 9}'!K$15&amp;analysismethod8)</f>
        <v/>
      </c>
      <c r="BS119" s="251" t="str">
        <f>IF(ISNUMBER(FIND(analysismethod8,'III_Plan comp 438.68 {Plan 9}'!L$15)),"",'III_Plan comp 438.68 {Plan 9}'!L$15&amp;analysismethod8)</f>
        <v xml:space="preserve">Timely Access Data Tool (TADT); 
</v>
      </c>
      <c r="BT119" s="251" t="str">
        <f>IF(ISNUMBER(FIND(analysismethod8,'III_Plan comp 438.68 {Plan 9}'!M$15)),"",'III_Plan comp 438.68 {Plan 9}'!M$15&amp;analysismethod8)</f>
        <v/>
      </c>
      <c r="BU119" s="251" t="str">
        <f>IF(ISNUMBER(FIND(analysismethod8,'III_Plan comp 438.68 {Plan 9}'!N$15)),"",'III_Plan comp 438.68 {Plan 9}'!N$15&amp;analysismethod8)</f>
        <v xml:space="preserve">Timely Access Data Tool (TADT); 
</v>
      </c>
      <c r="BV119" s="251" t="str">
        <f>IF(ISNUMBER(FIND(analysismethod8,'III_Plan comp 438.68 {Plan 9}'!O$15)),"",'III_Plan comp 438.68 {Plan 9}'!O$15&amp;analysismethod8)</f>
        <v xml:space="preserve">Contract/Good faith effort to contract ; 
Timely Access Data Tool (TADT); 
</v>
      </c>
      <c r="BW119" s="251" t="str">
        <f>IF(ISNUMBER(FIND(analysismethod8,'III_Plan comp 438.68 {Plan 9}'!P$15)),"",'III_Plan comp 438.68 {Plan 9}'!P$15&amp;analysismethod8)</f>
        <v xml:space="preserve">Timely Access Data Tool (TADT); 
</v>
      </c>
      <c r="BX119" s="251" t="str">
        <f>IF(ISNUMBER(FIND(analysismethod8,'III_Plan comp 438.68 {Plan 9}'!Q$15)),"",'III_Plan comp 438.68 {Plan 9}'!Q$15&amp;analysismethod8)</f>
        <v xml:space="preserve">Timely Access Data Tool (TADT); 
</v>
      </c>
      <c r="BY119" s="251" t="str">
        <f>IF(ISNUMBER(FIND(analysismethod8,'III_Plan comp 438.68 {Plan 9}'!R$15)),"",'III_Plan comp 438.68 {Plan 9}'!R$15&amp;analysismethod8)</f>
        <v xml:space="preserve">Timely Access Data Tool (TADT); 
</v>
      </c>
      <c r="BZ119" s="251" t="str">
        <f>IF(ISNUMBER(FIND(analysismethod8,'III_Plan comp 438.68 {Plan 9}'!S$15)),"",'III_Plan comp 438.68 {Plan 9}'!S$15&amp;analysismethod8)</f>
        <v xml:space="preserve">Timely Access Data Tool (TADT); 
</v>
      </c>
      <c r="CA119" s="251" t="str">
        <f>IF(ISNUMBER(FIND(analysismethod8,'III_Plan comp 438.68 {Plan 9}'!T$15)),"",'III_Plan comp 438.68 {Plan 9}'!T$15&amp;analysismethod8)</f>
        <v xml:space="preserve">Timely Access Data Tool (TADT); 
</v>
      </c>
      <c r="CB119" s="251" t="str">
        <f>IF(ISNUMBER(FIND(analysismethod8,'III_Plan comp 438.68 {Plan 9}'!U$15)),"",'III_Plan comp 438.68 {Plan 9}'!U$15&amp;analysismethod8)</f>
        <v xml:space="preserve">Timely Access Data Tool (TADT); 
</v>
      </c>
      <c r="CC119" s="251" t="str">
        <f>IF(ISNUMBER(FIND(analysismethod8,'III_Plan comp 438.68 {Plan 9}'!V$15)),"",'III_Plan comp 438.68 {Plan 9}'!V$15&amp;analysismethod8)</f>
        <v xml:space="preserve">Timely Access Data Tool (TADT); 
</v>
      </c>
      <c r="CD119" s="251" t="str">
        <f>IF(ISNUMBER(FIND(analysismethod8,'III_Plan comp 438.68 {Plan 9}'!W$15)),"",'III_Plan comp 438.68 {Plan 9}'!W$15&amp;analysismethod8)</f>
        <v xml:space="preserve">Timely Access Data Tool (TADT); 
</v>
      </c>
      <c r="CE119" s="251" t="str">
        <f>IF(ISNUMBER(FIND(analysismethod8,'III_Plan comp 438.68 {Plan 9}'!X$15)),"",'III_Plan comp 438.68 {Plan 9}'!X$15&amp;analysismethod8)</f>
        <v xml:space="preserve">Timely Access Data Tool (TADT); 
</v>
      </c>
      <c r="CF119" s="251" t="str">
        <f>IF(ISNUMBER(FIND(analysismethod8,'III_Plan comp 438.68 {Plan 9}'!Y$15)),"",'III_Plan comp 438.68 {Plan 9}'!Y$15&amp;analysismethod8)</f>
        <v xml:space="preserve">Timely Access Data Tool (TADT); 
</v>
      </c>
      <c r="CG119" s="251" t="str">
        <f>IF(ISNUMBER(FIND(analysismethod8,'III_Plan comp 438.68 {Plan 9}'!Z$15)),"",'III_Plan comp 438.68 {Plan 9}'!Z$15&amp;analysismethod8)</f>
        <v xml:space="preserve">Timely Access Data Tool (TADT); 
</v>
      </c>
      <c r="CH119" s="251" t="str">
        <f>IF(ISNUMBER(FIND(analysismethod8,'III_Plan comp 438.68 {Plan 9}'!AA$15)),"",'III_Plan comp 438.68 {Plan 9}'!AA$15&amp;analysismethod8)</f>
        <v xml:space="preserve">Timely Access Data Tool (TADT); 
</v>
      </c>
      <c r="CI119" s="251" t="str">
        <f>IF(ISNUMBER(FIND(analysismethod8,'III_Plan comp 438.68 {Plan 9}'!AB$15)),"",'III_Plan comp 438.68 {Plan 9}'!AB$15&amp;analysismethod8)</f>
        <v xml:space="preserve">Timely Access Data Tool (TADT); 
</v>
      </c>
      <c r="CJ119" s="251" t="str">
        <f>IF(ISNUMBER(FIND(analysismethod8,'III_Plan comp 438.68 {Plan 9}'!AC$15)),"",'III_Plan comp 438.68 {Plan 9}'!AC$15&amp;analysismethod8)</f>
        <v xml:space="preserve">Timely Access Data Tool (TADT); 
</v>
      </c>
      <c r="CK119" s="251" t="str">
        <f>IF(ISNUMBER(FIND(analysismethod8,'III_Plan comp 438.68 {Plan 9}'!AD$15)),"",'III_Plan comp 438.68 {Plan 9}'!AD$15&amp;analysismethod8)</f>
        <v xml:space="preserve">Timely Access Data Tool (TADT); 
</v>
      </c>
      <c r="CL119" s="251" t="str">
        <f>IF(ISNUMBER(FIND(analysismethod8,'III_Plan comp 438.68 {Plan 9}'!AE$15)),"",'III_Plan comp 438.68 {Plan 9}'!AE$15&amp;analysismethod8)</f>
        <v xml:space="preserve">Timely Access Data Tool (TADT); 
</v>
      </c>
      <c r="CM119" s="251" t="str">
        <f>IF(ISNUMBER(FIND(analysismethod8,'III_Plan comp 438.68 {Plan 9}'!AF$15)),"",'III_Plan comp 438.68 {Plan 9}'!AF$15&amp;analysismethod8)</f>
        <v xml:space="preserve">Timely Access Data Tool (TADT); 
</v>
      </c>
      <c r="CN119" s="251" t="str">
        <f>IF(ISNUMBER(FIND(analysismethod8,'III_Plan comp 438.68 {Plan 9}'!AG$15)),"",'III_Plan comp 438.68 {Plan 9}'!AG$15&amp;analysismethod8)</f>
        <v xml:space="preserve">Timely Access Data Tool (TADT); 
</v>
      </c>
      <c r="CO119" s="251" t="str">
        <f>IF(ISNUMBER(FIND(analysismethod8,'III_Plan comp 438.68 {Plan 9}'!AH$15)),"",'III_Plan comp 438.68 {Plan 9}'!AH$15&amp;analysismethod8)</f>
        <v xml:space="preserve">Timely Access Data Tool (TADT); 
</v>
      </c>
      <c r="CP119" s="251" t="str">
        <f>IF(ISNUMBER(FIND(analysismethod8,'III_Plan comp 438.68 {Plan 9}'!AI$15)),"",'III_Plan comp 438.68 {Plan 9}'!AI$15&amp;analysismethod8)</f>
        <v xml:space="preserve">Timely Access Data Tool (TADT); 
</v>
      </c>
      <c r="CQ119" s="251" t="str">
        <f>IF(ISNUMBER(FIND(analysismethod8,'III_Plan comp 438.68 {Plan 9}'!AJ$15)),"",'III_Plan comp 438.68 {Plan 9}'!AJ$15&amp;analysismethod8)</f>
        <v xml:space="preserve">Timely Access Data Tool (TADT); 
</v>
      </c>
      <c r="CR119" s="251" t="str">
        <f>IF(ISNUMBER(FIND(analysismethod8,'III_Plan comp 438.68 {Plan 9}'!AK$15)),"",'III_Plan comp 438.68 {Plan 9}'!AK$15&amp;analysismethod8)</f>
        <v xml:space="preserve">Timely Access Data Tool (TADT); 
</v>
      </c>
      <c r="CS119" s="251" t="str">
        <f>IF(ISNUMBER(FIND(analysismethod8,'III_Plan comp 438.68 {Plan 9}'!AL$15)),"",'III_Plan comp 438.68 {Plan 9}'!AL$15&amp;analysismethod8)</f>
        <v xml:space="preserve">Timely Access Data Tool (TADT); 
</v>
      </c>
      <c r="CT119" s="251" t="str">
        <f>IF(ISNUMBER(FIND(analysismethod8,'III_Plan comp 438.68 {Plan 9}'!AM$15)),"",'III_Plan comp 438.68 {Plan 9}'!AM$15&amp;analysismethod8)</f>
        <v xml:space="preserve">Timely Access Data Tool (TADT); 
</v>
      </c>
      <c r="CU119" s="251" t="str">
        <f>IF(ISNUMBER(FIND(analysismethod8,'III_Plan comp 438.68 {Plan 9}'!AN$15)),"",'III_Plan comp 438.68 {Plan 9}'!AN$15&amp;analysismethod8)</f>
        <v xml:space="preserve">Timely Access Data Tool (TADT); 
</v>
      </c>
      <c r="CV119" s="251" t="str">
        <f>IF(ISNUMBER(FIND(analysismethod8,'III_Plan comp 438.68 {Plan 9}'!AO$15)),"",'III_Plan comp 438.68 {Plan 9}'!AO$15&amp;analysismethod8)</f>
        <v xml:space="preserve">Timely Access Data Tool (TADT); 
</v>
      </c>
      <c r="CW119" s="251" t="str">
        <f>IF(ISNUMBER(FIND(analysismethod8,'III_Plan comp 438.68 {Plan 9}'!AP$15)),"",'III_Plan comp 438.68 {Plan 9}'!AP$15&amp;analysismethod8)</f>
        <v xml:space="preserve">Timely Access Data Tool (TADT); 
</v>
      </c>
      <c r="CX119" s="251" t="str">
        <f>IF(ISNUMBER(FIND(analysismethod8,'III_Plan comp 438.68 {Plan 9}'!AQ$15)),"",'III_Plan comp 438.68 {Plan 9}'!AQ$15&amp;analysismethod8)</f>
        <v xml:space="preserve">Timely Access Data Tool (TADT); 
</v>
      </c>
      <c r="CY119" s="251" t="str">
        <f>IF(ISNUMBER(FIND(analysismethod8,'III_Plan comp 438.68 {Plan 9}'!AR$15)),"",'III_Plan comp 438.68 {Plan 9}'!AR$15&amp;analysismethod8)</f>
        <v xml:space="preserve">Timely Access Data Tool (TADT); 
</v>
      </c>
      <c r="CZ119" s="251" t="str">
        <f>IF(ISNUMBER(FIND(analysismethod8,'III_Plan comp 438.68 {Plan 9}'!AS$15)),"",'III_Plan comp 438.68 {Plan 9}'!AS$15&amp;analysismethod8)</f>
        <v xml:space="preserve">Timely Access Data Tool (TADT); 
</v>
      </c>
      <c r="DA119" s="251" t="str">
        <f>IF(ISNUMBER(FIND(analysismethod8,'III_Plan comp 438.68 {Plan 9}'!AT$15)),"",'III_Plan comp 438.68 {Plan 9}'!AT$15&amp;analysismethod8)</f>
        <v xml:space="preserve">Timely Access Data Tool (TADT); 
</v>
      </c>
      <c r="DB119" s="251" t="str">
        <f>IF(ISNUMBER(FIND(analysismethod8,'III_Plan comp 438.68 {Plan 9}'!AU$15)),"",'III_Plan comp 438.68 {Plan 9}'!AU$15&amp;analysismethod8)</f>
        <v xml:space="preserve">Timely Access Data Tool (TADT); 
</v>
      </c>
      <c r="DC119" s="251" t="str">
        <f>IF(ISNUMBER(FIND(analysismethod8,'III_Plan comp 438.68 {Plan 9}'!AV$15)),"",'III_Plan comp 438.68 {Plan 9}'!AV$15&amp;analysismethod8)</f>
        <v xml:space="preserve">Timely Access Data Tool (TADT); 
</v>
      </c>
      <c r="DD119" s="251" t="str">
        <f>IF(ISNUMBER(FIND(analysismethod8,'III_Plan comp 438.68 {Plan 9}'!AW$15)),"",'III_Plan comp 438.68 {Plan 9}'!AW$15&amp;analysismethod8)</f>
        <v xml:space="preserve">Timely Access Data Tool (TADT); 
</v>
      </c>
      <c r="DE119" s="251" t="str">
        <f>IF(ISNUMBER(FIND(analysismethod8,'III_Plan comp 438.68 {Plan 9}'!AX$15)),"",'III_Plan comp 438.68 {Plan 9}'!AX$15&amp;analysismethod8)</f>
        <v xml:space="preserve">Timely Access Data Tool (TADT); 
</v>
      </c>
      <c r="DF119" s="251" t="str">
        <f>IF(ISNUMBER(FIND(analysismethod8,'III_Plan comp 438.68 {Plan 9}'!AY$15)),"",'III_Plan comp 438.68 {Plan 9}'!AY$15&amp;analysismethod8)</f>
        <v xml:space="preserve">Timely Access Data Tool (TADT); 
</v>
      </c>
      <c r="DG119" s="251" t="str">
        <f>IF(ISNUMBER(FIND(analysismethod8,'III_Plan comp 438.68 {Plan 9}'!AZ$15)),"",'III_Plan comp 438.68 {Plan 9}'!AZ$15&amp;analysismethod8)</f>
        <v xml:space="preserve">Timely Access Data Tool (TADT); 
</v>
      </c>
      <c r="DH119" s="251" t="str">
        <f>IF(ISNUMBER(FIND(analysismethod8,'III_Plan comp 438.68 {Plan 9}'!BA$15)),"",'III_Plan comp 438.68 {Plan 9}'!BA$15&amp;analysismethod8)</f>
        <v xml:space="preserve">Timely Access Data Tool (TADT); 
</v>
      </c>
      <c r="DI119" s="251" t="str">
        <f>IF(ISNUMBER(FIND(analysismethod8,'III_Plan comp 438.68 {Plan 9}'!BB$15)),"",'III_Plan comp 438.68 {Plan 9}'!BB$15&amp;analysismethod8)</f>
        <v xml:space="preserve">Timely Access Data Tool (TADT); 
</v>
      </c>
      <c r="DJ119" s="251" t="str">
        <f>IF(ISNUMBER(FIND(analysismethod8,'III_Plan comp 438.68 {Plan 9}'!BC$15)),"",'III_Plan comp 438.68 {Plan 9}'!BC$15&amp;analysismethod8)</f>
        <v xml:space="preserve">Timely Access Data Tool (TADT); 
</v>
      </c>
      <c r="DK119" s="251" t="str">
        <f>IF(ISNUMBER(FIND(analysismethod8,'III_Plan comp 438.68 {Plan 9}'!BD$15)),"",'III_Plan comp 438.68 {Plan 9}'!BD$15&amp;analysismethod8)</f>
        <v xml:space="preserve">Timely Access Data Tool (TADT); 
</v>
      </c>
      <c r="DL119" s="251" t="str">
        <f>IF(ISNUMBER(FIND(analysismethod8,'III_Plan comp 438.68 {Plan 9}'!BE$15)),"",'III_Plan comp 438.68 {Plan 9}'!BE$15&amp;analysismethod8)</f>
        <v xml:space="preserve">Timely Access Data Tool (TADT); 
</v>
      </c>
      <c r="DM119" s="251" t="str">
        <f>IF(ISNUMBER(FIND(analysismethod8,'III_Plan comp 438.68 {Plan 9}'!BF$15)),"",'III_Plan comp 438.68 {Plan 9}'!BF$15&amp;analysismethod8)</f>
        <v xml:space="preserve">Timely Access Data Tool (TADT); 
</v>
      </c>
      <c r="DN119" s="251" t="str">
        <f>IF(ISNUMBER(FIND(analysismethod8,'III_Plan comp 438.68 {Plan 9}'!BG$15)),"",'III_Plan comp 438.68 {Plan 9}'!BG$15&amp;analysismethod8)</f>
        <v xml:space="preserve">Timely Access Data Tool (TADT); 
</v>
      </c>
      <c r="DO119" s="251" t="str">
        <f>IF(ISNUMBER(FIND(analysismethod8,'III_Plan comp 438.68 {Plan 9}'!BH$15)),"",'III_Plan comp 438.68 {Plan 9}'!BH$15&amp;analysismethod8)</f>
        <v xml:space="preserve">Timely Access Data Tool (TADT); 
</v>
      </c>
      <c r="DP119" s="251" t="str">
        <f>IF(ISNUMBER(FIND(analysismethod8,'III_Plan comp 438.68 {Plan 9}'!BI$15)),"",'III_Plan comp 438.68 {Plan 9}'!BI$15&amp;analysismethod8)</f>
        <v xml:space="preserve">Timely Access Data Tool (TADT); 
</v>
      </c>
      <c r="DQ119" s="251" t="str">
        <f>IF(ISNUMBER(FIND(analysismethod8,'III_Plan comp 438.68 {Plan 9}'!BJ$15)),"",'III_Plan comp 438.68 {Plan 9}'!BJ$15&amp;analysismethod8)</f>
        <v xml:space="preserve">Timely Access Data Tool (TADT); 
</v>
      </c>
      <c r="DR119" s="251" t="str">
        <f>IF(ISNUMBER(FIND(analysismethod8,'III_Plan comp 438.68 {Plan 9}'!BK$15)),"",'III_Plan comp 438.68 {Plan 9}'!BK$15&amp;analysismethod8)</f>
        <v xml:space="preserve">Timely Access Data Tool (TADT); 
</v>
      </c>
      <c r="DS119" s="251" t="str">
        <f>IF(ISNUMBER(FIND(analysismethod8,'III_Plan comp 438.68 {Plan 9}'!BL$15)),"",'III_Plan comp 438.68 {Plan 9}'!BL$15&amp;analysismethod8)</f>
        <v xml:space="preserve">Timely Access Data Tool (TADT); 
</v>
      </c>
      <c r="DT119" s="251" t="str">
        <f>IF(ISNUMBER(FIND(analysismethod8,'III_Plan comp 438.68 {Plan 9}'!BM$15)),"",'III_Plan comp 438.68 {Plan 9}'!BM$15&amp;analysismethod8)</f>
        <v xml:space="preserve">Timely Access Data Tool (TADT); 
</v>
      </c>
      <c r="DU119" s="251" t="str">
        <f>IF(ISNUMBER(FIND(analysismethod8,'III_Plan comp 438.68 {Plan 9}'!BN$15)),"",'III_Plan comp 438.68 {Plan 9}'!BN$15&amp;analysismethod8)</f>
        <v xml:space="preserve">Timely Access Data Tool (TADT); 
</v>
      </c>
      <c r="DV119" s="251" t="str">
        <f>IF(ISNUMBER(FIND(analysismethod8,'III_Plan comp 438.68 {Plan 9}'!BO$15)),"",'III_Plan comp 438.68 {Plan 9}'!BO$15&amp;analysismethod8)</f>
        <v xml:space="preserve">Timely Access Data Tool (TADT); 
</v>
      </c>
      <c r="DW119" s="251" t="str">
        <f>IF(ISNUMBER(FIND(analysismethod8,'III_Plan comp 438.68 {Plan 9}'!BP$15)),"",'III_Plan comp 438.68 {Plan 9}'!BP$15&amp;analysismethod8)</f>
        <v xml:space="preserve">Timely Access Data Tool (TADT); 
</v>
      </c>
      <c r="DX119" s="251" t="str">
        <f>IF(ISNUMBER(FIND(analysismethod8,'III_Plan comp 438.68 {Plan 9}'!BQ$15)),"",'III_Plan comp 438.68 {Plan 9}'!BQ$15&amp;analysismethod8)</f>
        <v xml:space="preserve">Timely Access Data Tool (TADT); 
</v>
      </c>
      <c r="DY119" s="251" t="str">
        <f>IF(ISNUMBER(FIND(analysismethod8,'III_Plan comp 438.68 {Plan 9}'!BR$15)),"",'III_Plan comp 438.68 {Plan 9}'!BR$15&amp;analysismethod8)</f>
        <v xml:space="preserve">Timely Access Data Tool (TADT); 
</v>
      </c>
      <c r="DZ119" s="251" t="str">
        <f>IF(ISNUMBER(FIND(analysismethod8,'III_Plan comp 438.68 {Plan 9}'!BS$15)),"",'III_Plan comp 438.68 {Plan 9}'!BS$15&amp;analysismethod8)</f>
        <v xml:space="preserve">Timely Access Data Tool (TADT); 
</v>
      </c>
      <c r="EA119" s="251" t="str">
        <f>IF(ISNUMBER(FIND(analysismethod8,'III_Plan comp 438.68 {Plan 9}'!BT$15)),"",'III_Plan comp 438.68 {Plan 9}'!BT$15&amp;analysismethod8)</f>
        <v xml:space="preserve">Timely Access Data Tool (TADT); 
</v>
      </c>
      <c r="EB119" s="251" t="str">
        <f>IF(ISNUMBER(FIND(analysismethod8,'III_Plan comp 438.68 {Plan 9}'!BU$15)),"",'III_Plan comp 438.68 {Plan 9}'!BU$15&amp;analysismethod8)</f>
        <v xml:space="preserve">Timely Access Data Tool (TADT); 
</v>
      </c>
      <c r="EC119" s="251" t="str">
        <f>IF(ISNUMBER(FIND(analysismethod8,'III_Plan comp 438.68 {Plan 9}'!BV$15)),"",'III_Plan comp 438.68 {Plan 9}'!BV$15&amp;analysismethod8)</f>
        <v xml:space="preserve">Timely Access Data Tool (TADT); 
</v>
      </c>
      <c r="ED119" s="251" t="str">
        <f>IF(ISNUMBER(FIND(analysismethod8,'III_Plan comp 438.68 {Plan 9}'!BW$15)),"",'III_Plan comp 438.68 {Plan 9}'!BW$15&amp;analysismethod8)</f>
        <v xml:space="preserve">Timely Access Data Tool (TADT); 
</v>
      </c>
      <c r="EE119" s="251" t="str">
        <f>IF(ISNUMBER(FIND(analysismethod8,'III_Plan comp 438.68 {Plan 9}'!BX$15)),"",'III_Plan comp 438.68 {Plan 9}'!BX$15&amp;analysismethod8)</f>
        <v xml:space="preserve">Timely Access Data Tool (TADT); 
</v>
      </c>
      <c r="EF119" s="251" t="str">
        <f>IF(ISNUMBER(FIND(analysismethod8,'III_Plan comp 438.68 {Plan 9}'!BY$15)),"",'III_Plan comp 438.68 {Plan 9}'!BY$15&amp;analysismethod8)</f>
        <v xml:space="preserve">Timely Access Data Tool (TADT); 
</v>
      </c>
      <c r="EG119" s="251" t="str">
        <f>IF(ISNUMBER(FIND(analysismethod8,'III_Plan comp 438.68 {Plan 9}'!BZ$15)),"",'III_Plan comp 438.68 {Plan 9}'!BZ$15&amp;analysismethod8)</f>
        <v xml:space="preserve">Timely Access Data Tool (TADT); 
</v>
      </c>
      <c r="EH119" s="251" t="str">
        <f>IF(ISNUMBER(FIND(analysismethod8,'III_Plan comp 438.68 {Plan 9}'!CA$15)),"",'III_Plan comp 438.68 {Plan 9}'!CA$15&amp;analysismethod8)</f>
        <v xml:space="preserve">Timely Access Data Tool (TADT); 
</v>
      </c>
      <c r="EI119" s="251" t="str">
        <f>IF(ISNUMBER(FIND(analysismethod8,'III_Plan comp 438.68 {Plan 9}'!CB$15)),"",'III_Plan comp 438.68 {Plan 9}'!CB$15&amp;analysismethod8)</f>
        <v xml:space="preserve">Timely Access Data Tool (TADT); 
</v>
      </c>
      <c r="EJ119" s="251" t="str">
        <f>IF(ISNUMBER(FIND(analysismethod8,'III_Plan comp 438.68 {Plan 9}'!CC$15)),"",'III_Plan comp 438.68 {Plan 9}'!CC$15&amp;analysismethod8)</f>
        <v xml:space="preserve">Timely Access Data Tool (TADT); 
</v>
      </c>
      <c r="EK119" s="251" t="str">
        <f>IF(ISNUMBER(FIND(analysismethod8,'III_Plan comp 438.68 {Plan 9}'!CD$15)),"",'III_Plan comp 438.68 {Plan 9}'!CD$15&amp;analysismethod8)</f>
        <v xml:space="preserve">Timely Access Data Tool (TADT); 
</v>
      </c>
      <c r="EL119" s="251" t="str">
        <f>IF(ISNUMBER(FIND(analysismethod8,'III_Plan comp 438.68 {Plan 9}'!CE$15)),"",'III_Plan comp 438.68 {Plan 9}'!CE$15&amp;analysismethod8)</f>
        <v xml:space="preserve">Timely Access Data Tool (TADT); 
</v>
      </c>
      <c r="EM119" s="251" t="str">
        <f>IF(ISNUMBER(FIND(analysismethod8,'III_Plan comp 438.68 {Plan 9}'!CF$15)),"",'III_Plan comp 438.68 {Plan 9}'!CF$15&amp;analysismethod8)</f>
        <v xml:space="preserve">Timely Access Data Tool (TADT); 
</v>
      </c>
      <c r="EN119" s="251" t="str">
        <f>IF(ISNUMBER(FIND(analysismethod8,'III_Plan comp 438.68 {Plan 9}'!CG$15)),"",'III_Plan comp 438.68 {Plan 9}'!CG$15&amp;analysismethod8)</f>
        <v xml:space="preserve">Timely Access Data Tool (TADT); 
</v>
      </c>
      <c r="EO119" s="251" t="str">
        <f>IF(ISNUMBER(FIND(analysismethod8,'III_Plan comp 438.68 {Plan 9}'!CH$15)),"",'III_Plan comp 438.68 {Plan 9}'!CH$15&amp;analysismethod8)</f>
        <v xml:space="preserve">Timely Access Data Tool (TADT); 
</v>
      </c>
      <c r="EP119" s="251" t="str">
        <f>IF(ISNUMBER(FIND(analysismethod8,'III_Plan comp 438.68 {Plan 9}'!CI$15)),"",'III_Plan comp 438.68 {Plan 9}'!CI$15&amp;analysismethod8)</f>
        <v xml:space="preserve">Timely Access Data Tool (TADT); 
</v>
      </c>
      <c r="EQ119" s="251" t="str">
        <f>IF(ISNUMBER(FIND(analysismethod8,'III_Plan comp 438.68 {Plan 9}'!CJ$15)),"",'III_Plan comp 438.68 {Plan 9}'!CJ$15&amp;analysismethod8)</f>
        <v xml:space="preserve">Timely Access Data Tool (TADT); 
</v>
      </c>
      <c r="ER119" s="251" t="str">
        <f>IF(ISNUMBER(FIND(analysismethod8,'III_Plan comp 438.68 {Plan 9}'!CK$15)),"",'III_Plan comp 438.68 {Plan 9}'!CK$15&amp;analysismethod8)</f>
        <v xml:space="preserve">Timely Access Data Tool (TADT); 
</v>
      </c>
      <c r="ES119" s="251" t="str">
        <f>IF(ISNUMBER(FIND(analysismethod8,'III_Plan comp 438.68 {Plan 9}'!CL$15)),"",'III_Plan comp 438.68 {Plan 9}'!CL$15&amp;analysismethod8)</f>
        <v xml:space="preserve">Timely Access Data Tool (TADT); 
</v>
      </c>
      <c r="ET119" s="251" t="str">
        <f>IF(ISNUMBER(FIND(analysismethod8,'III_Plan comp 438.68 {Plan 9}'!CM$15)),"",'III_Plan comp 438.68 {Plan 9}'!CM$15&amp;analysismethod8)</f>
        <v xml:space="preserve">Timely Access Data Tool (TADT); 
</v>
      </c>
      <c r="EU119" s="251" t="str">
        <f>IF(ISNUMBER(FIND(analysismethod8,'III_Plan comp 438.68 {Plan 9}'!CN$15)),"",'III_Plan comp 438.68 {Plan 9}'!CN$15&amp;analysismethod8)</f>
        <v xml:space="preserve">Timely Access Data Tool (TADT); 
</v>
      </c>
      <c r="EV119" s="251" t="str">
        <f>IF(ISNUMBER(FIND(analysismethod8,'III_Plan comp 438.68 {Plan 9}'!CO$15)),"",'III_Plan comp 438.68 {Plan 9}'!CO$15&amp;analysismethod8)</f>
        <v xml:space="preserve">Timely Access Data Tool (TADT); 
</v>
      </c>
      <c r="EW119" s="251" t="str">
        <f>IF(ISNUMBER(FIND(analysismethod8,'III_Plan comp 438.68 {Plan 9}'!CP$15)),"",'III_Plan comp 438.68 {Plan 9}'!CP$15&amp;analysismethod8)</f>
        <v xml:space="preserve">Timely Access Data Tool (TADT); 
</v>
      </c>
      <c r="EX119" s="251" t="str">
        <f>IF(ISNUMBER(FIND(analysismethod8,'III_Plan comp 438.68 {Plan 9}'!CQ$15)),"",'III_Plan comp 438.68 {Plan 9}'!CQ$15&amp;analysismethod8)</f>
        <v xml:space="preserve">Timely Access Data Tool (TADT); 
</v>
      </c>
      <c r="EY119" s="251" t="str">
        <f>IF(ISNUMBER(FIND(analysismethod8,'III_Plan comp 438.68 {Plan 9}'!CR$15)),"",'III_Plan comp 438.68 {Plan 9}'!CR$15&amp;analysismethod8)</f>
        <v xml:space="preserve">Timely Access Data Tool (TADT); 
</v>
      </c>
      <c r="EZ119" s="251" t="str">
        <f>IF(ISNUMBER(FIND(analysismethod8,'III_Plan comp 438.68 {Plan 9}'!CS$15)),"",'III_Plan comp 438.68 {Plan 9}'!CS$15&amp;analysismethod8)</f>
        <v xml:space="preserve">Timely Access Data Tool (TADT); 
</v>
      </c>
      <c r="FA119" s="251" t="str">
        <f>IF(ISNUMBER(FIND(analysismethod8,'III_Plan comp 438.68 {Plan 9}'!CT$15)),"",'III_Plan comp 438.68 {Plan 9}'!CT$15&amp;analysismethod8)</f>
        <v xml:space="preserve">Timely Access Data Tool (TADT); 
</v>
      </c>
      <c r="FB119" s="251" t="str">
        <f>IF(ISNUMBER(FIND(analysismethod8,'III_Plan comp 438.68 {Plan 9}'!CU$15)),"",'III_Plan comp 438.68 {Plan 9}'!CU$15&amp;analysismethod8)</f>
        <v xml:space="preserve">Timely Access Data Tool (TADT); 
</v>
      </c>
      <c r="FC119" s="251" t="str">
        <f>IF(ISNUMBER(FIND(analysismethod8,'III_Plan comp 438.68 {Plan 9}'!CV$15)),"",'III_Plan comp 438.68 {Plan 9}'!CV$15&amp;analysismethod8)</f>
        <v xml:space="preserve">Timely Access Data Tool (TADT); 
</v>
      </c>
      <c r="FD119" s="251" t="str">
        <f>IF(ISNUMBER(FIND(analysismethod8,'III_Plan comp 438.68 {Plan 9}'!CW$15)),"",'III_Plan comp 438.68 {Plan 9}'!CW$15&amp;analysismethod8)</f>
        <v xml:space="preserve">Timely Access Data Tool (TADT); 
</v>
      </c>
      <c r="FE119" s="251" t="str">
        <f>IF(ISNUMBER(FIND(analysismethod8,'III_Plan comp 438.68 {Plan 9}'!CX$15)),"",'III_Plan comp 438.68 {Plan 9}'!CX$15&amp;analysismethod8)</f>
        <v xml:space="preserve">Timely Access Data Tool (TADT); 
</v>
      </c>
      <c r="FF119" s="251" t="str">
        <f>IF(ISNUMBER(FIND(analysismethod8,'III_Plan comp 438.68 {Plan 9}'!CY$15)),"",'III_Plan comp 438.68 {Plan 9}'!CY$15&amp;analysismethod8)</f>
        <v xml:space="preserve">Timely Access Data Tool (TADT); 
</v>
      </c>
      <c r="FG119" s="251" t="str">
        <f>IF(ISNUMBER(FIND(analysismethod8,'III_Plan comp 438.68 {Plan 9}'!CZ$15)),"",'III_Plan comp 438.68 {Plan 9}'!CZ$15&amp;analysismethod8)</f>
        <v xml:space="preserve">Timely Access Data Tool (TADT);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Network Adequacy Certification Tool (NACT); 
</v>
      </c>
      <c r="BM120" s="251" t="str">
        <f>IF(ISNUMBER(FIND(analysismethod9,'III_Plan comp 438.68 {Plan 9}'!F$15)),"",'III_Plan comp 438.68 {Plan 9}'!F$15&amp;analysismethod9)</f>
        <v xml:space="preserve">Network Adequacy Certification Tool (NACT); 
</v>
      </c>
      <c r="BN120" s="251" t="str">
        <f>IF(ISNUMBER(FIND(analysismethod9,'III_Plan comp 438.68 {Plan 9}'!G$15)),"",'III_Plan comp 438.68 {Plan 9}'!G$15&amp;analysismethod9)</f>
        <v xml:space="preserve">Network Adequacy Certification Tool (NACT); 
</v>
      </c>
      <c r="BO120" s="251" t="str">
        <f>IF(ISNUMBER(FIND(analysismethod9,'III_Plan comp 438.68 {Plan 9}'!H$15)),"",'III_Plan comp 438.68 {Plan 9}'!H$15&amp;analysismethod9)</f>
        <v/>
      </c>
      <c r="BP120" s="251" t="str">
        <f>IF(ISNUMBER(FIND(analysismethod9,'III_Plan comp 438.68 {Plan 9}'!I$15)),"",'III_Plan comp 438.68 {Plan 9}'!I$15&amp;analysismethod9)</f>
        <v/>
      </c>
      <c r="BQ120" s="251" t="str">
        <f>IF(ISNUMBER(FIND(analysismethod9,'III_Plan comp 438.68 {Plan 9}'!J$15)),"",'III_Plan comp 438.68 {Plan 9}'!J$15&amp;analysismethod9)</f>
        <v/>
      </c>
      <c r="BR120" s="251" t="str">
        <f>IF(ISNUMBER(FIND(analysismethod9,'III_Plan comp 438.68 {Plan 9}'!K$15)),"",'III_Plan comp 438.68 {Plan 9}'!K$15&amp;analysismethod9)</f>
        <v xml:space="preserve">Timely Access Data Tool (TADT); 
Network Adequacy Certification Tool (NACT); 
</v>
      </c>
      <c r="BS120" s="251" t="str">
        <f>IF(ISNUMBER(FIND(analysismethod9,'III_Plan comp 438.68 {Plan 9}'!L$15)),"",'III_Plan comp 438.68 {Plan 9}'!L$15&amp;analysismethod9)</f>
        <v xml:space="preserve">Network Adequacy Certification Tool (NACT); 
</v>
      </c>
      <c r="BT120" s="251" t="str">
        <f>IF(ISNUMBER(FIND(analysismethod9,'III_Plan comp 438.68 {Plan 9}'!M$15)),"",'III_Plan comp 438.68 {Plan 9}'!M$15&amp;analysismethod9)</f>
        <v xml:space="preserve">Timely Access Data Tool (TADT); 
Network Adequacy Certification Tool (NACT); 
</v>
      </c>
      <c r="BU120" s="251" t="str">
        <f>IF(ISNUMBER(FIND(analysismethod9,'III_Plan comp 438.68 {Plan 9}'!N$15)),"",'III_Plan comp 438.68 {Plan 9}'!N$15&amp;analysismethod9)</f>
        <v xml:space="preserve">Network Adequacy Certification Tool (NACT); 
</v>
      </c>
      <c r="BV120" s="251" t="str">
        <f>IF(ISNUMBER(FIND(analysismethod9,'III_Plan comp 438.68 {Plan 9}'!O$15)),"",'III_Plan comp 438.68 {Plan 9}'!O$15&amp;analysismethod9)</f>
        <v xml:space="preserve">Contract/Good faith effort to contract ; 
Network Adequacy Certification Tool (NACT); 
</v>
      </c>
      <c r="BW120" s="251" t="str">
        <f>IF(ISNUMBER(FIND(analysismethod9,'III_Plan comp 438.68 {Plan 9}'!P$15)),"",'III_Plan comp 438.68 {Plan 9}'!P$15&amp;analysismethod9)</f>
        <v xml:space="preserve">Network Adequacy Certification Tool (NACT); 
</v>
      </c>
      <c r="BX120" s="251" t="str">
        <f>IF(ISNUMBER(FIND(analysismethod9,'III_Plan comp 438.68 {Plan 9}'!Q$15)),"",'III_Plan comp 438.68 {Plan 9}'!Q$15&amp;analysismethod9)</f>
        <v xml:space="preserve">Network Adequacy Certification Tool (NACT); 
</v>
      </c>
      <c r="BY120" s="251" t="str">
        <f>IF(ISNUMBER(FIND(analysismethod9,'III_Plan comp 438.68 {Plan 9}'!R$15)),"",'III_Plan comp 438.68 {Plan 9}'!R$15&amp;analysismethod9)</f>
        <v xml:space="preserve">Network Adequacy Certification Tool (NACT); 
</v>
      </c>
      <c r="BZ120" s="251" t="str">
        <f>IF(ISNUMBER(FIND(analysismethod9,'III_Plan comp 438.68 {Plan 9}'!S$15)),"",'III_Plan comp 438.68 {Plan 9}'!S$15&amp;analysismethod9)</f>
        <v xml:space="preserve">Network Adequacy Certification Tool (NACT); 
</v>
      </c>
      <c r="CA120" s="251" t="str">
        <f>IF(ISNUMBER(FIND(analysismethod9,'III_Plan comp 438.68 {Plan 9}'!T$15)),"",'III_Plan comp 438.68 {Plan 9}'!T$15&amp;analysismethod9)</f>
        <v xml:space="preserve">Network Adequacy Certification Tool (NACT); 
</v>
      </c>
      <c r="CB120" s="251" t="str">
        <f>IF(ISNUMBER(FIND(analysismethod9,'III_Plan comp 438.68 {Plan 9}'!U$15)),"",'III_Plan comp 438.68 {Plan 9}'!U$15&amp;analysismethod9)</f>
        <v xml:space="preserve">Network Adequacy Certification Tool (NACT); 
</v>
      </c>
      <c r="CC120" s="251" t="str">
        <f>IF(ISNUMBER(FIND(analysismethod9,'III_Plan comp 438.68 {Plan 9}'!V$15)),"",'III_Plan comp 438.68 {Plan 9}'!V$15&amp;analysismethod9)</f>
        <v xml:space="preserve">Network Adequacy Certification Tool (NACT); 
</v>
      </c>
      <c r="CD120" s="251" t="str">
        <f>IF(ISNUMBER(FIND(analysismethod9,'III_Plan comp 438.68 {Plan 9}'!W$15)),"",'III_Plan comp 438.68 {Plan 9}'!W$15&amp;analysismethod9)</f>
        <v xml:space="preserve">Network Adequacy Certification Tool (NACT); 
</v>
      </c>
      <c r="CE120" s="251" t="str">
        <f>IF(ISNUMBER(FIND(analysismethod9,'III_Plan comp 438.68 {Plan 9}'!X$15)),"",'III_Plan comp 438.68 {Plan 9}'!X$15&amp;analysismethod9)</f>
        <v xml:space="preserve">Network Adequacy Certification Tool (NACT); 
</v>
      </c>
      <c r="CF120" s="251" t="str">
        <f>IF(ISNUMBER(FIND(analysismethod9,'III_Plan comp 438.68 {Plan 9}'!Y$15)),"",'III_Plan comp 438.68 {Plan 9}'!Y$15&amp;analysismethod9)</f>
        <v xml:space="preserve">Network Adequacy Certification Tool (NACT); 
</v>
      </c>
      <c r="CG120" s="251" t="str">
        <f>IF(ISNUMBER(FIND(analysismethod9,'III_Plan comp 438.68 {Plan 9}'!Z$15)),"",'III_Plan comp 438.68 {Plan 9}'!Z$15&amp;analysismethod9)</f>
        <v xml:space="preserve">Network Adequacy Certification Tool (NACT); 
</v>
      </c>
      <c r="CH120" s="251" t="str">
        <f>IF(ISNUMBER(FIND(analysismethod9,'III_Plan comp 438.68 {Plan 9}'!AA$15)),"",'III_Plan comp 438.68 {Plan 9}'!AA$15&amp;analysismethod9)</f>
        <v xml:space="preserve">Network Adequacy Certification Tool (NACT); 
</v>
      </c>
      <c r="CI120" s="251" t="str">
        <f>IF(ISNUMBER(FIND(analysismethod9,'III_Plan comp 438.68 {Plan 9}'!AB$15)),"",'III_Plan comp 438.68 {Plan 9}'!AB$15&amp;analysismethod9)</f>
        <v xml:space="preserve">Network Adequacy Certification Tool (NACT); 
</v>
      </c>
      <c r="CJ120" s="251" t="str">
        <f>IF(ISNUMBER(FIND(analysismethod9,'III_Plan comp 438.68 {Plan 9}'!AC$15)),"",'III_Plan comp 438.68 {Plan 9}'!AC$15&amp;analysismethod9)</f>
        <v xml:space="preserve">Network Adequacy Certification Tool (NACT); 
</v>
      </c>
      <c r="CK120" s="251" t="str">
        <f>IF(ISNUMBER(FIND(analysismethod9,'III_Plan comp 438.68 {Plan 9}'!AD$15)),"",'III_Plan comp 438.68 {Plan 9}'!AD$15&amp;analysismethod9)</f>
        <v xml:space="preserve">Network Adequacy Certification Tool (NACT); 
</v>
      </c>
      <c r="CL120" s="251" t="str">
        <f>IF(ISNUMBER(FIND(analysismethod9,'III_Plan comp 438.68 {Plan 9}'!AE$15)),"",'III_Plan comp 438.68 {Plan 9}'!AE$15&amp;analysismethod9)</f>
        <v xml:space="preserve">Network Adequacy Certification Tool (NACT); 
</v>
      </c>
      <c r="CM120" s="251" t="str">
        <f>IF(ISNUMBER(FIND(analysismethod9,'III_Plan comp 438.68 {Plan 9}'!AF$15)),"",'III_Plan comp 438.68 {Plan 9}'!AF$15&amp;analysismethod9)</f>
        <v xml:space="preserve">Network Adequacy Certification Tool (NACT); 
</v>
      </c>
      <c r="CN120" s="251" t="str">
        <f>IF(ISNUMBER(FIND(analysismethod9,'III_Plan comp 438.68 {Plan 9}'!AG$15)),"",'III_Plan comp 438.68 {Plan 9}'!AG$15&amp;analysismethod9)</f>
        <v xml:space="preserve">Network Adequacy Certification Tool (NACT); 
</v>
      </c>
      <c r="CO120" s="251" t="str">
        <f>IF(ISNUMBER(FIND(analysismethod9,'III_Plan comp 438.68 {Plan 9}'!AH$15)),"",'III_Plan comp 438.68 {Plan 9}'!AH$15&amp;analysismethod9)</f>
        <v xml:space="preserve">Network Adequacy Certification Tool (NACT); 
</v>
      </c>
      <c r="CP120" s="251" t="str">
        <f>IF(ISNUMBER(FIND(analysismethod9,'III_Plan comp 438.68 {Plan 9}'!AI$15)),"",'III_Plan comp 438.68 {Plan 9}'!AI$15&amp;analysismethod9)</f>
        <v xml:space="preserve">Network Adequacy Certification Tool (NACT); 
</v>
      </c>
      <c r="CQ120" s="251" t="str">
        <f>IF(ISNUMBER(FIND(analysismethod9,'III_Plan comp 438.68 {Plan 9}'!AJ$15)),"",'III_Plan comp 438.68 {Plan 9}'!AJ$15&amp;analysismethod9)</f>
        <v xml:space="preserve">Network Adequacy Certification Tool (NACT); 
</v>
      </c>
      <c r="CR120" s="251" t="str">
        <f>IF(ISNUMBER(FIND(analysismethod9,'III_Plan comp 438.68 {Plan 9}'!AK$15)),"",'III_Plan comp 438.68 {Plan 9}'!AK$15&amp;analysismethod9)</f>
        <v xml:space="preserve">Network Adequacy Certification Tool (NACT); 
</v>
      </c>
      <c r="CS120" s="251" t="str">
        <f>IF(ISNUMBER(FIND(analysismethod9,'III_Plan comp 438.68 {Plan 9}'!AL$15)),"",'III_Plan comp 438.68 {Plan 9}'!AL$15&amp;analysismethod9)</f>
        <v xml:space="preserve">Network Adequacy Certification Tool (NACT); 
</v>
      </c>
      <c r="CT120" s="251" t="str">
        <f>IF(ISNUMBER(FIND(analysismethod9,'III_Plan comp 438.68 {Plan 9}'!AM$15)),"",'III_Plan comp 438.68 {Plan 9}'!AM$15&amp;analysismethod9)</f>
        <v xml:space="preserve">Network Adequacy Certification Tool (NACT); 
</v>
      </c>
      <c r="CU120" s="251" t="str">
        <f>IF(ISNUMBER(FIND(analysismethod9,'III_Plan comp 438.68 {Plan 9}'!AN$15)),"",'III_Plan comp 438.68 {Plan 9}'!AN$15&amp;analysismethod9)</f>
        <v xml:space="preserve">Network Adequacy Certification Tool (NACT); 
</v>
      </c>
      <c r="CV120" s="251" t="str">
        <f>IF(ISNUMBER(FIND(analysismethod9,'III_Plan comp 438.68 {Plan 9}'!AO$15)),"",'III_Plan comp 438.68 {Plan 9}'!AO$15&amp;analysismethod9)</f>
        <v xml:space="preserve">Network Adequacy Certification Tool (NACT); 
</v>
      </c>
      <c r="CW120" s="251" t="str">
        <f>IF(ISNUMBER(FIND(analysismethod9,'III_Plan comp 438.68 {Plan 9}'!AP$15)),"",'III_Plan comp 438.68 {Plan 9}'!AP$15&amp;analysismethod9)</f>
        <v xml:space="preserve">Network Adequacy Certification Tool (NACT); 
</v>
      </c>
      <c r="CX120" s="251" t="str">
        <f>IF(ISNUMBER(FIND(analysismethod9,'III_Plan comp 438.68 {Plan 9}'!AQ$15)),"",'III_Plan comp 438.68 {Plan 9}'!AQ$15&amp;analysismethod9)</f>
        <v xml:space="preserve">Network Adequacy Certification Tool (NACT); 
</v>
      </c>
      <c r="CY120" s="251" t="str">
        <f>IF(ISNUMBER(FIND(analysismethod9,'III_Plan comp 438.68 {Plan 9}'!AR$15)),"",'III_Plan comp 438.68 {Plan 9}'!AR$15&amp;analysismethod9)</f>
        <v xml:space="preserve">Network Adequacy Certification Tool (NACT); 
</v>
      </c>
      <c r="CZ120" s="251" t="str">
        <f>IF(ISNUMBER(FIND(analysismethod9,'III_Plan comp 438.68 {Plan 9}'!AS$15)),"",'III_Plan comp 438.68 {Plan 9}'!AS$15&amp;analysismethod9)</f>
        <v xml:space="preserve">Network Adequacy Certification Tool (NACT); 
</v>
      </c>
      <c r="DA120" s="251" t="str">
        <f>IF(ISNUMBER(FIND(analysismethod9,'III_Plan comp 438.68 {Plan 9}'!AT$15)),"",'III_Plan comp 438.68 {Plan 9}'!AT$15&amp;analysismethod9)</f>
        <v xml:space="preserve">Network Adequacy Certification Tool (NACT); 
</v>
      </c>
      <c r="DB120" s="251" t="str">
        <f>IF(ISNUMBER(FIND(analysismethod9,'III_Plan comp 438.68 {Plan 9}'!AU$15)),"",'III_Plan comp 438.68 {Plan 9}'!AU$15&amp;analysismethod9)</f>
        <v xml:space="preserve">Network Adequacy Certification Tool (NACT); 
</v>
      </c>
      <c r="DC120" s="251" t="str">
        <f>IF(ISNUMBER(FIND(analysismethod9,'III_Plan comp 438.68 {Plan 9}'!AV$15)),"",'III_Plan comp 438.68 {Plan 9}'!AV$15&amp;analysismethod9)</f>
        <v xml:space="preserve">Network Adequacy Certification Tool (NACT); 
</v>
      </c>
      <c r="DD120" s="251" t="str">
        <f>IF(ISNUMBER(FIND(analysismethod9,'III_Plan comp 438.68 {Plan 9}'!AW$15)),"",'III_Plan comp 438.68 {Plan 9}'!AW$15&amp;analysismethod9)</f>
        <v xml:space="preserve">Network Adequacy Certification Tool (NACT); 
</v>
      </c>
      <c r="DE120" s="251" t="str">
        <f>IF(ISNUMBER(FIND(analysismethod9,'III_Plan comp 438.68 {Plan 9}'!AX$15)),"",'III_Plan comp 438.68 {Plan 9}'!AX$15&amp;analysismethod9)</f>
        <v xml:space="preserve">Network Adequacy Certification Tool (NACT); 
</v>
      </c>
      <c r="DF120" s="251" t="str">
        <f>IF(ISNUMBER(FIND(analysismethod9,'III_Plan comp 438.68 {Plan 9}'!AY$15)),"",'III_Plan comp 438.68 {Plan 9}'!AY$15&amp;analysismethod9)</f>
        <v xml:space="preserve">Network Adequacy Certification Tool (NACT); 
</v>
      </c>
      <c r="DG120" s="251" t="str">
        <f>IF(ISNUMBER(FIND(analysismethod9,'III_Plan comp 438.68 {Plan 9}'!AZ$15)),"",'III_Plan comp 438.68 {Plan 9}'!AZ$15&amp;analysismethod9)</f>
        <v xml:space="preserve">Network Adequacy Certification Tool (NACT); 
</v>
      </c>
      <c r="DH120" s="251" t="str">
        <f>IF(ISNUMBER(FIND(analysismethod9,'III_Plan comp 438.68 {Plan 9}'!BA$15)),"",'III_Plan comp 438.68 {Plan 9}'!BA$15&amp;analysismethod9)</f>
        <v xml:space="preserve">Network Adequacy Certification Tool (NACT); 
</v>
      </c>
      <c r="DI120" s="251" t="str">
        <f>IF(ISNUMBER(FIND(analysismethod9,'III_Plan comp 438.68 {Plan 9}'!BB$15)),"",'III_Plan comp 438.68 {Plan 9}'!BB$15&amp;analysismethod9)</f>
        <v xml:space="preserve">Network Adequacy Certification Tool (NACT); 
</v>
      </c>
      <c r="DJ120" s="251" t="str">
        <f>IF(ISNUMBER(FIND(analysismethod9,'III_Plan comp 438.68 {Plan 9}'!BC$15)),"",'III_Plan comp 438.68 {Plan 9}'!BC$15&amp;analysismethod9)</f>
        <v xml:space="preserve">Network Adequacy Certification Tool (NACT); 
</v>
      </c>
      <c r="DK120" s="251" t="str">
        <f>IF(ISNUMBER(FIND(analysismethod9,'III_Plan comp 438.68 {Plan 9}'!BD$15)),"",'III_Plan comp 438.68 {Plan 9}'!BD$15&amp;analysismethod9)</f>
        <v xml:space="preserve">Network Adequacy Certification Tool (NACT); 
</v>
      </c>
      <c r="DL120" s="251" t="str">
        <f>IF(ISNUMBER(FIND(analysismethod9,'III_Plan comp 438.68 {Plan 9}'!BE$15)),"",'III_Plan comp 438.68 {Plan 9}'!BE$15&amp;analysismethod9)</f>
        <v xml:space="preserve">Network Adequacy Certification Tool (NACT); 
</v>
      </c>
      <c r="DM120" s="251" t="str">
        <f>IF(ISNUMBER(FIND(analysismethod9,'III_Plan comp 438.68 {Plan 9}'!BF$15)),"",'III_Plan comp 438.68 {Plan 9}'!BF$15&amp;analysismethod9)</f>
        <v xml:space="preserve">Network Adequacy Certification Tool (NACT); 
</v>
      </c>
      <c r="DN120" s="251" t="str">
        <f>IF(ISNUMBER(FIND(analysismethod9,'III_Plan comp 438.68 {Plan 9}'!BG$15)),"",'III_Plan comp 438.68 {Plan 9}'!BG$15&amp;analysismethod9)</f>
        <v xml:space="preserve">Network Adequacy Certification Tool (NACT); 
</v>
      </c>
      <c r="DO120" s="251" t="str">
        <f>IF(ISNUMBER(FIND(analysismethod9,'III_Plan comp 438.68 {Plan 9}'!BH$15)),"",'III_Plan comp 438.68 {Plan 9}'!BH$15&amp;analysismethod9)</f>
        <v xml:space="preserve">Network Adequacy Certification Tool (NACT); 
</v>
      </c>
      <c r="DP120" s="251" t="str">
        <f>IF(ISNUMBER(FIND(analysismethod9,'III_Plan comp 438.68 {Plan 9}'!BI$15)),"",'III_Plan comp 438.68 {Plan 9}'!BI$15&amp;analysismethod9)</f>
        <v xml:space="preserve">Network Adequacy Certification Tool (NACT); 
</v>
      </c>
      <c r="DQ120" s="251" t="str">
        <f>IF(ISNUMBER(FIND(analysismethod9,'III_Plan comp 438.68 {Plan 9}'!BJ$15)),"",'III_Plan comp 438.68 {Plan 9}'!BJ$15&amp;analysismethod9)</f>
        <v xml:space="preserve">Network Adequacy Certification Tool (NACT); 
</v>
      </c>
      <c r="DR120" s="251" t="str">
        <f>IF(ISNUMBER(FIND(analysismethod9,'III_Plan comp 438.68 {Plan 9}'!BK$15)),"",'III_Plan comp 438.68 {Plan 9}'!BK$15&amp;analysismethod9)</f>
        <v xml:space="preserve">Network Adequacy Certification Tool (NACT); 
</v>
      </c>
      <c r="DS120" s="251" t="str">
        <f>IF(ISNUMBER(FIND(analysismethod9,'III_Plan comp 438.68 {Plan 9}'!BL$15)),"",'III_Plan comp 438.68 {Plan 9}'!BL$15&amp;analysismethod9)</f>
        <v xml:space="preserve">Network Adequacy Certification Tool (NACT); 
</v>
      </c>
      <c r="DT120" s="251" t="str">
        <f>IF(ISNUMBER(FIND(analysismethod9,'III_Plan comp 438.68 {Plan 9}'!BM$15)),"",'III_Plan comp 438.68 {Plan 9}'!BM$15&amp;analysismethod9)</f>
        <v xml:space="preserve">Network Adequacy Certification Tool (NACT); 
</v>
      </c>
      <c r="DU120" s="251" t="str">
        <f>IF(ISNUMBER(FIND(analysismethod9,'III_Plan comp 438.68 {Plan 9}'!BN$15)),"",'III_Plan comp 438.68 {Plan 9}'!BN$15&amp;analysismethod9)</f>
        <v xml:space="preserve">Network Adequacy Certification Tool (NACT); 
</v>
      </c>
      <c r="DV120" s="251" t="str">
        <f>IF(ISNUMBER(FIND(analysismethod9,'III_Plan comp 438.68 {Plan 9}'!BO$15)),"",'III_Plan comp 438.68 {Plan 9}'!BO$15&amp;analysismethod9)</f>
        <v xml:space="preserve">Network Adequacy Certification Tool (NACT); 
</v>
      </c>
      <c r="DW120" s="251" t="str">
        <f>IF(ISNUMBER(FIND(analysismethod9,'III_Plan comp 438.68 {Plan 9}'!BP$15)),"",'III_Plan comp 438.68 {Plan 9}'!BP$15&amp;analysismethod9)</f>
        <v xml:space="preserve">Network Adequacy Certification Tool (NACT); 
</v>
      </c>
      <c r="DX120" s="251" t="str">
        <f>IF(ISNUMBER(FIND(analysismethod9,'III_Plan comp 438.68 {Plan 9}'!BQ$15)),"",'III_Plan comp 438.68 {Plan 9}'!BQ$15&amp;analysismethod9)</f>
        <v xml:space="preserve">Network Adequacy Certification Tool (NACT); 
</v>
      </c>
      <c r="DY120" s="251" t="str">
        <f>IF(ISNUMBER(FIND(analysismethod9,'III_Plan comp 438.68 {Plan 9}'!BR$15)),"",'III_Plan comp 438.68 {Plan 9}'!BR$15&amp;analysismethod9)</f>
        <v xml:space="preserve">Network Adequacy Certification Tool (NACT); 
</v>
      </c>
      <c r="DZ120" s="251" t="str">
        <f>IF(ISNUMBER(FIND(analysismethod9,'III_Plan comp 438.68 {Plan 9}'!BS$15)),"",'III_Plan comp 438.68 {Plan 9}'!BS$15&amp;analysismethod9)</f>
        <v xml:space="preserve">Network Adequacy Certification Tool (NACT); 
</v>
      </c>
      <c r="EA120" s="251" t="str">
        <f>IF(ISNUMBER(FIND(analysismethod9,'III_Plan comp 438.68 {Plan 9}'!BT$15)),"",'III_Plan comp 438.68 {Plan 9}'!BT$15&amp;analysismethod9)</f>
        <v xml:space="preserve">Network Adequacy Certification Tool (NACT); 
</v>
      </c>
      <c r="EB120" s="251" t="str">
        <f>IF(ISNUMBER(FIND(analysismethod9,'III_Plan comp 438.68 {Plan 9}'!BU$15)),"",'III_Plan comp 438.68 {Plan 9}'!BU$15&amp;analysismethod9)</f>
        <v xml:space="preserve">Network Adequacy Certification Tool (NACT); 
</v>
      </c>
      <c r="EC120" s="251" t="str">
        <f>IF(ISNUMBER(FIND(analysismethod9,'III_Plan comp 438.68 {Plan 9}'!BV$15)),"",'III_Plan comp 438.68 {Plan 9}'!BV$15&amp;analysismethod9)</f>
        <v xml:space="preserve">Network Adequacy Certification Tool (NACT); 
</v>
      </c>
      <c r="ED120" s="251" t="str">
        <f>IF(ISNUMBER(FIND(analysismethod9,'III_Plan comp 438.68 {Plan 9}'!BW$15)),"",'III_Plan comp 438.68 {Plan 9}'!BW$15&amp;analysismethod9)</f>
        <v xml:space="preserve">Network Adequacy Certification Tool (NACT); 
</v>
      </c>
      <c r="EE120" s="251" t="str">
        <f>IF(ISNUMBER(FIND(analysismethod9,'III_Plan comp 438.68 {Plan 9}'!BX$15)),"",'III_Plan comp 438.68 {Plan 9}'!BX$15&amp;analysismethod9)</f>
        <v xml:space="preserve">Network Adequacy Certification Tool (NACT); 
</v>
      </c>
      <c r="EF120" s="251" t="str">
        <f>IF(ISNUMBER(FIND(analysismethod9,'III_Plan comp 438.68 {Plan 9}'!BY$15)),"",'III_Plan comp 438.68 {Plan 9}'!BY$15&amp;analysismethod9)</f>
        <v xml:space="preserve">Network Adequacy Certification Tool (NACT); 
</v>
      </c>
      <c r="EG120" s="251" t="str">
        <f>IF(ISNUMBER(FIND(analysismethod9,'III_Plan comp 438.68 {Plan 9}'!BZ$15)),"",'III_Plan comp 438.68 {Plan 9}'!BZ$15&amp;analysismethod9)</f>
        <v xml:space="preserve">Network Adequacy Certification Tool (NACT); 
</v>
      </c>
      <c r="EH120" s="251" t="str">
        <f>IF(ISNUMBER(FIND(analysismethod9,'III_Plan comp 438.68 {Plan 9}'!CA$15)),"",'III_Plan comp 438.68 {Plan 9}'!CA$15&amp;analysismethod9)</f>
        <v xml:space="preserve">Network Adequacy Certification Tool (NACT); 
</v>
      </c>
      <c r="EI120" s="251" t="str">
        <f>IF(ISNUMBER(FIND(analysismethod9,'III_Plan comp 438.68 {Plan 9}'!CB$15)),"",'III_Plan comp 438.68 {Plan 9}'!CB$15&amp;analysismethod9)</f>
        <v xml:space="preserve">Network Adequacy Certification Tool (NACT); 
</v>
      </c>
      <c r="EJ120" s="251" t="str">
        <f>IF(ISNUMBER(FIND(analysismethod9,'III_Plan comp 438.68 {Plan 9}'!CC$15)),"",'III_Plan comp 438.68 {Plan 9}'!CC$15&amp;analysismethod9)</f>
        <v xml:space="preserve">Network Adequacy Certification Tool (NACT); 
</v>
      </c>
      <c r="EK120" s="251" t="str">
        <f>IF(ISNUMBER(FIND(analysismethod9,'III_Plan comp 438.68 {Plan 9}'!CD$15)),"",'III_Plan comp 438.68 {Plan 9}'!CD$15&amp;analysismethod9)</f>
        <v xml:space="preserve">Network Adequacy Certification Tool (NACT); 
</v>
      </c>
      <c r="EL120" s="251" t="str">
        <f>IF(ISNUMBER(FIND(analysismethod9,'III_Plan comp 438.68 {Plan 9}'!CE$15)),"",'III_Plan comp 438.68 {Plan 9}'!CE$15&amp;analysismethod9)</f>
        <v xml:space="preserve">Network Adequacy Certification Tool (NACT); 
</v>
      </c>
      <c r="EM120" s="251" t="str">
        <f>IF(ISNUMBER(FIND(analysismethod9,'III_Plan comp 438.68 {Plan 9}'!CF$15)),"",'III_Plan comp 438.68 {Plan 9}'!CF$15&amp;analysismethod9)</f>
        <v xml:space="preserve">Network Adequacy Certification Tool (NACT); 
</v>
      </c>
      <c r="EN120" s="251" t="str">
        <f>IF(ISNUMBER(FIND(analysismethod9,'III_Plan comp 438.68 {Plan 9}'!CG$15)),"",'III_Plan comp 438.68 {Plan 9}'!CG$15&amp;analysismethod9)</f>
        <v xml:space="preserve">Network Adequacy Certification Tool (NACT); 
</v>
      </c>
      <c r="EO120" s="251" t="str">
        <f>IF(ISNUMBER(FIND(analysismethod9,'III_Plan comp 438.68 {Plan 9}'!CH$15)),"",'III_Plan comp 438.68 {Plan 9}'!CH$15&amp;analysismethod9)</f>
        <v xml:space="preserve">Network Adequacy Certification Tool (NACT); 
</v>
      </c>
      <c r="EP120" s="251" t="str">
        <f>IF(ISNUMBER(FIND(analysismethod9,'III_Plan comp 438.68 {Plan 9}'!CI$15)),"",'III_Plan comp 438.68 {Plan 9}'!CI$15&amp;analysismethod9)</f>
        <v xml:space="preserve">Network Adequacy Certification Tool (NACT); 
</v>
      </c>
      <c r="EQ120" s="251" t="str">
        <f>IF(ISNUMBER(FIND(analysismethod9,'III_Plan comp 438.68 {Plan 9}'!CJ$15)),"",'III_Plan comp 438.68 {Plan 9}'!CJ$15&amp;analysismethod9)</f>
        <v xml:space="preserve">Network Adequacy Certification Tool (NACT); 
</v>
      </c>
      <c r="ER120" s="251" t="str">
        <f>IF(ISNUMBER(FIND(analysismethod9,'III_Plan comp 438.68 {Plan 9}'!CK$15)),"",'III_Plan comp 438.68 {Plan 9}'!CK$15&amp;analysismethod9)</f>
        <v xml:space="preserve">Network Adequacy Certification Tool (NACT); 
</v>
      </c>
      <c r="ES120" s="251" t="str">
        <f>IF(ISNUMBER(FIND(analysismethod9,'III_Plan comp 438.68 {Plan 9}'!CL$15)),"",'III_Plan comp 438.68 {Plan 9}'!CL$15&amp;analysismethod9)</f>
        <v xml:space="preserve">Network Adequacy Certification Tool (NACT); 
</v>
      </c>
      <c r="ET120" s="251" t="str">
        <f>IF(ISNUMBER(FIND(analysismethod9,'III_Plan comp 438.68 {Plan 9}'!CM$15)),"",'III_Plan comp 438.68 {Plan 9}'!CM$15&amp;analysismethod9)</f>
        <v xml:space="preserve">Network Adequacy Certification Tool (NACT); 
</v>
      </c>
      <c r="EU120" s="251" t="str">
        <f>IF(ISNUMBER(FIND(analysismethod9,'III_Plan comp 438.68 {Plan 9}'!CN$15)),"",'III_Plan comp 438.68 {Plan 9}'!CN$15&amp;analysismethod9)</f>
        <v xml:space="preserve">Network Adequacy Certification Tool (NACT); 
</v>
      </c>
      <c r="EV120" s="251" t="str">
        <f>IF(ISNUMBER(FIND(analysismethod9,'III_Plan comp 438.68 {Plan 9}'!CO$15)),"",'III_Plan comp 438.68 {Plan 9}'!CO$15&amp;analysismethod9)</f>
        <v xml:space="preserve">Network Adequacy Certification Tool (NACT); 
</v>
      </c>
      <c r="EW120" s="251" t="str">
        <f>IF(ISNUMBER(FIND(analysismethod9,'III_Plan comp 438.68 {Plan 9}'!CP$15)),"",'III_Plan comp 438.68 {Plan 9}'!CP$15&amp;analysismethod9)</f>
        <v xml:space="preserve">Network Adequacy Certification Tool (NACT); 
</v>
      </c>
      <c r="EX120" s="251" t="str">
        <f>IF(ISNUMBER(FIND(analysismethod9,'III_Plan comp 438.68 {Plan 9}'!CQ$15)),"",'III_Plan comp 438.68 {Plan 9}'!CQ$15&amp;analysismethod9)</f>
        <v xml:space="preserve">Network Adequacy Certification Tool (NACT); 
</v>
      </c>
      <c r="EY120" s="251" t="str">
        <f>IF(ISNUMBER(FIND(analysismethod9,'III_Plan comp 438.68 {Plan 9}'!CR$15)),"",'III_Plan comp 438.68 {Plan 9}'!CR$15&amp;analysismethod9)</f>
        <v xml:space="preserve">Network Adequacy Certification Tool (NACT); 
</v>
      </c>
      <c r="EZ120" s="251" t="str">
        <f>IF(ISNUMBER(FIND(analysismethod9,'III_Plan comp 438.68 {Plan 9}'!CS$15)),"",'III_Plan comp 438.68 {Plan 9}'!CS$15&amp;analysismethod9)</f>
        <v xml:space="preserve">Network Adequacy Certification Tool (NACT); 
</v>
      </c>
      <c r="FA120" s="251" t="str">
        <f>IF(ISNUMBER(FIND(analysismethod9,'III_Plan comp 438.68 {Plan 9}'!CT$15)),"",'III_Plan comp 438.68 {Plan 9}'!CT$15&amp;analysismethod9)</f>
        <v xml:space="preserve">Network Adequacy Certification Tool (NACT); 
</v>
      </c>
      <c r="FB120" s="251" t="str">
        <f>IF(ISNUMBER(FIND(analysismethod9,'III_Plan comp 438.68 {Plan 9}'!CU$15)),"",'III_Plan comp 438.68 {Plan 9}'!CU$15&amp;analysismethod9)</f>
        <v xml:space="preserve">Network Adequacy Certification Tool (NACT); 
</v>
      </c>
      <c r="FC120" s="251" t="str">
        <f>IF(ISNUMBER(FIND(analysismethod9,'III_Plan comp 438.68 {Plan 9}'!CV$15)),"",'III_Plan comp 438.68 {Plan 9}'!CV$15&amp;analysismethod9)</f>
        <v xml:space="preserve">Network Adequacy Certification Tool (NACT); 
</v>
      </c>
      <c r="FD120" s="251" t="str">
        <f>IF(ISNUMBER(FIND(analysismethod9,'III_Plan comp 438.68 {Plan 9}'!CW$15)),"",'III_Plan comp 438.68 {Plan 9}'!CW$15&amp;analysismethod9)</f>
        <v xml:space="preserve">Network Adequacy Certification Tool (NACT); 
</v>
      </c>
      <c r="FE120" s="251" t="str">
        <f>IF(ISNUMBER(FIND(analysismethod9,'III_Plan comp 438.68 {Plan 9}'!CX$15)),"",'III_Plan comp 438.68 {Plan 9}'!CX$15&amp;analysismethod9)</f>
        <v xml:space="preserve">Network Adequacy Certification Tool (NACT); 
</v>
      </c>
      <c r="FF120" s="251" t="str">
        <f>IF(ISNUMBER(FIND(analysismethod9,'III_Plan comp 438.68 {Plan 9}'!CY$15)),"",'III_Plan comp 438.68 {Plan 9}'!CY$15&amp;analysismethod9)</f>
        <v xml:space="preserve">Network Adequacy Certification Tool (NACT); 
</v>
      </c>
      <c r="FG120" s="251" t="str">
        <f>IF(ISNUMBER(FIND(analysismethod9,'III_Plan comp 438.68 {Plan 9}'!CZ$15)),"",'III_Plan comp 438.68 {Plan 9}'!CZ$15&amp;analysismethod9)</f>
        <v xml:space="preserve">Network Adequacy Certification Tool (NACT); 
</v>
      </c>
    </row>
    <row r="121" spans="62:163" ht="1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Language Capabilities: Contract
IHCP: Contract/Good-faith effort to contract; 
</v>
      </c>
      <c r="BM121" s="254" t="str">
        <f>IF(ISNUMBER(FIND(analysismethod10,'III_Plan comp 438.68 {Plan 1}'!F$15)),"",'III_Plan comp 438.68 {Plan 1}'!F$15&amp;analysismethod10)</f>
        <v xml:space="preserve">Language Capabilities: Contract
IHCP: Contract/Good-faith effort to contract; 
</v>
      </c>
      <c r="BN121" s="254" t="str">
        <f>IF(ISNUMBER(FIND(analysismethod10,'III_Plan comp 438.68 {Plan 1}'!G$15)),"",'III_Plan comp 438.68 {Plan 1}'!G$15&amp;analysismethod10)</f>
        <v xml:space="preserve">Language Capabilities: Contract
IHCP: Contract/Good-faith effort to contract; 
</v>
      </c>
      <c r="BO121" s="254" t="str">
        <f>IF(ISNUMBER(FIND(analysismethod10,'III_Plan comp 438.68 {Plan 1}'!H$15)),"",'III_Plan comp 438.68 {Plan 1}'!H$15&amp;analysismethod10)</f>
        <v xml:space="preserve">Language Capabilities: Contract
IHCP: Contract/Good-faith effort to contract; 
</v>
      </c>
      <c r="BP121" s="254" t="str">
        <f>IF(ISNUMBER(FIND(analysismethod10,'III_Plan comp 438.68 {Plan 1}'!I$15)),"",'III_Plan comp 438.68 {Plan 1}'!I$15&amp;analysismethod10)</f>
        <v xml:space="preserve">Network Adequacy Certification Tool (NACT); 
Language Capabilities: Contract
IHCP: Contract/Good-faith effort to contract; 
</v>
      </c>
      <c r="BQ121" s="254" t="str">
        <f>IF(ISNUMBER(FIND(analysismethod10,'III_Plan comp 438.68 {Plan 1}'!J$15)),"",'III_Plan comp 438.68 {Plan 1}'!J$15&amp;analysismethod10)</f>
        <v xml:space="preserve">Language Capabilities: Contract
IHCP: Contract/Good-faith effort to contract; 
</v>
      </c>
      <c r="BR121" s="254" t="str">
        <f>IF(ISNUMBER(FIND(analysismethod10,'III_Plan comp 438.68 {Plan 1}'!K$15)),"",'III_Plan comp 438.68 {Plan 1}'!K$15&amp;analysismethod10)</f>
        <v xml:space="preserve">Language Capabilities: Contract
IHCP: Contract/Good-faith effort to contract; 
</v>
      </c>
      <c r="BS121" s="254" t="str">
        <f>IF(ISNUMBER(FIND(analysismethod10,'III_Plan comp 438.68 {Plan 1}'!L$15)),"",'III_Plan comp 438.68 {Plan 1}'!L$15&amp;analysismethod10)</f>
        <v xml:space="preserve">Language Capabilities: Contract
IHCP: Contract/Good-faith effort to contract; 
</v>
      </c>
      <c r="BT121" s="254" t="str">
        <f>IF(ISNUMBER(FIND(analysismethod10,'III_Plan comp 438.68 {Plan 1}'!M$15)),"",'III_Plan comp 438.68 {Plan 1}'!M$15&amp;analysismethod10)</f>
        <v xml:space="preserve">Language Capabilities: Contract
IHCP: Contract/Good-faith effort to contract; 
</v>
      </c>
      <c r="BU121" s="254" t="str">
        <f>IF(ISNUMBER(FIND(analysismethod10,'III_Plan comp 438.68 {Plan 1}'!N$15)),"",'III_Plan comp 438.68 {Plan 1}'!N$15&amp;analysismethod10)</f>
        <v xml:space="preserve">Language Capabilities: Contract
IHCP: Contract/Good-faith effort to contract; 
</v>
      </c>
      <c r="BV121" s="254" t="str">
        <f>IF(ISNUMBER(FIND(analysismethod10,'III_Plan comp 438.68 {Plan 1}'!O$15)),"",'III_Plan comp 438.68 {Plan 1}'!O$15&amp;analysismethod10)</f>
        <v xml:space="preserve">Language Capabilities: Contract
IHCP: Contract/Good-faith effort to contract; 
</v>
      </c>
      <c r="BW121" s="254" t="str">
        <f>IF(ISNUMBER(FIND(analysismethod10,'III_Plan comp 438.68 {Plan 1}'!P$15)),"",'III_Plan comp 438.68 {Plan 1}'!P$15&amp;analysismethod10)</f>
        <v/>
      </c>
      <c r="BX121" s="254" t="str">
        <f>IF(ISNUMBER(FIND(analysismethod10,'III_Plan comp 438.68 {Plan 1}'!Q$15)),"",'III_Plan comp 438.68 {Plan 1}'!Q$15&amp;analysismethod10)</f>
        <v xml:space="preserve">Language Capabilities: Contract
IHCP: Contract/Good-faith effort to contract; 
</v>
      </c>
      <c r="BY121" s="254" t="str">
        <f>IF(ISNUMBER(FIND(analysismethod10,'III_Plan comp 438.68 {Plan 1}'!R$15)),"",'III_Plan comp 438.68 {Plan 1}'!R$15&amp;analysismethod10)</f>
        <v xml:space="preserve">Language Capabilities: Contract
IHCP: Contract/Good-faith effort to contract; 
</v>
      </c>
      <c r="BZ121" s="254" t="str">
        <f>IF(ISNUMBER(FIND(analysismethod10,'III_Plan comp 438.68 {Plan 1}'!S$15)),"",'III_Plan comp 438.68 {Plan 1}'!S$15&amp;analysismethod10)</f>
        <v xml:space="preserve">Language Capabilities: Contract
IHCP: Contract/Good-faith effort to contract; 
</v>
      </c>
      <c r="CA121" s="254" t="str">
        <f>IF(ISNUMBER(FIND(analysismethod10,'III_Plan comp 438.68 {Plan 1}'!T$15)),"",'III_Plan comp 438.68 {Plan 1}'!T$15&amp;analysismethod10)</f>
        <v xml:space="preserve">Language Capabilities: Contract
IHCP: Contract/Good-faith effort to contract; 
</v>
      </c>
      <c r="CB121" s="254" t="str">
        <f>IF(ISNUMBER(FIND(analysismethod10,'III_Plan comp 438.68 {Plan 1}'!U$15)),"",'III_Plan comp 438.68 {Plan 1}'!U$15&amp;analysismethod10)</f>
        <v xml:space="preserve">Language Capabilities: Contract
IHCP: Contract/Good-faith effort to contract; 
</v>
      </c>
      <c r="CC121" s="254" t="str">
        <f>IF(ISNUMBER(FIND(analysismethod10,'III_Plan comp 438.68 {Plan 1}'!V$15)),"",'III_Plan comp 438.68 {Plan 1}'!V$15&amp;analysismethod10)</f>
        <v xml:space="preserve">Language Capabilities: Contract
IHCP: Contract/Good-faith effort to contract; 
</v>
      </c>
      <c r="CD121" s="254" t="str">
        <f>IF(ISNUMBER(FIND(analysismethod10,'III_Plan comp 438.68 {Plan 1}'!W$15)),"",'III_Plan comp 438.68 {Plan 1}'!W$15&amp;analysismethod10)</f>
        <v xml:space="preserve">Language Capabilities: Contract
IHCP: Contract/Good-faith effort to contract; 
</v>
      </c>
      <c r="CE121" s="254" t="str">
        <f>IF(ISNUMBER(FIND(analysismethod10,'III_Plan comp 438.68 {Plan 1}'!X$15)),"",'III_Plan comp 438.68 {Plan 1}'!X$15&amp;analysismethod10)</f>
        <v xml:space="preserve">Language Capabilities: Contract
IHCP: Contract/Good-faith effort to contract; 
</v>
      </c>
      <c r="CF121" s="254" t="str">
        <f>IF(ISNUMBER(FIND(analysismethod10,'III_Plan comp 438.68 {Plan 1}'!Y$15)),"",'III_Plan comp 438.68 {Plan 1}'!Y$15&amp;analysismethod10)</f>
        <v xml:space="preserve">Language Capabilities: Contract
IHCP: Contract/Good-faith effort to contract; 
</v>
      </c>
      <c r="CG121" s="254" t="str">
        <f>IF(ISNUMBER(FIND(analysismethod10,'III_Plan comp 438.68 {Plan 1}'!Z$15)),"",'III_Plan comp 438.68 {Plan 1}'!Z$15&amp;analysismethod10)</f>
        <v xml:space="preserve">Language Capabilities: Contract
IHCP: Contract/Good-faith effort to contract; 
</v>
      </c>
      <c r="CH121" s="254" t="str">
        <f>IF(ISNUMBER(FIND(analysismethod10,'III_Plan comp 438.68 {Plan 1}'!AA$15)),"",'III_Plan comp 438.68 {Plan 1}'!AA$15&amp;analysismethod10)</f>
        <v xml:space="preserve">Language Capabilities: Contract
IHCP: Contract/Good-faith effort to contract; 
</v>
      </c>
      <c r="CI121" s="254" t="str">
        <f>IF(ISNUMBER(FIND(analysismethod10,'III_Plan comp 438.68 {Plan 1}'!AB$15)),"",'III_Plan comp 438.68 {Plan 1}'!AB$15&amp;analysismethod10)</f>
        <v xml:space="preserve">Language Capabilities: Contract
IHCP: Contract/Good-faith effort to contract; 
</v>
      </c>
      <c r="CJ121" s="254" t="str">
        <f>IF(ISNUMBER(FIND(analysismethod10,'III_Plan comp 438.68 {Plan 1}'!AC$15)),"",'III_Plan comp 438.68 {Plan 1}'!AC$15&amp;analysismethod10)</f>
        <v xml:space="preserve">Language Capabilities: Contract
IHCP: Contract/Good-faith effort to contract; 
</v>
      </c>
      <c r="CK121" s="254" t="str">
        <f>IF(ISNUMBER(FIND(analysismethod10,'III_Plan comp 438.68 {Plan 1}'!AD$15)),"",'III_Plan comp 438.68 {Plan 1}'!AD$15&amp;analysismethod10)</f>
        <v xml:space="preserve">Language Capabilities: Contract
IHCP: Contract/Good-faith effort to contract; 
</v>
      </c>
      <c r="CL121" s="254" t="str">
        <f>IF(ISNUMBER(FIND(analysismethod10,'III_Plan comp 438.68 {Plan 1}'!AE$15)),"",'III_Plan comp 438.68 {Plan 1}'!AE$15&amp;analysismethod10)</f>
        <v xml:space="preserve">Language Capabilities: Contract
IHCP: Contract/Good-faith effort to contract; 
</v>
      </c>
      <c r="CM121" s="254" t="str">
        <f>IF(ISNUMBER(FIND(analysismethod10,'III_Plan comp 438.68 {Plan 1}'!AF$15)),"",'III_Plan comp 438.68 {Plan 1}'!AF$15&amp;analysismethod10)</f>
        <v xml:space="preserve">Language Capabilities: Contract
IHCP: Contract/Good-faith effort to contract; 
</v>
      </c>
      <c r="CN121" s="254" t="str">
        <f>IF(ISNUMBER(FIND(analysismethod10,'III_Plan comp 438.68 {Plan 1}'!AG$15)),"",'III_Plan comp 438.68 {Plan 1}'!AG$15&amp;analysismethod10)</f>
        <v xml:space="preserve">Language Capabilities: Contract
IHCP: Contract/Good-faith effort to contract; 
</v>
      </c>
      <c r="CO121" s="254" t="str">
        <f>IF(ISNUMBER(FIND(analysismethod10,'III_Plan comp 438.68 {Plan 1}'!AH$15)),"",'III_Plan comp 438.68 {Plan 1}'!AH$15&amp;analysismethod10)</f>
        <v xml:space="preserve">Language Capabilities: Contract
IHCP: Contract/Good-faith effort to contract; 
</v>
      </c>
      <c r="CP121" s="254" t="str">
        <f>IF(ISNUMBER(FIND(analysismethod10,'III_Plan comp 438.68 {Plan 1}'!AI$15)),"",'III_Plan comp 438.68 {Plan 1}'!AI$15&amp;analysismethod10)</f>
        <v xml:space="preserve">Language Capabilities: Contract
IHCP: Contract/Good-faith effort to contract; 
</v>
      </c>
      <c r="CQ121" s="254" t="str">
        <f>IF(ISNUMBER(FIND(analysismethod10,'III_Plan comp 438.68 {Plan 1}'!AJ$15)),"",'III_Plan comp 438.68 {Plan 1}'!AJ$15&amp;analysismethod10)</f>
        <v xml:space="preserve">Language Capabilities: Contract
IHCP: Contract/Good-faith effort to contract; 
</v>
      </c>
      <c r="CR121" s="254" t="str">
        <f>IF(ISNUMBER(FIND(analysismethod10,'III_Plan comp 438.68 {Plan 1}'!AK$15)),"",'III_Plan comp 438.68 {Plan 1}'!AK$15&amp;analysismethod10)</f>
        <v xml:space="preserve">Language Capabilities: Contract
IHCP: Contract/Good-faith effort to contract; 
</v>
      </c>
      <c r="CS121" s="254" t="str">
        <f>IF(ISNUMBER(FIND(analysismethod10,'III_Plan comp 438.68 {Plan 1}'!AL$15)),"",'III_Plan comp 438.68 {Plan 1}'!AL$15&amp;analysismethod10)</f>
        <v xml:space="preserve">Language Capabilities: Contract
IHCP: Contract/Good-faith effort to contract; 
</v>
      </c>
      <c r="CT121" s="254" t="str">
        <f>IF(ISNUMBER(FIND(analysismethod10,'III_Plan comp 438.68 {Plan 1}'!AM$15)),"",'III_Plan comp 438.68 {Plan 1}'!AM$15&amp;analysismethod10)</f>
        <v xml:space="preserve">Language Capabilities: Contract
IHCP: Contract/Good-faith effort to contract; 
</v>
      </c>
      <c r="CU121" s="254" t="str">
        <f>IF(ISNUMBER(FIND(analysismethod10,'III_Plan comp 438.68 {Plan 1}'!AN$15)),"",'III_Plan comp 438.68 {Plan 1}'!AN$15&amp;analysismethod10)</f>
        <v xml:space="preserve">Language Capabilities: Contract
IHCP: Contract/Good-faith effort to contract; 
</v>
      </c>
      <c r="CV121" s="254" t="str">
        <f>IF(ISNUMBER(FIND(analysismethod10,'III_Plan comp 438.68 {Plan 1}'!AO$15)),"",'III_Plan comp 438.68 {Plan 1}'!AO$15&amp;analysismethod10)</f>
        <v xml:space="preserve">Language Capabilities: Contract
IHCP: Contract/Good-faith effort to contract; 
</v>
      </c>
      <c r="CW121" s="254" t="str">
        <f>IF(ISNUMBER(FIND(analysismethod10,'III_Plan comp 438.68 {Plan 1}'!AP$15)),"",'III_Plan comp 438.68 {Plan 1}'!AP$15&amp;analysismethod10)</f>
        <v xml:space="preserve">Language Capabilities: Contract
IHCP: Contract/Good-faith effort to contract; 
</v>
      </c>
      <c r="CX121" s="254" t="str">
        <f>IF(ISNUMBER(FIND(analysismethod10,'III_Plan comp 438.68 {Plan 1}'!AQ$15)),"",'III_Plan comp 438.68 {Plan 1}'!AQ$15&amp;analysismethod10)</f>
        <v xml:space="preserve">Language Capabilities: Contract
IHCP: Contract/Good-faith effort to contract; 
</v>
      </c>
      <c r="CY121" s="254" t="str">
        <f>IF(ISNUMBER(FIND(analysismethod10,'III_Plan comp 438.68 {Plan 1}'!AR$15)),"",'III_Plan comp 438.68 {Plan 1}'!AR$15&amp;analysismethod10)</f>
        <v xml:space="preserve">Language Capabilities: Contract
IHCP: Contract/Good-faith effort to contract; 
</v>
      </c>
      <c r="CZ121" s="254" t="str">
        <f>IF(ISNUMBER(FIND(analysismethod10,'III_Plan comp 438.68 {Plan 1}'!AS$15)),"",'III_Plan comp 438.68 {Plan 1}'!AS$15&amp;analysismethod10)</f>
        <v xml:space="preserve">Language Capabilities: Contract
IHCP: Contract/Good-faith effort to contract; 
</v>
      </c>
      <c r="DA121" s="254" t="str">
        <f>IF(ISNUMBER(FIND(analysismethod10,'III_Plan comp 438.68 {Plan 1}'!AT$15)),"",'III_Plan comp 438.68 {Plan 1}'!AT$15&amp;analysismethod10)</f>
        <v xml:space="preserve">Language Capabilities: Contract
IHCP: Contract/Good-faith effort to contract; 
</v>
      </c>
      <c r="DB121" s="254" t="str">
        <f>IF(ISNUMBER(FIND(analysismethod10,'III_Plan comp 438.68 {Plan 1}'!AU$15)),"",'III_Plan comp 438.68 {Plan 1}'!AU$15&amp;analysismethod10)</f>
        <v xml:space="preserve">Language Capabilities: Contract
IHCP: Contract/Good-faith effort to contract; 
</v>
      </c>
      <c r="DC121" s="254" t="str">
        <f>IF(ISNUMBER(FIND(analysismethod10,'III_Plan comp 438.68 {Plan 1}'!AV$15)),"",'III_Plan comp 438.68 {Plan 1}'!AV$15&amp;analysismethod10)</f>
        <v xml:space="preserve">Language Capabilities: Contract
IHCP: Contract/Good-faith effort to contract; 
</v>
      </c>
      <c r="DD121" s="254" t="str">
        <f>IF(ISNUMBER(FIND(analysismethod10,'III_Plan comp 438.68 {Plan 1}'!AW$15)),"",'III_Plan comp 438.68 {Plan 1}'!AW$15&amp;analysismethod10)</f>
        <v xml:space="preserve">Language Capabilities: Contract
IHCP: Contract/Good-faith effort to contract; 
</v>
      </c>
      <c r="DE121" s="254" t="str">
        <f>IF(ISNUMBER(FIND(analysismethod10,'III_Plan comp 438.68 {Plan 1}'!AX$15)),"",'III_Plan comp 438.68 {Plan 1}'!AX$15&amp;analysismethod10)</f>
        <v xml:space="preserve">Language Capabilities: Contract
IHCP: Contract/Good-faith effort to contract; 
</v>
      </c>
      <c r="DF121" s="254" t="str">
        <f>IF(ISNUMBER(FIND(analysismethod10,'III_Plan comp 438.68 {Plan 1}'!AY$15)),"",'III_Plan comp 438.68 {Plan 1}'!AY$15&amp;analysismethod10)</f>
        <v xml:space="preserve">Language Capabilities: Contract
IHCP: Contract/Good-faith effort to contract; 
</v>
      </c>
      <c r="DG121" s="254" t="str">
        <f>IF(ISNUMBER(FIND(analysismethod10,'III_Plan comp 438.68 {Plan 1}'!AZ$15)),"",'III_Plan comp 438.68 {Plan 1}'!AZ$15&amp;analysismethod10)</f>
        <v xml:space="preserve">Language Capabilities: Contract
IHCP: Contract/Good-faith effort to contract; 
</v>
      </c>
      <c r="DH121" s="254" t="str">
        <f>IF(ISNUMBER(FIND(analysismethod10,'III_Plan comp 438.68 {Plan 1}'!BA$15)),"",'III_Plan comp 438.68 {Plan 1}'!BA$15&amp;analysismethod10)</f>
        <v xml:space="preserve">Language Capabilities: Contract
IHCP: Contract/Good-faith effort to contract; 
</v>
      </c>
      <c r="DI121" s="254" t="str">
        <f>IF(ISNUMBER(FIND(analysismethod10,'III_Plan comp 438.68 {Plan 1}'!BB$15)),"",'III_Plan comp 438.68 {Plan 1}'!BB$15&amp;analysismethod10)</f>
        <v xml:space="preserve">Language Capabilities: Contract
IHCP: Contract/Good-faith effort to contract; 
</v>
      </c>
      <c r="DJ121" s="254" t="str">
        <f>IF(ISNUMBER(FIND(analysismethod10,'III_Plan comp 438.68 {Plan 1}'!BC$15)),"",'III_Plan comp 438.68 {Plan 1}'!BC$15&amp;analysismethod10)</f>
        <v xml:space="preserve">Language Capabilities: Contract
IHCP: Contract/Good-faith effort to contract; 
</v>
      </c>
      <c r="DK121" s="254" t="str">
        <f>IF(ISNUMBER(FIND(analysismethod10,'III_Plan comp 438.68 {Plan 1}'!BD$15)),"",'III_Plan comp 438.68 {Plan 1}'!BD$15&amp;analysismethod10)</f>
        <v xml:space="preserve">Language Capabilities: Contract
IHCP: Contract/Good-faith effort to contract; 
</v>
      </c>
      <c r="DL121" s="254" t="str">
        <f>IF(ISNUMBER(FIND(analysismethod10,'III_Plan comp 438.68 {Plan 1}'!BE$15)),"",'III_Plan comp 438.68 {Plan 1}'!BE$15&amp;analysismethod10)</f>
        <v xml:space="preserve">Language Capabilities: Contract
IHCP: Contract/Good-faith effort to contract; 
</v>
      </c>
      <c r="DM121" s="254" t="str">
        <f>IF(ISNUMBER(FIND(analysismethod10,'III_Plan comp 438.68 {Plan 1}'!BF$15)),"",'III_Plan comp 438.68 {Plan 1}'!BF$15&amp;analysismethod10)</f>
        <v xml:space="preserve">Language Capabilities: Contract
IHCP: Contract/Good-faith effort to contract; 
</v>
      </c>
      <c r="DN121" s="254" t="str">
        <f>IF(ISNUMBER(FIND(analysismethod10,'III_Plan comp 438.68 {Plan 1}'!BG$15)),"",'III_Plan comp 438.68 {Plan 1}'!BG$15&amp;analysismethod10)</f>
        <v xml:space="preserve">Language Capabilities: Contract
IHCP: Contract/Good-faith effort to contract; 
</v>
      </c>
      <c r="DO121" s="254" t="str">
        <f>IF(ISNUMBER(FIND(analysismethod10,'III_Plan comp 438.68 {Plan 1}'!BH$15)),"",'III_Plan comp 438.68 {Plan 1}'!BH$15&amp;analysismethod10)</f>
        <v xml:space="preserve">Language Capabilities: Contract
IHCP: Contract/Good-faith effort to contract; 
</v>
      </c>
      <c r="DP121" s="254" t="str">
        <f>IF(ISNUMBER(FIND(analysismethod10,'III_Plan comp 438.68 {Plan 1}'!BI$15)),"",'III_Plan comp 438.68 {Plan 1}'!BI$15&amp;analysismethod10)</f>
        <v xml:space="preserve">Language Capabilities: Contract
IHCP: Contract/Good-faith effort to contract; 
</v>
      </c>
      <c r="DQ121" s="254" t="str">
        <f>IF(ISNUMBER(FIND(analysismethod10,'III_Plan comp 438.68 {Plan 1}'!BJ$15)),"",'III_Plan comp 438.68 {Plan 1}'!BJ$15&amp;analysismethod10)</f>
        <v xml:space="preserve">Language Capabilities: Contract
IHCP: Contract/Good-faith effort to contract; 
</v>
      </c>
      <c r="DR121" s="254" t="str">
        <f>IF(ISNUMBER(FIND(analysismethod10,'III_Plan comp 438.68 {Plan 1}'!BK$15)),"",'III_Plan comp 438.68 {Plan 1}'!BK$15&amp;analysismethod10)</f>
        <v xml:space="preserve">Language Capabilities: Contract
IHCP: Contract/Good-faith effort to contract; 
</v>
      </c>
      <c r="DS121" s="254" t="str">
        <f>IF(ISNUMBER(FIND(analysismethod10,'III_Plan comp 438.68 {Plan 1}'!BL$15)),"",'III_Plan comp 438.68 {Plan 1}'!BL$15&amp;analysismethod10)</f>
        <v xml:space="preserve">Language Capabilities: Contract
IHCP: Contract/Good-faith effort to contract; 
</v>
      </c>
      <c r="DT121" s="254" t="str">
        <f>IF(ISNUMBER(FIND(analysismethod10,'III_Plan comp 438.68 {Plan 1}'!BM$15)),"",'III_Plan comp 438.68 {Plan 1}'!BM$15&amp;analysismethod10)</f>
        <v xml:space="preserve">Language Capabilities: Contract
IHCP: Contract/Good-faith effort to contract; 
</v>
      </c>
      <c r="DU121" s="254" t="str">
        <f>IF(ISNUMBER(FIND(analysismethod10,'III_Plan comp 438.68 {Plan 1}'!BN$15)),"",'III_Plan comp 438.68 {Plan 1}'!BN$15&amp;analysismethod10)</f>
        <v xml:space="preserve">Language Capabilities: Contract
IHCP: Contract/Good-faith effort to contract; 
</v>
      </c>
      <c r="DV121" s="254" t="str">
        <f>IF(ISNUMBER(FIND(analysismethod10,'III_Plan comp 438.68 {Plan 1}'!BO$15)),"",'III_Plan comp 438.68 {Plan 1}'!BO$15&amp;analysismethod10)</f>
        <v xml:space="preserve">Language Capabilities: Contract
IHCP: Contract/Good-faith effort to contract; 
</v>
      </c>
      <c r="DW121" s="254" t="str">
        <f>IF(ISNUMBER(FIND(analysismethod10,'III_Plan comp 438.68 {Plan 1}'!BP$15)),"",'III_Plan comp 438.68 {Plan 1}'!BP$15&amp;analysismethod10)</f>
        <v xml:space="preserve">Language Capabilities: Contract
IHCP: Contract/Good-faith effort to contract; 
</v>
      </c>
      <c r="DX121" s="254" t="str">
        <f>IF(ISNUMBER(FIND(analysismethod10,'III_Plan comp 438.68 {Plan 1}'!BQ$15)),"",'III_Plan comp 438.68 {Plan 1}'!BQ$15&amp;analysismethod10)</f>
        <v xml:space="preserve">Language Capabilities: Contract
IHCP: Contract/Good-faith effort to contract; 
</v>
      </c>
      <c r="DY121" s="254" t="str">
        <f>IF(ISNUMBER(FIND(analysismethod10,'III_Plan comp 438.68 {Plan 1}'!BR$15)),"",'III_Plan comp 438.68 {Plan 1}'!BR$15&amp;analysismethod10)</f>
        <v xml:space="preserve">Language Capabilities: Contract
IHCP: Contract/Good-faith effort to contract; 
</v>
      </c>
      <c r="DZ121" s="254" t="str">
        <f>IF(ISNUMBER(FIND(analysismethod10,'III_Plan comp 438.68 {Plan 1}'!BS$15)),"",'III_Plan comp 438.68 {Plan 1}'!BS$15&amp;analysismethod10)</f>
        <v xml:space="preserve">Language Capabilities: Contract
IHCP: Contract/Good-faith effort to contract; 
</v>
      </c>
      <c r="EA121" s="254" t="str">
        <f>IF(ISNUMBER(FIND(analysismethod10,'III_Plan comp 438.68 {Plan 1}'!BT$15)),"",'III_Plan comp 438.68 {Plan 1}'!BT$15&amp;analysismethod10)</f>
        <v xml:space="preserve">Language Capabilities: Contract
IHCP: Contract/Good-faith effort to contract; 
</v>
      </c>
      <c r="EB121" s="254" t="str">
        <f>IF(ISNUMBER(FIND(analysismethod10,'III_Plan comp 438.68 {Plan 1}'!BU$15)),"",'III_Plan comp 438.68 {Plan 1}'!BU$15&amp;analysismethod10)</f>
        <v xml:space="preserve">Language Capabilities: Contract
IHCP: Contract/Good-faith effort to contract; 
</v>
      </c>
      <c r="EC121" s="254" t="str">
        <f>IF(ISNUMBER(FIND(analysismethod10,'III_Plan comp 438.68 {Plan 1}'!BV$15)),"",'III_Plan comp 438.68 {Plan 1}'!BV$15&amp;analysismethod10)</f>
        <v xml:space="preserve">Language Capabilities: Contract
IHCP: Contract/Good-faith effort to contract; 
</v>
      </c>
      <c r="ED121" s="254" t="str">
        <f>IF(ISNUMBER(FIND(analysismethod10,'III_Plan comp 438.68 {Plan 1}'!BW$15)),"",'III_Plan comp 438.68 {Plan 1}'!BW$15&amp;analysismethod10)</f>
        <v xml:space="preserve">Language Capabilities: Contract
IHCP: Contract/Good-faith effort to contract; 
</v>
      </c>
      <c r="EE121" s="254" t="str">
        <f>IF(ISNUMBER(FIND(analysismethod10,'III_Plan comp 438.68 {Plan 1}'!BX$15)),"",'III_Plan comp 438.68 {Plan 1}'!BX$15&amp;analysismethod10)</f>
        <v xml:space="preserve">Language Capabilities: Contract
IHCP: Contract/Good-faith effort to contract; 
</v>
      </c>
      <c r="EF121" s="254" t="str">
        <f>IF(ISNUMBER(FIND(analysismethod10,'III_Plan comp 438.68 {Plan 1}'!BY$15)),"",'III_Plan comp 438.68 {Plan 1}'!BY$15&amp;analysismethod10)</f>
        <v xml:space="preserve">Language Capabilities: Contract
IHCP: Contract/Good-faith effort to contract; 
</v>
      </c>
      <c r="EG121" s="254" t="str">
        <f>IF(ISNUMBER(FIND(analysismethod10,'III_Plan comp 438.68 {Plan 1}'!BZ$15)),"",'III_Plan comp 438.68 {Plan 1}'!BZ$15&amp;analysismethod10)</f>
        <v xml:space="preserve">Language Capabilities: Contract
IHCP: Contract/Good-faith effort to contract; 
</v>
      </c>
      <c r="EH121" s="254" t="str">
        <f>IF(ISNUMBER(FIND(analysismethod10,'III_Plan comp 438.68 {Plan 1}'!CA$15)),"",'III_Plan comp 438.68 {Plan 1}'!CA$15&amp;analysismethod10)</f>
        <v xml:space="preserve">Language Capabilities: Contract
IHCP: Contract/Good-faith effort to contract; 
</v>
      </c>
      <c r="EI121" s="254" t="str">
        <f>IF(ISNUMBER(FIND(analysismethod10,'III_Plan comp 438.68 {Plan 1}'!CB$15)),"",'III_Plan comp 438.68 {Plan 1}'!CB$15&amp;analysismethod10)</f>
        <v xml:space="preserve">Language Capabilities: Contract
IHCP: Contract/Good-faith effort to contract; 
</v>
      </c>
      <c r="EJ121" s="254" t="str">
        <f>IF(ISNUMBER(FIND(analysismethod10,'III_Plan comp 438.68 {Plan 1}'!CC$15)),"",'III_Plan comp 438.68 {Plan 1}'!CC$15&amp;analysismethod10)</f>
        <v xml:space="preserve">Language Capabilities: Contract
IHCP: Contract/Good-faith effort to contract; 
</v>
      </c>
      <c r="EK121" s="254" t="str">
        <f>IF(ISNUMBER(FIND(analysismethod10,'III_Plan comp 438.68 {Plan 1}'!CD$15)),"",'III_Plan comp 438.68 {Plan 1}'!CD$15&amp;analysismethod10)</f>
        <v xml:space="preserve">Language Capabilities: Contract
IHCP: Contract/Good-faith effort to contract; 
</v>
      </c>
      <c r="EL121" s="254" t="str">
        <f>IF(ISNUMBER(FIND(analysismethod10,'III_Plan comp 438.68 {Plan 1}'!CE$15)),"",'III_Plan comp 438.68 {Plan 1}'!CE$15&amp;analysismethod10)</f>
        <v xml:space="preserve">Language Capabilities: Contract
IHCP: Contract/Good-faith effort to contract; 
</v>
      </c>
      <c r="EM121" s="254" t="str">
        <f>IF(ISNUMBER(FIND(analysismethod10,'III_Plan comp 438.68 {Plan 1}'!CF$15)),"",'III_Plan comp 438.68 {Plan 1}'!CF$15&amp;analysismethod10)</f>
        <v xml:space="preserve">Language Capabilities: Contract
IHCP: Contract/Good-faith effort to contract; 
</v>
      </c>
      <c r="EN121" s="254" t="str">
        <f>IF(ISNUMBER(FIND(analysismethod10,'III_Plan comp 438.68 {Plan 1}'!CG$15)),"",'III_Plan comp 438.68 {Plan 1}'!CG$15&amp;analysismethod10)</f>
        <v xml:space="preserve">Language Capabilities: Contract
IHCP: Contract/Good-faith effort to contract; 
</v>
      </c>
      <c r="EO121" s="254" t="str">
        <f>IF(ISNUMBER(FIND(analysismethod10,'III_Plan comp 438.68 {Plan 1}'!CH$15)),"",'III_Plan comp 438.68 {Plan 1}'!CH$15&amp;analysismethod10)</f>
        <v xml:space="preserve">Language Capabilities: Contract
IHCP: Contract/Good-faith effort to contract; 
</v>
      </c>
      <c r="EP121" s="254" t="str">
        <f>IF(ISNUMBER(FIND(analysismethod10,'III_Plan comp 438.68 {Plan 1}'!CI$15)),"",'III_Plan comp 438.68 {Plan 1}'!CI$15&amp;analysismethod10)</f>
        <v xml:space="preserve">Language Capabilities: Contract
IHCP: Contract/Good-faith effort to contract; 
</v>
      </c>
      <c r="EQ121" s="254" t="str">
        <f>IF(ISNUMBER(FIND(analysismethod10,'III_Plan comp 438.68 {Plan 1}'!CJ$15)),"",'III_Plan comp 438.68 {Plan 1}'!CJ$15&amp;analysismethod10)</f>
        <v xml:space="preserve">Language Capabilities: Contract
IHCP: Contract/Good-faith effort to contract; 
</v>
      </c>
      <c r="ER121" s="254" t="str">
        <f>IF(ISNUMBER(FIND(analysismethod10,'III_Plan comp 438.68 {Plan 1}'!CK$15)),"",'III_Plan comp 438.68 {Plan 1}'!CK$15&amp;analysismethod10)</f>
        <v xml:space="preserve">Language Capabilities: Contract
IHCP: Contract/Good-faith effort to contract; 
</v>
      </c>
      <c r="ES121" s="254" t="str">
        <f>IF(ISNUMBER(FIND(analysismethod10,'III_Plan comp 438.68 {Plan 1}'!CL$15)),"",'III_Plan comp 438.68 {Plan 1}'!CL$15&amp;analysismethod10)</f>
        <v xml:space="preserve">Language Capabilities: Contract
IHCP: Contract/Good-faith effort to contract; 
</v>
      </c>
      <c r="ET121" s="254" t="str">
        <f>IF(ISNUMBER(FIND(analysismethod10,'III_Plan comp 438.68 {Plan 1}'!CM$15)),"",'III_Plan comp 438.68 {Plan 1}'!CM$15&amp;analysismethod10)</f>
        <v xml:space="preserve">Language Capabilities: Contract
IHCP: Contract/Good-faith effort to contract; 
</v>
      </c>
      <c r="EU121" s="254" t="str">
        <f>IF(ISNUMBER(FIND(analysismethod10,'III_Plan comp 438.68 {Plan 1}'!CN$15)),"",'III_Plan comp 438.68 {Plan 1}'!CN$15&amp;analysismethod10)</f>
        <v xml:space="preserve">Language Capabilities: Contract
IHCP: Contract/Good-faith effort to contract; 
</v>
      </c>
      <c r="EV121" s="254" t="str">
        <f>IF(ISNUMBER(FIND(analysismethod10,'III_Plan comp 438.68 {Plan 1}'!CO$15)),"",'III_Plan comp 438.68 {Plan 1}'!CO$15&amp;analysismethod10)</f>
        <v xml:space="preserve">Language Capabilities: Contract
IHCP: Contract/Good-faith effort to contract; 
</v>
      </c>
      <c r="EW121" s="254" t="str">
        <f>IF(ISNUMBER(FIND(analysismethod10,'III_Plan comp 438.68 {Plan 1}'!CP$15)),"",'III_Plan comp 438.68 {Plan 1}'!CP$15&amp;analysismethod10)</f>
        <v xml:space="preserve">Language Capabilities: Contract
IHCP: Contract/Good-faith effort to contract; 
</v>
      </c>
      <c r="EX121" s="254" t="str">
        <f>IF(ISNUMBER(FIND(analysismethod10,'III_Plan comp 438.68 {Plan 1}'!CQ$15)),"",'III_Plan comp 438.68 {Plan 1}'!CQ$15&amp;analysismethod10)</f>
        <v xml:space="preserve">Language Capabilities: Contract
IHCP: Contract/Good-faith effort to contract; 
</v>
      </c>
      <c r="EY121" s="254" t="str">
        <f>IF(ISNUMBER(FIND(analysismethod10,'III_Plan comp 438.68 {Plan 1}'!CR$15)),"",'III_Plan comp 438.68 {Plan 1}'!CR$15&amp;analysismethod10)</f>
        <v xml:space="preserve">Language Capabilities: Contract
IHCP: Contract/Good-faith effort to contract; 
</v>
      </c>
      <c r="EZ121" s="254" t="str">
        <f>IF(ISNUMBER(FIND(analysismethod10,'III_Plan comp 438.68 {Plan 1}'!CS$15)),"",'III_Plan comp 438.68 {Plan 1}'!CS$15&amp;analysismethod10)</f>
        <v xml:space="preserve">Language Capabilities: Contract
IHCP: Contract/Good-faith effort to contract; 
</v>
      </c>
      <c r="FA121" s="254" t="str">
        <f>IF(ISNUMBER(FIND(analysismethod10,'III_Plan comp 438.68 {Plan 1}'!CT$15)),"",'III_Plan comp 438.68 {Plan 1}'!CT$15&amp;analysismethod10)</f>
        <v xml:space="preserve">Language Capabilities: Contract
IHCP: Contract/Good-faith effort to contract; 
</v>
      </c>
      <c r="FB121" s="254" t="str">
        <f>IF(ISNUMBER(FIND(analysismethod10,'III_Plan comp 438.68 {Plan 1}'!CU$15)),"",'III_Plan comp 438.68 {Plan 1}'!CU$15&amp;analysismethod10)</f>
        <v xml:space="preserve">Language Capabilities: Contract
IHCP: Contract/Good-faith effort to contract; 
</v>
      </c>
      <c r="FC121" s="254" t="str">
        <f>IF(ISNUMBER(FIND(analysismethod10,'III_Plan comp 438.68 {Plan 1}'!CV$15)),"",'III_Plan comp 438.68 {Plan 1}'!CV$15&amp;analysismethod10)</f>
        <v xml:space="preserve">Language Capabilities: Contract
IHCP: Contract/Good-faith effort to contract; 
</v>
      </c>
      <c r="FD121" s="254" t="str">
        <f>IF(ISNUMBER(FIND(analysismethod10,'III_Plan comp 438.68 {Plan 1}'!CW$15)),"",'III_Plan comp 438.68 {Plan 1}'!CW$15&amp;analysismethod10)</f>
        <v xml:space="preserve">Language Capabilities: Contract
IHCP: Contract/Good-faith effort to contract; 
</v>
      </c>
      <c r="FE121" s="254" t="str">
        <f>IF(ISNUMBER(FIND(analysismethod10,'III_Plan comp 438.68 {Plan 1}'!CX$15)),"",'III_Plan comp 438.68 {Plan 1}'!CX$15&amp;analysismethod10)</f>
        <v xml:space="preserve">Language Capabilities: Contract
IHCP: Contract/Good-faith effort to contract; 
</v>
      </c>
      <c r="FF121" s="254" t="str">
        <f>IF(ISNUMBER(FIND(analysismethod10,'III_Plan comp 438.68 {Plan 1}'!CY$15)),"",'III_Plan comp 438.68 {Plan 1}'!CY$15&amp;analysismethod10)</f>
        <v xml:space="preserve">Language Capabilities: Contract
IHCP: Contract/Good-faith effort to contract; 
</v>
      </c>
      <c r="FG121" s="254" t="str">
        <f>IF(ISNUMBER(FIND(analysismethod10,'III_Plan comp 438.68 {Plan 1}'!CZ$15)),"",'III_Plan comp 438.68 {Plan 1}'!CZ$15&amp;analysismethod10)</f>
        <v xml:space="preserve">Language Capabilities: Contract
IHCP: Contract/Good-faith effort to contract; 
</v>
      </c>
    </row>
    <row r="122" spans="62:163" ht="15" thickTop="1"/>
    <row r="123" spans="62:163" ht="15" thickBot="1"/>
    <row r="124" spans="62:163" ht="15.75" thickTop="1">
      <c r="BJ124" s="268" t="s">
        <v>122</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c>
      <c r="BN124" s="248" t="str">
        <f>IF(ISNUMBER(FIND(analysismethod1,'III_Plan comp 438.68 {Plan 10}'!G$15)),"",'III_Plan comp 438.68 {Plan 10}'!G$15&amp;analysismethod1)</f>
        <v xml:space="preserve">Network Adequacy Certification Tool (NACT); 
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Network Adequacy Certification Tool (NACT); 
Geomapping; 
</v>
      </c>
      <c r="BQ124" s="248" t="str">
        <f>IF(ISNUMBER(FIND(analysismethod1,'III_Plan comp 438.68 {Plan 10}'!J$15)),"",'III_Plan comp 438.68 {Plan 10}'!J$15&amp;analysismethod1)</f>
        <v xml:space="preserve">Network Adequacy Certification Tool (NACT); 
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c>
      <c r="BL125" s="251" t="str">
        <f>IF(ISNUMBER(FIND(analysismethod2,'III_Plan comp 438.68 {Plan 10}'!E$15)),"",'III_Plan comp 438.68 {Plan 10}'!E$15&amp;analysismethod2)</f>
        <v/>
      </c>
      <c r="BM125" s="251" t="str">
        <f>IF(ISNUMBER(FIND(analysismethod2,'III_Plan comp 438.68 {Plan 10}'!F$15)),"",'III_Plan comp 438.68 {Plan 10}'!F$15&amp;analysismethod2)</f>
        <v/>
      </c>
      <c r="BN125" s="251" t="str">
        <f>IF(ISNUMBER(FIND(analysismethod2,'III_Plan comp 438.68 {Plan 10}'!G$15)),"",'III_Plan comp 438.68 {Plan 10}'!G$15&amp;analysismethod2)</f>
        <v/>
      </c>
      <c r="BO125" s="251" t="str">
        <f>IF(ISNUMBER(FIND(analysismethod2,'III_Plan comp 438.68 {Plan 10}'!H$15)),"",'III_Plan comp 438.68 {Plan 10}'!H$15&amp;analysismethod2)</f>
        <v/>
      </c>
      <c r="BP125" s="251" t="str">
        <f>IF(ISNUMBER(FIND(analysismethod2,'III_Plan comp 438.68 {Plan 10}'!I$15)),"",'III_Plan comp 438.68 {Plan 10}'!I$15&amp;analysismethod2)</f>
        <v/>
      </c>
      <c r="BQ125" s="251" t="str">
        <f>IF(ISNUMBER(FIND(analysismethod2,'III_Plan comp 438.68 {Plan 10}'!J$15)),"",'III_Plan comp 438.68 {Plan 10}'!J$15&amp;analysismethod2)</f>
        <v/>
      </c>
      <c r="BR125" s="251" t="str">
        <f>IF(ISNUMBER(FIND(analysismethod2,'III_Plan comp 438.68 {Plan 10}'!K$15)),"",'III_Plan comp 438.68 {Plan 10}'!K$15&amp;analysismethod2)</f>
        <v/>
      </c>
      <c r="BS125" s="251" t="str">
        <f>IF(ISNUMBER(FIND(analysismethod2,'III_Plan comp 438.68 {Plan 10}'!L$15)),"",'III_Plan comp 438.68 {Plan 10}'!L$15&amp;analysismethod2)</f>
        <v/>
      </c>
      <c r="BT125" s="251" t="str">
        <f>IF(ISNUMBER(FIND(analysismethod2,'III_Plan comp 438.68 {Plan 10}'!M$15)),"",'III_Plan comp 438.68 {Plan 10}'!M$15&amp;analysismethod2)</f>
        <v/>
      </c>
      <c r="BU125" s="251" t="str">
        <f>IF(ISNUMBER(FIND(analysismethod2,'III_Plan comp 438.68 {Plan 10}'!N$15)),"",'III_Plan comp 438.68 {Plan 10}'!N$15&amp;analysismethod2)</f>
        <v/>
      </c>
      <c r="BV125" s="251" t="str">
        <f>IF(ISNUMBER(FIND(analysismethod2,'III_Plan comp 438.68 {Plan 10}'!O$15)),"",'III_Plan comp 438.68 {Plan 10}'!O$15&amp;analysismethod2)</f>
        <v/>
      </c>
      <c r="BW125" s="251" t="str">
        <f>IF(ISNUMBER(FIND(analysismethod2,'III_Plan comp 438.68 {Plan 10}'!P$15)),"",'III_Plan comp 438.68 {Plan 10}'!P$15&amp;analysismethod2)</f>
        <v/>
      </c>
      <c r="BX125" s="251" t="str">
        <f>IF(ISNUMBER(FIND(analysismethod2,'III_Plan comp 438.68 {Plan 10}'!Q$15)),"",'III_Plan comp 438.68 {Plan 10}'!Q$15&amp;analysismethod2)</f>
        <v/>
      </c>
      <c r="BY125" s="251" t="str">
        <f>IF(ISNUMBER(FIND(analysismethod2,'III_Plan comp 438.68 {Plan 10}'!R$15)),"",'III_Plan comp 438.68 {Plan 10}'!R$15&amp;analysismethod2)</f>
        <v/>
      </c>
      <c r="BZ125" s="251" t="str">
        <f>IF(ISNUMBER(FIND(analysismethod2,'III_Plan comp 438.68 {Plan 10}'!S$15)),"",'III_Plan comp 438.68 {Plan 10}'!S$15&amp;analysismethod2)</f>
        <v/>
      </c>
      <c r="CA125" s="251" t="str">
        <f>IF(ISNUMBER(FIND(analysismethod2,'III_Plan comp 438.68 {Plan 10}'!T$15)),"",'III_Plan comp 438.68 {Plan 10}'!T$15&amp;analysismethod2)</f>
        <v/>
      </c>
      <c r="CB125" s="251" t="str">
        <f>IF(ISNUMBER(FIND(analysismethod2,'III_Plan comp 438.68 {Plan 10}'!U$15)),"",'III_Plan comp 438.68 {Plan 10}'!U$15&amp;analysismethod2)</f>
        <v/>
      </c>
      <c r="CC125" s="251" t="str">
        <f>IF(ISNUMBER(FIND(analysismethod2,'III_Plan comp 438.68 {Plan 10}'!V$15)),"",'III_Plan comp 438.68 {Plan 10}'!V$15&amp;analysismethod2)</f>
        <v/>
      </c>
      <c r="CD125" s="251" t="str">
        <f>IF(ISNUMBER(FIND(analysismethod2,'III_Plan comp 438.68 {Plan 10}'!W$15)),"",'III_Plan comp 438.68 {Plan 10}'!W$15&amp;analysismethod2)</f>
        <v/>
      </c>
      <c r="CE125" s="251" t="str">
        <f>IF(ISNUMBER(FIND(analysismethod2,'III_Plan comp 438.68 {Plan 10}'!X$15)),"",'III_Plan comp 438.68 {Plan 10}'!X$15&amp;analysismethod2)</f>
        <v/>
      </c>
      <c r="CF125" s="251" t="str">
        <f>IF(ISNUMBER(FIND(analysismethod2,'III_Plan comp 438.68 {Plan 10}'!Y$15)),"",'III_Plan comp 438.68 {Plan 10}'!Y$15&amp;analysismethod2)</f>
        <v/>
      </c>
      <c r="CG125" s="251" t="str">
        <f>IF(ISNUMBER(FIND(analysismethod2,'III_Plan comp 438.68 {Plan 10}'!Z$15)),"",'III_Plan comp 438.68 {Plan 10}'!Z$15&amp;analysismethod2)</f>
        <v/>
      </c>
      <c r="CH125" s="251" t="str">
        <f>IF(ISNUMBER(FIND(analysismethod2,'III_Plan comp 438.68 {Plan 10}'!AA$15)),"",'III_Plan comp 438.68 {Plan 10}'!AA$15&amp;analysismethod2)</f>
        <v/>
      </c>
      <c r="CI125" s="251" t="str">
        <f>IF(ISNUMBER(FIND(analysismethod2,'III_Plan comp 438.68 {Plan 10}'!AB$15)),"",'III_Plan comp 438.68 {Plan 10}'!AB$15&amp;analysismethod2)</f>
        <v/>
      </c>
      <c r="CJ125" s="251" t="str">
        <f>IF(ISNUMBER(FIND(analysismethod2,'III_Plan comp 438.68 {Plan 10}'!AC$15)),"",'III_Plan comp 438.68 {Plan 10}'!AC$15&amp;analysismethod2)</f>
        <v/>
      </c>
      <c r="CK125" s="251" t="str">
        <f>IF(ISNUMBER(FIND(analysismethod2,'III_Plan comp 438.68 {Plan 10}'!AD$15)),"",'III_Plan comp 438.68 {Plan 10}'!AD$15&amp;analysismethod2)</f>
        <v/>
      </c>
      <c r="CL125" s="251" t="str">
        <f>IF(ISNUMBER(FIND(analysismethod2,'III_Plan comp 438.68 {Plan 10}'!AE$15)),"",'III_Plan comp 438.68 {Plan 10}'!AE$15&amp;analysismethod2)</f>
        <v/>
      </c>
      <c r="CM125" s="251" t="str">
        <f>IF(ISNUMBER(FIND(analysismethod2,'III_Plan comp 438.68 {Plan 10}'!AF$15)),"",'III_Plan comp 438.68 {Plan 10}'!AF$15&amp;analysismethod2)</f>
        <v/>
      </c>
      <c r="CN125" s="251" t="str">
        <f>IF(ISNUMBER(FIND(analysismethod2,'III_Plan comp 438.68 {Plan 10}'!AG$15)),"",'III_Plan comp 438.68 {Plan 10}'!AG$15&amp;analysismethod2)</f>
        <v/>
      </c>
      <c r="CO125" s="251" t="str">
        <f>IF(ISNUMBER(FIND(analysismethod2,'III_Plan comp 438.68 {Plan 10}'!AH$15)),"",'III_Plan comp 438.68 {Plan 10}'!AH$15&amp;analysismethod2)</f>
        <v/>
      </c>
      <c r="CP125" s="251" t="str">
        <f>IF(ISNUMBER(FIND(analysismethod2,'III_Plan comp 438.68 {Plan 10}'!AI$15)),"",'III_Plan comp 438.68 {Plan 10}'!AI$15&amp;analysismethod2)</f>
        <v/>
      </c>
      <c r="CQ125" s="251" t="str">
        <f>IF(ISNUMBER(FIND(analysismethod2,'III_Plan comp 438.68 {Plan 10}'!AJ$15)),"",'III_Plan comp 438.68 {Plan 10}'!AJ$15&amp;analysismethod2)</f>
        <v/>
      </c>
      <c r="CR125" s="251" t="str">
        <f>IF(ISNUMBER(FIND(analysismethod2,'III_Plan comp 438.68 {Plan 10}'!AK$15)),"",'III_Plan comp 438.68 {Plan 10}'!AK$15&amp;analysismethod2)</f>
        <v/>
      </c>
      <c r="CS125" s="251" t="str">
        <f>IF(ISNUMBER(FIND(analysismethod2,'III_Plan comp 438.68 {Plan 10}'!AL$15)),"",'III_Plan comp 438.68 {Plan 10}'!AL$15&amp;analysismethod2)</f>
        <v/>
      </c>
      <c r="CT125" s="251" t="str">
        <f>IF(ISNUMBER(FIND(analysismethod2,'III_Plan comp 438.68 {Plan 10}'!AM$15)),"",'III_Plan comp 438.68 {Plan 10}'!AM$15&amp;analysismethod2)</f>
        <v/>
      </c>
      <c r="CU125" s="251" t="str">
        <f>IF(ISNUMBER(FIND(analysismethod2,'III_Plan comp 438.68 {Plan 10}'!AN$15)),"",'III_Plan comp 438.68 {Plan 10}'!AN$15&amp;analysismethod2)</f>
        <v/>
      </c>
      <c r="CV125" s="251" t="str">
        <f>IF(ISNUMBER(FIND(analysismethod2,'III_Plan comp 438.68 {Plan 10}'!AO$15)),"",'III_Plan comp 438.68 {Plan 10}'!AO$15&amp;analysismethod2)</f>
        <v/>
      </c>
      <c r="CW125" s="251" t="str">
        <f>IF(ISNUMBER(FIND(analysismethod2,'III_Plan comp 438.68 {Plan 10}'!AP$15)),"",'III_Plan comp 438.68 {Plan 10}'!AP$15&amp;analysismethod2)</f>
        <v/>
      </c>
      <c r="CX125" s="251" t="str">
        <f>IF(ISNUMBER(FIND(analysismethod2,'III_Plan comp 438.68 {Plan 10}'!AQ$15)),"",'III_Plan comp 438.68 {Plan 10}'!AQ$15&amp;analysismethod2)</f>
        <v/>
      </c>
      <c r="CY125" s="251" t="str">
        <f>IF(ISNUMBER(FIND(analysismethod2,'III_Plan comp 438.68 {Plan 10}'!AR$15)),"",'III_Plan comp 438.68 {Plan 10}'!AR$15&amp;analysismethod2)</f>
        <v/>
      </c>
      <c r="CZ125" s="251" t="str">
        <f>IF(ISNUMBER(FIND(analysismethod2,'III_Plan comp 438.68 {Plan 10}'!AS$15)),"",'III_Plan comp 438.68 {Plan 10}'!AS$15&amp;analysismethod2)</f>
        <v/>
      </c>
      <c r="DA125" s="251" t="str">
        <f>IF(ISNUMBER(FIND(analysismethod2,'III_Plan comp 438.68 {Plan 10}'!AT$15)),"",'III_Plan comp 438.68 {Plan 10}'!AT$15&amp;analysismethod2)</f>
        <v/>
      </c>
      <c r="DB125" s="251" t="str">
        <f>IF(ISNUMBER(FIND(analysismethod2,'III_Plan comp 438.68 {Plan 10}'!AU$15)),"",'III_Plan comp 438.68 {Plan 10}'!AU$15&amp;analysismethod2)</f>
        <v/>
      </c>
      <c r="DC125" s="251" t="str">
        <f>IF(ISNUMBER(FIND(analysismethod2,'III_Plan comp 438.68 {Plan 10}'!AV$15)),"",'III_Plan comp 438.68 {Plan 10}'!AV$15&amp;analysismethod2)</f>
        <v/>
      </c>
      <c r="DD125" s="251" t="str">
        <f>IF(ISNUMBER(FIND(analysismethod2,'III_Plan comp 438.68 {Plan 10}'!AW$15)),"",'III_Plan comp 438.68 {Plan 10}'!AW$15&amp;analysismethod2)</f>
        <v/>
      </c>
      <c r="DE125" s="251" t="str">
        <f>IF(ISNUMBER(FIND(analysismethod2,'III_Plan comp 438.68 {Plan 10}'!AX$15)),"",'III_Plan comp 438.68 {Plan 10}'!AX$15&amp;analysismethod2)</f>
        <v/>
      </c>
      <c r="DF125" s="251" t="str">
        <f>IF(ISNUMBER(FIND(analysismethod2,'III_Plan comp 438.68 {Plan 10}'!AY$15)),"",'III_Plan comp 438.68 {Plan 10}'!AY$15&amp;analysismethod2)</f>
        <v/>
      </c>
      <c r="DG125" s="251" t="str">
        <f>IF(ISNUMBER(FIND(analysismethod2,'III_Plan comp 438.68 {Plan 10}'!AZ$15)),"",'III_Plan comp 438.68 {Plan 10}'!AZ$15&amp;analysismethod2)</f>
        <v/>
      </c>
      <c r="DH125" s="251" t="str">
        <f>IF(ISNUMBER(FIND(analysismethod2,'III_Plan comp 438.68 {Plan 10}'!BA$15)),"",'III_Plan comp 438.68 {Plan 10}'!BA$15&amp;analysismethod2)</f>
        <v/>
      </c>
      <c r="DI125" s="251" t="str">
        <f>IF(ISNUMBER(FIND(analysismethod2,'III_Plan comp 438.68 {Plan 10}'!BB$15)),"",'III_Plan comp 438.68 {Plan 10}'!BB$15&amp;analysismethod2)</f>
        <v/>
      </c>
      <c r="DJ125" s="251" t="str">
        <f>IF(ISNUMBER(FIND(analysismethod2,'III_Plan comp 438.68 {Plan 10}'!BC$15)),"",'III_Plan comp 438.68 {Plan 10}'!BC$15&amp;analysismethod2)</f>
        <v/>
      </c>
      <c r="DK125" s="251" t="str">
        <f>IF(ISNUMBER(FIND(analysismethod2,'III_Plan comp 438.68 {Plan 10}'!BD$15)),"",'III_Plan comp 438.68 {Plan 10}'!BD$15&amp;analysismethod2)</f>
        <v/>
      </c>
      <c r="DL125" s="251" t="str">
        <f>IF(ISNUMBER(FIND(analysismethod2,'III_Plan comp 438.68 {Plan 10}'!BE$15)),"",'III_Plan comp 438.68 {Plan 10}'!BE$15&amp;analysismethod2)</f>
        <v/>
      </c>
      <c r="DM125" s="251" t="str">
        <f>IF(ISNUMBER(FIND(analysismethod2,'III_Plan comp 438.68 {Plan 10}'!BF$15)),"",'III_Plan comp 438.68 {Plan 10}'!BF$15&amp;analysismethod2)</f>
        <v/>
      </c>
      <c r="DN125" s="251" t="str">
        <f>IF(ISNUMBER(FIND(analysismethod2,'III_Plan comp 438.68 {Plan 10}'!BG$15)),"",'III_Plan comp 438.68 {Plan 10}'!BG$15&amp;analysismethod2)</f>
        <v/>
      </c>
      <c r="DO125" s="251" t="str">
        <f>IF(ISNUMBER(FIND(analysismethod2,'III_Plan comp 438.68 {Plan 10}'!BH$15)),"",'III_Plan comp 438.68 {Plan 10}'!BH$15&amp;analysismethod2)</f>
        <v/>
      </c>
      <c r="DP125" s="251" t="str">
        <f>IF(ISNUMBER(FIND(analysismethod2,'III_Plan comp 438.68 {Plan 10}'!BI$15)),"",'III_Plan comp 438.68 {Plan 10}'!BI$15&amp;analysismethod2)</f>
        <v/>
      </c>
      <c r="DQ125" s="251" t="str">
        <f>IF(ISNUMBER(FIND(analysismethod2,'III_Plan comp 438.68 {Plan 10}'!BJ$15)),"",'III_Plan comp 438.68 {Plan 10}'!BJ$15&amp;analysismethod2)</f>
        <v/>
      </c>
      <c r="DR125" s="251" t="str">
        <f>IF(ISNUMBER(FIND(analysismethod2,'III_Plan comp 438.68 {Plan 10}'!BK$15)),"",'III_Plan comp 438.68 {Plan 10}'!BK$15&amp;analysismethod2)</f>
        <v/>
      </c>
      <c r="DS125" s="251" t="str">
        <f>IF(ISNUMBER(FIND(analysismethod2,'III_Plan comp 438.68 {Plan 10}'!BL$15)),"",'III_Plan comp 438.68 {Plan 10}'!BL$15&amp;analysismethod2)</f>
        <v/>
      </c>
      <c r="DT125" s="251" t="str">
        <f>IF(ISNUMBER(FIND(analysismethod2,'III_Plan comp 438.68 {Plan 10}'!BM$15)),"",'III_Plan comp 438.68 {Plan 10}'!BM$15&amp;analysismethod2)</f>
        <v/>
      </c>
      <c r="DU125" s="251" t="str">
        <f>IF(ISNUMBER(FIND(analysismethod2,'III_Plan comp 438.68 {Plan 10}'!BN$15)),"",'III_Plan comp 438.68 {Plan 10}'!BN$15&amp;analysismethod2)</f>
        <v/>
      </c>
      <c r="DV125" s="251" t="str">
        <f>IF(ISNUMBER(FIND(analysismethod2,'III_Plan comp 438.68 {Plan 10}'!BO$15)),"",'III_Plan comp 438.68 {Plan 10}'!BO$15&amp;analysismethod2)</f>
        <v/>
      </c>
      <c r="DW125" s="251" t="str">
        <f>IF(ISNUMBER(FIND(analysismethod2,'III_Plan comp 438.68 {Plan 10}'!BP$15)),"",'III_Plan comp 438.68 {Plan 10}'!BP$15&amp;analysismethod2)</f>
        <v/>
      </c>
      <c r="DX125" s="251" t="str">
        <f>IF(ISNUMBER(FIND(analysismethod2,'III_Plan comp 438.68 {Plan 10}'!BQ$15)),"",'III_Plan comp 438.68 {Plan 10}'!BQ$15&amp;analysismethod2)</f>
        <v/>
      </c>
      <c r="DY125" s="251" t="str">
        <f>IF(ISNUMBER(FIND(analysismethod2,'III_Plan comp 438.68 {Plan 10}'!BR$15)),"",'III_Plan comp 438.68 {Plan 10}'!BR$15&amp;analysismethod2)</f>
        <v/>
      </c>
      <c r="DZ125" s="251" t="str">
        <f>IF(ISNUMBER(FIND(analysismethod2,'III_Plan comp 438.68 {Plan 10}'!BS$15)),"",'III_Plan comp 438.68 {Plan 10}'!BS$15&amp;analysismethod2)</f>
        <v/>
      </c>
      <c r="EA125" s="251" t="str">
        <f>IF(ISNUMBER(FIND(analysismethod2,'III_Plan comp 438.68 {Plan 10}'!BT$15)),"",'III_Plan comp 438.68 {Plan 10}'!BT$15&amp;analysismethod2)</f>
        <v/>
      </c>
      <c r="EB125" s="251" t="str">
        <f>IF(ISNUMBER(FIND(analysismethod2,'III_Plan comp 438.68 {Plan 10}'!BU$15)),"",'III_Plan comp 438.68 {Plan 10}'!BU$15&amp;analysismethod2)</f>
        <v/>
      </c>
      <c r="EC125" s="251" t="str">
        <f>IF(ISNUMBER(FIND(analysismethod2,'III_Plan comp 438.68 {Plan 10}'!BV$15)),"",'III_Plan comp 438.68 {Plan 10}'!BV$15&amp;analysismethod2)</f>
        <v/>
      </c>
      <c r="ED125" s="251" t="str">
        <f>IF(ISNUMBER(FIND(analysismethod2,'III_Plan comp 438.68 {Plan 10}'!BW$15)),"",'III_Plan comp 438.68 {Plan 10}'!BW$15&amp;analysismethod2)</f>
        <v/>
      </c>
      <c r="EE125" s="251" t="str">
        <f>IF(ISNUMBER(FIND(analysismethod2,'III_Plan comp 438.68 {Plan 10}'!BX$15)),"",'III_Plan comp 438.68 {Plan 10}'!BX$15&amp;analysismethod2)</f>
        <v/>
      </c>
      <c r="EF125" s="251" t="str">
        <f>IF(ISNUMBER(FIND(analysismethod2,'III_Plan comp 438.68 {Plan 10}'!BY$15)),"",'III_Plan comp 438.68 {Plan 10}'!BY$15&amp;analysismethod2)</f>
        <v/>
      </c>
      <c r="EG125" s="251" t="str">
        <f>IF(ISNUMBER(FIND(analysismethod2,'III_Plan comp 438.68 {Plan 10}'!BZ$15)),"",'III_Plan comp 438.68 {Plan 10}'!BZ$15&amp;analysismethod2)</f>
        <v/>
      </c>
      <c r="EH125" s="251" t="str">
        <f>IF(ISNUMBER(FIND(analysismethod2,'III_Plan comp 438.68 {Plan 10}'!CA$15)),"",'III_Plan comp 438.68 {Plan 10}'!CA$15&amp;analysismethod2)</f>
        <v/>
      </c>
      <c r="EI125" s="251" t="str">
        <f>IF(ISNUMBER(FIND(analysismethod2,'III_Plan comp 438.68 {Plan 10}'!CB$15)),"",'III_Plan comp 438.68 {Plan 10}'!CB$15&amp;analysismethod2)</f>
        <v/>
      </c>
      <c r="EJ125" s="251" t="str">
        <f>IF(ISNUMBER(FIND(analysismethod2,'III_Plan comp 438.68 {Plan 10}'!CC$15)),"",'III_Plan comp 438.68 {Plan 10}'!CC$15&amp;analysismethod2)</f>
        <v/>
      </c>
      <c r="EK125" s="251" t="str">
        <f>IF(ISNUMBER(FIND(analysismethod2,'III_Plan comp 438.68 {Plan 10}'!CD$15)),"",'III_Plan comp 438.68 {Plan 10}'!CD$15&amp;analysismethod2)</f>
        <v/>
      </c>
      <c r="EL125" s="251" t="str">
        <f>IF(ISNUMBER(FIND(analysismethod2,'III_Plan comp 438.68 {Plan 10}'!CE$15)),"",'III_Plan comp 438.68 {Plan 10}'!CE$15&amp;analysismethod2)</f>
        <v/>
      </c>
      <c r="EM125" s="251" t="str">
        <f>IF(ISNUMBER(FIND(analysismethod2,'III_Plan comp 438.68 {Plan 10}'!CF$15)),"",'III_Plan comp 438.68 {Plan 10}'!CF$15&amp;analysismethod2)</f>
        <v/>
      </c>
      <c r="EN125" s="251" t="str">
        <f>IF(ISNUMBER(FIND(analysismethod2,'III_Plan comp 438.68 {Plan 10}'!CG$15)),"",'III_Plan comp 438.68 {Plan 10}'!CG$15&amp;analysismethod2)</f>
        <v/>
      </c>
      <c r="EO125" s="251" t="str">
        <f>IF(ISNUMBER(FIND(analysismethod2,'III_Plan comp 438.68 {Plan 10}'!CH$15)),"",'III_Plan comp 438.68 {Plan 10}'!CH$15&amp;analysismethod2)</f>
        <v/>
      </c>
      <c r="EP125" s="251" t="str">
        <f>IF(ISNUMBER(FIND(analysismethod2,'III_Plan comp 438.68 {Plan 10}'!CI$15)),"",'III_Plan comp 438.68 {Plan 10}'!CI$15&amp;analysismethod2)</f>
        <v/>
      </c>
      <c r="EQ125" s="251" t="str">
        <f>IF(ISNUMBER(FIND(analysismethod2,'III_Plan comp 438.68 {Plan 10}'!CJ$15)),"",'III_Plan comp 438.68 {Plan 10}'!CJ$15&amp;analysismethod2)</f>
        <v/>
      </c>
      <c r="ER125" s="251" t="str">
        <f>IF(ISNUMBER(FIND(analysismethod2,'III_Plan comp 438.68 {Plan 10}'!CK$15)),"",'III_Plan comp 438.68 {Plan 10}'!CK$15&amp;analysismethod2)</f>
        <v/>
      </c>
      <c r="ES125" s="251" t="str">
        <f>IF(ISNUMBER(FIND(analysismethod2,'III_Plan comp 438.68 {Plan 10}'!CL$15)),"",'III_Plan comp 438.68 {Plan 10}'!CL$15&amp;analysismethod2)</f>
        <v/>
      </c>
      <c r="ET125" s="251" t="str">
        <f>IF(ISNUMBER(FIND(analysismethod2,'III_Plan comp 438.68 {Plan 10}'!CM$15)),"",'III_Plan comp 438.68 {Plan 10}'!CM$15&amp;analysismethod2)</f>
        <v/>
      </c>
      <c r="EU125" s="251" t="str">
        <f>IF(ISNUMBER(FIND(analysismethod2,'III_Plan comp 438.68 {Plan 10}'!CN$15)),"",'III_Plan comp 438.68 {Plan 10}'!CN$15&amp;analysismethod2)</f>
        <v/>
      </c>
      <c r="EV125" s="251" t="str">
        <f>IF(ISNUMBER(FIND(analysismethod2,'III_Plan comp 438.68 {Plan 10}'!CO$15)),"",'III_Plan comp 438.68 {Plan 10}'!CO$15&amp;analysismethod2)</f>
        <v/>
      </c>
      <c r="EW125" s="251" t="str">
        <f>IF(ISNUMBER(FIND(analysismethod2,'III_Plan comp 438.68 {Plan 10}'!CP$15)),"",'III_Plan comp 438.68 {Plan 10}'!CP$15&amp;analysismethod2)</f>
        <v/>
      </c>
      <c r="EX125" s="251" t="str">
        <f>IF(ISNUMBER(FIND(analysismethod2,'III_Plan comp 438.68 {Plan 10}'!CQ$15)),"",'III_Plan comp 438.68 {Plan 10}'!CQ$15&amp;analysismethod2)</f>
        <v/>
      </c>
      <c r="EY125" s="251" t="str">
        <f>IF(ISNUMBER(FIND(analysismethod2,'III_Plan comp 438.68 {Plan 10}'!CR$15)),"",'III_Plan comp 438.68 {Plan 10}'!CR$15&amp;analysismethod2)</f>
        <v/>
      </c>
      <c r="EZ125" s="251" t="str">
        <f>IF(ISNUMBER(FIND(analysismethod2,'III_Plan comp 438.68 {Plan 10}'!CS$15)),"",'III_Plan comp 438.68 {Plan 10}'!CS$15&amp;analysismethod2)</f>
        <v/>
      </c>
      <c r="FA125" s="251" t="str">
        <f>IF(ISNUMBER(FIND(analysismethod2,'III_Plan comp 438.68 {Plan 10}'!CT$15)),"",'III_Plan comp 438.68 {Plan 10}'!CT$15&amp;analysismethod2)</f>
        <v/>
      </c>
      <c r="FB125" s="251" t="str">
        <f>IF(ISNUMBER(FIND(analysismethod2,'III_Plan comp 438.68 {Plan 10}'!CU$15)),"",'III_Plan comp 438.68 {Plan 10}'!CU$15&amp;analysismethod2)</f>
        <v/>
      </c>
      <c r="FC125" s="251" t="str">
        <f>IF(ISNUMBER(FIND(analysismethod2,'III_Plan comp 438.68 {Plan 10}'!CV$15)),"",'III_Plan comp 438.68 {Plan 10}'!CV$15&amp;analysismethod2)</f>
        <v/>
      </c>
      <c r="FD125" s="251" t="str">
        <f>IF(ISNUMBER(FIND(analysismethod2,'III_Plan comp 438.68 {Plan 10}'!CW$15)),"",'III_Plan comp 438.68 {Plan 10}'!CW$15&amp;analysismethod2)</f>
        <v/>
      </c>
      <c r="FE125" s="251" t="str">
        <f>IF(ISNUMBER(FIND(analysismethod2,'III_Plan comp 438.68 {Plan 10}'!CX$15)),"",'III_Plan comp 438.68 {Plan 10}'!CX$15&amp;analysismethod2)</f>
        <v/>
      </c>
      <c r="FF125" s="251" t="str">
        <f>IF(ISNUMBER(FIND(analysismethod2,'III_Plan comp 438.68 {Plan 10}'!CY$15)),"",'III_Plan comp 438.68 {Plan 10}'!CY$15&amp;analysismethod2)</f>
        <v/>
      </c>
      <c r="FG125" s="251" t="str">
        <f>IF(ISNUMBER(FIND(analysismethod2,'III_Plan comp 438.68 {Plan 10}'!CZ$15)),"",'III_Plan comp 438.68 {Plan 10}'!CZ$15&amp;analysismethod2)</f>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c>
      <c r="BL129" s="251" t="str">
        <f>IF(ISNUMBER(FIND(analysismethod6,'III_Plan comp 438.68 {Plan 10}'!E$15)),"",'III_Plan comp 438.68 {Plan 10}'!E$15&amp;analysismethod6)</f>
        <v/>
      </c>
      <c r="BM129" s="251" t="str">
        <f>IF(ISNUMBER(FIND(analysismethod6,'III_Plan comp 438.68 {Plan 10}'!F$15)),"",'III_Plan comp 438.68 {Plan 10}'!F$15&amp;analysismethod6)</f>
        <v/>
      </c>
      <c r="BN129" s="251" t="str">
        <f>IF(ISNUMBER(FIND(analysismethod6,'III_Plan comp 438.68 {Plan 10}'!G$15)),"",'III_Plan comp 438.68 {Plan 10}'!G$15&amp;analysismethod6)</f>
        <v/>
      </c>
      <c r="BO129" s="251" t="str">
        <f>IF(ISNUMBER(FIND(analysismethod6,'III_Plan comp 438.68 {Plan 10}'!H$15)),"",'III_Plan comp 438.68 {Plan 10}'!H$15&amp;analysismethod6)</f>
        <v/>
      </c>
      <c r="BP129" s="251" t="str">
        <f>IF(ISNUMBER(FIND(analysismethod6,'III_Plan comp 438.68 {Plan 10}'!I$15)),"",'III_Plan comp 438.68 {Plan 10}'!I$15&amp;analysismethod6)</f>
        <v/>
      </c>
      <c r="BQ129" s="251" t="str">
        <f>IF(ISNUMBER(FIND(analysismethod6,'III_Plan comp 438.68 {Plan 10}'!J$15)),"",'III_Plan comp 438.68 {Plan 10}'!J$15&amp;analysismethod6)</f>
        <v/>
      </c>
      <c r="BR129" s="251" t="str">
        <f>IF(ISNUMBER(FIND(analysismethod6,'III_Plan comp 438.68 {Plan 10}'!K$15)),"",'III_Plan comp 438.68 {Plan 10}'!K$15&amp;analysismethod6)</f>
        <v/>
      </c>
      <c r="BS129" s="251" t="str">
        <f>IF(ISNUMBER(FIND(analysismethod6,'III_Plan comp 438.68 {Plan 10}'!L$15)),"",'III_Plan comp 438.68 {Plan 10}'!L$15&amp;analysismethod6)</f>
        <v/>
      </c>
      <c r="BT129" s="251" t="str">
        <f>IF(ISNUMBER(FIND(analysismethod6,'III_Plan comp 438.68 {Plan 10}'!M$15)),"",'III_Plan comp 438.68 {Plan 10}'!M$15&amp;analysismethod6)</f>
        <v/>
      </c>
      <c r="BU129" s="251" t="str">
        <f>IF(ISNUMBER(FIND(analysismethod6,'III_Plan comp 438.68 {Plan 10}'!N$15)),"",'III_Plan comp 438.68 {Plan 10}'!N$15&amp;analysismethod6)</f>
        <v/>
      </c>
      <c r="BV129" s="251" t="str">
        <f>IF(ISNUMBER(FIND(analysismethod6,'III_Plan comp 438.68 {Plan 10}'!O$15)),"",'III_Plan comp 438.68 {Plan 10}'!O$15&amp;analysismethod6)</f>
        <v/>
      </c>
      <c r="BW129" s="251" t="str">
        <f>IF(ISNUMBER(FIND(analysismethod6,'III_Plan comp 438.68 {Plan 10}'!P$15)),"",'III_Plan comp 438.68 {Plan 10}'!P$15&amp;analysismethod6)</f>
        <v/>
      </c>
      <c r="BX129" s="251" t="str">
        <f>IF(ISNUMBER(FIND(analysismethod6,'III_Plan comp 438.68 {Plan 10}'!Q$15)),"",'III_Plan comp 438.68 {Plan 10}'!Q$15&amp;analysismethod6)</f>
        <v/>
      </c>
      <c r="BY129" s="251" t="str">
        <f>IF(ISNUMBER(FIND(analysismethod6,'III_Plan comp 438.68 {Plan 10}'!R$15)),"",'III_Plan comp 438.68 {Plan 10}'!R$15&amp;analysismethod6)</f>
        <v/>
      </c>
      <c r="BZ129" s="251" t="str">
        <f>IF(ISNUMBER(FIND(analysismethod6,'III_Plan comp 438.68 {Plan 10}'!S$15)),"",'III_Plan comp 438.68 {Plan 10}'!S$15&amp;analysismethod6)</f>
        <v/>
      </c>
      <c r="CA129" s="251" t="str">
        <f>IF(ISNUMBER(FIND(analysismethod6,'III_Plan comp 438.68 {Plan 10}'!T$15)),"",'III_Plan comp 438.68 {Plan 10}'!T$15&amp;analysismethod6)</f>
        <v/>
      </c>
      <c r="CB129" s="251" t="str">
        <f>IF(ISNUMBER(FIND(analysismethod6,'III_Plan comp 438.68 {Plan 10}'!U$15)),"",'III_Plan comp 438.68 {Plan 10}'!U$15&amp;analysismethod6)</f>
        <v/>
      </c>
      <c r="CC129" s="251" t="str">
        <f>IF(ISNUMBER(FIND(analysismethod6,'III_Plan comp 438.68 {Plan 10}'!V$15)),"",'III_Plan comp 438.68 {Plan 10}'!V$15&amp;analysismethod6)</f>
        <v/>
      </c>
      <c r="CD129" s="251" t="str">
        <f>IF(ISNUMBER(FIND(analysismethod6,'III_Plan comp 438.68 {Plan 10}'!W$15)),"",'III_Plan comp 438.68 {Plan 10}'!W$15&amp;analysismethod6)</f>
        <v/>
      </c>
      <c r="CE129" s="251" t="str">
        <f>IF(ISNUMBER(FIND(analysismethod6,'III_Plan comp 438.68 {Plan 10}'!X$15)),"",'III_Plan comp 438.68 {Plan 10}'!X$15&amp;analysismethod6)</f>
        <v/>
      </c>
      <c r="CF129" s="251" t="str">
        <f>IF(ISNUMBER(FIND(analysismethod6,'III_Plan comp 438.68 {Plan 10}'!Y$15)),"",'III_Plan comp 438.68 {Plan 10}'!Y$15&amp;analysismethod6)</f>
        <v/>
      </c>
      <c r="CG129" s="251" t="str">
        <f>IF(ISNUMBER(FIND(analysismethod6,'III_Plan comp 438.68 {Plan 10}'!Z$15)),"",'III_Plan comp 438.68 {Plan 10}'!Z$15&amp;analysismethod6)</f>
        <v/>
      </c>
      <c r="CH129" s="251" t="str">
        <f>IF(ISNUMBER(FIND(analysismethod6,'III_Plan comp 438.68 {Plan 10}'!AA$15)),"",'III_Plan comp 438.68 {Plan 10}'!AA$15&amp;analysismethod6)</f>
        <v/>
      </c>
      <c r="CI129" s="251" t="str">
        <f>IF(ISNUMBER(FIND(analysismethod6,'III_Plan comp 438.68 {Plan 10}'!AB$15)),"",'III_Plan comp 438.68 {Plan 10}'!AB$15&amp;analysismethod6)</f>
        <v/>
      </c>
      <c r="CJ129" s="251" t="str">
        <f>IF(ISNUMBER(FIND(analysismethod6,'III_Plan comp 438.68 {Plan 10}'!AC$15)),"",'III_Plan comp 438.68 {Plan 10}'!AC$15&amp;analysismethod6)</f>
        <v/>
      </c>
      <c r="CK129" s="251" t="str">
        <f>IF(ISNUMBER(FIND(analysismethod6,'III_Plan comp 438.68 {Plan 10}'!AD$15)),"",'III_Plan comp 438.68 {Plan 10}'!AD$15&amp;analysismethod6)</f>
        <v/>
      </c>
      <c r="CL129" s="251" t="str">
        <f>IF(ISNUMBER(FIND(analysismethod6,'III_Plan comp 438.68 {Plan 10}'!AE$15)),"",'III_Plan comp 438.68 {Plan 10}'!AE$15&amp;analysismethod6)</f>
        <v/>
      </c>
      <c r="CM129" s="251" t="str">
        <f>IF(ISNUMBER(FIND(analysismethod6,'III_Plan comp 438.68 {Plan 10}'!AF$15)),"",'III_Plan comp 438.68 {Plan 10}'!AF$15&amp;analysismethod6)</f>
        <v/>
      </c>
      <c r="CN129" s="251" t="str">
        <f>IF(ISNUMBER(FIND(analysismethod6,'III_Plan comp 438.68 {Plan 10}'!AG$15)),"",'III_Plan comp 438.68 {Plan 10}'!AG$15&amp;analysismethod6)</f>
        <v/>
      </c>
      <c r="CO129" s="251" t="str">
        <f>IF(ISNUMBER(FIND(analysismethod6,'III_Plan comp 438.68 {Plan 10}'!AH$15)),"",'III_Plan comp 438.68 {Plan 10}'!AH$15&amp;analysismethod6)</f>
        <v/>
      </c>
      <c r="CP129" s="251" t="str">
        <f>IF(ISNUMBER(FIND(analysismethod6,'III_Plan comp 438.68 {Plan 10}'!AI$15)),"",'III_Plan comp 438.68 {Plan 10}'!AI$15&amp;analysismethod6)</f>
        <v/>
      </c>
      <c r="CQ129" s="251" t="str">
        <f>IF(ISNUMBER(FIND(analysismethod6,'III_Plan comp 438.68 {Plan 10}'!AJ$15)),"",'III_Plan comp 438.68 {Plan 10}'!AJ$15&amp;analysismethod6)</f>
        <v/>
      </c>
      <c r="CR129" s="251" t="str">
        <f>IF(ISNUMBER(FIND(analysismethod6,'III_Plan comp 438.68 {Plan 10}'!AK$15)),"",'III_Plan comp 438.68 {Plan 10}'!AK$15&amp;analysismethod6)</f>
        <v/>
      </c>
      <c r="CS129" s="251" t="str">
        <f>IF(ISNUMBER(FIND(analysismethod6,'III_Plan comp 438.68 {Plan 10}'!AL$15)),"",'III_Plan comp 438.68 {Plan 10}'!AL$15&amp;analysismethod6)</f>
        <v/>
      </c>
      <c r="CT129" s="251" t="str">
        <f>IF(ISNUMBER(FIND(analysismethod6,'III_Plan comp 438.68 {Plan 10}'!AM$15)),"",'III_Plan comp 438.68 {Plan 10}'!AM$15&amp;analysismethod6)</f>
        <v/>
      </c>
      <c r="CU129" s="251" t="str">
        <f>IF(ISNUMBER(FIND(analysismethod6,'III_Plan comp 438.68 {Plan 10}'!AN$15)),"",'III_Plan comp 438.68 {Plan 10}'!AN$15&amp;analysismethod6)</f>
        <v/>
      </c>
      <c r="CV129" s="251" t="str">
        <f>IF(ISNUMBER(FIND(analysismethod6,'III_Plan comp 438.68 {Plan 10}'!AO$15)),"",'III_Plan comp 438.68 {Plan 10}'!AO$15&amp;analysismethod6)</f>
        <v/>
      </c>
      <c r="CW129" s="251" t="str">
        <f>IF(ISNUMBER(FIND(analysismethod6,'III_Plan comp 438.68 {Plan 10}'!AP$15)),"",'III_Plan comp 438.68 {Plan 10}'!AP$15&amp;analysismethod6)</f>
        <v/>
      </c>
      <c r="CX129" s="251" t="str">
        <f>IF(ISNUMBER(FIND(analysismethod6,'III_Plan comp 438.68 {Plan 10}'!AQ$15)),"",'III_Plan comp 438.68 {Plan 10}'!AQ$15&amp;analysismethod6)</f>
        <v/>
      </c>
      <c r="CY129" s="251" t="str">
        <f>IF(ISNUMBER(FIND(analysismethod6,'III_Plan comp 438.68 {Plan 10}'!AR$15)),"",'III_Plan comp 438.68 {Plan 10}'!AR$15&amp;analysismethod6)</f>
        <v/>
      </c>
      <c r="CZ129" s="251" t="str">
        <f>IF(ISNUMBER(FIND(analysismethod6,'III_Plan comp 438.68 {Plan 10}'!AS$15)),"",'III_Plan comp 438.68 {Plan 10}'!AS$15&amp;analysismethod6)</f>
        <v/>
      </c>
      <c r="DA129" s="251" t="str">
        <f>IF(ISNUMBER(FIND(analysismethod6,'III_Plan comp 438.68 {Plan 10}'!AT$15)),"",'III_Plan comp 438.68 {Plan 10}'!AT$15&amp;analysismethod6)</f>
        <v/>
      </c>
      <c r="DB129" s="251" t="str">
        <f>IF(ISNUMBER(FIND(analysismethod6,'III_Plan comp 438.68 {Plan 10}'!AU$15)),"",'III_Plan comp 438.68 {Plan 10}'!AU$15&amp;analysismethod6)</f>
        <v/>
      </c>
      <c r="DC129" s="251" t="str">
        <f>IF(ISNUMBER(FIND(analysismethod6,'III_Plan comp 438.68 {Plan 10}'!AV$15)),"",'III_Plan comp 438.68 {Plan 10}'!AV$15&amp;analysismethod6)</f>
        <v/>
      </c>
      <c r="DD129" s="251" t="str">
        <f>IF(ISNUMBER(FIND(analysismethod6,'III_Plan comp 438.68 {Plan 10}'!AW$15)),"",'III_Plan comp 438.68 {Plan 10}'!AW$15&amp;analysismethod6)</f>
        <v/>
      </c>
      <c r="DE129" s="251" t="str">
        <f>IF(ISNUMBER(FIND(analysismethod6,'III_Plan comp 438.68 {Plan 10}'!AX$15)),"",'III_Plan comp 438.68 {Plan 10}'!AX$15&amp;analysismethod6)</f>
        <v/>
      </c>
      <c r="DF129" s="251" t="str">
        <f>IF(ISNUMBER(FIND(analysismethod6,'III_Plan comp 438.68 {Plan 10}'!AY$15)),"",'III_Plan comp 438.68 {Plan 10}'!AY$15&amp;analysismethod6)</f>
        <v/>
      </c>
      <c r="DG129" s="251" t="str">
        <f>IF(ISNUMBER(FIND(analysismethod6,'III_Plan comp 438.68 {Plan 10}'!AZ$15)),"",'III_Plan comp 438.68 {Plan 10}'!AZ$15&amp;analysismethod6)</f>
        <v/>
      </c>
      <c r="DH129" s="251" t="str">
        <f>IF(ISNUMBER(FIND(analysismethod6,'III_Plan comp 438.68 {Plan 10}'!BA$15)),"",'III_Plan comp 438.68 {Plan 10}'!BA$15&amp;analysismethod6)</f>
        <v/>
      </c>
      <c r="DI129" s="251" t="str">
        <f>IF(ISNUMBER(FIND(analysismethod6,'III_Plan comp 438.68 {Plan 10}'!BB$15)),"",'III_Plan comp 438.68 {Plan 10}'!BB$15&amp;analysismethod6)</f>
        <v/>
      </c>
      <c r="DJ129" s="251" t="str">
        <f>IF(ISNUMBER(FIND(analysismethod6,'III_Plan comp 438.68 {Plan 10}'!BC$15)),"",'III_Plan comp 438.68 {Plan 10}'!BC$15&amp;analysismethod6)</f>
        <v/>
      </c>
      <c r="DK129" s="251" t="str">
        <f>IF(ISNUMBER(FIND(analysismethod6,'III_Plan comp 438.68 {Plan 10}'!BD$15)),"",'III_Plan comp 438.68 {Plan 10}'!BD$15&amp;analysismethod6)</f>
        <v/>
      </c>
      <c r="DL129" s="251" t="str">
        <f>IF(ISNUMBER(FIND(analysismethod6,'III_Plan comp 438.68 {Plan 10}'!BE$15)),"",'III_Plan comp 438.68 {Plan 10}'!BE$15&amp;analysismethod6)</f>
        <v/>
      </c>
      <c r="DM129" s="251" t="str">
        <f>IF(ISNUMBER(FIND(analysismethod6,'III_Plan comp 438.68 {Plan 10}'!BF$15)),"",'III_Plan comp 438.68 {Plan 10}'!BF$15&amp;analysismethod6)</f>
        <v/>
      </c>
      <c r="DN129" s="251" t="str">
        <f>IF(ISNUMBER(FIND(analysismethod6,'III_Plan comp 438.68 {Plan 10}'!BG$15)),"",'III_Plan comp 438.68 {Plan 10}'!BG$15&amp;analysismethod6)</f>
        <v/>
      </c>
      <c r="DO129" s="251" t="str">
        <f>IF(ISNUMBER(FIND(analysismethod6,'III_Plan comp 438.68 {Plan 10}'!BH$15)),"",'III_Plan comp 438.68 {Plan 10}'!BH$15&amp;analysismethod6)</f>
        <v/>
      </c>
      <c r="DP129" s="251" t="str">
        <f>IF(ISNUMBER(FIND(analysismethod6,'III_Plan comp 438.68 {Plan 10}'!BI$15)),"",'III_Plan comp 438.68 {Plan 10}'!BI$15&amp;analysismethod6)</f>
        <v/>
      </c>
      <c r="DQ129" s="251" t="str">
        <f>IF(ISNUMBER(FIND(analysismethod6,'III_Plan comp 438.68 {Plan 10}'!BJ$15)),"",'III_Plan comp 438.68 {Plan 10}'!BJ$15&amp;analysismethod6)</f>
        <v/>
      </c>
      <c r="DR129" s="251" t="str">
        <f>IF(ISNUMBER(FIND(analysismethod6,'III_Plan comp 438.68 {Plan 10}'!BK$15)),"",'III_Plan comp 438.68 {Plan 10}'!BK$15&amp;analysismethod6)</f>
        <v/>
      </c>
      <c r="DS129" s="251" t="str">
        <f>IF(ISNUMBER(FIND(analysismethod6,'III_Plan comp 438.68 {Plan 10}'!BL$15)),"",'III_Plan comp 438.68 {Plan 10}'!BL$15&amp;analysismethod6)</f>
        <v/>
      </c>
      <c r="DT129" s="251" t="str">
        <f>IF(ISNUMBER(FIND(analysismethod6,'III_Plan comp 438.68 {Plan 10}'!BM$15)),"",'III_Plan comp 438.68 {Plan 10}'!BM$15&amp;analysismethod6)</f>
        <v/>
      </c>
      <c r="DU129" s="251" t="str">
        <f>IF(ISNUMBER(FIND(analysismethod6,'III_Plan comp 438.68 {Plan 10}'!BN$15)),"",'III_Plan comp 438.68 {Plan 10}'!BN$15&amp;analysismethod6)</f>
        <v/>
      </c>
      <c r="DV129" s="251" t="str">
        <f>IF(ISNUMBER(FIND(analysismethod6,'III_Plan comp 438.68 {Plan 10}'!BO$15)),"",'III_Plan comp 438.68 {Plan 10}'!BO$15&amp;analysismethod6)</f>
        <v/>
      </c>
      <c r="DW129" s="251" t="str">
        <f>IF(ISNUMBER(FIND(analysismethod6,'III_Plan comp 438.68 {Plan 10}'!BP$15)),"",'III_Plan comp 438.68 {Plan 10}'!BP$15&amp;analysismethod6)</f>
        <v/>
      </c>
      <c r="DX129" s="251" t="str">
        <f>IF(ISNUMBER(FIND(analysismethod6,'III_Plan comp 438.68 {Plan 10}'!BQ$15)),"",'III_Plan comp 438.68 {Plan 10}'!BQ$15&amp;analysismethod6)</f>
        <v/>
      </c>
      <c r="DY129" s="251" t="str">
        <f>IF(ISNUMBER(FIND(analysismethod6,'III_Plan comp 438.68 {Plan 10}'!BR$15)),"",'III_Plan comp 438.68 {Plan 10}'!BR$15&amp;analysismethod6)</f>
        <v/>
      </c>
      <c r="DZ129" s="251" t="str">
        <f>IF(ISNUMBER(FIND(analysismethod6,'III_Plan comp 438.68 {Plan 10}'!BS$15)),"",'III_Plan comp 438.68 {Plan 10}'!BS$15&amp;analysismethod6)</f>
        <v/>
      </c>
      <c r="EA129" s="251" t="str">
        <f>IF(ISNUMBER(FIND(analysismethod6,'III_Plan comp 438.68 {Plan 10}'!BT$15)),"",'III_Plan comp 438.68 {Plan 10}'!BT$15&amp;analysismethod6)</f>
        <v/>
      </c>
      <c r="EB129" s="251" t="str">
        <f>IF(ISNUMBER(FIND(analysismethod6,'III_Plan comp 438.68 {Plan 10}'!BU$15)),"",'III_Plan comp 438.68 {Plan 10}'!BU$15&amp;analysismethod6)</f>
        <v/>
      </c>
      <c r="EC129" s="251" t="str">
        <f>IF(ISNUMBER(FIND(analysismethod6,'III_Plan comp 438.68 {Plan 10}'!BV$15)),"",'III_Plan comp 438.68 {Plan 10}'!BV$15&amp;analysismethod6)</f>
        <v/>
      </c>
      <c r="ED129" s="251" t="str">
        <f>IF(ISNUMBER(FIND(analysismethod6,'III_Plan comp 438.68 {Plan 10}'!BW$15)),"",'III_Plan comp 438.68 {Plan 10}'!BW$15&amp;analysismethod6)</f>
        <v/>
      </c>
      <c r="EE129" s="251" t="str">
        <f>IF(ISNUMBER(FIND(analysismethod6,'III_Plan comp 438.68 {Plan 10}'!BX$15)),"",'III_Plan comp 438.68 {Plan 10}'!BX$15&amp;analysismethod6)</f>
        <v/>
      </c>
      <c r="EF129" s="251" t="str">
        <f>IF(ISNUMBER(FIND(analysismethod6,'III_Plan comp 438.68 {Plan 10}'!BY$15)),"",'III_Plan comp 438.68 {Plan 10}'!BY$15&amp;analysismethod6)</f>
        <v/>
      </c>
      <c r="EG129" s="251" t="str">
        <f>IF(ISNUMBER(FIND(analysismethod6,'III_Plan comp 438.68 {Plan 10}'!BZ$15)),"",'III_Plan comp 438.68 {Plan 10}'!BZ$15&amp;analysismethod6)</f>
        <v/>
      </c>
      <c r="EH129" s="251" t="str">
        <f>IF(ISNUMBER(FIND(analysismethod6,'III_Plan comp 438.68 {Plan 10}'!CA$15)),"",'III_Plan comp 438.68 {Plan 10}'!CA$15&amp;analysismethod6)</f>
        <v/>
      </c>
      <c r="EI129" s="251" t="str">
        <f>IF(ISNUMBER(FIND(analysismethod6,'III_Plan comp 438.68 {Plan 10}'!CB$15)),"",'III_Plan comp 438.68 {Plan 10}'!CB$15&amp;analysismethod6)</f>
        <v/>
      </c>
      <c r="EJ129" s="251" t="str">
        <f>IF(ISNUMBER(FIND(analysismethod6,'III_Plan comp 438.68 {Plan 10}'!CC$15)),"",'III_Plan comp 438.68 {Plan 10}'!CC$15&amp;analysismethod6)</f>
        <v/>
      </c>
      <c r="EK129" s="251" t="str">
        <f>IF(ISNUMBER(FIND(analysismethod6,'III_Plan comp 438.68 {Plan 10}'!CD$15)),"",'III_Plan comp 438.68 {Plan 10}'!CD$15&amp;analysismethod6)</f>
        <v/>
      </c>
      <c r="EL129" s="251" t="str">
        <f>IF(ISNUMBER(FIND(analysismethod6,'III_Plan comp 438.68 {Plan 10}'!CE$15)),"",'III_Plan comp 438.68 {Plan 10}'!CE$15&amp;analysismethod6)</f>
        <v/>
      </c>
      <c r="EM129" s="251" t="str">
        <f>IF(ISNUMBER(FIND(analysismethod6,'III_Plan comp 438.68 {Plan 10}'!CF$15)),"",'III_Plan comp 438.68 {Plan 10}'!CF$15&amp;analysismethod6)</f>
        <v/>
      </c>
      <c r="EN129" s="251" t="str">
        <f>IF(ISNUMBER(FIND(analysismethod6,'III_Plan comp 438.68 {Plan 10}'!CG$15)),"",'III_Plan comp 438.68 {Plan 10}'!CG$15&amp;analysismethod6)</f>
        <v/>
      </c>
      <c r="EO129" s="251" t="str">
        <f>IF(ISNUMBER(FIND(analysismethod6,'III_Plan comp 438.68 {Plan 10}'!CH$15)),"",'III_Plan comp 438.68 {Plan 10}'!CH$15&amp;analysismethod6)</f>
        <v/>
      </c>
      <c r="EP129" s="251" t="str">
        <f>IF(ISNUMBER(FIND(analysismethod6,'III_Plan comp 438.68 {Plan 10}'!CI$15)),"",'III_Plan comp 438.68 {Plan 10}'!CI$15&amp;analysismethod6)</f>
        <v/>
      </c>
      <c r="EQ129" s="251" t="str">
        <f>IF(ISNUMBER(FIND(analysismethod6,'III_Plan comp 438.68 {Plan 10}'!CJ$15)),"",'III_Plan comp 438.68 {Plan 10}'!CJ$15&amp;analysismethod6)</f>
        <v/>
      </c>
      <c r="ER129" s="251" t="str">
        <f>IF(ISNUMBER(FIND(analysismethod6,'III_Plan comp 438.68 {Plan 10}'!CK$15)),"",'III_Plan comp 438.68 {Plan 10}'!CK$15&amp;analysismethod6)</f>
        <v/>
      </c>
      <c r="ES129" s="251" t="str">
        <f>IF(ISNUMBER(FIND(analysismethod6,'III_Plan comp 438.68 {Plan 10}'!CL$15)),"",'III_Plan comp 438.68 {Plan 10}'!CL$15&amp;analysismethod6)</f>
        <v/>
      </c>
      <c r="ET129" s="251" t="str">
        <f>IF(ISNUMBER(FIND(analysismethod6,'III_Plan comp 438.68 {Plan 10}'!CM$15)),"",'III_Plan comp 438.68 {Plan 10}'!CM$15&amp;analysismethod6)</f>
        <v/>
      </c>
      <c r="EU129" s="251" t="str">
        <f>IF(ISNUMBER(FIND(analysismethod6,'III_Plan comp 438.68 {Plan 10}'!CN$15)),"",'III_Plan comp 438.68 {Plan 10}'!CN$15&amp;analysismethod6)</f>
        <v/>
      </c>
      <c r="EV129" s="251" t="str">
        <f>IF(ISNUMBER(FIND(analysismethod6,'III_Plan comp 438.68 {Plan 10}'!CO$15)),"",'III_Plan comp 438.68 {Plan 10}'!CO$15&amp;analysismethod6)</f>
        <v/>
      </c>
      <c r="EW129" s="251" t="str">
        <f>IF(ISNUMBER(FIND(analysismethod6,'III_Plan comp 438.68 {Plan 10}'!CP$15)),"",'III_Plan comp 438.68 {Plan 10}'!CP$15&amp;analysismethod6)</f>
        <v/>
      </c>
      <c r="EX129" s="251" t="str">
        <f>IF(ISNUMBER(FIND(analysismethod6,'III_Plan comp 438.68 {Plan 10}'!CQ$15)),"",'III_Plan comp 438.68 {Plan 10}'!CQ$15&amp;analysismethod6)</f>
        <v/>
      </c>
      <c r="EY129" s="251" t="str">
        <f>IF(ISNUMBER(FIND(analysismethod6,'III_Plan comp 438.68 {Plan 10}'!CR$15)),"",'III_Plan comp 438.68 {Plan 10}'!CR$15&amp;analysismethod6)</f>
        <v/>
      </c>
      <c r="EZ129" s="251" t="str">
        <f>IF(ISNUMBER(FIND(analysismethod6,'III_Plan comp 438.68 {Plan 10}'!CS$15)),"",'III_Plan comp 438.68 {Plan 10}'!CS$15&amp;analysismethod6)</f>
        <v/>
      </c>
      <c r="FA129" s="251" t="str">
        <f>IF(ISNUMBER(FIND(analysismethod6,'III_Plan comp 438.68 {Plan 10}'!CT$15)),"",'III_Plan comp 438.68 {Plan 10}'!CT$15&amp;analysismethod6)</f>
        <v/>
      </c>
      <c r="FB129" s="251" t="str">
        <f>IF(ISNUMBER(FIND(analysismethod6,'III_Plan comp 438.68 {Plan 10}'!CU$15)),"",'III_Plan comp 438.68 {Plan 10}'!CU$15&amp;analysismethod6)</f>
        <v/>
      </c>
      <c r="FC129" s="251" t="str">
        <f>IF(ISNUMBER(FIND(analysismethod6,'III_Plan comp 438.68 {Plan 10}'!CV$15)),"",'III_Plan comp 438.68 {Plan 10}'!CV$15&amp;analysismethod6)</f>
        <v/>
      </c>
      <c r="FD129" s="251" t="str">
        <f>IF(ISNUMBER(FIND(analysismethod6,'III_Plan comp 438.68 {Plan 10}'!CW$15)),"",'III_Plan comp 438.68 {Plan 10}'!CW$15&amp;analysismethod6)</f>
        <v/>
      </c>
      <c r="FE129" s="251" t="str">
        <f>IF(ISNUMBER(FIND(analysismethod6,'III_Plan comp 438.68 {Plan 10}'!CX$15)),"",'III_Plan comp 438.68 {Plan 10}'!CX$15&amp;analysismethod6)</f>
        <v/>
      </c>
      <c r="FF129" s="251" t="str">
        <f>IF(ISNUMBER(FIND(analysismethod6,'III_Plan comp 438.68 {Plan 10}'!CY$15)),"",'III_Plan comp 438.68 {Plan 10}'!CY$15&amp;analysismethod6)</f>
        <v/>
      </c>
      <c r="FG129" s="251" t="str">
        <f>IF(ISNUMBER(FIND(analysismethod6,'III_Plan comp 438.68 {Plan 10}'!CZ$15)),"",'III_Plan comp 438.68 {Plan 10}'!CZ$15&amp;analysismethod6)</f>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Timely Access Data Tool (TADT); 
</v>
      </c>
      <c r="BM131" s="251" t="str">
        <f>IF(ISNUMBER(FIND(analysismethod8,'III_Plan comp 438.68 {Plan 10}'!F$15)),"",'III_Plan comp 438.68 {Plan 10}'!F$15&amp;analysismethod8)</f>
        <v xml:space="preserve">Network Adequacy Certification Tool (NACT); 
Geomapping; 
Timely Access Data Tool (TADT); 
</v>
      </c>
      <c r="BN131" s="251" t="str">
        <f>IF(ISNUMBER(FIND(analysismethod8,'III_Plan comp 438.68 {Plan 10}'!G$15)),"",'III_Plan comp 438.68 {Plan 10}'!G$15&amp;analysismethod8)</f>
        <v xml:space="preserve">Network Adequacy Certification Tool (NACT); 
Timely Access Data Tool (TADT); 
</v>
      </c>
      <c r="BO131" s="251" t="str">
        <f>IF(ISNUMBER(FIND(analysismethod8,'III_Plan comp 438.68 {Plan 10}'!H$15)),"",'III_Plan comp 438.68 {Plan 10}'!H$15&amp;analysismethod8)</f>
        <v xml:space="preserve">Timely Access Data Tool (TADT); 
</v>
      </c>
      <c r="BP131" s="251" t="str">
        <f>IF(ISNUMBER(FIND(analysismethod8,'III_Plan comp 438.68 {Plan 10}'!I$15)),"",'III_Plan comp 438.68 {Plan 10}'!I$15&amp;analysismethod8)</f>
        <v xml:space="preserve">Network Adequacy Certification Tool (NACT); 
Timely Access Data Tool (TADT); 
</v>
      </c>
      <c r="BQ131" s="251" t="str">
        <f>IF(ISNUMBER(FIND(analysismethod8,'III_Plan comp 438.68 {Plan 10}'!J$15)),"",'III_Plan comp 438.68 {Plan 10}'!J$15&amp;analysismethod8)</f>
        <v xml:space="preserve">Network Adequacy Certification Tool (NACT); 
Timely Access Data Tool (TADT); 
</v>
      </c>
      <c r="BR131" s="251" t="str">
        <f>IF(ISNUMBER(FIND(analysismethod8,'III_Plan comp 438.68 {Plan 10}'!K$15)),"",'III_Plan comp 438.68 {Plan 10}'!K$15&amp;analysismethod8)</f>
        <v xml:space="preserve">Timely Access Data Tool (TADT); 
</v>
      </c>
      <c r="BS131" s="251" t="str">
        <f>IF(ISNUMBER(FIND(analysismethod8,'III_Plan comp 438.68 {Plan 10}'!L$15)),"",'III_Plan comp 438.68 {Plan 10}'!L$15&amp;analysismethod8)</f>
        <v xml:space="preserve">Timely Access Data Tool (TADT); 
</v>
      </c>
      <c r="BT131" s="251" t="str">
        <f>IF(ISNUMBER(FIND(analysismethod8,'III_Plan comp 438.68 {Plan 10}'!M$15)),"",'III_Plan comp 438.68 {Plan 10}'!M$15&amp;analysismethod8)</f>
        <v xml:space="preserve">Timely Access Data Tool (TADT); 
</v>
      </c>
      <c r="BU131" s="251" t="str">
        <f>IF(ISNUMBER(FIND(analysismethod8,'III_Plan comp 438.68 {Plan 10}'!N$15)),"",'III_Plan comp 438.68 {Plan 10}'!N$15&amp;analysismethod8)</f>
        <v xml:space="preserve">Timely Access Data Tool (TADT); 
</v>
      </c>
      <c r="BV131" s="251" t="str">
        <f>IF(ISNUMBER(FIND(analysismethod8,'III_Plan comp 438.68 {Plan 10}'!O$15)),"",'III_Plan comp 438.68 {Plan 10}'!O$15&amp;analysismethod8)</f>
        <v xml:space="preserve">Timely Access Data Tool (TADT); 
</v>
      </c>
      <c r="BW131" s="251" t="str">
        <f>IF(ISNUMBER(FIND(analysismethod8,'III_Plan comp 438.68 {Plan 10}'!P$15)),"",'III_Plan comp 438.68 {Plan 10}'!P$15&amp;analysismethod8)</f>
        <v xml:space="preserve">Timely Access Data Tool (TADT); 
</v>
      </c>
      <c r="BX131" s="251" t="str">
        <f>IF(ISNUMBER(FIND(analysismethod8,'III_Plan comp 438.68 {Plan 10}'!Q$15)),"",'III_Plan comp 438.68 {Plan 10}'!Q$15&amp;analysismethod8)</f>
        <v xml:space="preserve">Timely Access Data Tool (TADT); 
</v>
      </c>
      <c r="BY131" s="251" t="str">
        <f>IF(ISNUMBER(FIND(analysismethod8,'III_Plan comp 438.68 {Plan 10}'!R$15)),"",'III_Plan comp 438.68 {Plan 10}'!R$15&amp;analysismethod8)</f>
        <v xml:space="preserve">Timely Access Data Tool (TADT); 
</v>
      </c>
      <c r="BZ131" s="251" t="str">
        <f>IF(ISNUMBER(FIND(analysismethod8,'III_Plan comp 438.68 {Plan 10}'!S$15)),"",'III_Plan comp 438.68 {Plan 10}'!S$15&amp;analysismethod8)</f>
        <v xml:space="preserve">Timely Access Data Tool (TADT); 
</v>
      </c>
      <c r="CA131" s="251" t="str">
        <f>IF(ISNUMBER(FIND(analysismethod8,'III_Plan comp 438.68 {Plan 10}'!T$15)),"",'III_Plan comp 438.68 {Plan 10}'!T$15&amp;analysismethod8)</f>
        <v xml:space="preserve">Timely Access Data Tool (TADT); 
</v>
      </c>
      <c r="CB131" s="251" t="str">
        <f>IF(ISNUMBER(FIND(analysismethod8,'III_Plan comp 438.68 {Plan 10}'!U$15)),"",'III_Plan comp 438.68 {Plan 10}'!U$15&amp;analysismethod8)</f>
        <v xml:space="preserve">Timely Access Data Tool (TADT); 
</v>
      </c>
      <c r="CC131" s="251" t="str">
        <f>IF(ISNUMBER(FIND(analysismethod8,'III_Plan comp 438.68 {Plan 10}'!V$15)),"",'III_Plan comp 438.68 {Plan 10}'!V$15&amp;analysismethod8)</f>
        <v xml:space="preserve">Timely Access Data Tool (TADT); 
</v>
      </c>
      <c r="CD131" s="251" t="str">
        <f>IF(ISNUMBER(FIND(analysismethod8,'III_Plan comp 438.68 {Plan 10}'!W$15)),"",'III_Plan comp 438.68 {Plan 10}'!W$15&amp;analysismethod8)</f>
        <v xml:space="preserve">Timely Access Data Tool (TADT); 
</v>
      </c>
      <c r="CE131" s="251" t="str">
        <f>IF(ISNUMBER(FIND(analysismethod8,'III_Plan comp 438.68 {Plan 10}'!X$15)),"",'III_Plan comp 438.68 {Plan 10}'!X$15&amp;analysismethod8)</f>
        <v xml:space="preserve">Timely Access Data Tool (TADT); 
</v>
      </c>
      <c r="CF131" s="251" t="str">
        <f>IF(ISNUMBER(FIND(analysismethod8,'III_Plan comp 438.68 {Plan 10}'!Y$15)),"",'III_Plan comp 438.68 {Plan 10}'!Y$15&amp;analysismethod8)</f>
        <v xml:space="preserve">Timely Access Data Tool (TADT); 
</v>
      </c>
      <c r="CG131" s="251" t="str">
        <f>IF(ISNUMBER(FIND(analysismethod8,'III_Plan comp 438.68 {Plan 10}'!Z$15)),"",'III_Plan comp 438.68 {Plan 10}'!Z$15&amp;analysismethod8)</f>
        <v xml:space="preserve">Timely Access Data Tool (TADT); 
</v>
      </c>
      <c r="CH131" s="251" t="str">
        <f>IF(ISNUMBER(FIND(analysismethod8,'III_Plan comp 438.68 {Plan 10}'!AA$15)),"",'III_Plan comp 438.68 {Plan 10}'!AA$15&amp;analysismethod8)</f>
        <v xml:space="preserve">Timely Access Data Tool (TADT); 
</v>
      </c>
      <c r="CI131" s="251" t="str">
        <f>IF(ISNUMBER(FIND(analysismethod8,'III_Plan comp 438.68 {Plan 10}'!AB$15)),"",'III_Plan comp 438.68 {Plan 10}'!AB$15&amp;analysismethod8)</f>
        <v xml:space="preserve">Timely Access Data Tool (TADT); 
</v>
      </c>
      <c r="CJ131" s="251" t="str">
        <f>IF(ISNUMBER(FIND(analysismethod8,'III_Plan comp 438.68 {Plan 10}'!AC$15)),"",'III_Plan comp 438.68 {Plan 10}'!AC$15&amp;analysismethod8)</f>
        <v xml:space="preserve">Timely Access Data Tool (TADT); 
</v>
      </c>
      <c r="CK131" s="251" t="str">
        <f>IF(ISNUMBER(FIND(analysismethod8,'III_Plan comp 438.68 {Plan 10}'!AD$15)),"",'III_Plan comp 438.68 {Plan 10}'!AD$15&amp;analysismethod8)</f>
        <v xml:space="preserve">Timely Access Data Tool (TADT); 
</v>
      </c>
      <c r="CL131" s="251" t="str">
        <f>IF(ISNUMBER(FIND(analysismethod8,'III_Plan comp 438.68 {Plan 10}'!AE$15)),"",'III_Plan comp 438.68 {Plan 10}'!AE$15&amp;analysismethod8)</f>
        <v xml:space="preserve">Timely Access Data Tool (TADT); 
</v>
      </c>
      <c r="CM131" s="251" t="str">
        <f>IF(ISNUMBER(FIND(analysismethod8,'III_Plan comp 438.68 {Plan 10}'!AF$15)),"",'III_Plan comp 438.68 {Plan 10}'!AF$15&amp;analysismethod8)</f>
        <v xml:space="preserve">Timely Access Data Tool (TADT); 
</v>
      </c>
      <c r="CN131" s="251" t="str">
        <f>IF(ISNUMBER(FIND(analysismethod8,'III_Plan comp 438.68 {Plan 10}'!AG$15)),"",'III_Plan comp 438.68 {Plan 10}'!AG$15&amp;analysismethod8)</f>
        <v xml:space="preserve">Timely Access Data Tool (TADT); 
</v>
      </c>
      <c r="CO131" s="251" t="str">
        <f>IF(ISNUMBER(FIND(analysismethod8,'III_Plan comp 438.68 {Plan 10}'!AH$15)),"",'III_Plan comp 438.68 {Plan 10}'!AH$15&amp;analysismethod8)</f>
        <v xml:space="preserve">Timely Access Data Tool (TADT); 
</v>
      </c>
      <c r="CP131" s="251" t="str">
        <f>IF(ISNUMBER(FIND(analysismethod8,'III_Plan comp 438.68 {Plan 10}'!AI$15)),"",'III_Plan comp 438.68 {Plan 10}'!AI$15&amp;analysismethod8)</f>
        <v xml:space="preserve">Timely Access Data Tool (TADT); 
</v>
      </c>
      <c r="CQ131" s="251" t="str">
        <f>IF(ISNUMBER(FIND(analysismethod8,'III_Plan comp 438.68 {Plan 10}'!AJ$15)),"",'III_Plan comp 438.68 {Plan 10}'!AJ$15&amp;analysismethod8)</f>
        <v xml:space="preserve">Timely Access Data Tool (TADT); 
</v>
      </c>
      <c r="CR131" s="251" t="str">
        <f>IF(ISNUMBER(FIND(analysismethod8,'III_Plan comp 438.68 {Plan 10}'!AK$15)),"",'III_Plan comp 438.68 {Plan 10}'!AK$15&amp;analysismethod8)</f>
        <v xml:space="preserve">Timely Access Data Tool (TADT); 
</v>
      </c>
      <c r="CS131" s="251" t="str">
        <f>IF(ISNUMBER(FIND(analysismethod8,'III_Plan comp 438.68 {Plan 10}'!AL$15)),"",'III_Plan comp 438.68 {Plan 10}'!AL$15&amp;analysismethod8)</f>
        <v xml:space="preserve">Timely Access Data Tool (TADT); 
</v>
      </c>
      <c r="CT131" s="251" t="str">
        <f>IF(ISNUMBER(FIND(analysismethod8,'III_Plan comp 438.68 {Plan 10}'!AM$15)),"",'III_Plan comp 438.68 {Plan 10}'!AM$15&amp;analysismethod8)</f>
        <v xml:space="preserve">Timely Access Data Tool (TADT); 
</v>
      </c>
      <c r="CU131" s="251" t="str">
        <f>IF(ISNUMBER(FIND(analysismethod8,'III_Plan comp 438.68 {Plan 10}'!AN$15)),"",'III_Plan comp 438.68 {Plan 10}'!AN$15&amp;analysismethod8)</f>
        <v xml:space="preserve">Timely Access Data Tool (TADT); 
</v>
      </c>
      <c r="CV131" s="251" t="str">
        <f>IF(ISNUMBER(FIND(analysismethod8,'III_Plan comp 438.68 {Plan 10}'!AO$15)),"",'III_Plan comp 438.68 {Plan 10}'!AO$15&amp;analysismethod8)</f>
        <v xml:space="preserve">Timely Access Data Tool (TADT); 
</v>
      </c>
      <c r="CW131" s="251" t="str">
        <f>IF(ISNUMBER(FIND(analysismethod8,'III_Plan comp 438.68 {Plan 10}'!AP$15)),"",'III_Plan comp 438.68 {Plan 10}'!AP$15&amp;analysismethod8)</f>
        <v xml:space="preserve">Timely Access Data Tool (TADT); 
</v>
      </c>
      <c r="CX131" s="251" t="str">
        <f>IF(ISNUMBER(FIND(analysismethod8,'III_Plan comp 438.68 {Plan 10}'!AQ$15)),"",'III_Plan comp 438.68 {Plan 10}'!AQ$15&amp;analysismethod8)</f>
        <v xml:space="preserve">Timely Access Data Tool (TADT); 
</v>
      </c>
      <c r="CY131" s="251" t="str">
        <f>IF(ISNUMBER(FIND(analysismethod8,'III_Plan comp 438.68 {Plan 10}'!AR$15)),"",'III_Plan comp 438.68 {Plan 10}'!AR$15&amp;analysismethod8)</f>
        <v xml:space="preserve">Timely Access Data Tool (TADT); 
</v>
      </c>
      <c r="CZ131" s="251" t="str">
        <f>IF(ISNUMBER(FIND(analysismethod8,'III_Plan comp 438.68 {Plan 10}'!AS$15)),"",'III_Plan comp 438.68 {Plan 10}'!AS$15&amp;analysismethod8)</f>
        <v xml:space="preserve">Timely Access Data Tool (TADT); 
</v>
      </c>
      <c r="DA131" s="251" t="str">
        <f>IF(ISNUMBER(FIND(analysismethod8,'III_Plan comp 438.68 {Plan 10}'!AT$15)),"",'III_Plan comp 438.68 {Plan 10}'!AT$15&amp;analysismethod8)</f>
        <v xml:space="preserve">Timely Access Data Tool (TADT); 
</v>
      </c>
      <c r="DB131" s="251" t="str">
        <f>IF(ISNUMBER(FIND(analysismethod8,'III_Plan comp 438.68 {Plan 10}'!AU$15)),"",'III_Plan comp 438.68 {Plan 10}'!AU$15&amp;analysismethod8)</f>
        <v xml:space="preserve">Timely Access Data Tool (TADT); 
</v>
      </c>
      <c r="DC131" s="251" t="str">
        <f>IF(ISNUMBER(FIND(analysismethod8,'III_Plan comp 438.68 {Plan 10}'!AV$15)),"",'III_Plan comp 438.68 {Plan 10}'!AV$15&amp;analysismethod8)</f>
        <v xml:space="preserve">Timely Access Data Tool (TADT); 
</v>
      </c>
      <c r="DD131" s="251" t="str">
        <f>IF(ISNUMBER(FIND(analysismethod8,'III_Plan comp 438.68 {Plan 10}'!AW$15)),"",'III_Plan comp 438.68 {Plan 10}'!AW$15&amp;analysismethod8)</f>
        <v xml:space="preserve">Timely Access Data Tool (TADT); 
</v>
      </c>
      <c r="DE131" s="251" t="str">
        <f>IF(ISNUMBER(FIND(analysismethod8,'III_Plan comp 438.68 {Plan 10}'!AX$15)),"",'III_Plan comp 438.68 {Plan 10}'!AX$15&amp;analysismethod8)</f>
        <v xml:space="preserve">Timely Access Data Tool (TADT); 
</v>
      </c>
      <c r="DF131" s="251" t="str">
        <f>IF(ISNUMBER(FIND(analysismethod8,'III_Plan comp 438.68 {Plan 10}'!AY$15)),"",'III_Plan comp 438.68 {Plan 10}'!AY$15&amp;analysismethod8)</f>
        <v xml:space="preserve">Timely Access Data Tool (TADT); 
</v>
      </c>
      <c r="DG131" s="251" t="str">
        <f>IF(ISNUMBER(FIND(analysismethod8,'III_Plan comp 438.68 {Plan 10}'!AZ$15)),"",'III_Plan comp 438.68 {Plan 10}'!AZ$15&amp;analysismethod8)</f>
        <v xml:space="preserve">Timely Access Data Tool (TADT); 
</v>
      </c>
      <c r="DH131" s="251" t="str">
        <f>IF(ISNUMBER(FIND(analysismethod8,'III_Plan comp 438.68 {Plan 10}'!BA$15)),"",'III_Plan comp 438.68 {Plan 10}'!BA$15&amp;analysismethod8)</f>
        <v xml:space="preserve">Timely Access Data Tool (TADT); 
</v>
      </c>
      <c r="DI131" s="251" t="str">
        <f>IF(ISNUMBER(FIND(analysismethod8,'III_Plan comp 438.68 {Plan 10}'!BB$15)),"",'III_Plan comp 438.68 {Plan 10}'!BB$15&amp;analysismethod8)</f>
        <v xml:space="preserve">Timely Access Data Tool (TADT); 
</v>
      </c>
      <c r="DJ131" s="251" t="str">
        <f>IF(ISNUMBER(FIND(analysismethod8,'III_Plan comp 438.68 {Plan 10}'!BC$15)),"",'III_Plan comp 438.68 {Plan 10}'!BC$15&amp;analysismethod8)</f>
        <v xml:space="preserve">Timely Access Data Tool (TADT); 
</v>
      </c>
      <c r="DK131" s="251" t="str">
        <f>IF(ISNUMBER(FIND(analysismethod8,'III_Plan comp 438.68 {Plan 10}'!BD$15)),"",'III_Plan comp 438.68 {Plan 10}'!BD$15&amp;analysismethod8)</f>
        <v xml:space="preserve">Timely Access Data Tool (TADT); 
</v>
      </c>
      <c r="DL131" s="251" t="str">
        <f>IF(ISNUMBER(FIND(analysismethod8,'III_Plan comp 438.68 {Plan 10}'!BE$15)),"",'III_Plan comp 438.68 {Plan 10}'!BE$15&amp;analysismethod8)</f>
        <v xml:space="preserve">Timely Access Data Tool (TADT); 
</v>
      </c>
      <c r="DM131" s="251" t="str">
        <f>IF(ISNUMBER(FIND(analysismethod8,'III_Plan comp 438.68 {Plan 10}'!BF$15)),"",'III_Plan comp 438.68 {Plan 10}'!BF$15&amp;analysismethod8)</f>
        <v xml:space="preserve">Timely Access Data Tool (TADT); 
</v>
      </c>
      <c r="DN131" s="251" t="str">
        <f>IF(ISNUMBER(FIND(analysismethod8,'III_Plan comp 438.68 {Plan 10}'!BG$15)),"",'III_Plan comp 438.68 {Plan 10}'!BG$15&amp;analysismethod8)</f>
        <v xml:space="preserve">Timely Access Data Tool (TADT); 
</v>
      </c>
      <c r="DO131" s="251" t="str">
        <f>IF(ISNUMBER(FIND(analysismethod8,'III_Plan comp 438.68 {Plan 10}'!BH$15)),"",'III_Plan comp 438.68 {Plan 10}'!BH$15&amp;analysismethod8)</f>
        <v xml:space="preserve">Timely Access Data Tool (TADT); 
</v>
      </c>
      <c r="DP131" s="251" t="str">
        <f>IF(ISNUMBER(FIND(analysismethod8,'III_Plan comp 438.68 {Plan 10}'!BI$15)),"",'III_Plan comp 438.68 {Plan 10}'!BI$15&amp;analysismethod8)</f>
        <v xml:space="preserve">Timely Access Data Tool (TADT); 
</v>
      </c>
      <c r="DQ131" s="251" t="str">
        <f>IF(ISNUMBER(FIND(analysismethod8,'III_Plan comp 438.68 {Plan 10}'!BJ$15)),"",'III_Plan comp 438.68 {Plan 10}'!BJ$15&amp;analysismethod8)</f>
        <v xml:space="preserve">Timely Access Data Tool (TADT); 
</v>
      </c>
      <c r="DR131" s="251" t="str">
        <f>IF(ISNUMBER(FIND(analysismethod8,'III_Plan comp 438.68 {Plan 10}'!BK$15)),"",'III_Plan comp 438.68 {Plan 10}'!BK$15&amp;analysismethod8)</f>
        <v xml:space="preserve">Timely Access Data Tool (TADT); 
</v>
      </c>
      <c r="DS131" s="251" t="str">
        <f>IF(ISNUMBER(FIND(analysismethod8,'III_Plan comp 438.68 {Plan 10}'!BL$15)),"",'III_Plan comp 438.68 {Plan 10}'!BL$15&amp;analysismethod8)</f>
        <v xml:space="preserve">Timely Access Data Tool (TADT); 
</v>
      </c>
      <c r="DT131" s="251" t="str">
        <f>IF(ISNUMBER(FIND(analysismethod8,'III_Plan comp 438.68 {Plan 10}'!BM$15)),"",'III_Plan comp 438.68 {Plan 10}'!BM$15&amp;analysismethod8)</f>
        <v xml:space="preserve">Timely Access Data Tool (TADT); 
</v>
      </c>
      <c r="DU131" s="251" t="str">
        <f>IF(ISNUMBER(FIND(analysismethod8,'III_Plan comp 438.68 {Plan 10}'!BN$15)),"",'III_Plan comp 438.68 {Plan 10}'!BN$15&amp;analysismethod8)</f>
        <v xml:space="preserve">Timely Access Data Tool (TADT); 
</v>
      </c>
      <c r="DV131" s="251" t="str">
        <f>IF(ISNUMBER(FIND(analysismethod8,'III_Plan comp 438.68 {Plan 10}'!BO$15)),"",'III_Plan comp 438.68 {Plan 10}'!BO$15&amp;analysismethod8)</f>
        <v xml:space="preserve">Timely Access Data Tool (TADT); 
</v>
      </c>
      <c r="DW131" s="251" t="str">
        <f>IF(ISNUMBER(FIND(analysismethod8,'III_Plan comp 438.68 {Plan 10}'!BP$15)),"",'III_Plan comp 438.68 {Plan 10}'!BP$15&amp;analysismethod8)</f>
        <v xml:space="preserve">Timely Access Data Tool (TADT); 
</v>
      </c>
      <c r="DX131" s="251" t="str">
        <f>IF(ISNUMBER(FIND(analysismethod8,'III_Plan comp 438.68 {Plan 10}'!BQ$15)),"",'III_Plan comp 438.68 {Plan 10}'!BQ$15&amp;analysismethod8)</f>
        <v xml:space="preserve">Timely Access Data Tool (TADT); 
</v>
      </c>
      <c r="DY131" s="251" t="str">
        <f>IF(ISNUMBER(FIND(analysismethod8,'III_Plan comp 438.68 {Plan 10}'!BR$15)),"",'III_Plan comp 438.68 {Plan 10}'!BR$15&amp;analysismethod8)</f>
        <v xml:space="preserve">Timely Access Data Tool (TADT); 
</v>
      </c>
      <c r="DZ131" s="251" t="str">
        <f>IF(ISNUMBER(FIND(analysismethod8,'III_Plan comp 438.68 {Plan 10}'!BS$15)),"",'III_Plan comp 438.68 {Plan 10}'!BS$15&amp;analysismethod8)</f>
        <v xml:space="preserve">Timely Access Data Tool (TADT); 
</v>
      </c>
      <c r="EA131" s="251" t="str">
        <f>IF(ISNUMBER(FIND(analysismethod8,'III_Plan comp 438.68 {Plan 10}'!BT$15)),"",'III_Plan comp 438.68 {Plan 10}'!BT$15&amp;analysismethod8)</f>
        <v xml:space="preserve">Timely Access Data Tool (TADT); 
</v>
      </c>
      <c r="EB131" s="251" t="str">
        <f>IF(ISNUMBER(FIND(analysismethod8,'III_Plan comp 438.68 {Plan 10}'!BU$15)),"",'III_Plan comp 438.68 {Plan 10}'!BU$15&amp;analysismethod8)</f>
        <v xml:space="preserve">Timely Access Data Tool (TADT); 
</v>
      </c>
      <c r="EC131" s="251" t="str">
        <f>IF(ISNUMBER(FIND(analysismethod8,'III_Plan comp 438.68 {Plan 10}'!BV$15)),"",'III_Plan comp 438.68 {Plan 10}'!BV$15&amp;analysismethod8)</f>
        <v xml:space="preserve">Timely Access Data Tool (TADT); 
</v>
      </c>
      <c r="ED131" s="251" t="str">
        <f>IF(ISNUMBER(FIND(analysismethod8,'III_Plan comp 438.68 {Plan 10}'!BW$15)),"",'III_Plan comp 438.68 {Plan 10}'!BW$15&amp;analysismethod8)</f>
        <v xml:space="preserve">Timely Access Data Tool (TADT); 
</v>
      </c>
      <c r="EE131" s="251" t="str">
        <f>IF(ISNUMBER(FIND(analysismethod8,'III_Plan comp 438.68 {Plan 10}'!BX$15)),"",'III_Plan comp 438.68 {Plan 10}'!BX$15&amp;analysismethod8)</f>
        <v xml:space="preserve">Timely Access Data Tool (TADT); 
</v>
      </c>
      <c r="EF131" s="251" t="str">
        <f>IF(ISNUMBER(FIND(analysismethod8,'III_Plan comp 438.68 {Plan 10}'!BY$15)),"",'III_Plan comp 438.68 {Plan 10}'!BY$15&amp;analysismethod8)</f>
        <v xml:space="preserve">Timely Access Data Tool (TADT); 
</v>
      </c>
      <c r="EG131" s="251" t="str">
        <f>IF(ISNUMBER(FIND(analysismethod8,'III_Plan comp 438.68 {Plan 10}'!BZ$15)),"",'III_Plan comp 438.68 {Plan 10}'!BZ$15&amp;analysismethod8)</f>
        <v xml:space="preserve">Timely Access Data Tool (TADT); 
</v>
      </c>
      <c r="EH131" s="251" t="str">
        <f>IF(ISNUMBER(FIND(analysismethod8,'III_Plan comp 438.68 {Plan 10}'!CA$15)),"",'III_Plan comp 438.68 {Plan 10}'!CA$15&amp;analysismethod8)</f>
        <v xml:space="preserve">Timely Access Data Tool (TADT); 
</v>
      </c>
      <c r="EI131" s="251" t="str">
        <f>IF(ISNUMBER(FIND(analysismethod8,'III_Plan comp 438.68 {Plan 10}'!CB$15)),"",'III_Plan comp 438.68 {Plan 10}'!CB$15&amp;analysismethod8)</f>
        <v xml:space="preserve">Timely Access Data Tool (TADT); 
</v>
      </c>
      <c r="EJ131" s="251" t="str">
        <f>IF(ISNUMBER(FIND(analysismethod8,'III_Plan comp 438.68 {Plan 10}'!CC$15)),"",'III_Plan comp 438.68 {Plan 10}'!CC$15&amp;analysismethod8)</f>
        <v xml:space="preserve">Timely Access Data Tool (TADT); 
</v>
      </c>
      <c r="EK131" s="251" t="str">
        <f>IF(ISNUMBER(FIND(analysismethod8,'III_Plan comp 438.68 {Plan 10}'!CD$15)),"",'III_Plan comp 438.68 {Plan 10}'!CD$15&amp;analysismethod8)</f>
        <v xml:space="preserve">Timely Access Data Tool (TADT); 
</v>
      </c>
      <c r="EL131" s="251" t="str">
        <f>IF(ISNUMBER(FIND(analysismethod8,'III_Plan comp 438.68 {Plan 10}'!CE$15)),"",'III_Plan comp 438.68 {Plan 10}'!CE$15&amp;analysismethod8)</f>
        <v xml:space="preserve">Timely Access Data Tool (TADT); 
</v>
      </c>
      <c r="EM131" s="251" t="str">
        <f>IF(ISNUMBER(FIND(analysismethod8,'III_Plan comp 438.68 {Plan 10}'!CF$15)),"",'III_Plan comp 438.68 {Plan 10}'!CF$15&amp;analysismethod8)</f>
        <v xml:space="preserve">Timely Access Data Tool (TADT); 
</v>
      </c>
      <c r="EN131" s="251" t="str">
        <f>IF(ISNUMBER(FIND(analysismethod8,'III_Plan comp 438.68 {Plan 10}'!CG$15)),"",'III_Plan comp 438.68 {Plan 10}'!CG$15&amp;analysismethod8)</f>
        <v xml:space="preserve">Timely Access Data Tool (TADT); 
</v>
      </c>
      <c r="EO131" s="251" t="str">
        <f>IF(ISNUMBER(FIND(analysismethod8,'III_Plan comp 438.68 {Plan 10}'!CH$15)),"",'III_Plan comp 438.68 {Plan 10}'!CH$15&amp;analysismethod8)</f>
        <v xml:space="preserve">Timely Access Data Tool (TADT); 
</v>
      </c>
      <c r="EP131" s="251" t="str">
        <f>IF(ISNUMBER(FIND(analysismethod8,'III_Plan comp 438.68 {Plan 10}'!CI$15)),"",'III_Plan comp 438.68 {Plan 10}'!CI$15&amp;analysismethod8)</f>
        <v xml:space="preserve">Timely Access Data Tool (TADT); 
</v>
      </c>
      <c r="EQ131" s="251" t="str">
        <f>IF(ISNUMBER(FIND(analysismethod8,'III_Plan comp 438.68 {Plan 10}'!CJ$15)),"",'III_Plan comp 438.68 {Plan 10}'!CJ$15&amp;analysismethod8)</f>
        <v xml:space="preserve">Timely Access Data Tool (TADT); 
</v>
      </c>
      <c r="ER131" s="251" t="str">
        <f>IF(ISNUMBER(FIND(analysismethod8,'III_Plan comp 438.68 {Plan 10}'!CK$15)),"",'III_Plan comp 438.68 {Plan 10}'!CK$15&amp;analysismethod8)</f>
        <v xml:space="preserve">Timely Access Data Tool (TADT); 
</v>
      </c>
      <c r="ES131" s="251" t="str">
        <f>IF(ISNUMBER(FIND(analysismethod8,'III_Plan comp 438.68 {Plan 10}'!CL$15)),"",'III_Plan comp 438.68 {Plan 10}'!CL$15&amp;analysismethod8)</f>
        <v xml:space="preserve">Timely Access Data Tool (TADT); 
</v>
      </c>
      <c r="ET131" s="251" t="str">
        <f>IF(ISNUMBER(FIND(analysismethod8,'III_Plan comp 438.68 {Plan 10}'!CM$15)),"",'III_Plan comp 438.68 {Plan 10}'!CM$15&amp;analysismethod8)</f>
        <v xml:space="preserve">Timely Access Data Tool (TADT); 
</v>
      </c>
      <c r="EU131" s="251" t="str">
        <f>IF(ISNUMBER(FIND(analysismethod8,'III_Plan comp 438.68 {Plan 10}'!CN$15)),"",'III_Plan comp 438.68 {Plan 10}'!CN$15&amp;analysismethod8)</f>
        <v xml:space="preserve">Timely Access Data Tool (TADT); 
</v>
      </c>
      <c r="EV131" s="251" t="str">
        <f>IF(ISNUMBER(FIND(analysismethod8,'III_Plan comp 438.68 {Plan 10}'!CO$15)),"",'III_Plan comp 438.68 {Plan 10}'!CO$15&amp;analysismethod8)</f>
        <v xml:space="preserve">Timely Access Data Tool (TADT); 
</v>
      </c>
      <c r="EW131" s="251" t="str">
        <f>IF(ISNUMBER(FIND(analysismethod8,'III_Plan comp 438.68 {Plan 10}'!CP$15)),"",'III_Plan comp 438.68 {Plan 10}'!CP$15&amp;analysismethod8)</f>
        <v xml:space="preserve">Timely Access Data Tool (TADT); 
</v>
      </c>
      <c r="EX131" s="251" t="str">
        <f>IF(ISNUMBER(FIND(analysismethod8,'III_Plan comp 438.68 {Plan 10}'!CQ$15)),"",'III_Plan comp 438.68 {Plan 10}'!CQ$15&amp;analysismethod8)</f>
        <v xml:space="preserve">Timely Access Data Tool (TADT); 
</v>
      </c>
      <c r="EY131" s="251" t="str">
        <f>IF(ISNUMBER(FIND(analysismethod8,'III_Plan comp 438.68 {Plan 10}'!CR$15)),"",'III_Plan comp 438.68 {Plan 10}'!CR$15&amp;analysismethod8)</f>
        <v xml:space="preserve">Timely Access Data Tool (TADT); 
</v>
      </c>
      <c r="EZ131" s="251" t="str">
        <f>IF(ISNUMBER(FIND(analysismethod8,'III_Plan comp 438.68 {Plan 10}'!CS$15)),"",'III_Plan comp 438.68 {Plan 10}'!CS$15&amp;analysismethod8)</f>
        <v xml:space="preserve">Timely Access Data Tool (TADT); 
</v>
      </c>
      <c r="FA131" s="251" t="str">
        <f>IF(ISNUMBER(FIND(analysismethod8,'III_Plan comp 438.68 {Plan 10}'!CT$15)),"",'III_Plan comp 438.68 {Plan 10}'!CT$15&amp;analysismethod8)</f>
        <v xml:space="preserve">Timely Access Data Tool (TADT); 
</v>
      </c>
      <c r="FB131" s="251" t="str">
        <f>IF(ISNUMBER(FIND(analysismethod8,'III_Plan comp 438.68 {Plan 10}'!CU$15)),"",'III_Plan comp 438.68 {Plan 10}'!CU$15&amp;analysismethod8)</f>
        <v xml:space="preserve">Timely Access Data Tool (TADT); 
</v>
      </c>
      <c r="FC131" s="251" t="str">
        <f>IF(ISNUMBER(FIND(analysismethod8,'III_Plan comp 438.68 {Plan 10}'!CV$15)),"",'III_Plan comp 438.68 {Plan 10}'!CV$15&amp;analysismethod8)</f>
        <v xml:space="preserve">Timely Access Data Tool (TADT); 
</v>
      </c>
      <c r="FD131" s="251" t="str">
        <f>IF(ISNUMBER(FIND(analysismethod8,'III_Plan comp 438.68 {Plan 10}'!CW$15)),"",'III_Plan comp 438.68 {Plan 10}'!CW$15&amp;analysismethod8)</f>
        <v xml:space="preserve">Timely Access Data Tool (TADT); 
</v>
      </c>
      <c r="FE131" s="251" t="str">
        <f>IF(ISNUMBER(FIND(analysismethod8,'III_Plan comp 438.68 {Plan 10}'!CX$15)),"",'III_Plan comp 438.68 {Plan 10}'!CX$15&amp;analysismethod8)</f>
        <v xml:space="preserve">Timely Access Data Tool (TADT); 
</v>
      </c>
      <c r="FF131" s="251" t="str">
        <f>IF(ISNUMBER(FIND(analysismethod8,'III_Plan comp 438.68 {Plan 10}'!CY$15)),"",'III_Plan comp 438.68 {Plan 10}'!CY$15&amp;analysismethod8)</f>
        <v xml:space="preserve">Timely Access Data Tool (TADT); 
</v>
      </c>
      <c r="FG131" s="251" t="str">
        <f>IF(ISNUMBER(FIND(analysismethod8,'III_Plan comp 438.68 {Plan 10}'!CZ$15)),"",'III_Plan comp 438.68 {Plan 10}'!CZ$15&amp;analysismethod8)</f>
        <v xml:space="preserve">Timely Access Data Tool (TADT);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Network Adequacy Certification Tool (NACT); 
</v>
      </c>
      <c r="BM132" s="251" t="str">
        <f>IF(ISNUMBER(FIND(analysismethod9,'III_Plan comp 438.68 {Plan 10}'!F$15)),"",'III_Plan comp 438.68 {Plan 10}'!F$15&amp;analysismethod9)</f>
        <v/>
      </c>
      <c r="BN132" s="251" t="str">
        <f>IF(ISNUMBER(FIND(analysismethod9,'III_Plan comp 438.68 {Plan 10}'!G$15)),"",'III_Plan comp 438.68 {Plan 10}'!G$15&amp;analysismethod9)</f>
        <v/>
      </c>
      <c r="BO132" s="251" t="str">
        <f>IF(ISNUMBER(FIND(analysismethod9,'III_Plan comp 438.68 {Plan 10}'!H$15)),"",'III_Plan comp 438.68 {Plan 10}'!H$15&amp;analysismethod9)</f>
        <v xml:space="preserve">Network Adequacy Certification Tool (NACT); 
</v>
      </c>
      <c r="BP132" s="251" t="str">
        <f>IF(ISNUMBER(FIND(analysismethod9,'III_Plan comp 438.68 {Plan 10}'!I$15)),"",'III_Plan comp 438.68 {Plan 10}'!I$15&amp;analysismethod9)</f>
        <v/>
      </c>
      <c r="BQ132" s="251" t="str">
        <f>IF(ISNUMBER(FIND(analysismethod9,'III_Plan comp 438.68 {Plan 10}'!J$15)),"",'III_Plan comp 438.68 {Plan 10}'!J$15&amp;analysismethod9)</f>
        <v/>
      </c>
      <c r="BR132" s="251" t="str">
        <f>IF(ISNUMBER(FIND(analysismethod9,'III_Plan comp 438.68 {Plan 10}'!K$15)),"",'III_Plan comp 438.68 {Plan 10}'!K$15&amp;analysismethod9)</f>
        <v xml:space="preserve">Network Adequacy Certification Tool (NACT); 
</v>
      </c>
      <c r="BS132" s="251" t="str">
        <f>IF(ISNUMBER(FIND(analysismethod9,'III_Plan comp 438.68 {Plan 10}'!L$15)),"",'III_Plan comp 438.68 {Plan 10}'!L$15&amp;analysismethod9)</f>
        <v xml:space="preserve">Network Adequacy Certification Tool (NACT); 
</v>
      </c>
      <c r="BT132" s="251" t="str">
        <f>IF(ISNUMBER(FIND(analysismethod9,'III_Plan comp 438.68 {Plan 10}'!M$15)),"",'III_Plan comp 438.68 {Plan 10}'!M$15&amp;analysismethod9)</f>
        <v xml:space="preserve">Network Adequacy Certification Tool (NACT); 
</v>
      </c>
      <c r="BU132" s="251" t="str">
        <f>IF(ISNUMBER(FIND(analysismethod9,'III_Plan comp 438.68 {Plan 10}'!N$15)),"",'III_Plan comp 438.68 {Plan 10}'!N$15&amp;analysismethod9)</f>
        <v xml:space="preserve">Network Adequacy Certification Tool (NACT); 
</v>
      </c>
      <c r="BV132" s="251" t="str">
        <f>IF(ISNUMBER(FIND(analysismethod9,'III_Plan comp 438.68 {Plan 10}'!O$15)),"",'III_Plan comp 438.68 {Plan 10}'!O$15&amp;analysismethod9)</f>
        <v xml:space="preserve">Network Adequacy Certification Tool (NACT); 
</v>
      </c>
      <c r="BW132" s="251" t="str">
        <f>IF(ISNUMBER(FIND(analysismethod9,'III_Plan comp 438.68 {Plan 10}'!P$15)),"",'III_Plan comp 438.68 {Plan 10}'!P$15&amp;analysismethod9)</f>
        <v xml:space="preserve">Network Adequacy Certification Tool (NACT); 
</v>
      </c>
      <c r="BX132" s="251" t="str">
        <f>IF(ISNUMBER(FIND(analysismethod9,'III_Plan comp 438.68 {Plan 10}'!Q$15)),"",'III_Plan comp 438.68 {Plan 10}'!Q$15&amp;analysismethod9)</f>
        <v xml:space="preserve">Network Adequacy Certification Tool (NACT); 
</v>
      </c>
      <c r="BY132" s="251" t="str">
        <f>IF(ISNUMBER(FIND(analysismethod9,'III_Plan comp 438.68 {Plan 10}'!R$15)),"",'III_Plan comp 438.68 {Plan 10}'!R$15&amp;analysismethod9)</f>
        <v xml:space="preserve">Network Adequacy Certification Tool (NACT); 
</v>
      </c>
      <c r="BZ132" s="251" t="str">
        <f>IF(ISNUMBER(FIND(analysismethod9,'III_Plan comp 438.68 {Plan 10}'!S$15)),"",'III_Plan comp 438.68 {Plan 10}'!S$15&amp;analysismethod9)</f>
        <v xml:space="preserve">Network Adequacy Certification Tool (NACT); 
</v>
      </c>
      <c r="CA132" s="251" t="str">
        <f>IF(ISNUMBER(FIND(analysismethod9,'III_Plan comp 438.68 {Plan 10}'!T$15)),"",'III_Plan comp 438.68 {Plan 10}'!T$15&amp;analysismethod9)</f>
        <v xml:space="preserve">Network Adequacy Certification Tool (NACT); 
</v>
      </c>
      <c r="CB132" s="251" t="str">
        <f>IF(ISNUMBER(FIND(analysismethod9,'III_Plan comp 438.68 {Plan 10}'!U$15)),"",'III_Plan comp 438.68 {Plan 10}'!U$15&amp;analysismethod9)</f>
        <v xml:space="preserve">Network Adequacy Certification Tool (NACT); 
</v>
      </c>
      <c r="CC132" s="251" t="str">
        <f>IF(ISNUMBER(FIND(analysismethod9,'III_Plan comp 438.68 {Plan 10}'!V$15)),"",'III_Plan comp 438.68 {Plan 10}'!V$15&amp;analysismethod9)</f>
        <v xml:space="preserve">Network Adequacy Certification Tool (NACT); 
</v>
      </c>
      <c r="CD132" s="251" t="str">
        <f>IF(ISNUMBER(FIND(analysismethod9,'III_Plan comp 438.68 {Plan 10}'!W$15)),"",'III_Plan comp 438.68 {Plan 10}'!W$15&amp;analysismethod9)</f>
        <v xml:space="preserve">Network Adequacy Certification Tool (NACT); 
</v>
      </c>
      <c r="CE132" s="251" t="str">
        <f>IF(ISNUMBER(FIND(analysismethod9,'III_Plan comp 438.68 {Plan 10}'!X$15)),"",'III_Plan comp 438.68 {Plan 10}'!X$15&amp;analysismethod9)</f>
        <v xml:space="preserve">Network Adequacy Certification Tool (NACT); 
</v>
      </c>
      <c r="CF132" s="251" t="str">
        <f>IF(ISNUMBER(FIND(analysismethod9,'III_Plan comp 438.68 {Plan 10}'!Y$15)),"",'III_Plan comp 438.68 {Plan 10}'!Y$15&amp;analysismethod9)</f>
        <v xml:space="preserve">Network Adequacy Certification Tool (NACT); 
</v>
      </c>
      <c r="CG132" s="251" t="str">
        <f>IF(ISNUMBER(FIND(analysismethod9,'III_Plan comp 438.68 {Plan 10}'!Z$15)),"",'III_Plan comp 438.68 {Plan 10}'!Z$15&amp;analysismethod9)</f>
        <v xml:space="preserve">Network Adequacy Certification Tool (NACT); 
</v>
      </c>
      <c r="CH132" s="251" t="str">
        <f>IF(ISNUMBER(FIND(analysismethod9,'III_Plan comp 438.68 {Plan 10}'!AA$15)),"",'III_Plan comp 438.68 {Plan 10}'!AA$15&amp;analysismethod9)</f>
        <v xml:space="preserve">Network Adequacy Certification Tool (NACT); 
</v>
      </c>
      <c r="CI132" s="251" t="str">
        <f>IF(ISNUMBER(FIND(analysismethod9,'III_Plan comp 438.68 {Plan 10}'!AB$15)),"",'III_Plan comp 438.68 {Plan 10}'!AB$15&amp;analysismethod9)</f>
        <v xml:space="preserve">Network Adequacy Certification Tool (NACT); 
</v>
      </c>
      <c r="CJ132" s="251" t="str">
        <f>IF(ISNUMBER(FIND(analysismethod9,'III_Plan comp 438.68 {Plan 10}'!AC$15)),"",'III_Plan comp 438.68 {Plan 10}'!AC$15&amp;analysismethod9)</f>
        <v xml:space="preserve">Network Adequacy Certification Tool (NACT); 
</v>
      </c>
      <c r="CK132" s="251" t="str">
        <f>IF(ISNUMBER(FIND(analysismethod9,'III_Plan comp 438.68 {Plan 10}'!AD$15)),"",'III_Plan comp 438.68 {Plan 10}'!AD$15&amp;analysismethod9)</f>
        <v xml:space="preserve">Network Adequacy Certification Tool (NACT); 
</v>
      </c>
      <c r="CL132" s="251" t="str">
        <f>IF(ISNUMBER(FIND(analysismethod9,'III_Plan comp 438.68 {Plan 10}'!AE$15)),"",'III_Plan comp 438.68 {Plan 10}'!AE$15&amp;analysismethod9)</f>
        <v xml:space="preserve">Network Adequacy Certification Tool (NACT); 
</v>
      </c>
      <c r="CM132" s="251" t="str">
        <f>IF(ISNUMBER(FIND(analysismethod9,'III_Plan comp 438.68 {Plan 10}'!AF$15)),"",'III_Plan comp 438.68 {Plan 10}'!AF$15&amp;analysismethod9)</f>
        <v xml:space="preserve">Network Adequacy Certification Tool (NACT); 
</v>
      </c>
      <c r="CN132" s="251" t="str">
        <f>IF(ISNUMBER(FIND(analysismethod9,'III_Plan comp 438.68 {Plan 10}'!AG$15)),"",'III_Plan comp 438.68 {Plan 10}'!AG$15&amp;analysismethod9)</f>
        <v xml:space="preserve">Network Adequacy Certification Tool (NACT); 
</v>
      </c>
      <c r="CO132" s="251" t="str">
        <f>IF(ISNUMBER(FIND(analysismethod9,'III_Plan comp 438.68 {Plan 10}'!AH$15)),"",'III_Plan comp 438.68 {Plan 10}'!AH$15&amp;analysismethod9)</f>
        <v xml:space="preserve">Network Adequacy Certification Tool (NACT); 
</v>
      </c>
      <c r="CP132" s="251" t="str">
        <f>IF(ISNUMBER(FIND(analysismethod9,'III_Plan comp 438.68 {Plan 10}'!AI$15)),"",'III_Plan comp 438.68 {Plan 10}'!AI$15&amp;analysismethod9)</f>
        <v xml:space="preserve">Network Adequacy Certification Tool (NACT); 
</v>
      </c>
      <c r="CQ132" s="251" t="str">
        <f>IF(ISNUMBER(FIND(analysismethod9,'III_Plan comp 438.68 {Plan 10}'!AJ$15)),"",'III_Plan comp 438.68 {Plan 10}'!AJ$15&amp;analysismethod9)</f>
        <v xml:space="preserve">Network Adequacy Certification Tool (NACT); 
</v>
      </c>
      <c r="CR132" s="251" t="str">
        <f>IF(ISNUMBER(FIND(analysismethod9,'III_Plan comp 438.68 {Plan 10}'!AK$15)),"",'III_Plan comp 438.68 {Plan 10}'!AK$15&amp;analysismethod9)</f>
        <v xml:space="preserve">Network Adequacy Certification Tool (NACT); 
</v>
      </c>
      <c r="CS132" s="251" t="str">
        <f>IF(ISNUMBER(FIND(analysismethod9,'III_Plan comp 438.68 {Plan 10}'!AL$15)),"",'III_Plan comp 438.68 {Plan 10}'!AL$15&amp;analysismethod9)</f>
        <v xml:space="preserve">Network Adequacy Certification Tool (NACT); 
</v>
      </c>
      <c r="CT132" s="251" t="str">
        <f>IF(ISNUMBER(FIND(analysismethod9,'III_Plan comp 438.68 {Plan 10}'!AM$15)),"",'III_Plan comp 438.68 {Plan 10}'!AM$15&amp;analysismethod9)</f>
        <v xml:space="preserve">Network Adequacy Certification Tool (NACT); 
</v>
      </c>
      <c r="CU132" s="251" t="str">
        <f>IF(ISNUMBER(FIND(analysismethod9,'III_Plan comp 438.68 {Plan 10}'!AN$15)),"",'III_Plan comp 438.68 {Plan 10}'!AN$15&amp;analysismethod9)</f>
        <v xml:space="preserve">Network Adequacy Certification Tool (NACT); 
</v>
      </c>
      <c r="CV132" s="251" t="str">
        <f>IF(ISNUMBER(FIND(analysismethod9,'III_Plan comp 438.68 {Plan 10}'!AO$15)),"",'III_Plan comp 438.68 {Plan 10}'!AO$15&amp;analysismethod9)</f>
        <v xml:space="preserve">Network Adequacy Certification Tool (NACT); 
</v>
      </c>
      <c r="CW132" s="251" t="str">
        <f>IF(ISNUMBER(FIND(analysismethod9,'III_Plan comp 438.68 {Plan 10}'!AP$15)),"",'III_Plan comp 438.68 {Plan 10}'!AP$15&amp;analysismethod9)</f>
        <v xml:space="preserve">Network Adequacy Certification Tool (NACT); 
</v>
      </c>
      <c r="CX132" s="251" t="str">
        <f>IF(ISNUMBER(FIND(analysismethod9,'III_Plan comp 438.68 {Plan 10}'!AQ$15)),"",'III_Plan comp 438.68 {Plan 10}'!AQ$15&amp;analysismethod9)</f>
        <v xml:space="preserve">Network Adequacy Certification Tool (NACT); 
</v>
      </c>
      <c r="CY132" s="251" t="str">
        <f>IF(ISNUMBER(FIND(analysismethod9,'III_Plan comp 438.68 {Plan 10}'!AR$15)),"",'III_Plan comp 438.68 {Plan 10}'!AR$15&amp;analysismethod9)</f>
        <v xml:space="preserve">Network Adequacy Certification Tool (NACT); 
</v>
      </c>
      <c r="CZ132" s="251" t="str">
        <f>IF(ISNUMBER(FIND(analysismethod9,'III_Plan comp 438.68 {Plan 10}'!AS$15)),"",'III_Plan comp 438.68 {Plan 10}'!AS$15&amp;analysismethod9)</f>
        <v xml:space="preserve">Network Adequacy Certification Tool (NACT); 
</v>
      </c>
      <c r="DA132" s="251" t="str">
        <f>IF(ISNUMBER(FIND(analysismethod9,'III_Plan comp 438.68 {Plan 10}'!AT$15)),"",'III_Plan comp 438.68 {Plan 10}'!AT$15&amp;analysismethod9)</f>
        <v xml:space="preserve">Network Adequacy Certification Tool (NACT); 
</v>
      </c>
      <c r="DB132" s="251" t="str">
        <f>IF(ISNUMBER(FIND(analysismethod9,'III_Plan comp 438.68 {Plan 10}'!AU$15)),"",'III_Plan comp 438.68 {Plan 10}'!AU$15&amp;analysismethod9)</f>
        <v xml:space="preserve">Network Adequacy Certification Tool (NACT); 
</v>
      </c>
      <c r="DC132" s="251" t="str">
        <f>IF(ISNUMBER(FIND(analysismethod9,'III_Plan comp 438.68 {Plan 10}'!AV$15)),"",'III_Plan comp 438.68 {Plan 10}'!AV$15&amp;analysismethod9)</f>
        <v xml:space="preserve">Network Adequacy Certification Tool (NACT); 
</v>
      </c>
      <c r="DD132" s="251" t="str">
        <f>IF(ISNUMBER(FIND(analysismethod9,'III_Plan comp 438.68 {Plan 10}'!AW$15)),"",'III_Plan comp 438.68 {Plan 10}'!AW$15&amp;analysismethod9)</f>
        <v xml:space="preserve">Network Adequacy Certification Tool (NACT); 
</v>
      </c>
      <c r="DE132" s="251" t="str">
        <f>IF(ISNUMBER(FIND(analysismethod9,'III_Plan comp 438.68 {Plan 10}'!AX$15)),"",'III_Plan comp 438.68 {Plan 10}'!AX$15&amp;analysismethod9)</f>
        <v xml:space="preserve">Network Adequacy Certification Tool (NACT); 
</v>
      </c>
      <c r="DF132" s="251" t="str">
        <f>IF(ISNUMBER(FIND(analysismethod9,'III_Plan comp 438.68 {Plan 10}'!AY$15)),"",'III_Plan comp 438.68 {Plan 10}'!AY$15&amp;analysismethod9)</f>
        <v xml:space="preserve">Network Adequacy Certification Tool (NACT); 
</v>
      </c>
      <c r="DG132" s="251" t="str">
        <f>IF(ISNUMBER(FIND(analysismethod9,'III_Plan comp 438.68 {Plan 10}'!AZ$15)),"",'III_Plan comp 438.68 {Plan 10}'!AZ$15&amp;analysismethod9)</f>
        <v xml:space="preserve">Network Adequacy Certification Tool (NACT); 
</v>
      </c>
      <c r="DH132" s="251" t="str">
        <f>IF(ISNUMBER(FIND(analysismethod9,'III_Plan comp 438.68 {Plan 10}'!BA$15)),"",'III_Plan comp 438.68 {Plan 10}'!BA$15&amp;analysismethod9)</f>
        <v xml:space="preserve">Network Adequacy Certification Tool (NACT); 
</v>
      </c>
      <c r="DI132" s="251" t="str">
        <f>IF(ISNUMBER(FIND(analysismethod9,'III_Plan comp 438.68 {Plan 10}'!BB$15)),"",'III_Plan comp 438.68 {Plan 10}'!BB$15&amp;analysismethod9)</f>
        <v xml:space="preserve">Network Adequacy Certification Tool (NACT); 
</v>
      </c>
      <c r="DJ132" s="251" t="str">
        <f>IF(ISNUMBER(FIND(analysismethod9,'III_Plan comp 438.68 {Plan 10}'!BC$15)),"",'III_Plan comp 438.68 {Plan 10}'!BC$15&amp;analysismethod9)</f>
        <v xml:space="preserve">Network Adequacy Certification Tool (NACT); 
</v>
      </c>
      <c r="DK132" s="251" t="str">
        <f>IF(ISNUMBER(FIND(analysismethod9,'III_Plan comp 438.68 {Plan 10}'!BD$15)),"",'III_Plan comp 438.68 {Plan 10}'!BD$15&amp;analysismethod9)</f>
        <v xml:space="preserve">Network Adequacy Certification Tool (NACT); 
</v>
      </c>
      <c r="DL132" s="251" t="str">
        <f>IF(ISNUMBER(FIND(analysismethod9,'III_Plan comp 438.68 {Plan 10}'!BE$15)),"",'III_Plan comp 438.68 {Plan 10}'!BE$15&amp;analysismethod9)</f>
        <v xml:space="preserve">Network Adequacy Certification Tool (NACT); 
</v>
      </c>
      <c r="DM132" s="251" t="str">
        <f>IF(ISNUMBER(FIND(analysismethod9,'III_Plan comp 438.68 {Plan 10}'!BF$15)),"",'III_Plan comp 438.68 {Plan 10}'!BF$15&amp;analysismethod9)</f>
        <v xml:space="preserve">Network Adequacy Certification Tool (NACT); 
</v>
      </c>
      <c r="DN132" s="251" t="str">
        <f>IF(ISNUMBER(FIND(analysismethod9,'III_Plan comp 438.68 {Plan 10}'!BG$15)),"",'III_Plan comp 438.68 {Plan 10}'!BG$15&amp;analysismethod9)</f>
        <v xml:space="preserve">Network Adequacy Certification Tool (NACT); 
</v>
      </c>
      <c r="DO132" s="251" t="str">
        <f>IF(ISNUMBER(FIND(analysismethod9,'III_Plan comp 438.68 {Plan 10}'!BH$15)),"",'III_Plan comp 438.68 {Plan 10}'!BH$15&amp;analysismethod9)</f>
        <v xml:space="preserve">Network Adequacy Certification Tool (NACT); 
</v>
      </c>
      <c r="DP132" s="251" t="str">
        <f>IF(ISNUMBER(FIND(analysismethod9,'III_Plan comp 438.68 {Plan 10}'!BI$15)),"",'III_Plan comp 438.68 {Plan 10}'!BI$15&amp;analysismethod9)</f>
        <v xml:space="preserve">Network Adequacy Certification Tool (NACT); 
</v>
      </c>
      <c r="DQ132" s="251" t="str">
        <f>IF(ISNUMBER(FIND(analysismethod9,'III_Plan comp 438.68 {Plan 10}'!BJ$15)),"",'III_Plan comp 438.68 {Plan 10}'!BJ$15&amp;analysismethod9)</f>
        <v xml:space="preserve">Network Adequacy Certification Tool (NACT); 
</v>
      </c>
      <c r="DR132" s="251" t="str">
        <f>IF(ISNUMBER(FIND(analysismethod9,'III_Plan comp 438.68 {Plan 10}'!BK$15)),"",'III_Plan comp 438.68 {Plan 10}'!BK$15&amp;analysismethod9)</f>
        <v xml:space="preserve">Network Adequacy Certification Tool (NACT); 
</v>
      </c>
      <c r="DS132" s="251" t="str">
        <f>IF(ISNUMBER(FIND(analysismethod9,'III_Plan comp 438.68 {Plan 10}'!BL$15)),"",'III_Plan comp 438.68 {Plan 10}'!BL$15&amp;analysismethod9)</f>
        <v xml:space="preserve">Network Adequacy Certification Tool (NACT); 
</v>
      </c>
      <c r="DT132" s="251" t="str">
        <f>IF(ISNUMBER(FIND(analysismethod9,'III_Plan comp 438.68 {Plan 10}'!BM$15)),"",'III_Plan comp 438.68 {Plan 10}'!BM$15&amp;analysismethod9)</f>
        <v xml:space="preserve">Network Adequacy Certification Tool (NACT); 
</v>
      </c>
      <c r="DU132" s="251" t="str">
        <f>IF(ISNUMBER(FIND(analysismethod9,'III_Plan comp 438.68 {Plan 10}'!BN$15)),"",'III_Plan comp 438.68 {Plan 10}'!BN$15&amp;analysismethod9)</f>
        <v xml:space="preserve">Network Adequacy Certification Tool (NACT); 
</v>
      </c>
      <c r="DV132" s="251" t="str">
        <f>IF(ISNUMBER(FIND(analysismethod9,'III_Plan comp 438.68 {Plan 10}'!BO$15)),"",'III_Plan comp 438.68 {Plan 10}'!BO$15&amp;analysismethod9)</f>
        <v xml:space="preserve">Network Adequacy Certification Tool (NACT); 
</v>
      </c>
      <c r="DW132" s="251" t="str">
        <f>IF(ISNUMBER(FIND(analysismethod9,'III_Plan comp 438.68 {Plan 10}'!BP$15)),"",'III_Plan comp 438.68 {Plan 10}'!BP$15&amp;analysismethod9)</f>
        <v xml:space="preserve">Network Adequacy Certification Tool (NACT); 
</v>
      </c>
      <c r="DX132" s="251" t="str">
        <f>IF(ISNUMBER(FIND(analysismethod9,'III_Plan comp 438.68 {Plan 10}'!BQ$15)),"",'III_Plan comp 438.68 {Plan 10}'!BQ$15&amp;analysismethod9)</f>
        <v xml:space="preserve">Network Adequacy Certification Tool (NACT); 
</v>
      </c>
      <c r="DY132" s="251" t="str">
        <f>IF(ISNUMBER(FIND(analysismethod9,'III_Plan comp 438.68 {Plan 10}'!BR$15)),"",'III_Plan comp 438.68 {Plan 10}'!BR$15&amp;analysismethod9)</f>
        <v xml:space="preserve">Network Adequacy Certification Tool (NACT); 
</v>
      </c>
      <c r="DZ132" s="251" t="str">
        <f>IF(ISNUMBER(FIND(analysismethod9,'III_Plan comp 438.68 {Plan 10}'!BS$15)),"",'III_Plan comp 438.68 {Plan 10}'!BS$15&amp;analysismethod9)</f>
        <v xml:space="preserve">Network Adequacy Certification Tool (NACT); 
</v>
      </c>
      <c r="EA132" s="251" t="str">
        <f>IF(ISNUMBER(FIND(analysismethod9,'III_Plan comp 438.68 {Plan 10}'!BT$15)),"",'III_Plan comp 438.68 {Plan 10}'!BT$15&amp;analysismethod9)</f>
        <v xml:space="preserve">Network Adequacy Certification Tool (NACT); 
</v>
      </c>
      <c r="EB132" s="251" t="str">
        <f>IF(ISNUMBER(FIND(analysismethod9,'III_Plan comp 438.68 {Plan 10}'!BU$15)),"",'III_Plan comp 438.68 {Plan 10}'!BU$15&amp;analysismethod9)</f>
        <v xml:space="preserve">Network Adequacy Certification Tool (NACT); 
</v>
      </c>
      <c r="EC132" s="251" t="str">
        <f>IF(ISNUMBER(FIND(analysismethod9,'III_Plan comp 438.68 {Plan 10}'!BV$15)),"",'III_Plan comp 438.68 {Plan 10}'!BV$15&amp;analysismethod9)</f>
        <v xml:space="preserve">Network Adequacy Certification Tool (NACT); 
</v>
      </c>
      <c r="ED132" s="251" t="str">
        <f>IF(ISNUMBER(FIND(analysismethod9,'III_Plan comp 438.68 {Plan 10}'!BW$15)),"",'III_Plan comp 438.68 {Plan 10}'!BW$15&amp;analysismethod9)</f>
        <v xml:space="preserve">Network Adequacy Certification Tool (NACT); 
</v>
      </c>
      <c r="EE132" s="251" t="str">
        <f>IF(ISNUMBER(FIND(analysismethod9,'III_Plan comp 438.68 {Plan 10}'!BX$15)),"",'III_Plan comp 438.68 {Plan 10}'!BX$15&amp;analysismethod9)</f>
        <v xml:space="preserve">Network Adequacy Certification Tool (NACT); 
</v>
      </c>
      <c r="EF132" s="251" t="str">
        <f>IF(ISNUMBER(FIND(analysismethod9,'III_Plan comp 438.68 {Plan 10}'!BY$15)),"",'III_Plan comp 438.68 {Plan 10}'!BY$15&amp;analysismethod9)</f>
        <v xml:space="preserve">Network Adequacy Certification Tool (NACT); 
</v>
      </c>
      <c r="EG132" s="251" t="str">
        <f>IF(ISNUMBER(FIND(analysismethod9,'III_Plan comp 438.68 {Plan 10}'!BZ$15)),"",'III_Plan comp 438.68 {Plan 10}'!BZ$15&amp;analysismethod9)</f>
        <v xml:space="preserve">Network Adequacy Certification Tool (NACT); 
</v>
      </c>
      <c r="EH132" s="251" t="str">
        <f>IF(ISNUMBER(FIND(analysismethod9,'III_Plan comp 438.68 {Plan 10}'!CA$15)),"",'III_Plan comp 438.68 {Plan 10}'!CA$15&amp;analysismethod9)</f>
        <v xml:space="preserve">Network Adequacy Certification Tool (NACT); 
</v>
      </c>
      <c r="EI132" s="251" t="str">
        <f>IF(ISNUMBER(FIND(analysismethod9,'III_Plan comp 438.68 {Plan 10}'!CB$15)),"",'III_Plan comp 438.68 {Plan 10}'!CB$15&amp;analysismethod9)</f>
        <v xml:space="preserve">Network Adequacy Certification Tool (NACT); 
</v>
      </c>
      <c r="EJ132" s="251" t="str">
        <f>IF(ISNUMBER(FIND(analysismethod9,'III_Plan comp 438.68 {Plan 10}'!CC$15)),"",'III_Plan comp 438.68 {Plan 10}'!CC$15&amp;analysismethod9)</f>
        <v xml:space="preserve">Network Adequacy Certification Tool (NACT); 
</v>
      </c>
      <c r="EK132" s="251" t="str">
        <f>IF(ISNUMBER(FIND(analysismethod9,'III_Plan comp 438.68 {Plan 10}'!CD$15)),"",'III_Plan comp 438.68 {Plan 10}'!CD$15&amp;analysismethod9)</f>
        <v xml:space="preserve">Network Adequacy Certification Tool (NACT); 
</v>
      </c>
      <c r="EL132" s="251" t="str">
        <f>IF(ISNUMBER(FIND(analysismethod9,'III_Plan comp 438.68 {Plan 10}'!CE$15)),"",'III_Plan comp 438.68 {Plan 10}'!CE$15&amp;analysismethod9)</f>
        <v xml:space="preserve">Network Adequacy Certification Tool (NACT); 
</v>
      </c>
      <c r="EM132" s="251" t="str">
        <f>IF(ISNUMBER(FIND(analysismethod9,'III_Plan comp 438.68 {Plan 10}'!CF$15)),"",'III_Plan comp 438.68 {Plan 10}'!CF$15&amp;analysismethod9)</f>
        <v xml:space="preserve">Network Adequacy Certification Tool (NACT); 
</v>
      </c>
      <c r="EN132" s="251" t="str">
        <f>IF(ISNUMBER(FIND(analysismethod9,'III_Plan comp 438.68 {Plan 10}'!CG$15)),"",'III_Plan comp 438.68 {Plan 10}'!CG$15&amp;analysismethod9)</f>
        <v xml:space="preserve">Network Adequacy Certification Tool (NACT); 
</v>
      </c>
      <c r="EO132" s="251" t="str">
        <f>IF(ISNUMBER(FIND(analysismethod9,'III_Plan comp 438.68 {Plan 10}'!CH$15)),"",'III_Plan comp 438.68 {Plan 10}'!CH$15&amp;analysismethod9)</f>
        <v xml:space="preserve">Network Adequacy Certification Tool (NACT); 
</v>
      </c>
      <c r="EP132" s="251" t="str">
        <f>IF(ISNUMBER(FIND(analysismethod9,'III_Plan comp 438.68 {Plan 10}'!CI$15)),"",'III_Plan comp 438.68 {Plan 10}'!CI$15&amp;analysismethod9)</f>
        <v xml:space="preserve">Network Adequacy Certification Tool (NACT); 
</v>
      </c>
      <c r="EQ132" s="251" t="str">
        <f>IF(ISNUMBER(FIND(analysismethod9,'III_Plan comp 438.68 {Plan 10}'!CJ$15)),"",'III_Plan comp 438.68 {Plan 10}'!CJ$15&amp;analysismethod9)</f>
        <v xml:space="preserve">Network Adequacy Certification Tool (NACT); 
</v>
      </c>
      <c r="ER132" s="251" t="str">
        <f>IF(ISNUMBER(FIND(analysismethod9,'III_Plan comp 438.68 {Plan 10}'!CK$15)),"",'III_Plan comp 438.68 {Plan 10}'!CK$15&amp;analysismethod9)</f>
        <v xml:space="preserve">Network Adequacy Certification Tool (NACT); 
</v>
      </c>
      <c r="ES132" s="251" t="str">
        <f>IF(ISNUMBER(FIND(analysismethod9,'III_Plan comp 438.68 {Plan 10}'!CL$15)),"",'III_Plan comp 438.68 {Plan 10}'!CL$15&amp;analysismethod9)</f>
        <v xml:space="preserve">Network Adequacy Certification Tool (NACT); 
</v>
      </c>
      <c r="ET132" s="251" t="str">
        <f>IF(ISNUMBER(FIND(analysismethod9,'III_Plan comp 438.68 {Plan 10}'!CM$15)),"",'III_Plan comp 438.68 {Plan 10}'!CM$15&amp;analysismethod9)</f>
        <v xml:space="preserve">Network Adequacy Certification Tool (NACT); 
</v>
      </c>
      <c r="EU132" s="251" t="str">
        <f>IF(ISNUMBER(FIND(analysismethod9,'III_Plan comp 438.68 {Plan 10}'!CN$15)),"",'III_Plan comp 438.68 {Plan 10}'!CN$15&amp;analysismethod9)</f>
        <v xml:space="preserve">Network Adequacy Certification Tool (NACT); 
</v>
      </c>
      <c r="EV132" s="251" t="str">
        <f>IF(ISNUMBER(FIND(analysismethod9,'III_Plan comp 438.68 {Plan 10}'!CO$15)),"",'III_Plan comp 438.68 {Plan 10}'!CO$15&amp;analysismethod9)</f>
        <v xml:space="preserve">Network Adequacy Certification Tool (NACT); 
</v>
      </c>
      <c r="EW132" s="251" t="str">
        <f>IF(ISNUMBER(FIND(analysismethod9,'III_Plan comp 438.68 {Plan 10}'!CP$15)),"",'III_Plan comp 438.68 {Plan 10}'!CP$15&amp;analysismethod9)</f>
        <v xml:space="preserve">Network Adequacy Certification Tool (NACT); 
</v>
      </c>
      <c r="EX132" s="251" t="str">
        <f>IF(ISNUMBER(FIND(analysismethod9,'III_Plan comp 438.68 {Plan 10}'!CQ$15)),"",'III_Plan comp 438.68 {Plan 10}'!CQ$15&amp;analysismethod9)</f>
        <v xml:space="preserve">Network Adequacy Certification Tool (NACT); 
</v>
      </c>
      <c r="EY132" s="251" t="str">
        <f>IF(ISNUMBER(FIND(analysismethod9,'III_Plan comp 438.68 {Plan 10}'!CR$15)),"",'III_Plan comp 438.68 {Plan 10}'!CR$15&amp;analysismethod9)</f>
        <v xml:space="preserve">Network Adequacy Certification Tool (NACT); 
</v>
      </c>
      <c r="EZ132" s="251" t="str">
        <f>IF(ISNUMBER(FIND(analysismethod9,'III_Plan comp 438.68 {Plan 10}'!CS$15)),"",'III_Plan comp 438.68 {Plan 10}'!CS$15&amp;analysismethod9)</f>
        <v xml:space="preserve">Network Adequacy Certification Tool (NACT); 
</v>
      </c>
      <c r="FA132" s="251" t="str">
        <f>IF(ISNUMBER(FIND(analysismethod9,'III_Plan comp 438.68 {Plan 10}'!CT$15)),"",'III_Plan comp 438.68 {Plan 10}'!CT$15&amp;analysismethod9)</f>
        <v xml:space="preserve">Network Adequacy Certification Tool (NACT); 
</v>
      </c>
      <c r="FB132" s="251" t="str">
        <f>IF(ISNUMBER(FIND(analysismethod9,'III_Plan comp 438.68 {Plan 10}'!CU$15)),"",'III_Plan comp 438.68 {Plan 10}'!CU$15&amp;analysismethod9)</f>
        <v xml:space="preserve">Network Adequacy Certification Tool (NACT); 
</v>
      </c>
      <c r="FC132" s="251" t="str">
        <f>IF(ISNUMBER(FIND(analysismethod9,'III_Plan comp 438.68 {Plan 10}'!CV$15)),"",'III_Plan comp 438.68 {Plan 10}'!CV$15&amp;analysismethod9)</f>
        <v xml:space="preserve">Network Adequacy Certification Tool (NACT); 
</v>
      </c>
      <c r="FD132" s="251" t="str">
        <f>IF(ISNUMBER(FIND(analysismethod9,'III_Plan comp 438.68 {Plan 10}'!CW$15)),"",'III_Plan comp 438.68 {Plan 10}'!CW$15&amp;analysismethod9)</f>
        <v xml:space="preserve">Network Adequacy Certification Tool (NACT); 
</v>
      </c>
      <c r="FE132" s="251" t="str">
        <f>IF(ISNUMBER(FIND(analysismethod9,'III_Plan comp 438.68 {Plan 10}'!CX$15)),"",'III_Plan comp 438.68 {Plan 10}'!CX$15&amp;analysismethod9)</f>
        <v xml:space="preserve">Network Adequacy Certification Tool (NACT); 
</v>
      </c>
      <c r="FF132" s="251" t="str">
        <f>IF(ISNUMBER(FIND(analysismethod9,'III_Plan comp 438.68 {Plan 10}'!CY$15)),"",'III_Plan comp 438.68 {Plan 10}'!CY$15&amp;analysismethod9)</f>
        <v xml:space="preserve">Network Adequacy Certification Tool (NACT); 
</v>
      </c>
      <c r="FG132" s="251" t="str">
        <f>IF(ISNUMBER(FIND(analysismethod9,'III_Plan comp 438.68 {Plan 10}'!CZ$15)),"",'III_Plan comp 438.68 {Plan 10}'!CZ$15&amp;analysismethod9)</f>
        <v xml:space="preserve">Network Adequacy Certification Tool (NACT); 
</v>
      </c>
    </row>
    <row r="133" spans="63:163" ht="1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Language Capabilities: Contract
IHCP: Contract/Good-faith effort to contract; 
</v>
      </c>
      <c r="BM133" s="254" t="str">
        <f>IF(ISNUMBER(FIND(analysismethod10,'III_Plan comp 438.68 {Plan 10}'!F$15)),"",'III_Plan comp 438.68 {Plan 10}'!F$15&amp;analysismethod10)</f>
        <v xml:space="preserve">Network Adequacy Certification Tool (NACT); 
Geomapping; 
Language Capabilities: Contract
IHCP: Contract/Good-faith effort to contract; 
</v>
      </c>
      <c r="BN133" s="254" t="str">
        <f>IF(ISNUMBER(FIND(analysismethod10,'III_Plan comp 438.68 {Plan 10}'!G$15)),"",'III_Plan comp 438.68 {Plan 10}'!G$15&amp;analysismethod10)</f>
        <v xml:space="preserve">Network Adequacy Certification Tool (NACT); 
Language Capabilities: Contract
IHCP: Contract/Good-faith effort to contract; 
</v>
      </c>
      <c r="BO133" s="254" t="str">
        <f>IF(ISNUMBER(FIND(analysismethod10,'III_Plan comp 438.68 {Plan 10}'!H$15)),"",'III_Plan comp 438.68 {Plan 10}'!H$15&amp;analysismethod10)</f>
        <v xml:space="preserve">Language Capabilities: Contract
IHCP: Contract/Good-faith effort to contract; 
</v>
      </c>
      <c r="BP133" s="254" t="str">
        <f>IF(ISNUMBER(FIND(analysismethod10,'III_Plan comp 438.68 {Plan 10}'!I$15)),"",'III_Plan comp 438.68 {Plan 10}'!I$15&amp;analysismethod10)</f>
        <v xml:space="preserve">Network Adequacy Certification Tool (NACT); 
Language Capabilities: Contract
IHCP: Contract/Good-faith effort to contract; 
</v>
      </c>
      <c r="BQ133" s="254" t="str">
        <f>IF(ISNUMBER(FIND(analysismethod10,'III_Plan comp 438.68 {Plan 10}'!J$15)),"",'III_Plan comp 438.68 {Plan 10}'!J$15&amp;analysismethod10)</f>
        <v xml:space="preserve">Network Adequacy Certification Tool (NACT); 
Language Capabilities: Contract
IHCP: Contract/Good-faith effort to contract; 
</v>
      </c>
      <c r="BR133" s="254" t="str">
        <f>IF(ISNUMBER(FIND(analysismethod10,'III_Plan comp 438.68 {Plan 10}'!K$15)),"",'III_Plan comp 438.68 {Plan 10}'!K$15&amp;analysismethod10)</f>
        <v xml:space="preserve">Language Capabilities: Contract
IHCP: Contract/Good-faith effort to contract; 
</v>
      </c>
      <c r="BS133" s="254" t="str">
        <f>IF(ISNUMBER(FIND(analysismethod10,'III_Plan comp 438.68 {Plan 10}'!L$15)),"",'III_Plan comp 438.68 {Plan 10}'!L$15&amp;analysismethod10)</f>
        <v xml:space="preserve">Language Capabilities: Contract
IHCP: Contract/Good-faith effort to contract; 
</v>
      </c>
      <c r="BT133" s="254" t="str">
        <f>IF(ISNUMBER(FIND(analysismethod10,'III_Plan comp 438.68 {Plan 10}'!M$15)),"",'III_Plan comp 438.68 {Plan 10}'!M$15&amp;analysismethod10)</f>
        <v xml:space="preserve">Language Capabilities: Contract
IHCP: Contract/Good-faith effort to contract; 
</v>
      </c>
      <c r="BU133" s="254" t="str">
        <f>IF(ISNUMBER(FIND(analysismethod10,'III_Plan comp 438.68 {Plan 10}'!N$15)),"",'III_Plan comp 438.68 {Plan 10}'!N$15&amp;analysismethod10)</f>
        <v xml:space="preserve">Language Capabilities: Contract
IHCP: Contract/Good-faith effort to contract; 
</v>
      </c>
      <c r="BV133" s="254" t="str">
        <f>IF(ISNUMBER(FIND(analysismethod10,'III_Plan comp 438.68 {Plan 10}'!O$15)),"",'III_Plan comp 438.68 {Plan 10}'!O$15&amp;analysismethod10)</f>
        <v xml:space="preserve">Language Capabilities: Contract
IHCP: Contract/Good-faith effort to contract; 
</v>
      </c>
      <c r="BW133" s="254" t="str">
        <f>IF(ISNUMBER(FIND(analysismethod10,'III_Plan comp 438.68 {Plan 10}'!P$15)),"",'III_Plan comp 438.68 {Plan 10}'!P$15&amp;analysismethod10)</f>
        <v xml:space="preserve">Language Capabilities: Contract
IHCP: Contract/Good-faith effort to contract; 
</v>
      </c>
      <c r="BX133" s="254" t="str">
        <f>IF(ISNUMBER(FIND(analysismethod10,'III_Plan comp 438.68 {Plan 10}'!Q$15)),"",'III_Plan comp 438.68 {Plan 10}'!Q$15&amp;analysismethod10)</f>
        <v xml:space="preserve">Language Capabilities: Contract
IHCP: Contract/Good-faith effort to contract; 
</v>
      </c>
      <c r="BY133" s="254" t="str">
        <f>IF(ISNUMBER(FIND(analysismethod10,'III_Plan comp 438.68 {Plan 10}'!R$15)),"",'III_Plan comp 438.68 {Plan 10}'!R$15&amp;analysismethod10)</f>
        <v xml:space="preserve">Language Capabilities: Contract
IHCP: Contract/Good-faith effort to contract; 
</v>
      </c>
      <c r="BZ133" s="254" t="str">
        <f>IF(ISNUMBER(FIND(analysismethod10,'III_Plan comp 438.68 {Plan 10}'!S$15)),"",'III_Plan comp 438.68 {Plan 10}'!S$15&amp;analysismethod10)</f>
        <v xml:space="preserve">Language Capabilities: Contract
IHCP: Contract/Good-faith effort to contract; 
</v>
      </c>
      <c r="CA133" s="254" t="str">
        <f>IF(ISNUMBER(FIND(analysismethod10,'III_Plan comp 438.68 {Plan 10}'!T$15)),"",'III_Plan comp 438.68 {Plan 10}'!T$15&amp;analysismethod10)</f>
        <v xml:space="preserve">Language Capabilities: Contract
IHCP: Contract/Good-faith effort to contract; 
</v>
      </c>
      <c r="CB133" s="254" t="str">
        <f>IF(ISNUMBER(FIND(analysismethod10,'III_Plan comp 438.68 {Plan 10}'!U$15)),"",'III_Plan comp 438.68 {Plan 10}'!U$15&amp;analysismethod10)</f>
        <v xml:space="preserve">Language Capabilities: Contract
IHCP: Contract/Good-faith effort to contract; 
</v>
      </c>
      <c r="CC133" s="254" t="str">
        <f>IF(ISNUMBER(FIND(analysismethod10,'III_Plan comp 438.68 {Plan 10}'!V$15)),"",'III_Plan comp 438.68 {Plan 10}'!V$15&amp;analysismethod10)</f>
        <v xml:space="preserve">Language Capabilities: Contract
IHCP: Contract/Good-faith effort to contract; 
</v>
      </c>
      <c r="CD133" s="254" t="str">
        <f>IF(ISNUMBER(FIND(analysismethod10,'III_Plan comp 438.68 {Plan 10}'!W$15)),"",'III_Plan comp 438.68 {Plan 10}'!W$15&amp;analysismethod10)</f>
        <v xml:space="preserve">Language Capabilities: Contract
IHCP: Contract/Good-faith effort to contract; 
</v>
      </c>
      <c r="CE133" s="254" t="str">
        <f>IF(ISNUMBER(FIND(analysismethod10,'III_Plan comp 438.68 {Plan 10}'!X$15)),"",'III_Plan comp 438.68 {Plan 10}'!X$15&amp;analysismethod10)</f>
        <v xml:space="preserve">Language Capabilities: Contract
IHCP: Contract/Good-faith effort to contract; 
</v>
      </c>
      <c r="CF133" s="254" t="str">
        <f>IF(ISNUMBER(FIND(analysismethod10,'III_Plan comp 438.68 {Plan 10}'!Y$15)),"",'III_Plan comp 438.68 {Plan 10}'!Y$15&amp;analysismethod10)</f>
        <v xml:space="preserve">Language Capabilities: Contract
IHCP: Contract/Good-faith effort to contract; 
</v>
      </c>
      <c r="CG133" s="254" t="str">
        <f>IF(ISNUMBER(FIND(analysismethod10,'III_Plan comp 438.68 {Plan 10}'!Z$15)),"",'III_Plan comp 438.68 {Plan 10}'!Z$15&amp;analysismethod10)</f>
        <v xml:space="preserve">Language Capabilities: Contract
IHCP: Contract/Good-faith effort to contract; 
</v>
      </c>
      <c r="CH133" s="254" t="str">
        <f>IF(ISNUMBER(FIND(analysismethod10,'III_Plan comp 438.68 {Plan 10}'!AA$15)),"",'III_Plan comp 438.68 {Plan 10}'!AA$15&amp;analysismethod10)</f>
        <v xml:space="preserve">Language Capabilities: Contract
IHCP: Contract/Good-faith effort to contract; 
</v>
      </c>
      <c r="CI133" s="254" t="str">
        <f>IF(ISNUMBER(FIND(analysismethod10,'III_Plan comp 438.68 {Plan 10}'!AB$15)),"",'III_Plan comp 438.68 {Plan 10}'!AB$15&amp;analysismethod10)</f>
        <v xml:space="preserve">Language Capabilities: Contract
IHCP: Contract/Good-faith effort to contract; 
</v>
      </c>
      <c r="CJ133" s="254" t="str">
        <f>IF(ISNUMBER(FIND(analysismethod10,'III_Plan comp 438.68 {Plan 10}'!AC$15)),"",'III_Plan comp 438.68 {Plan 10}'!AC$15&amp;analysismethod10)</f>
        <v xml:space="preserve">Language Capabilities: Contract
IHCP: Contract/Good-faith effort to contract; 
</v>
      </c>
      <c r="CK133" s="254" t="str">
        <f>IF(ISNUMBER(FIND(analysismethod10,'III_Plan comp 438.68 {Plan 10}'!AD$15)),"",'III_Plan comp 438.68 {Plan 10}'!AD$15&amp;analysismethod10)</f>
        <v xml:space="preserve">Language Capabilities: Contract
IHCP: Contract/Good-faith effort to contract; 
</v>
      </c>
      <c r="CL133" s="254" t="str">
        <f>IF(ISNUMBER(FIND(analysismethod10,'III_Plan comp 438.68 {Plan 10}'!AE$15)),"",'III_Plan comp 438.68 {Plan 10}'!AE$15&amp;analysismethod10)</f>
        <v xml:space="preserve">Language Capabilities: Contract
IHCP: Contract/Good-faith effort to contract; 
</v>
      </c>
      <c r="CM133" s="254" t="str">
        <f>IF(ISNUMBER(FIND(analysismethod10,'III_Plan comp 438.68 {Plan 10}'!AF$15)),"",'III_Plan comp 438.68 {Plan 10}'!AF$15&amp;analysismethod10)</f>
        <v xml:space="preserve">Language Capabilities: Contract
IHCP: Contract/Good-faith effort to contract; 
</v>
      </c>
      <c r="CN133" s="254" t="str">
        <f>IF(ISNUMBER(FIND(analysismethod10,'III_Plan comp 438.68 {Plan 10}'!AG$15)),"",'III_Plan comp 438.68 {Plan 10}'!AG$15&amp;analysismethod10)</f>
        <v xml:space="preserve">Language Capabilities: Contract
IHCP: Contract/Good-faith effort to contract; 
</v>
      </c>
      <c r="CO133" s="254" t="str">
        <f>IF(ISNUMBER(FIND(analysismethod10,'III_Plan comp 438.68 {Plan 10}'!AH$15)),"",'III_Plan comp 438.68 {Plan 10}'!AH$15&amp;analysismethod10)</f>
        <v xml:space="preserve">Language Capabilities: Contract
IHCP: Contract/Good-faith effort to contract; 
</v>
      </c>
      <c r="CP133" s="254" t="str">
        <f>IF(ISNUMBER(FIND(analysismethod10,'III_Plan comp 438.68 {Plan 10}'!AI$15)),"",'III_Plan comp 438.68 {Plan 10}'!AI$15&amp;analysismethod10)</f>
        <v xml:space="preserve">Language Capabilities: Contract
IHCP: Contract/Good-faith effort to contract; 
</v>
      </c>
      <c r="CQ133" s="254" t="str">
        <f>IF(ISNUMBER(FIND(analysismethod10,'III_Plan comp 438.68 {Plan 10}'!AJ$15)),"",'III_Plan comp 438.68 {Plan 10}'!AJ$15&amp;analysismethod10)</f>
        <v xml:space="preserve">Language Capabilities: Contract
IHCP: Contract/Good-faith effort to contract; 
</v>
      </c>
      <c r="CR133" s="254" t="str">
        <f>IF(ISNUMBER(FIND(analysismethod10,'III_Plan comp 438.68 {Plan 10}'!AK$15)),"",'III_Plan comp 438.68 {Plan 10}'!AK$15&amp;analysismethod10)</f>
        <v xml:space="preserve">Language Capabilities: Contract
IHCP: Contract/Good-faith effort to contract; 
</v>
      </c>
      <c r="CS133" s="254" t="str">
        <f>IF(ISNUMBER(FIND(analysismethod10,'III_Plan comp 438.68 {Plan 10}'!AL$15)),"",'III_Plan comp 438.68 {Plan 10}'!AL$15&amp;analysismethod10)</f>
        <v xml:space="preserve">Language Capabilities: Contract
IHCP: Contract/Good-faith effort to contract; 
</v>
      </c>
      <c r="CT133" s="254" t="str">
        <f>IF(ISNUMBER(FIND(analysismethod10,'III_Plan comp 438.68 {Plan 10}'!AM$15)),"",'III_Plan comp 438.68 {Plan 10}'!AM$15&amp;analysismethod10)</f>
        <v xml:space="preserve">Language Capabilities: Contract
IHCP: Contract/Good-faith effort to contract; 
</v>
      </c>
      <c r="CU133" s="254" t="str">
        <f>IF(ISNUMBER(FIND(analysismethod10,'III_Plan comp 438.68 {Plan 10}'!AN$15)),"",'III_Plan comp 438.68 {Plan 10}'!AN$15&amp;analysismethod10)</f>
        <v xml:space="preserve">Language Capabilities: Contract
IHCP: Contract/Good-faith effort to contract; 
</v>
      </c>
      <c r="CV133" s="254" t="str">
        <f>IF(ISNUMBER(FIND(analysismethod10,'III_Plan comp 438.68 {Plan 10}'!AO$15)),"",'III_Plan comp 438.68 {Plan 10}'!AO$15&amp;analysismethod10)</f>
        <v xml:space="preserve">Language Capabilities: Contract
IHCP: Contract/Good-faith effort to contract; 
</v>
      </c>
      <c r="CW133" s="254" t="str">
        <f>IF(ISNUMBER(FIND(analysismethod10,'III_Plan comp 438.68 {Plan 10}'!AP$15)),"",'III_Plan comp 438.68 {Plan 10}'!AP$15&amp;analysismethod10)</f>
        <v xml:space="preserve">Language Capabilities: Contract
IHCP: Contract/Good-faith effort to contract; 
</v>
      </c>
      <c r="CX133" s="254" t="str">
        <f>IF(ISNUMBER(FIND(analysismethod10,'III_Plan comp 438.68 {Plan 10}'!AQ$15)),"",'III_Plan comp 438.68 {Plan 10}'!AQ$15&amp;analysismethod10)</f>
        <v xml:space="preserve">Language Capabilities: Contract
IHCP: Contract/Good-faith effort to contract; 
</v>
      </c>
      <c r="CY133" s="254" t="str">
        <f>IF(ISNUMBER(FIND(analysismethod10,'III_Plan comp 438.68 {Plan 10}'!AR$15)),"",'III_Plan comp 438.68 {Plan 10}'!AR$15&amp;analysismethod10)</f>
        <v xml:space="preserve">Language Capabilities: Contract
IHCP: Contract/Good-faith effort to contract; 
</v>
      </c>
      <c r="CZ133" s="254" t="str">
        <f>IF(ISNUMBER(FIND(analysismethod10,'III_Plan comp 438.68 {Plan 10}'!AS$15)),"",'III_Plan comp 438.68 {Plan 10}'!AS$15&amp;analysismethod10)</f>
        <v xml:space="preserve">Language Capabilities: Contract
IHCP: Contract/Good-faith effort to contract; 
</v>
      </c>
      <c r="DA133" s="254" t="str">
        <f>IF(ISNUMBER(FIND(analysismethod10,'III_Plan comp 438.68 {Plan 10}'!AT$15)),"",'III_Plan comp 438.68 {Plan 10}'!AT$15&amp;analysismethod10)</f>
        <v xml:space="preserve">Language Capabilities: Contract
IHCP: Contract/Good-faith effort to contract; 
</v>
      </c>
      <c r="DB133" s="254" t="str">
        <f>IF(ISNUMBER(FIND(analysismethod10,'III_Plan comp 438.68 {Plan 10}'!AU$15)),"",'III_Plan comp 438.68 {Plan 10}'!AU$15&amp;analysismethod10)</f>
        <v xml:space="preserve">Language Capabilities: Contract
IHCP: Contract/Good-faith effort to contract; 
</v>
      </c>
      <c r="DC133" s="254" t="str">
        <f>IF(ISNUMBER(FIND(analysismethod10,'III_Plan comp 438.68 {Plan 10}'!AV$15)),"",'III_Plan comp 438.68 {Plan 10}'!AV$15&amp;analysismethod10)</f>
        <v xml:space="preserve">Language Capabilities: Contract
IHCP: Contract/Good-faith effort to contract; 
</v>
      </c>
      <c r="DD133" s="254" t="str">
        <f>IF(ISNUMBER(FIND(analysismethod10,'III_Plan comp 438.68 {Plan 10}'!AW$15)),"",'III_Plan comp 438.68 {Plan 10}'!AW$15&amp;analysismethod10)</f>
        <v xml:space="preserve">Language Capabilities: Contract
IHCP: Contract/Good-faith effort to contract; 
</v>
      </c>
      <c r="DE133" s="254" t="str">
        <f>IF(ISNUMBER(FIND(analysismethod10,'III_Plan comp 438.68 {Plan 10}'!AX$15)),"",'III_Plan comp 438.68 {Plan 10}'!AX$15&amp;analysismethod10)</f>
        <v xml:space="preserve">Language Capabilities: Contract
IHCP: Contract/Good-faith effort to contract; 
</v>
      </c>
      <c r="DF133" s="254" t="str">
        <f>IF(ISNUMBER(FIND(analysismethod10,'III_Plan comp 438.68 {Plan 10}'!AY$15)),"",'III_Plan comp 438.68 {Plan 10}'!AY$15&amp;analysismethod10)</f>
        <v xml:space="preserve">Language Capabilities: Contract
IHCP: Contract/Good-faith effort to contract; 
</v>
      </c>
      <c r="DG133" s="254" t="str">
        <f>IF(ISNUMBER(FIND(analysismethod10,'III_Plan comp 438.68 {Plan 10}'!AZ$15)),"",'III_Plan comp 438.68 {Plan 10}'!AZ$15&amp;analysismethod10)</f>
        <v xml:space="preserve">Language Capabilities: Contract
IHCP: Contract/Good-faith effort to contract; 
</v>
      </c>
      <c r="DH133" s="254" t="str">
        <f>IF(ISNUMBER(FIND(analysismethod10,'III_Plan comp 438.68 {Plan 10}'!BA$15)),"",'III_Plan comp 438.68 {Plan 10}'!BA$15&amp;analysismethod10)</f>
        <v xml:space="preserve">Language Capabilities: Contract
IHCP: Contract/Good-faith effort to contract; 
</v>
      </c>
      <c r="DI133" s="254" t="str">
        <f>IF(ISNUMBER(FIND(analysismethod10,'III_Plan comp 438.68 {Plan 10}'!BB$15)),"",'III_Plan comp 438.68 {Plan 10}'!BB$15&amp;analysismethod10)</f>
        <v xml:space="preserve">Language Capabilities: Contract
IHCP: Contract/Good-faith effort to contract; 
</v>
      </c>
      <c r="DJ133" s="254" t="str">
        <f>IF(ISNUMBER(FIND(analysismethod10,'III_Plan comp 438.68 {Plan 10}'!BC$15)),"",'III_Plan comp 438.68 {Plan 10}'!BC$15&amp;analysismethod10)</f>
        <v xml:space="preserve">Language Capabilities: Contract
IHCP: Contract/Good-faith effort to contract; 
</v>
      </c>
      <c r="DK133" s="254" t="str">
        <f>IF(ISNUMBER(FIND(analysismethod10,'III_Plan comp 438.68 {Plan 10}'!BD$15)),"",'III_Plan comp 438.68 {Plan 10}'!BD$15&amp;analysismethod10)</f>
        <v xml:space="preserve">Language Capabilities: Contract
IHCP: Contract/Good-faith effort to contract; 
</v>
      </c>
      <c r="DL133" s="254" t="str">
        <f>IF(ISNUMBER(FIND(analysismethod10,'III_Plan comp 438.68 {Plan 10}'!BE$15)),"",'III_Plan comp 438.68 {Plan 10}'!BE$15&amp;analysismethod10)</f>
        <v xml:space="preserve">Language Capabilities: Contract
IHCP: Contract/Good-faith effort to contract; 
</v>
      </c>
      <c r="DM133" s="254" t="str">
        <f>IF(ISNUMBER(FIND(analysismethod10,'III_Plan comp 438.68 {Plan 10}'!BF$15)),"",'III_Plan comp 438.68 {Plan 10}'!BF$15&amp;analysismethod10)</f>
        <v xml:space="preserve">Language Capabilities: Contract
IHCP: Contract/Good-faith effort to contract; 
</v>
      </c>
      <c r="DN133" s="254" t="str">
        <f>IF(ISNUMBER(FIND(analysismethod10,'III_Plan comp 438.68 {Plan 10}'!BG$15)),"",'III_Plan comp 438.68 {Plan 10}'!BG$15&amp;analysismethod10)</f>
        <v xml:space="preserve">Language Capabilities: Contract
IHCP: Contract/Good-faith effort to contract; 
</v>
      </c>
      <c r="DO133" s="254" t="str">
        <f>IF(ISNUMBER(FIND(analysismethod10,'III_Plan comp 438.68 {Plan 10}'!BH$15)),"",'III_Plan comp 438.68 {Plan 10}'!BH$15&amp;analysismethod10)</f>
        <v xml:space="preserve">Language Capabilities: Contract
IHCP: Contract/Good-faith effort to contract; 
</v>
      </c>
      <c r="DP133" s="254" t="str">
        <f>IF(ISNUMBER(FIND(analysismethod10,'III_Plan comp 438.68 {Plan 10}'!BI$15)),"",'III_Plan comp 438.68 {Plan 10}'!BI$15&amp;analysismethod10)</f>
        <v xml:space="preserve">Language Capabilities: Contract
IHCP: Contract/Good-faith effort to contract; 
</v>
      </c>
      <c r="DQ133" s="254" t="str">
        <f>IF(ISNUMBER(FIND(analysismethod10,'III_Plan comp 438.68 {Plan 10}'!BJ$15)),"",'III_Plan comp 438.68 {Plan 10}'!BJ$15&amp;analysismethod10)</f>
        <v xml:space="preserve">Language Capabilities: Contract
IHCP: Contract/Good-faith effort to contract; 
</v>
      </c>
      <c r="DR133" s="254" t="str">
        <f>IF(ISNUMBER(FIND(analysismethod10,'III_Plan comp 438.68 {Plan 10}'!BK$15)),"",'III_Plan comp 438.68 {Plan 10}'!BK$15&amp;analysismethod10)</f>
        <v xml:space="preserve">Language Capabilities: Contract
IHCP: Contract/Good-faith effort to contract; 
</v>
      </c>
      <c r="DS133" s="254" t="str">
        <f>IF(ISNUMBER(FIND(analysismethod10,'III_Plan comp 438.68 {Plan 10}'!BL$15)),"",'III_Plan comp 438.68 {Plan 10}'!BL$15&amp;analysismethod10)</f>
        <v xml:space="preserve">Language Capabilities: Contract
IHCP: Contract/Good-faith effort to contract; 
</v>
      </c>
      <c r="DT133" s="254" t="str">
        <f>IF(ISNUMBER(FIND(analysismethod10,'III_Plan comp 438.68 {Plan 10}'!BM$15)),"",'III_Plan comp 438.68 {Plan 10}'!BM$15&amp;analysismethod10)</f>
        <v xml:space="preserve">Language Capabilities: Contract
IHCP: Contract/Good-faith effort to contract; 
</v>
      </c>
      <c r="DU133" s="254" t="str">
        <f>IF(ISNUMBER(FIND(analysismethod10,'III_Plan comp 438.68 {Plan 10}'!BN$15)),"",'III_Plan comp 438.68 {Plan 10}'!BN$15&amp;analysismethod10)</f>
        <v xml:space="preserve">Language Capabilities: Contract
IHCP: Contract/Good-faith effort to contract; 
</v>
      </c>
      <c r="DV133" s="254" t="str">
        <f>IF(ISNUMBER(FIND(analysismethod10,'III_Plan comp 438.68 {Plan 10}'!BO$15)),"",'III_Plan comp 438.68 {Plan 10}'!BO$15&amp;analysismethod10)</f>
        <v xml:space="preserve">Language Capabilities: Contract
IHCP: Contract/Good-faith effort to contract; 
</v>
      </c>
      <c r="DW133" s="254" t="str">
        <f>IF(ISNUMBER(FIND(analysismethod10,'III_Plan comp 438.68 {Plan 10}'!BP$15)),"",'III_Plan comp 438.68 {Plan 10}'!BP$15&amp;analysismethod10)</f>
        <v xml:space="preserve">Language Capabilities: Contract
IHCP: Contract/Good-faith effort to contract; 
</v>
      </c>
      <c r="DX133" s="254" t="str">
        <f>IF(ISNUMBER(FIND(analysismethod10,'III_Plan comp 438.68 {Plan 10}'!BQ$15)),"",'III_Plan comp 438.68 {Plan 10}'!BQ$15&amp;analysismethod10)</f>
        <v xml:space="preserve">Language Capabilities: Contract
IHCP: Contract/Good-faith effort to contract; 
</v>
      </c>
      <c r="DY133" s="254" t="str">
        <f>IF(ISNUMBER(FIND(analysismethod10,'III_Plan comp 438.68 {Plan 10}'!BR$15)),"",'III_Plan comp 438.68 {Plan 10}'!BR$15&amp;analysismethod10)</f>
        <v xml:space="preserve">Language Capabilities: Contract
IHCP: Contract/Good-faith effort to contract; 
</v>
      </c>
      <c r="DZ133" s="254" t="str">
        <f>IF(ISNUMBER(FIND(analysismethod10,'III_Plan comp 438.68 {Plan 10}'!BS$15)),"",'III_Plan comp 438.68 {Plan 10}'!BS$15&amp;analysismethod10)</f>
        <v xml:space="preserve">Language Capabilities: Contract
IHCP: Contract/Good-faith effort to contract; 
</v>
      </c>
      <c r="EA133" s="254" t="str">
        <f>IF(ISNUMBER(FIND(analysismethod10,'III_Plan comp 438.68 {Plan 10}'!BT$15)),"",'III_Plan comp 438.68 {Plan 10}'!BT$15&amp;analysismethod10)</f>
        <v xml:space="preserve">Language Capabilities: Contract
IHCP: Contract/Good-faith effort to contract; 
</v>
      </c>
      <c r="EB133" s="254" t="str">
        <f>IF(ISNUMBER(FIND(analysismethod10,'III_Plan comp 438.68 {Plan 10}'!BU$15)),"",'III_Plan comp 438.68 {Plan 10}'!BU$15&amp;analysismethod10)</f>
        <v xml:space="preserve">Language Capabilities: Contract
IHCP: Contract/Good-faith effort to contract; 
</v>
      </c>
      <c r="EC133" s="254" t="str">
        <f>IF(ISNUMBER(FIND(analysismethod10,'III_Plan comp 438.68 {Plan 10}'!BV$15)),"",'III_Plan comp 438.68 {Plan 10}'!BV$15&amp;analysismethod10)</f>
        <v xml:space="preserve">Language Capabilities: Contract
IHCP: Contract/Good-faith effort to contract; 
</v>
      </c>
      <c r="ED133" s="254" t="str">
        <f>IF(ISNUMBER(FIND(analysismethod10,'III_Plan comp 438.68 {Plan 10}'!BW$15)),"",'III_Plan comp 438.68 {Plan 10}'!BW$15&amp;analysismethod10)</f>
        <v xml:space="preserve">Language Capabilities: Contract
IHCP: Contract/Good-faith effort to contract; 
</v>
      </c>
      <c r="EE133" s="254" t="str">
        <f>IF(ISNUMBER(FIND(analysismethod10,'III_Plan comp 438.68 {Plan 10}'!BX$15)),"",'III_Plan comp 438.68 {Plan 10}'!BX$15&amp;analysismethod10)</f>
        <v xml:space="preserve">Language Capabilities: Contract
IHCP: Contract/Good-faith effort to contract; 
</v>
      </c>
      <c r="EF133" s="254" t="str">
        <f>IF(ISNUMBER(FIND(analysismethod10,'III_Plan comp 438.68 {Plan 10}'!BY$15)),"",'III_Plan comp 438.68 {Plan 10}'!BY$15&amp;analysismethod10)</f>
        <v xml:space="preserve">Language Capabilities: Contract
IHCP: Contract/Good-faith effort to contract; 
</v>
      </c>
      <c r="EG133" s="254" t="str">
        <f>IF(ISNUMBER(FIND(analysismethod10,'III_Plan comp 438.68 {Plan 10}'!BZ$15)),"",'III_Plan comp 438.68 {Plan 10}'!BZ$15&amp;analysismethod10)</f>
        <v xml:space="preserve">Language Capabilities: Contract
IHCP: Contract/Good-faith effort to contract; 
</v>
      </c>
      <c r="EH133" s="254" t="str">
        <f>IF(ISNUMBER(FIND(analysismethod10,'III_Plan comp 438.68 {Plan 10}'!CA$15)),"",'III_Plan comp 438.68 {Plan 10}'!CA$15&amp;analysismethod10)</f>
        <v xml:space="preserve">Language Capabilities: Contract
IHCP: Contract/Good-faith effort to contract; 
</v>
      </c>
      <c r="EI133" s="254" t="str">
        <f>IF(ISNUMBER(FIND(analysismethod10,'III_Plan comp 438.68 {Plan 10}'!CB$15)),"",'III_Plan comp 438.68 {Plan 10}'!CB$15&amp;analysismethod10)</f>
        <v xml:space="preserve">Language Capabilities: Contract
IHCP: Contract/Good-faith effort to contract; 
</v>
      </c>
      <c r="EJ133" s="254" t="str">
        <f>IF(ISNUMBER(FIND(analysismethod10,'III_Plan comp 438.68 {Plan 10}'!CC$15)),"",'III_Plan comp 438.68 {Plan 10}'!CC$15&amp;analysismethod10)</f>
        <v xml:space="preserve">Language Capabilities: Contract
IHCP: Contract/Good-faith effort to contract; 
</v>
      </c>
      <c r="EK133" s="254" t="str">
        <f>IF(ISNUMBER(FIND(analysismethod10,'III_Plan comp 438.68 {Plan 10}'!CD$15)),"",'III_Plan comp 438.68 {Plan 10}'!CD$15&amp;analysismethod10)</f>
        <v xml:space="preserve">Language Capabilities: Contract
IHCP: Contract/Good-faith effort to contract; 
</v>
      </c>
      <c r="EL133" s="254" t="str">
        <f>IF(ISNUMBER(FIND(analysismethod10,'III_Plan comp 438.68 {Plan 10}'!CE$15)),"",'III_Plan comp 438.68 {Plan 10}'!CE$15&amp;analysismethod10)</f>
        <v xml:space="preserve">Language Capabilities: Contract
IHCP: Contract/Good-faith effort to contract; 
</v>
      </c>
      <c r="EM133" s="254" t="str">
        <f>IF(ISNUMBER(FIND(analysismethod10,'III_Plan comp 438.68 {Plan 10}'!CF$15)),"",'III_Plan comp 438.68 {Plan 10}'!CF$15&amp;analysismethod10)</f>
        <v xml:space="preserve">Language Capabilities: Contract
IHCP: Contract/Good-faith effort to contract; 
</v>
      </c>
      <c r="EN133" s="254" t="str">
        <f>IF(ISNUMBER(FIND(analysismethod10,'III_Plan comp 438.68 {Plan 10}'!CG$15)),"",'III_Plan comp 438.68 {Plan 10}'!CG$15&amp;analysismethod10)</f>
        <v xml:space="preserve">Language Capabilities: Contract
IHCP: Contract/Good-faith effort to contract; 
</v>
      </c>
      <c r="EO133" s="254" t="str">
        <f>IF(ISNUMBER(FIND(analysismethod10,'III_Plan comp 438.68 {Plan 10}'!CH$15)),"",'III_Plan comp 438.68 {Plan 10}'!CH$15&amp;analysismethod10)</f>
        <v xml:space="preserve">Language Capabilities: Contract
IHCP: Contract/Good-faith effort to contract; 
</v>
      </c>
      <c r="EP133" s="254" t="str">
        <f>IF(ISNUMBER(FIND(analysismethod10,'III_Plan comp 438.68 {Plan 10}'!CI$15)),"",'III_Plan comp 438.68 {Plan 10}'!CI$15&amp;analysismethod10)</f>
        <v xml:space="preserve">Language Capabilities: Contract
IHCP: Contract/Good-faith effort to contract; 
</v>
      </c>
      <c r="EQ133" s="254" t="str">
        <f>IF(ISNUMBER(FIND(analysismethod10,'III_Plan comp 438.68 {Plan 10}'!CJ$15)),"",'III_Plan comp 438.68 {Plan 10}'!CJ$15&amp;analysismethod10)</f>
        <v xml:space="preserve">Language Capabilities: Contract
IHCP: Contract/Good-faith effort to contract; 
</v>
      </c>
      <c r="ER133" s="254" t="str">
        <f>IF(ISNUMBER(FIND(analysismethod10,'III_Plan comp 438.68 {Plan 10}'!CK$15)),"",'III_Plan comp 438.68 {Plan 10}'!CK$15&amp;analysismethod10)</f>
        <v xml:space="preserve">Language Capabilities: Contract
IHCP: Contract/Good-faith effort to contract; 
</v>
      </c>
      <c r="ES133" s="254" t="str">
        <f>IF(ISNUMBER(FIND(analysismethod10,'III_Plan comp 438.68 {Plan 10}'!CL$15)),"",'III_Plan comp 438.68 {Plan 10}'!CL$15&amp;analysismethod10)</f>
        <v xml:space="preserve">Language Capabilities: Contract
IHCP: Contract/Good-faith effort to contract; 
</v>
      </c>
      <c r="ET133" s="254" t="str">
        <f>IF(ISNUMBER(FIND(analysismethod10,'III_Plan comp 438.68 {Plan 10}'!CM$15)),"",'III_Plan comp 438.68 {Plan 10}'!CM$15&amp;analysismethod10)</f>
        <v xml:space="preserve">Language Capabilities: Contract
IHCP: Contract/Good-faith effort to contract; 
</v>
      </c>
      <c r="EU133" s="254" t="str">
        <f>IF(ISNUMBER(FIND(analysismethod10,'III_Plan comp 438.68 {Plan 10}'!CN$15)),"",'III_Plan comp 438.68 {Plan 10}'!CN$15&amp;analysismethod10)</f>
        <v xml:space="preserve">Language Capabilities: Contract
IHCP: Contract/Good-faith effort to contract; 
</v>
      </c>
      <c r="EV133" s="254" t="str">
        <f>IF(ISNUMBER(FIND(analysismethod10,'III_Plan comp 438.68 {Plan 10}'!CO$15)),"",'III_Plan comp 438.68 {Plan 10}'!CO$15&amp;analysismethod10)</f>
        <v xml:space="preserve">Language Capabilities: Contract
IHCP: Contract/Good-faith effort to contract; 
</v>
      </c>
      <c r="EW133" s="254" t="str">
        <f>IF(ISNUMBER(FIND(analysismethod10,'III_Plan comp 438.68 {Plan 10}'!CP$15)),"",'III_Plan comp 438.68 {Plan 10}'!CP$15&amp;analysismethod10)</f>
        <v xml:space="preserve">Language Capabilities: Contract
IHCP: Contract/Good-faith effort to contract; 
</v>
      </c>
      <c r="EX133" s="254" t="str">
        <f>IF(ISNUMBER(FIND(analysismethod10,'III_Plan comp 438.68 {Plan 10}'!CQ$15)),"",'III_Plan comp 438.68 {Plan 10}'!CQ$15&amp;analysismethod10)</f>
        <v xml:space="preserve">Language Capabilities: Contract
IHCP: Contract/Good-faith effort to contract; 
</v>
      </c>
      <c r="EY133" s="254" t="str">
        <f>IF(ISNUMBER(FIND(analysismethod10,'III_Plan comp 438.68 {Plan 10}'!CR$15)),"",'III_Plan comp 438.68 {Plan 10}'!CR$15&amp;analysismethod10)</f>
        <v xml:space="preserve">Language Capabilities: Contract
IHCP: Contract/Good-faith effort to contract; 
</v>
      </c>
      <c r="EZ133" s="254" t="str">
        <f>IF(ISNUMBER(FIND(analysismethod10,'III_Plan comp 438.68 {Plan 10}'!CS$15)),"",'III_Plan comp 438.68 {Plan 10}'!CS$15&amp;analysismethod10)</f>
        <v xml:space="preserve">Language Capabilities: Contract
IHCP: Contract/Good-faith effort to contract; 
</v>
      </c>
      <c r="FA133" s="254" t="str">
        <f>IF(ISNUMBER(FIND(analysismethod10,'III_Plan comp 438.68 {Plan 10}'!CT$15)),"",'III_Plan comp 438.68 {Plan 10}'!CT$15&amp;analysismethod10)</f>
        <v xml:space="preserve">Language Capabilities: Contract
IHCP: Contract/Good-faith effort to contract; 
</v>
      </c>
      <c r="FB133" s="254" t="str">
        <f>IF(ISNUMBER(FIND(analysismethod10,'III_Plan comp 438.68 {Plan 10}'!CU$15)),"",'III_Plan comp 438.68 {Plan 10}'!CU$15&amp;analysismethod10)</f>
        <v xml:space="preserve">Language Capabilities: Contract
IHCP: Contract/Good-faith effort to contract; 
</v>
      </c>
      <c r="FC133" s="254" t="str">
        <f>IF(ISNUMBER(FIND(analysismethod10,'III_Plan comp 438.68 {Plan 10}'!CV$15)),"",'III_Plan comp 438.68 {Plan 10}'!CV$15&amp;analysismethod10)</f>
        <v xml:space="preserve">Language Capabilities: Contract
IHCP: Contract/Good-faith effort to contract; 
</v>
      </c>
      <c r="FD133" s="254" t="str">
        <f>IF(ISNUMBER(FIND(analysismethod10,'III_Plan comp 438.68 {Plan 10}'!CW$15)),"",'III_Plan comp 438.68 {Plan 10}'!CW$15&amp;analysismethod10)</f>
        <v xml:space="preserve">Language Capabilities: Contract
IHCP: Contract/Good-faith effort to contract; 
</v>
      </c>
      <c r="FE133" s="254" t="str">
        <f>IF(ISNUMBER(FIND(analysismethod10,'III_Plan comp 438.68 {Plan 10}'!CX$15)),"",'III_Plan comp 438.68 {Plan 10}'!CX$15&amp;analysismethod10)</f>
        <v xml:space="preserve">Language Capabilities: Contract
IHCP: Contract/Good-faith effort to contract; 
</v>
      </c>
      <c r="FF133" s="254" t="str">
        <f>IF(ISNUMBER(FIND(analysismethod10,'III_Plan comp 438.68 {Plan 10}'!CY$15)),"",'III_Plan comp 438.68 {Plan 10}'!CY$15&amp;analysismethod10)</f>
        <v xml:space="preserve">Language Capabilities: Contract
IHCP: Contract/Good-faith effort to contract; 
</v>
      </c>
      <c r="FG133" s="254" t="str">
        <f>IF(ISNUMBER(FIND(analysismethod10,'III_Plan comp 438.68 {Plan 10}'!CZ$15)),"",'III_Plan comp 438.68 {Plan 10}'!CZ$15&amp;analysismethod10)</f>
        <v xml:space="preserve">Language Capabilities: Contract
IHCP: Contract/Good-faith effort to contract; 
</v>
      </c>
    </row>
    <row r="134" spans="63:163" ht="1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tabSelected="1" zoomScale="110" zoomScaleNormal="110" workbookViewId="0">
      <pane ySplit="1" topLeftCell="A2" activePane="bottomLeft" state="frozen"/>
      <selection pane="bottomLeft" activeCell="E9" sqref="E9"/>
      <selection activeCell="F8" sqref="F8"/>
    </sheetView>
  </sheetViews>
  <sheetFormatPr defaultColWidth="9.28515625" defaultRowHeight="1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2" t="s">
        <v>48</v>
      </c>
      <c r="B2" s="293"/>
      <c r="C2" s="294"/>
      <c r="D2" s="216"/>
      <c r="E2" s="217"/>
      <c r="F2" s="40"/>
    </row>
    <row r="3" spans="1:18" s="2" customFormat="1" ht="16.899999999999999" customHeight="1">
      <c r="A3" s="295" t="s">
        <v>49</v>
      </c>
      <c r="B3" s="296"/>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7"/>
      <c r="B5" s="298"/>
      <c r="C5" s="299"/>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90" t="s">
        <v>60</v>
      </c>
      <c r="C8" s="291"/>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45474</v>
      </c>
      <c r="F9" s="2"/>
      <c r="G9" s="2"/>
      <c r="H9" s="2"/>
      <c r="I9" s="2"/>
      <c r="J9" s="2"/>
      <c r="K9" s="2"/>
      <c r="L9" s="2"/>
      <c r="M9" s="2"/>
      <c r="N9" s="2"/>
      <c r="O9" s="2"/>
      <c r="P9" s="2"/>
      <c r="Q9" s="2"/>
      <c r="R9" s="2"/>
    </row>
    <row r="10" spans="1:18" ht="15" customHeight="1">
      <c r="A10" s="16" t="s">
        <v>55</v>
      </c>
      <c r="B10" s="233" t="s">
        <v>65</v>
      </c>
      <c r="C10" s="15" t="s">
        <v>66</v>
      </c>
      <c r="D10" s="132" t="s">
        <v>64</v>
      </c>
      <c r="E10" s="50">
        <v>45838</v>
      </c>
      <c r="F10" s="2"/>
      <c r="G10" s="2"/>
      <c r="H10" s="2"/>
      <c r="I10" s="2"/>
      <c r="J10" s="2"/>
      <c r="K10" s="2"/>
      <c r="L10" s="2"/>
      <c r="M10" s="2"/>
      <c r="N10" s="2"/>
      <c r="O10" s="2"/>
      <c r="P10" s="2"/>
      <c r="Q10" s="2"/>
      <c r="R10" s="2"/>
    </row>
    <row r="11" spans="1:18" ht="28.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7" t="s">
        <v>72</v>
      </c>
      <c r="B13" s="288"/>
      <c r="C13" s="289"/>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45931</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6" t="s">
        <v>101</v>
      </c>
      <c r="B23" s="286"/>
      <c r="C23" s="286"/>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c r="A25" s="16" t="s">
        <v>55</v>
      </c>
      <c r="B25" s="9" t="s">
        <v>103</v>
      </c>
      <c r="C25" s="15" t="s">
        <v>104</v>
      </c>
      <c r="D25" s="128" t="s">
        <v>58</v>
      </c>
      <c r="E25" s="53" t="s">
        <v>105</v>
      </c>
      <c r="F25" s="2"/>
      <c r="I25" s="2"/>
      <c r="J25" s="2"/>
      <c r="K25" s="2"/>
      <c r="L25" s="2"/>
      <c r="M25" s="2"/>
      <c r="N25" s="2"/>
      <c r="O25" s="2"/>
      <c r="P25" s="2"/>
      <c r="Q25" s="2"/>
      <c r="R25" s="2"/>
    </row>
    <row r="26" spans="1:18">
      <c r="A26" s="16" t="s">
        <v>55</v>
      </c>
      <c r="B26" s="9" t="s">
        <v>106</v>
      </c>
      <c r="C26" s="15" t="s">
        <v>104</v>
      </c>
      <c r="D26" s="128" t="s">
        <v>58</v>
      </c>
      <c r="E26" s="53" t="s">
        <v>107</v>
      </c>
      <c r="F26" s="2"/>
      <c r="G26" s="2"/>
      <c r="H26" s="2"/>
      <c r="I26" s="2"/>
      <c r="J26" s="2"/>
      <c r="K26" s="2"/>
      <c r="L26" s="2"/>
      <c r="M26" s="2"/>
      <c r="N26" s="2"/>
      <c r="O26" s="2"/>
      <c r="P26" s="2"/>
      <c r="Q26" s="2"/>
      <c r="R26" s="2"/>
    </row>
    <row r="27" spans="1:18">
      <c r="A27" s="16" t="s">
        <v>55</v>
      </c>
      <c r="B27" s="9" t="s">
        <v>108</v>
      </c>
      <c r="C27" s="15" t="s">
        <v>104</v>
      </c>
      <c r="D27" s="128" t="s">
        <v>58</v>
      </c>
      <c r="E27" s="53" t="s">
        <v>109</v>
      </c>
      <c r="F27" s="2"/>
      <c r="G27" s="2"/>
      <c r="H27" s="2"/>
      <c r="I27" s="2"/>
      <c r="J27" s="2"/>
      <c r="K27" s="2"/>
      <c r="L27" s="2"/>
      <c r="M27" s="2"/>
      <c r="N27" s="2"/>
      <c r="O27" s="2"/>
      <c r="P27" s="2"/>
      <c r="Q27" s="2"/>
      <c r="R27" s="2"/>
    </row>
    <row r="28" spans="1:18">
      <c r="A28" s="16" t="s">
        <v>55</v>
      </c>
      <c r="B28" s="9" t="s">
        <v>110</v>
      </c>
      <c r="C28" s="15" t="s">
        <v>104</v>
      </c>
      <c r="D28" s="128" t="s">
        <v>58</v>
      </c>
      <c r="E28" s="53" t="s">
        <v>111</v>
      </c>
      <c r="F28" s="2"/>
      <c r="G28" s="2"/>
      <c r="H28" s="2"/>
      <c r="I28" s="2"/>
      <c r="J28" s="2"/>
      <c r="K28" s="2"/>
      <c r="L28" s="2"/>
      <c r="M28" s="2"/>
      <c r="N28" s="2"/>
      <c r="O28" s="2"/>
      <c r="P28" s="2"/>
      <c r="Q28" s="2"/>
      <c r="R28" s="2"/>
    </row>
    <row r="29" spans="1:18">
      <c r="A29" s="16" t="s">
        <v>55</v>
      </c>
      <c r="B29" s="9" t="s">
        <v>112</v>
      </c>
      <c r="C29" s="15" t="s">
        <v>104</v>
      </c>
      <c r="D29" s="128" t="s">
        <v>58</v>
      </c>
      <c r="E29" s="53" t="s">
        <v>113</v>
      </c>
      <c r="F29" s="2"/>
      <c r="G29" s="2"/>
      <c r="H29" s="2"/>
      <c r="I29" s="2"/>
      <c r="J29" s="2"/>
      <c r="K29" s="2"/>
      <c r="L29" s="2"/>
      <c r="M29" s="2"/>
      <c r="N29" s="2"/>
      <c r="O29" s="2"/>
      <c r="P29" s="2"/>
      <c r="Q29" s="2"/>
      <c r="R29" s="2"/>
    </row>
    <row r="30" spans="1:18">
      <c r="A30" s="16" t="s">
        <v>55</v>
      </c>
      <c r="B30" s="9" t="s">
        <v>114</v>
      </c>
      <c r="C30" s="15" t="s">
        <v>104</v>
      </c>
      <c r="D30" s="128" t="s">
        <v>58</v>
      </c>
      <c r="E30" s="53" t="s">
        <v>115</v>
      </c>
      <c r="F30" s="2"/>
      <c r="G30" s="2"/>
      <c r="H30" s="2"/>
      <c r="I30" s="2"/>
      <c r="J30" s="2"/>
      <c r="K30" s="2"/>
      <c r="L30" s="2"/>
      <c r="M30" s="2"/>
      <c r="N30" s="2"/>
      <c r="O30" s="2"/>
      <c r="P30" s="2"/>
      <c r="Q30" s="2"/>
      <c r="R30" s="2"/>
    </row>
    <row r="31" spans="1:18">
      <c r="A31" s="16" t="s">
        <v>55</v>
      </c>
      <c r="B31" s="9" t="s">
        <v>116</v>
      </c>
      <c r="C31" s="15" t="s">
        <v>104</v>
      </c>
      <c r="D31" s="128" t="s">
        <v>58</v>
      </c>
      <c r="E31" s="53" t="s">
        <v>117</v>
      </c>
      <c r="F31" s="2"/>
      <c r="G31" s="2"/>
      <c r="H31" s="2"/>
      <c r="I31" s="2"/>
      <c r="J31" s="2"/>
      <c r="K31" s="2"/>
      <c r="L31" s="2"/>
      <c r="M31" s="2"/>
      <c r="N31" s="2"/>
      <c r="O31" s="2"/>
      <c r="P31" s="2"/>
      <c r="Q31" s="2"/>
      <c r="R31" s="2"/>
    </row>
    <row r="32" spans="1:18">
      <c r="A32" s="16" t="s">
        <v>55</v>
      </c>
      <c r="B32" s="9" t="s">
        <v>118</v>
      </c>
      <c r="C32" s="15" t="s">
        <v>104</v>
      </c>
      <c r="D32" s="128" t="s">
        <v>58</v>
      </c>
      <c r="E32" s="53" t="s">
        <v>119</v>
      </c>
      <c r="F32" s="2"/>
      <c r="G32" s="2"/>
      <c r="H32" s="2"/>
      <c r="I32" s="2"/>
      <c r="J32" s="2"/>
      <c r="K32" s="2"/>
      <c r="L32" s="2"/>
      <c r="M32" s="2"/>
      <c r="N32" s="2"/>
      <c r="O32" s="2"/>
      <c r="P32" s="2"/>
      <c r="Q32" s="2"/>
      <c r="R32" s="2"/>
    </row>
    <row r="33" spans="1:18">
      <c r="A33" s="16" t="s">
        <v>55</v>
      </c>
      <c r="B33" s="9" t="s">
        <v>120</v>
      </c>
      <c r="C33" s="15" t="s">
        <v>104</v>
      </c>
      <c r="D33" s="128" t="s">
        <v>58</v>
      </c>
      <c r="E33" s="53" t="s">
        <v>121</v>
      </c>
      <c r="F33" s="2"/>
      <c r="G33" s="2"/>
      <c r="H33" s="2"/>
      <c r="I33" s="2"/>
      <c r="J33" s="2"/>
      <c r="K33" s="2"/>
      <c r="L33" s="2"/>
      <c r="M33" s="2"/>
      <c r="N33" s="2"/>
      <c r="O33" s="2"/>
      <c r="P33" s="2"/>
      <c r="Q33" s="2"/>
      <c r="R33" s="2"/>
    </row>
    <row r="34" spans="1:18">
      <c r="A34" s="16" t="s">
        <v>55</v>
      </c>
      <c r="B34" s="9" t="s">
        <v>122</v>
      </c>
      <c r="C34" s="15" t="s">
        <v>104</v>
      </c>
      <c r="D34" s="128" t="s">
        <v>58</v>
      </c>
      <c r="E34" s="53" t="s">
        <v>123</v>
      </c>
      <c r="F34" s="2"/>
      <c r="G34" s="2"/>
      <c r="H34" s="2"/>
      <c r="I34" s="2"/>
      <c r="J34" s="2"/>
      <c r="K34" s="2"/>
      <c r="L34" s="2"/>
      <c r="M34" s="2"/>
      <c r="N34" s="2"/>
      <c r="O34" s="2"/>
      <c r="P34" s="2"/>
      <c r="Q34" s="2"/>
      <c r="R34" s="2"/>
    </row>
    <row r="35" spans="1:18" ht="40.15" customHeight="1">
      <c r="A35" s="24" t="s">
        <v>124</v>
      </c>
      <c r="C35" s="5"/>
      <c r="D35" s="5"/>
      <c r="E35" s="2"/>
      <c r="F35" s="2"/>
      <c r="G35" s="2"/>
      <c r="H35" s="2"/>
      <c r="I35" s="2"/>
      <c r="J35" s="2"/>
      <c r="K35" s="2"/>
      <c r="L35" s="2"/>
      <c r="M35" s="2"/>
      <c r="N35" s="2"/>
      <c r="O35" s="2"/>
      <c r="P35" s="2"/>
      <c r="Q35" s="2"/>
      <c r="R35" s="2"/>
    </row>
    <row r="36" spans="1:18" s="145" customFormat="1" ht="34.9" customHeight="1">
      <c r="A36" s="287" t="s">
        <v>125</v>
      </c>
      <c r="B36" s="288"/>
      <c r="C36" s="289"/>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126</v>
      </c>
      <c r="F37" s="146"/>
      <c r="G37" s="146"/>
      <c r="H37" s="146"/>
      <c r="I37" s="146"/>
      <c r="J37" s="146"/>
      <c r="K37" s="146"/>
      <c r="L37" s="146"/>
      <c r="M37" s="146"/>
      <c r="N37" s="146"/>
      <c r="O37" s="146"/>
      <c r="P37" s="146"/>
      <c r="Q37" s="146"/>
      <c r="R37" s="146"/>
    </row>
    <row r="38" spans="1:18" ht="15" customHeight="1">
      <c r="A38" s="16" t="s">
        <v>55</v>
      </c>
      <c r="B38" s="147" t="s">
        <v>127</v>
      </c>
      <c r="C38" s="15" t="s">
        <v>128</v>
      </c>
      <c r="D38" s="15" t="s">
        <v>84</v>
      </c>
      <c r="E38" s="49" t="s">
        <v>129</v>
      </c>
      <c r="F38" s="5"/>
      <c r="G38" s="5"/>
      <c r="H38" s="5"/>
      <c r="I38" s="5"/>
      <c r="J38" s="5"/>
      <c r="K38" s="5"/>
      <c r="L38" s="5"/>
      <c r="M38" s="5"/>
      <c r="N38" s="5"/>
      <c r="O38" s="5"/>
      <c r="P38" s="5"/>
      <c r="Q38" s="5"/>
      <c r="R38" s="5"/>
    </row>
    <row r="39" spans="1:18" ht="15" customHeight="1">
      <c r="A39" s="16" t="s">
        <v>55</v>
      </c>
      <c r="B39" s="147" t="s">
        <v>130</v>
      </c>
      <c r="C39" s="15" t="s">
        <v>131</v>
      </c>
      <c r="D39" s="15" t="s">
        <v>84</v>
      </c>
      <c r="E39" s="49" t="s">
        <v>129</v>
      </c>
      <c r="F39" s="5"/>
      <c r="G39" s="5"/>
      <c r="H39" s="5"/>
      <c r="I39" s="5"/>
      <c r="J39" s="5"/>
      <c r="K39" s="5"/>
      <c r="L39" s="5"/>
      <c r="M39" s="5"/>
      <c r="N39" s="5"/>
      <c r="O39" s="5"/>
      <c r="P39" s="5"/>
      <c r="Q39" s="5"/>
      <c r="R39" s="5"/>
    </row>
    <row r="40" spans="1:18" ht="15" customHeight="1">
      <c r="A40" s="16" t="s">
        <v>55</v>
      </c>
      <c r="B40" s="147" t="s">
        <v>132</v>
      </c>
      <c r="C40" s="15" t="s">
        <v>133</v>
      </c>
      <c r="D40" s="15" t="s">
        <v>84</v>
      </c>
      <c r="E40" s="49" t="s">
        <v>129</v>
      </c>
      <c r="F40" s="5"/>
      <c r="G40" s="5"/>
      <c r="H40" s="5"/>
      <c r="I40" s="5"/>
      <c r="J40" s="5"/>
      <c r="K40" s="5"/>
      <c r="L40" s="5"/>
      <c r="M40" s="5"/>
      <c r="N40" s="5"/>
      <c r="O40" s="5"/>
      <c r="P40" s="5"/>
      <c r="Q40" s="5"/>
      <c r="R40" s="5"/>
    </row>
    <row r="41" spans="1:18" ht="15" customHeight="1">
      <c r="A41" s="16" t="s">
        <v>55</v>
      </c>
      <c r="B41" s="147" t="s">
        <v>134</v>
      </c>
      <c r="C41" s="15" t="s">
        <v>135</v>
      </c>
      <c r="D41" s="15" t="s">
        <v>84</v>
      </c>
      <c r="E41" s="49" t="s">
        <v>136</v>
      </c>
      <c r="F41" s="5"/>
      <c r="G41" s="5"/>
      <c r="H41" s="5"/>
      <c r="I41" s="5"/>
      <c r="J41" s="5"/>
      <c r="K41" s="5"/>
      <c r="L41" s="5"/>
      <c r="M41" s="5"/>
      <c r="N41" s="5"/>
      <c r="O41" s="5"/>
      <c r="P41" s="5"/>
      <c r="Q41" s="5"/>
      <c r="R41" s="5"/>
    </row>
    <row r="42" spans="1:18" ht="15" customHeight="1">
      <c r="A42" s="16" t="s">
        <v>55</v>
      </c>
      <c r="B42" s="147" t="s">
        <v>137</v>
      </c>
      <c r="C42" s="15" t="s">
        <v>138</v>
      </c>
      <c r="D42" s="15" t="s">
        <v>84</v>
      </c>
      <c r="E42" s="49" t="s">
        <v>129</v>
      </c>
      <c r="F42" s="5"/>
      <c r="G42" s="5"/>
      <c r="H42" s="5"/>
      <c r="I42" s="5"/>
      <c r="J42" s="5"/>
      <c r="K42" s="5"/>
      <c r="L42" s="5"/>
      <c r="M42" s="5"/>
      <c r="N42" s="5"/>
      <c r="O42" s="5"/>
      <c r="P42" s="5"/>
      <c r="Q42" s="5"/>
      <c r="R42" s="5"/>
    </row>
    <row r="43" spans="1:18" ht="15" customHeight="1">
      <c r="A43" s="16" t="s">
        <v>55</v>
      </c>
      <c r="B43" s="147" t="s">
        <v>139</v>
      </c>
      <c r="C43" s="15" t="s">
        <v>140</v>
      </c>
      <c r="D43" s="15" t="s">
        <v>84</v>
      </c>
      <c r="E43" s="49" t="s">
        <v>129</v>
      </c>
      <c r="F43" s="5"/>
      <c r="G43" s="5"/>
      <c r="H43" s="5"/>
      <c r="I43" s="5"/>
      <c r="J43" s="5"/>
      <c r="K43" s="5"/>
      <c r="L43" s="5"/>
      <c r="M43" s="5"/>
      <c r="N43" s="5"/>
      <c r="O43" s="5"/>
      <c r="P43" s="5"/>
      <c r="Q43" s="5"/>
      <c r="R43" s="5"/>
    </row>
    <row r="44" spans="1:18" ht="15" customHeight="1">
      <c r="A44" s="16" t="s">
        <v>55</v>
      </c>
      <c r="B44" s="147" t="s">
        <v>141</v>
      </c>
      <c r="C44" s="15" t="s">
        <v>142</v>
      </c>
      <c r="D44" s="15" t="s">
        <v>84</v>
      </c>
      <c r="E44" s="49" t="s">
        <v>129</v>
      </c>
      <c r="F44" s="5"/>
      <c r="G44" s="5"/>
      <c r="H44" s="5"/>
      <c r="I44" s="5"/>
      <c r="J44" s="5"/>
      <c r="K44" s="5"/>
      <c r="L44" s="5"/>
      <c r="M44" s="5"/>
      <c r="N44" s="5"/>
      <c r="O44" s="5"/>
      <c r="P44" s="5"/>
      <c r="Q44" s="5"/>
      <c r="R44" s="5"/>
    </row>
    <row r="45" spans="1:18" ht="15" customHeight="1">
      <c r="A45" s="16" t="s">
        <v>55</v>
      </c>
      <c r="B45" s="147" t="s">
        <v>143</v>
      </c>
      <c r="C45" s="15" t="s">
        <v>144</v>
      </c>
      <c r="D45" s="15" t="s">
        <v>84</v>
      </c>
      <c r="E45" s="49" t="s">
        <v>129</v>
      </c>
      <c r="F45" s="5"/>
      <c r="G45" s="5"/>
      <c r="H45" s="5"/>
      <c r="I45" s="5"/>
      <c r="J45" s="5"/>
      <c r="K45" s="5"/>
      <c r="L45" s="5"/>
      <c r="M45" s="5"/>
      <c r="N45" s="5"/>
      <c r="O45" s="5"/>
      <c r="P45" s="5"/>
      <c r="Q45" s="5"/>
      <c r="R45" s="5"/>
    </row>
    <row r="46" spans="1:18" ht="28.5">
      <c r="A46" s="16" t="s">
        <v>55</v>
      </c>
      <c r="B46" s="147" t="s">
        <v>145</v>
      </c>
      <c r="C46" s="15" t="s">
        <v>146</v>
      </c>
      <c r="D46" s="15" t="s">
        <v>84</v>
      </c>
      <c r="E46" s="49" t="s">
        <v>129</v>
      </c>
      <c r="F46" s="5"/>
      <c r="G46" s="5"/>
      <c r="H46" s="5"/>
      <c r="I46" s="5"/>
      <c r="J46" s="5"/>
      <c r="K46" s="5"/>
      <c r="L46" s="5"/>
      <c r="M46" s="5"/>
      <c r="N46" s="5"/>
      <c r="O46" s="5"/>
      <c r="P46" s="5"/>
      <c r="Q46" s="5"/>
      <c r="R46" s="5"/>
    </row>
    <row r="47" spans="1:18" ht="40.15" customHeight="1">
      <c r="A47" s="24" t="s">
        <v>147</v>
      </c>
      <c r="C47" s="5"/>
      <c r="D47" s="5"/>
      <c r="E47" s="2"/>
      <c r="F47" s="2"/>
      <c r="G47" s="2"/>
      <c r="H47" s="2"/>
      <c r="I47" s="2"/>
      <c r="J47" s="2"/>
      <c r="K47" s="2"/>
      <c r="L47" s="2"/>
      <c r="M47" s="2"/>
      <c r="N47" s="2"/>
      <c r="O47" s="2"/>
      <c r="P47" s="2"/>
      <c r="Q47" s="2"/>
      <c r="R47" s="2"/>
    </row>
    <row r="48" spans="1:18" ht="54" customHeight="1">
      <c r="A48" s="287" t="s">
        <v>148</v>
      </c>
      <c r="B48" s="288"/>
      <c r="C48" s="289"/>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8.5">
      <c r="A50" s="16" t="s">
        <v>55</v>
      </c>
      <c r="B50" s="150" t="s">
        <v>149</v>
      </c>
      <c r="C50" s="281" t="s">
        <v>150</v>
      </c>
      <c r="D50" s="151" t="s">
        <v>84</v>
      </c>
      <c r="E50" s="177" t="s">
        <v>151</v>
      </c>
      <c r="F50" s="2"/>
      <c r="G50" s="2"/>
      <c r="H50" s="2"/>
      <c r="I50" s="2"/>
      <c r="J50" s="2"/>
      <c r="K50" s="2"/>
      <c r="L50" s="2"/>
      <c r="M50" s="2"/>
      <c r="N50" s="2"/>
      <c r="O50" s="2"/>
      <c r="P50" s="2"/>
      <c r="Q50" s="2"/>
      <c r="R50" s="2"/>
    </row>
    <row r="51" spans="1:18" ht="28.5">
      <c r="A51" s="16" t="s">
        <v>55</v>
      </c>
      <c r="B51" s="147" t="s">
        <v>152</v>
      </c>
      <c r="C51" s="15" t="s">
        <v>153</v>
      </c>
      <c r="D51" s="282" t="s">
        <v>69</v>
      </c>
      <c r="E51" s="49" t="s">
        <v>154</v>
      </c>
      <c r="F51" s="2"/>
      <c r="G51" s="2"/>
      <c r="H51" s="2"/>
      <c r="I51" s="2"/>
      <c r="J51" s="2"/>
      <c r="K51" s="2"/>
      <c r="L51" s="2"/>
      <c r="M51" s="2"/>
      <c r="N51" s="2"/>
      <c r="O51" s="2"/>
      <c r="P51" s="2"/>
      <c r="Q51" s="2"/>
      <c r="R51" s="2"/>
    </row>
    <row r="52" spans="1:18" ht="84.75">
      <c r="A52" s="16" t="s">
        <v>55</v>
      </c>
      <c r="B52" s="147" t="s">
        <v>155</v>
      </c>
      <c r="C52" s="15" t="s">
        <v>156</v>
      </c>
      <c r="D52" s="151" t="s">
        <v>96</v>
      </c>
      <c r="E52" s="178" t="s">
        <v>157</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8.5">
      <c r="A54" s="16" t="s">
        <v>55</v>
      </c>
      <c r="B54" s="150" t="s">
        <v>158</v>
      </c>
      <c r="C54" s="281" t="s">
        <v>150</v>
      </c>
      <c r="D54" s="151" t="s">
        <v>84</v>
      </c>
      <c r="E54" s="177" t="s">
        <v>159</v>
      </c>
      <c r="F54" s="2"/>
      <c r="G54" s="2"/>
      <c r="H54" s="2"/>
      <c r="I54" s="2"/>
      <c r="J54" s="2"/>
      <c r="K54" s="2"/>
      <c r="L54" s="2"/>
      <c r="M54" s="2"/>
      <c r="N54" s="2"/>
      <c r="O54" s="2"/>
      <c r="P54" s="2"/>
      <c r="Q54" s="2"/>
      <c r="R54" s="2"/>
    </row>
    <row r="55" spans="1:18" ht="28.5">
      <c r="A55" s="16" t="s">
        <v>55</v>
      </c>
      <c r="B55" s="147" t="s">
        <v>152</v>
      </c>
      <c r="C55" s="15" t="s">
        <v>153</v>
      </c>
      <c r="D55" s="282" t="s">
        <v>69</v>
      </c>
      <c r="E55" s="49"/>
      <c r="F55" s="2"/>
      <c r="G55" s="2"/>
      <c r="H55" s="2"/>
      <c r="I55" s="2"/>
      <c r="J55" s="2"/>
      <c r="K55" s="2"/>
      <c r="L55" s="2"/>
      <c r="M55" s="2"/>
      <c r="N55" s="2"/>
      <c r="O55" s="2"/>
      <c r="P55" s="2"/>
      <c r="Q55" s="2"/>
      <c r="R55" s="2"/>
    </row>
    <row r="56" spans="1:18">
      <c r="A56" s="16" t="s">
        <v>55</v>
      </c>
      <c r="B56" s="157" t="s">
        <v>155</v>
      </c>
      <c r="C56" s="158" t="s">
        <v>156</v>
      </c>
      <c r="D56" s="159" t="s">
        <v>96</v>
      </c>
      <c r="E56" s="49"/>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160</v>
      </c>
      <c r="C58" s="281" t="s">
        <v>150</v>
      </c>
      <c r="D58" s="162" t="s">
        <v>84</v>
      </c>
      <c r="E58" s="177" t="s">
        <v>159</v>
      </c>
      <c r="F58" s="2"/>
      <c r="G58" s="2"/>
      <c r="H58" s="2"/>
      <c r="I58" s="2"/>
      <c r="J58" s="2"/>
      <c r="K58" s="2"/>
      <c r="L58" s="2"/>
      <c r="M58" s="2"/>
      <c r="N58" s="2"/>
      <c r="O58" s="2"/>
      <c r="P58" s="2"/>
      <c r="Q58" s="2"/>
      <c r="R58" s="2"/>
    </row>
    <row r="59" spans="1:18" ht="28.5">
      <c r="A59" s="16" t="s">
        <v>55</v>
      </c>
      <c r="B59" s="147" t="s">
        <v>152</v>
      </c>
      <c r="C59" s="15" t="s">
        <v>153</v>
      </c>
      <c r="D59" s="282" t="s">
        <v>69</v>
      </c>
      <c r="E59" s="49"/>
      <c r="F59" s="2"/>
      <c r="G59" s="2"/>
      <c r="H59" s="2"/>
      <c r="I59" s="2"/>
      <c r="J59" s="2"/>
      <c r="K59" s="2"/>
      <c r="L59" s="2"/>
      <c r="M59" s="2"/>
      <c r="N59" s="2"/>
      <c r="O59" s="2"/>
      <c r="P59" s="2"/>
      <c r="Q59" s="2"/>
      <c r="R59" s="2"/>
    </row>
    <row r="60" spans="1:18">
      <c r="A60" s="16" t="s">
        <v>55</v>
      </c>
      <c r="B60" s="147" t="s">
        <v>155</v>
      </c>
      <c r="C60" s="63" t="s">
        <v>156</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161</v>
      </c>
      <c r="C62" s="281" t="s">
        <v>150</v>
      </c>
      <c r="D62" s="162" t="s">
        <v>84</v>
      </c>
      <c r="E62" s="177" t="s">
        <v>159</v>
      </c>
    </row>
    <row r="63" spans="1:18" ht="28.5">
      <c r="A63" s="16" t="s">
        <v>55</v>
      </c>
      <c r="B63" s="147" t="s">
        <v>152</v>
      </c>
      <c r="C63" s="15" t="s">
        <v>153</v>
      </c>
      <c r="D63" s="282" t="s">
        <v>69</v>
      </c>
      <c r="E63" s="49"/>
    </row>
    <row r="64" spans="1:18">
      <c r="A64" s="16" t="s">
        <v>55</v>
      </c>
      <c r="B64" s="157" t="s">
        <v>155</v>
      </c>
      <c r="C64" s="63" t="s">
        <v>156</v>
      </c>
      <c r="D64" s="159" t="s">
        <v>96</v>
      </c>
      <c r="E64" s="49"/>
    </row>
    <row r="65" spans="1:5" ht="27" customHeight="1">
      <c r="A65" s="163"/>
      <c r="B65" s="160"/>
      <c r="C65" s="165"/>
      <c r="D65" s="155"/>
      <c r="E65" s="156"/>
    </row>
    <row r="66" spans="1:5" ht="28.5">
      <c r="A66" s="16" t="s">
        <v>55</v>
      </c>
      <c r="B66" s="161" t="s">
        <v>162</v>
      </c>
      <c r="C66" s="281" t="s">
        <v>150</v>
      </c>
      <c r="D66" s="162" t="s">
        <v>84</v>
      </c>
      <c r="E66" s="177" t="s">
        <v>159</v>
      </c>
    </row>
    <row r="67" spans="1:5" ht="28.5">
      <c r="A67" s="16" t="s">
        <v>55</v>
      </c>
      <c r="B67" s="147" t="s">
        <v>152</v>
      </c>
      <c r="C67" s="15" t="s">
        <v>153</v>
      </c>
      <c r="D67" s="282" t="s">
        <v>69</v>
      </c>
      <c r="E67" s="49"/>
    </row>
    <row r="68" spans="1:5">
      <c r="A68" s="16" t="s">
        <v>55</v>
      </c>
      <c r="B68" s="157" t="s">
        <v>155</v>
      </c>
      <c r="C68" s="63" t="s">
        <v>156</v>
      </c>
      <c r="D68" s="159" t="s">
        <v>96</v>
      </c>
      <c r="E68" s="49"/>
    </row>
    <row r="69" spans="1:5" ht="27" customHeight="1">
      <c r="A69" s="163"/>
      <c r="B69" s="160"/>
      <c r="C69" s="165"/>
      <c r="D69" s="155"/>
      <c r="E69" s="156"/>
    </row>
    <row r="70" spans="1:5" ht="28.5">
      <c r="A70" s="16" t="s">
        <v>55</v>
      </c>
      <c r="B70" s="161" t="s">
        <v>163</v>
      </c>
      <c r="C70" s="281" t="s">
        <v>150</v>
      </c>
      <c r="D70" s="162" t="s">
        <v>84</v>
      </c>
      <c r="E70" s="177" t="s">
        <v>159</v>
      </c>
    </row>
    <row r="71" spans="1:5" ht="28.5">
      <c r="A71" s="16" t="s">
        <v>55</v>
      </c>
      <c r="B71" s="147" t="s">
        <v>152</v>
      </c>
      <c r="C71" s="15" t="s">
        <v>153</v>
      </c>
      <c r="D71" s="282" t="s">
        <v>69</v>
      </c>
      <c r="E71" s="49"/>
    </row>
    <row r="72" spans="1:5">
      <c r="A72" s="16" t="s">
        <v>55</v>
      </c>
      <c r="B72" s="157" t="s">
        <v>155</v>
      </c>
      <c r="C72" s="63" t="s">
        <v>156</v>
      </c>
      <c r="D72" s="159" t="s">
        <v>96</v>
      </c>
      <c r="E72" s="49"/>
    </row>
    <row r="73" spans="1:5" ht="27" customHeight="1">
      <c r="A73" s="163"/>
      <c r="B73" s="160"/>
      <c r="C73" s="165"/>
      <c r="D73" s="155"/>
      <c r="E73" s="156"/>
    </row>
    <row r="74" spans="1:5" ht="28.5">
      <c r="A74" s="16" t="s">
        <v>55</v>
      </c>
      <c r="B74" s="161" t="s">
        <v>164</v>
      </c>
      <c r="C74" s="281" t="s">
        <v>150</v>
      </c>
      <c r="D74" s="162" t="s">
        <v>84</v>
      </c>
      <c r="E74" s="177" t="s">
        <v>159</v>
      </c>
    </row>
    <row r="75" spans="1:5" ht="28.5">
      <c r="A75" s="16" t="s">
        <v>55</v>
      </c>
      <c r="B75" s="166" t="s">
        <v>152</v>
      </c>
      <c r="C75" s="15" t="s">
        <v>153</v>
      </c>
      <c r="D75" s="282" t="s">
        <v>69</v>
      </c>
      <c r="E75" s="49"/>
    </row>
    <row r="76" spans="1:5">
      <c r="A76" s="16" t="s">
        <v>55</v>
      </c>
      <c r="B76" s="167" t="s">
        <v>155</v>
      </c>
      <c r="C76" s="63" t="s">
        <v>156</v>
      </c>
      <c r="D76" s="159" t="s">
        <v>96</v>
      </c>
      <c r="E76" s="49"/>
    </row>
    <row r="77" spans="1:5" ht="27" customHeight="1">
      <c r="A77" s="163"/>
      <c r="B77" s="168"/>
      <c r="C77" s="165"/>
      <c r="D77" s="155"/>
      <c r="E77" s="156"/>
    </row>
    <row r="78" spans="1:5" ht="29.25">
      <c r="A78" s="223"/>
      <c r="B78" s="215" t="s">
        <v>165</v>
      </c>
      <c r="C78" s="169" t="s">
        <v>166</v>
      </c>
      <c r="D78" s="5" t="s">
        <v>167</v>
      </c>
      <c r="E78" s="130" t="s">
        <v>168</v>
      </c>
    </row>
    <row r="79" spans="1:5">
      <c r="A79" s="16" t="s">
        <v>55</v>
      </c>
      <c r="B79" s="166" t="s">
        <v>169</v>
      </c>
      <c r="C79" s="170" t="s">
        <v>170</v>
      </c>
      <c r="D79" s="151" t="s">
        <v>58</v>
      </c>
      <c r="E79" s="49" t="s">
        <v>171</v>
      </c>
    </row>
    <row r="80" spans="1:5" ht="98.25">
      <c r="A80" s="16" t="s">
        <v>55</v>
      </c>
      <c r="B80" s="166" t="s">
        <v>172</v>
      </c>
      <c r="C80" s="171" t="s">
        <v>173</v>
      </c>
      <c r="D80" s="151" t="s">
        <v>58</v>
      </c>
      <c r="E80" s="177" t="s">
        <v>174</v>
      </c>
    </row>
    <row r="81" spans="1:5" ht="28.5">
      <c r="A81" s="16" t="s">
        <v>55</v>
      </c>
      <c r="B81" s="166" t="s">
        <v>152</v>
      </c>
      <c r="C81" s="15" t="s">
        <v>153</v>
      </c>
      <c r="D81" s="282" t="s">
        <v>69</v>
      </c>
      <c r="E81" s="49" t="s">
        <v>154</v>
      </c>
    </row>
    <row r="82" spans="1:5">
      <c r="A82" s="16" t="s">
        <v>55</v>
      </c>
      <c r="B82" s="167" t="s">
        <v>155</v>
      </c>
      <c r="C82" s="63" t="s">
        <v>156</v>
      </c>
      <c r="D82" s="159" t="s">
        <v>96</v>
      </c>
      <c r="E82" s="49" t="s">
        <v>157</v>
      </c>
    </row>
    <row r="83" spans="1:5" ht="27" customHeight="1">
      <c r="A83" s="163"/>
      <c r="B83" s="168"/>
      <c r="C83" s="165"/>
      <c r="D83" s="155"/>
      <c r="E83" s="156"/>
    </row>
    <row r="84" spans="1:5" ht="29.25">
      <c r="B84" s="215" t="s">
        <v>165</v>
      </c>
      <c r="C84" s="169" t="s">
        <v>166</v>
      </c>
      <c r="D84" s="5" t="s">
        <v>167</v>
      </c>
      <c r="E84" s="130" t="s">
        <v>168</v>
      </c>
    </row>
    <row r="85" spans="1:5">
      <c r="A85" s="16" t="s">
        <v>55</v>
      </c>
      <c r="B85" s="166" t="s">
        <v>169</v>
      </c>
      <c r="C85" s="170" t="s">
        <v>170</v>
      </c>
      <c r="D85" s="151" t="s">
        <v>58</v>
      </c>
      <c r="E85" s="49" t="s">
        <v>175</v>
      </c>
    </row>
    <row r="86" spans="1:5" ht="98.25">
      <c r="A86" s="16" t="s">
        <v>55</v>
      </c>
      <c r="B86" s="166" t="s">
        <v>172</v>
      </c>
      <c r="C86" s="171" t="s">
        <v>173</v>
      </c>
      <c r="D86" s="151" t="s">
        <v>58</v>
      </c>
      <c r="E86" s="177" t="s">
        <v>174</v>
      </c>
    </row>
    <row r="87" spans="1:5" ht="28.5">
      <c r="A87" s="16" t="s">
        <v>55</v>
      </c>
      <c r="B87" s="166" t="s">
        <v>152</v>
      </c>
      <c r="C87" s="15" t="s">
        <v>153</v>
      </c>
      <c r="D87" s="282" t="s">
        <v>69</v>
      </c>
      <c r="E87" s="49" t="s">
        <v>154</v>
      </c>
    </row>
    <row r="88" spans="1:5" ht="84.75">
      <c r="A88" s="16" t="s">
        <v>55</v>
      </c>
      <c r="B88" s="167" t="s">
        <v>155</v>
      </c>
      <c r="C88" s="63" t="s">
        <v>156</v>
      </c>
      <c r="D88" s="159" t="s">
        <v>96</v>
      </c>
      <c r="E88" s="49" t="s">
        <v>157</v>
      </c>
    </row>
    <row r="89" spans="1:5" ht="27" customHeight="1">
      <c r="A89" s="163"/>
      <c r="B89" s="168"/>
      <c r="C89" s="165"/>
      <c r="D89" s="155"/>
      <c r="E89" s="156"/>
    </row>
    <row r="90" spans="1:5" ht="29.25">
      <c r="B90" s="215" t="s">
        <v>165</v>
      </c>
      <c r="C90" s="169" t="s">
        <v>166</v>
      </c>
      <c r="D90" s="5" t="s">
        <v>167</v>
      </c>
      <c r="E90" s="130" t="s">
        <v>168</v>
      </c>
    </row>
    <row r="91" spans="1:5" ht="42">
      <c r="A91" s="16" t="s">
        <v>55</v>
      </c>
      <c r="B91" s="166" t="s">
        <v>169</v>
      </c>
      <c r="C91" s="170" t="s">
        <v>170</v>
      </c>
      <c r="D91" s="151" t="s">
        <v>58</v>
      </c>
      <c r="E91" s="49" t="s">
        <v>176</v>
      </c>
    </row>
    <row r="92" spans="1:5" ht="98.25">
      <c r="A92" s="16" t="s">
        <v>55</v>
      </c>
      <c r="B92" s="166" t="s">
        <v>172</v>
      </c>
      <c r="C92" s="171" t="s">
        <v>173</v>
      </c>
      <c r="D92" s="151" t="s">
        <v>58</v>
      </c>
      <c r="E92" s="177" t="s">
        <v>174</v>
      </c>
    </row>
    <row r="93" spans="1:5" ht="28.5">
      <c r="A93" s="16" t="s">
        <v>55</v>
      </c>
      <c r="B93" s="166" t="s">
        <v>152</v>
      </c>
      <c r="C93" s="15" t="s">
        <v>153</v>
      </c>
      <c r="D93" s="282" t="s">
        <v>69</v>
      </c>
      <c r="E93" s="49" t="s">
        <v>154</v>
      </c>
    </row>
    <row r="94" spans="1:5">
      <c r="A94" s="16" t="s">
        <v>55</v>
      </c>
      <c r="B94" s="167" t="s">
        <v>155</v>
      </c>
      <c r="C94" s="63" t="s">
        <v>156</v>
      </c>
      <c r="D94" s="159" t="s">
        <v>96</v>
      </c>
      <c r="E94" s="49" t="s">
        <v>157</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C4" activePane="bottomRight" state="frozen"/>
      <selection pane="bottomRight" activeCell="A13" sqref="A13"/>
      <selection pane="bottomLeft" activeCell="D5" sqref="D5"/>
      <selection pane="topRight" activeCell="D5" sqref="D5"/>
    </sheetView>
  </sheetViews>
  <sheetFormatPr defaultColWidth="9.28515625" defaultRowHeight="14.25"/>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177</v>
      </c>
      <c r="B1" s="226"/>
      <c r="C1" s="77"/>
      <c r="D1" s="179"/>
      <c r="E1" s="271" t="s">
        <v>178</v>
      </c>
      <c r="F1" s="272" t="s">
        <v>179</v>
      </c>
      <c r="G1" s="272" t="s">
        <v>180</v>
      </c>
      <c r="H1" s="272" t="s">
        <v>181</v>
      </c>
      <c r="I1" s="272" t="s">
        <v>182</v>
      </c>
      <c r="J1" s="272" t="s">
        <v>183</v>
      </c>
      <c r="K1" s="272" t="s">
        <v>184</v>
      </c>
      <c r="L1" s="272" t="s">
        <v>185</v>
      </c>
      <c r="M1" s="272" t="s">
        <v>186</v>
      </c>
      <c r="N1" s="272" t="s">
        <v>187</v>
      </c>
      <c r="O1" s="272" t="s">
        <v>188</v>
      </c>
      <c r="P1" s="272" t="s">
        <v>189</v>
      </c>
      <c r="Q1" s="272" t="s">
        <v>190</v>
      </c>
      <c r="R1" s="272" t="s">
        <v>191</v>
      </c>
      <c r="S1" s="272" t="s">
        <v>192</v>
      </c>
      <c r="T1" s="272" t="s">
        <v>193</v>
      </c>
      <c r="U1" s="272" t="s">
        <v>194</v>
      </c>
      <c r="V1" s="272" t="s">
        <v>195</v>
      </c>
      <c r="W1" s="272" t="s">
        <v>196</v>
      </c>
      <c r="X1" s="272" t="s">
        <v>197</v>
      </c>
      <c r="Y1" s="272" t="s">
        <v>198</v>
      </c>
      <c r="Z1" s="272" t="s">
        <v>199</v>
      </c>
      <c r="AA1" s="272" t="s">
        <v>200</v>
      </c>
      <c r="AB1" s="272" t="s">
        <v>201</v>
      </c>
      <c r="AC1" s="272" t="s">
        <v>202</v>
      </c>
      <c r="AD1" s="272" t="s">
        <v>203</v>
      </c>
      <c r="AE1" s="272" t="s">
        <v>204</v>
      </c>
      <c r="AF1" s="272" t="s">
        <v>205</v>
      </c>
      <c r="AG1" s="272" t="s">
        <v>206</v>
      </c>
      <c r="AH1" s="272" t="s">
        <v>207</v>
      </c>
      <c r="AI1" s="272" t="s">
        <v>208</v>
      </c>
      <c r="AJ1" s="272" t="s">
        <v>209</v>
      </c>
      <c r="AK1" s="272" t="s">
        <v>210</v>
      </c>
      <c r="AL1" s="272" t="s">
        <v>211</v>
      </c>
      <c r="AM1" s="272" t="s">
        <v>212</v>
      </c>
      <c r="AN1" s="272" t="s">
        <v>213</v>
      </c>
      <c r="AO1" s="272" t="s">
        <v>214</v>
      </c>
      <c r="AP1" s="272" t="s">
        <v>215</v>
      </c>
      <c r="AQ1" s="272" t="s">
        <v>216</v>
      </c>
      <c r="AR1" s="272" t="s">
        <v>217</v>
      </c>
      <c r="AS1" s="272" t="s">
        <v>218</v>
      </c>
      <c r="AT1" s="272" t="s">
        <v>219</v>
      </c>
      <c r="AU1" s="272" t="s">
        <v>220</v>
      </c>
      <c r="AV1" s="272" t="s">
        <v>221</v>
      </c>
      <c r="AW1" s="272" t="s">
        <v>222</v>
      </c>
      <c r="AX1" s="272" t="s">
        <v>223</v>
      </c>
      <c r="AY1" s="272" t="s">
        <v>224</v>
      </c>
      <c r="AZ1" s="272" t="s">
        <v>225</v>
      </c>
      <c r="BA1" s="272" t="s">
        <v>226</v>
      </c>
      <c r="BB1" s="272" t="s">
        <v>227</v>
      </c>
      <c r="BC1" s="272" t="s">
        <v>228</v>
      </c>
      <c r="BD1" s="272" t="s">
        <v>229</v>
      </c>
      <c r="BE1" s="272" t="s">
        <v>230</v>
      </c>
      <c r="BF1" s="272" t="s">
        <v>231</v>
      </c>
      <c r="BG1" s="272" t="s">
        <v>232</v>
      </c>
      <c r="BH1" s="272" t="s">
        <v>233</v>
      </c>
      <c r="BI1" s="272" t="s">
        <v>234</v>
      </c>
      <c r="BJ1" s="272" t="s">
        <v>235</v>
      </c>
      <c r="BK1" s="272" t="s">
        <v>236</v>
      </c>
      <c r="BL1" s="272" t="s">
        <v>237</v>
      </c>
      <c r="BM1" s="272" t="s">
        <v>238</v>
      </c>
      <c r="BN1" s="272" t="s">
        <v>239</v>
      </c>
      <c r="BO1" s="272" t="s">
        <v>240</v>
      </c>
      <c r="BP1" s="272" t="s">
        <v>241</v>
      </c>
      <c r="BQ1" s="272" t="s">
        <v>242</v>
      </c>
      <c r="BR1" s="272" t="s">
        <v>243</v>
      </c>
      <c r="BS1" s="272" t="s">
        <v>244</v>
      </c>
      <c r="BT1" s="272" t="s">
        <v>245</v>
      </c>
      <c r="BU1" s="272" t="s">
        <v>246</v>
      </c>
      <c r="BV1" s="272" t="s">
        <v>247</v>
      </c>
      <c r="BW1" s="272" t="s">
        <v>248</v>
      </c>
      <c r="BX1" s="272" t="s">
        <v>249</v>
      </c>
      <c r="BY1" s="272" t="s">
        <v>250</v>
      </c>
      <c r="BZ1" s="272" t="s">
        <v>251</v>
      </c>
      <c r="CA1" s="272" t="s">
        <v>252</v>
      </c>
      <c r="CB1" s="272" t="s">
        <v>253</v>
      </c>
      <c r="CC1" s="272" t="s">
        <v>254</v>
      </c>
      <c r="CD1" s="272" t="s">
        <v>255</v>
      </c>
      <c r="CE1" s="272" t="s">
        <v>256</v>
      </c>
      <c r="CF1" s="272" t="s">
        <v>257</v>
      </c>
      <c r="CG1" s="272" t="s">
        <v>258</v>
      </c>
      <c r="CH1" s="272" t="s">
        <v>259</v>
      </c>
      <c r="CI1" s="272" t="s">
        <v>260</v>
      </c>
      <c r="CJ1" s="272" t="s">
        <v>261</v>
      </c>
      <c r="CK1" s="272" t="s">
        <v>262</v>
      </c>
      <c r="CL1" s="272" t="s">
        <v>263</v>
      </c>
      <c r="CM1" s="272" t="s">
        <v>264</v>
      </c>
      <c r="CN1" s="272" t="s">
        <v>265</v>
      </c>
      <c r="CO1" s="272" t="s">
        <v>266</v>
      </c>
      <c r="CP1" s="272" t="s">
        <v>267</v>
      </c>
      <c r="CQ1" s="272" t="s">
        <v>268</v>
      </c>
      <c r="CR1" s="272" t="s">
        <v>269</v>
      </c>
      <c r="CS1" s="272" t="s">
        <v>270</v>
      </c>
      <c r="CT1" s="272" t="s">
        <v>271</v>
      </c>
      <c r="CU1" s="272" t="s">
        <v>272</v>
      </c>
      <c r="CV1" s="272" t="s">
        <v>273</v>
      </c>
      <c r="CW1" s="272" t="s">
        <v>274</v>
      </c>
      <c r="CX1" s="272" t="s">
        <v>275</v>
      </c>
      <c r="CY1" s="272" t="s">
        <v>276</v>
      </c>
      <c r="CZ1" s="273" t="s">
        <v>277</v>
      </c>
    </row>
    <row r="2" spans="1:104" ht="23.25" hidden="1" customHeight="1">
      <c r="A2" s="302" t="s">
        <v>278</v>
      </c>
      <c r="B2" s="303"/>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2" t="s">
        <v>279</v>
      </c>
      <c r="B3" s="303"/>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280</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7" t="s">
        <v>281</v>
      </c>
      <c r="B5" s="288"/>
      <c r="C5" s="288"/>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178</v>
      </c>
      <c r="F6" s="274" t="s">
        <v>179</v>
      </c>
      <c r="G6" s="274" t="s">
        <v>180</v>
      </c>
      <c r="H6" s="274" t="s">
        <v>181</v>
      </c>
      <c r="I6" s="274" t="s">
        <v>182</v>
      </c>
      <c r="J6" s="274" t="s">
        <v>183</v>
      </c>
      <c r="K6" s="274" t="s">
        <v>184</v>
      </c>
      <c r="L6" s="274" t="s">
        <v>185</v>
      </c>
      <c r="M6" s="274" t="s">
        <v>186</v>
      </c>
      <c r="N6" s="274" t="s">
        <v>187</v>
      </c>
      <c r="O6" s="274" t="s">
        <v>188</v>
      </c>
      <c r="P6" s="274" t="s">
        <v>189</v>
      </c>
      <c r="Q6" s="274" t="s">
        <v>190</v>
      </c>
      <c r="R6" s="274" t="s">
        <v>191</v>
      </c>
      <c r="S6" s="274" t="s">
        <v>192</v>
      </c>
      <c r="T6" s="274" t="s">
        <v>193</v>
      </c>
      <c r="U6" s="274" t="s">
        <v>194</v>
      </c>
      <c r="V6" s="274" t="s">
        <v>195</v>
      </c>
      <c r="W6" s="274" t="s">
        <v>196</v>
      </c>
      <c r="X6" s="274" t="s">
        <v>197</v>
      </c>
      <c r="Y6" s="274" t="s">
        <v>198</v>
      </c>
      <c r="Z6" s="274" t="s">
        <v>199</v>
      </c>
      <c r="AA6" s="274" t="s">
        <v>200</v>
      </c>
      <c r="AB6" s="274" t="s">
        <v>201</v>
      </c>
      <c r="AC6" s="274" t="s">
        <v>202</v>
      </c>
      <c r="AD6" s="274" t="s">
        <v>203</v>
      </c>
      <c r="AE6" s="274" t="s">
        <v>204</v>
      </c>
      <c r="AF6" s="274" t="s">
        <v>205</v>
      </c>
      <c r="AG6" s="274" t="s">
        <v>206</v>
      </c>
      <c r="AH6" s="274" t="s">
        <v>207</v>
      </c>
      <c r="AI6" s="274" t="s">
        <v>208</v>
      </c>
      <c r="AJ6" s="274" t="s">
        <v>209</v>
      </c>
      <c r="AK6" s="274" t="s">
        <v>210</v>
      </c>
      <c r="AL6" s="274" t="s">
        <v>211</v>
      </c>
      <c r="AM6" s="274" t="s">
        <v>212</v>
      </c>
      <c r="AN6" s="274" t="s">
        <v>213</v>
      </c>
      <c r="AO6" s="274" t="s">
        <v>214</v>
      </c>
      <c r="AP6" s="274" t="s">
        <v>215</v>
      </c>
      <c r="AQ6" s="274" t="s">
        <v>216</v>
      </c>
      <c r="AR6" s="274" t="s">
        <v>217</v>
      </c>
      <c r="AS6" s="274" t="s">
        <v>218</v>
      </c>
      <c r="AT6" s="274" t="s">
        <v>219</v>
      </c>
      <c r="AU6" s="274" t="s">
        <v>220</v>
      </c>
      <c r="AV6" s="274" t="s">
        <v>221</v>
      </c>
      <c r="AW6" s="274" t="s">
        <v>222</v>
      </c>
      <c r="AX6" s="274" t="s">
        <v>223</v>
      </c>
      <c r="AY6" s="274" t="s">
        <v>224</v>
      </c>
      <c r="AZ6" s="274" t="s">
        <v>225</v>
      </c>
      <c r="BA6" s="274" t="s">
        <v>226</v>
      </c>
      <c r="BB6" s="274" t="s">
        <v>227</v>
      </c>
      <c r="BC6" s="274" t="s">
        <v>228</v>
      </c>
      <c r="BD6" s="274" t="s">
        <v>229</v>
      </c>
      <c r="BE6" s="274" t="s">
        <v>230</v>
      </c>
      <c r="BF6" s="274" t="s">
        <v>231</v>
      </c>
      <c r="BG6" s="274" t="s">
        <v>232</v>
      </c>
      <c r="BH6" s="274" t="s">
        <v>233</v>
      </c>
      <c r="BI6" s="274" t="s">
        <v>234</v>
      </c>
      <c r="BJ6" s="274" t="s">
        <v>235</v>
      </c>
      <c r="BK6" s="274" t="s">
        <v>236</v>
      </c>
      <c r="BL6" s="274" t="s">
        <v>237</v>
      </c>
      <c r="BM6" s="274" t="s">
        <v>238</v>
      </c>
      <c r="BN6" s="274" t="s">
        <v>239</v>
      </c>
      <c r="BO6" s="274" t="s">
        <v>240</v>
      </c>
      <c r="BP6" s="274" t="s">
        <v>241</v>
      </c>
      <c r="BQ6" s="274" t="s">
        <v>242</v>
      </c>
      <c r="BR6" s="274" t="s">
        <v>243</v>
      </c>
      <c r="BS6" s="274" t="s">
        <v>244</v>
      </c>
      <c r="BT6" s="274" t="s">
        <v>245</v>
      </c>
      <c r="BU6" s="274" t="s">
        <v>246</v>
      </c>
      <c r="BV6" s="274" t="s">
        <v>247</v>
      </c>
      <c r="BW6" s="274" t="s">
        <v>248</v>
      </c>
      <c r="BX6" s="274" t="s">
        <v>249</v>
      </c>
      <c r="BY6" s="274" t="s">
        <v>250</v>
      </c>
      <c r="BZ6" s="274" t="s">
        <v>251</v>
      </c>
      <c r="CA6" s="274" t="s">
        <v>252</v>
      </c>
      <c r="CB6" s="274" t="s">
        <v>253</v>
      </c>
      <c r="CC6" s="274" t="s">
        <v>254</v>
      </c>
      <c r="CD6" s="274" t="s">
        <v>255</v>
      </c>
      <c r="CE6" s="274" t="s">
        <v>256</v>
      </c>
      <c r="CF6" s="274" t="s">
        <v>257</v>
      </c>
      <c r="CG6" s="274" t="s">
        <v>258</v>
      </c>
      <c r="CH6" s="274" t="s">
        <v>259</v>
      </c>
      <c r="CI6" s="274" t="s">
        <v>260</v>
      </c>
      <c r="CJ6" s="274" t="s">
        <v>261</v>
      </c>
      <c r="CK6" s="274" t="s">
        <v>262</v>
      </c>
      <c r="CL6" s="274" t="s">
        <v>263</v>
      </c>
      <c r="CM6" s="274" t="s">
        <v>264</v>
      </c>
      <c r="CN6" s="274" t="s">
        <v>265</v>
      </c>
      <c r="CO6" s="274" t="s">
        <v>266</v>
      </c>
      <c r="CP6" s="274" t="s">
        <v>267</v>
      </c>
      <c r="CQ6" s="274" t="s">
        <v>268</v>
      </c>
      <c r="CR6" s="274" t="s">
        <v>269</v>
      </c>
      <c r="CS6" s="274" t="s">
        <v>270</v>
      </c>
      <c r="CT6" s="274" t="s">
        <v>271</v>
      </c>
      <c r="CU6" s="274" t="s">
        <v>272</v>
      </c>
      <c r="CV6" s="274" t="s">
        <v>273</v>
      </c>
      <c r="CW6" s="274" t="s">
        <v>274</v>
      </c>
      <c r="CX6" s="274" t="s">
        <v>275</v>
      </c>
      <c r="CY6" s="274" t="s">
        <v>276</v>
      </c>
      <c r="CZ6" s="275" t="s">
        <v>277</v>
      </c>
    </row>
    <row r="7" spans="1:104" ht="85.5">
      <c r="A7" s="16" t="s">
        <v>282</v>
      </c>
      <c r="B7" s="15" t="s">
        <v>283</v>
      </c>
      <c r="C7" s="15" t="s">
        <v>284</v>
      </c>
      <c r="D7" s="15" t="s">
        <v>84</v>
      </c>
      <c r="E7" s="56" t="s">
        <v>134</v>
      </c>
      <c r="F7" s="60" t="s">
        <v>134</v>
      </c>
      <c r="G7" s="60" t="s">
        <v>134</v>
      </c>
      <c r="H7" s="60" t="s">
        <v>134</v>
      </c>
      <c r="I7" s="60" t="s">
        <v>134</v>
      </c>
      <c r="J7" s="60" t="s">
        <v>134</v>
      </c>
      <c r="K7" s="60" t="s">
        <v>134</v>
      </c>
      <c r="L7" s="60" t="s">
        <v>134</v>
      </c>
      <c r="M7" s="60" t="s">
        <v>134</v>
      </c>
      <c r="N7" s="60" t="s">
        <v>134</v>
      </c>
      <c r="O7" s="60" t="s">
        <v>134</v>
      </c>
      <c r="P7" s="60" t="s">
        <v>134</v>
      </c>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114">
      <c r="A8" s="16" t="s">
        <v>285</v>
      </c>
      <c r="B8" s="15" t="s">
        <v>286</v>
      </c>
      <c r="C8" s="15" t="s">
        <v>287</v>
      </c>
      <c r="D8" s="15" t="s">
        <v>58</v>
      </c>
      <c r="E8" s="276" t="s">
        <v>288</v>
      </c>
      <c r="F8" s="276" t="s">
        <v>289</v>
      </c>
      <c r="G8" s="276" t="s">
        <v>290</v>
      </c>
      <c r="H8" s="276" t="s">
        <v>291</v>
      </c>
      <c r="I8" s="276" t="s">
        <v>292</v>
      </c>
      <c r="J8" s="276" t="s">
        <v>293</v>
      </c>
      <c r="K8" s="276" t="s">
        <v>294</v>
      </c>
      <c r="L8" s="276" t="s">
        <v>295</v>
      </c>
      <c r="M8" s="276" t="s">
        <v>296</v>
      </c>
      <c r="N8" s="276" t="s">
        <v>297</v>
      </c>
      <c r="O8" s="276" t="s">
        <v>298</v>
      </c>
      <c r="P8" s="276" t="s">
        <v>298</v>
      </c>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7">
      <c r="A9" s="16" t="s">
        <v>299</v>
      </c>
      <c r="B9" s="15" t="s">
        <v>300</v>
      </c>
      <c r="C9" s="9" t="s">
        <v>301</v>
      </c>
      <c r="D9" s="15" t="s">
        <v>69</v>
      </c>
      <c r="E9" s="56" t="s">
        <v>302</v>
      </c>
      <c r="F9" s="60" t="s">
        <v>302</v>
      </c>
      <c r="G9" s="60" t="s">
        <v>303</v>
      </c>
      <c r="H9" s="60" t="s">
        <v>303</v>
      </c>
      <c r="I9" s="60" t="s">
        <v>303</v>
      </c>
      <c r="J9" s="60" t="s">
        <v>303</v>
      </c>
      <c r="K9" s="60" t="s">
        <v>304</v>
      </c>
      <c r="L9" s="60" t="s">
        <v>304</v>
      </c>
      <c r="M9" s="60" t="s">
        <v>304</v>
      </c>
      <c r="N9" s="60" t="s">
        <v>304</v>
      </c>
      <c r="O9" s="60" t="s">
        <v>305</v>
      </c>
      <c r="P9" s="60" t="s">
        <v>306</v>
      </c>
      <c r="Q9" s="60"/>
      <c r="R9" s="60"/>
      <c r="S9" s="60"/>
      <c r="T9" s="60"/>
      <c r="U9" s="60"/>
      <c r="V9" s="60"/>
      <c r="W9" s="60"/>
      <c r="X9" s="60"/>
      <c r="Y9" s="60"/>
      <c r="Z9" s="60"/>
      <c r="AA9" s="60"/>
      <c r="AB9" s="60"/>
      <c r="AC9" s="60"/>
      <c r="AD9" s="60"/>
      <c r="AE9" s="60" t="s">
        <v>307</v>
      </c>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42.25">
      <c r="A10" s="16" t="s">
        <v>308</v>
      </c>
      <c r="B10" s="15" t="s">
        <v>309</v>
      </c>
      <c r="C10" s="9" t="s">
        <v>310</v>
      </c>
      <c r="D10" s="15" t="s">
        <v>58</v>
      </c>
      <c r="E10" s="56" t="s">
        <v>311</v>
      </c>
      <c r="F10" s="60" t="s">
        <v>312</v>
      </c>
      <c r="G10" s="276" t="s">
        <v>313</v>
      </c>
      <c r="H10" s="276" t="s">
        <v>314</v>
      </c>
      <c r="I10" s="276" t="s">
        <v>315</v>
      </c>
      <c r="J10" s="276" t="s">
        <v>316</v>
      </c>
      <c r="K10" s="276" t="s">
        <v>317</v>
      </c>
      <c r="L10" s="276" t="s">
        <v>317</v>
      </c>
      <c r="M10" s="276" t="s">
        <v>317</v>
      </c>
      <c r="N10" s="276" t="s">
        <v>317</v>
      </c>
      <c r="O10" s="60" t="s">
        <v>318</v>
      </c>
      <c r="P10" s="60" t="s">
        <v>319</v>
      </c>
      <c r="Q10" s="60"/>
      <c r="R10" s="60"/>
      <c r="S10" s="60"/>
      <c r="T10" s="60"/>
      <c r="U10" s="60"/>
      <c r="V10" s="60"/>
      <c r="W10" s="60"/>
      <c r="X10" s="60"/>
      <c r="Y10" s="60"/>
      <c r="Z10" s="60"/>
      <c r="AA10" s="60"/>
      <c r="AB10" s="60"/>
      <c r="AC10" s="60"/>
      <c r="AD10" s="60"/>
      <c r="AE10" s="60" t="s">
        <v>307</v>
      </c>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4" t="s">
        <v>320</v>
      </c>
      <c r="C11" s="305"/>
      <c r="D11" s="187" t="s">
        <v>168</v>
      </c>
      <c r="E11" s="188" t="s">
        <v>168</v>
      </c>
      <c r="F11" s="189" t="s">
        <v>168</v>
      </c>
      <c r="G11" s="189" t="s">
        <v>168</v>
      </c>
      <c r="H11" s="189" t="s">
        <v>168</v>
      </c>
      <c r="I11" s="189" t="s">
        <v>168</v>
      </c>
      <c r="J11" s="189" t="s">
        <v>168</v>
      </c>
      <c r="K11" s="189" t="s">
        <v>168</v>
      </c>
      <c r="L11" s="189" t="s">
        <v>168</v>
      </c>
      <c r="M11" s="189" t="s">
        <v>168</v>
      </c>
      <c r="N11" s="189" t="s">
        <v>168</v>
      </c>
      <c r="O11" s="189" t="s">
        <v>168</v>
      </c>
      <c r="P11" s="189" t="s">
        <v>168</v>
      </c>
      <c r="Q11" s="189" t="s">
        <v>168</v>
      </c>
      <c r="R11" s="189" t="s">
        <v>168</v>
      </c>
      <c r="S11" s="189" t="s">
        <v>168</v>
      </c>
      <c r="T11" s="189" t="s">
        <v>168</v>
      </c>
      <c r="U11" s="189" t="s">
        <v>168</v>
      </c>
      <c r="V11" s="189" t="s">
        <v>168</v>
      </c>
      <c r="W11" s="189" t="s">
        <v>168</v>
      </c>
      <c r="X11" s="189" t="s">
        <v>168</v>
      </c>
      <c r="Y11" s="189" t="s">
        <v>168</v>
      </c>
      <c r="Z11" s="189" t="s">
        <v>168</v>
      </c>
      <c r="AA11" s="189" t="s">
        <v>168</v>
      </c>
      <c r="AB11" s="189" t="s">
        <v>168</v>
      </c>
      <c r="AC11" s="189" t="s">
        <v>168</v>
      </c>
      <c r="AD11" s="189" t="s">
        <v>168</v>
      </c>
      <c r="AE11" s="189" t="s">
        <v>168</v>
      </c>
      <c r="AF11" s="189" t="s">
        <v>168</v>
      </c>
      <c r="AG11" s="189" t="s">
        <v>168</v>
      </c>
      <c r="AH11" s="189" t="s">
        <v>168</v>
      </c>
      <c r="AI11" s="189" t="s">
        <v>168</v>
      </c>
      <c r="AJ11" s="189" t="s">
        <v>168</v>
      </c>
      <c r="AK11" s="189" t="s">
        <v>168</v>
      </c>
      <c r="AL11" s="189" t="s">
        <v>168</v>
      </c>
      <c r="AM11" s="189" t="s">
        <v>168</v>
      </c>
      <c r="AN11" s="189" t="s">
        <v>168</v>
      </c>
      <c r="AO11" s="189" t="s">
        <v>168</v>
      </c>
      <c r="AP11" s="189" t="s">
        <v>168</v>
      </c>
      <c r="AQ11" s="189" t="s">
        <v>168</v>
      </c>
      <c r="AR11" s="189" t="s">
        <v>168</v>
      </c>
      <c r="AS11" s="189" t="s">
        <v>168</v>
      </c>
      <c r="AT11" s="189" t="s">
        <v>168</v>
      </c>
      <c r="AU11" s="189" t="s">
        <v>168</v>
      </c>
      <c r="AV11" s="189" t="s">
        <v>168</v>
      </c>
      <c r="AW11" s="189" t="s">
        <v>168</v>
      </c>
      <c r="AX11" s="189" t="s">
        <v>168</v>
      </c>
      <c r="AY11" s="189" t="s">
        <v>168</v>
      </c>
      <c r="AZ11" s="189" t="s">
        <v>168</v>
      </c>
      <c r="BA11" s="189" t="s">
        <v>168</v>
      </c>
      <c r="BB11" s="189" t="s">
        <v>168</v>
      </c>
      <c r="BC11" s="189" t="s">
        <v>168</v>
      </c>
      <c r="BD11" s="189" t="s">
        <v>168</v>
      </c>
      <c r="BE11" s="189" t="s">
        <v>168</v>
      </c>
      <c r="BF11" s="189" t="s">
        <v>168</v>
      </c>
      <c r="BG11" s="189" t="s">
        <v>168</v>
      </c>
      <c r="BH11" s="189" t="s">
        <v>168</v>
      </c>
      <c r="BI11" s="189" t="s">
        <v>168</v>
      </c>
      <c r="BJ11" s="189" t="s">
        <v>168</v>
      </c>
      <c r="BK11" s="189" t="s">
        <v>168</v>
      </c>
      <c r="BL11" s="189" t="s">
        <v>168</v>
      </c>
      <c r="BM11" s="189" t="s">
        <v>168</v>
      </c>
      <c r="BN11" s="189" t="s">
        <v>168</v>
      </c>
      <c r="BO11" s="189" t="s">
        <v>168</v>
      </c>
      <c r="BP11" s="189" t="s">
        <v>168</v>
      </c>
      <c r="BQ11" s="189" t="s">
        <v>168</v>
      </c>
      <c r="BR11" s="189" t="s">
        <v>168</v>
      </c>
      <c r="BS11" s="189" t="s">
        <v>168</v>
      </c>
      <c r="BT11" s="189" t="s">
        <v>168</v>
      </c>
      <c r="BU11" s="189" t="s">
        <v>168</v>
      </c>
      <c r="BV11" s="189" t="s">
        <v>168</v>
      </c>
      <c r="BW11" s="189" t="s">
        <v>168</v>
      </c>
      <c r="BX11" s="189" t="s">
        <v>168</v>
      </c>
      <c r="BY11" s="189" t="s">
        <v>168</v>
      </c>
      <c r="BZ11" s="189" t="s">
        <v>168</v>
      </c>
      <c r="CA11" s="189" t="s">
        <v>168</v>
      </c>
      <c r="CB11" s="189" t="s">
        <v>168</v>
      </c>
      <c r="CC11" s="189" t="s">
        <v>168</v>
      </c>
      <c r="CD11" s="189" t="s">
        <v>168</v>
      </c>
      <c r="CE11" s="189" t="s">
        <v>168</v>
      </c>
      <c r="CF11" s="189" t="s">
        <v>168</v>
      </c>
      <c r="CG11" s="189" t="s">
        <v>168</v>
      </c>
      <c r="CH11" s="189" t="s">
        <v>168</v>
      </c>
      <c r="CI11" s="189" t="s">
        <v>168</v>
      </c>
      <c r="CJ11" s="189" t="s">
        <v>168</v>
      </c>
      <c r="CK11" s="189" t="s">
        <v>168</v>
      </c>
      <c r="CL11" s="189" t="s">
        <v>168</v>
      </c>
      <c r="CM11" s="189" t="s">
        <v>168</v>
      </c>
      <c r="CN11" s="189" t="s">
        <v>168</v>
      </c>
      <c r="CO11" s="189" t="s">
        <v>168</v>
      </c>
      <c r="CP11" s="189" t="s">
        <v>168</v>
      </c>
      <c r="CQ11" s="189" t="s">
        <v>168</v>
      </c>
      <c r="CR11" s="189" t="s">
        <v>168</v>
      </c>
      <c r="CS11" s="189" t="s">
        <v>168</v>
      </c>
      <c r="CT11" s="189" t="s">
        <v>168</v>
      </c>
      <c r="CU11" s="189" t="s">
        <v>168</v>
      </c>
      <c r="CV11" s="189" t="s">
        <v>168</v>
      </c>
      <c r="CW11" s="189" t="s">
        <v>168</v>
      </c>
      <c r="CX11" s="189" t="s">
        <v>168</v>
      </c>
      <c r="CY11" s="189" t="s">
        <v>168</v>
      </c>
      <c r="CZ11" s="189" t="s">
        <v>168</v>
      </c>
    </row>
    <row r="12" spans="1:104" ht="30.6" customHeight="1">
      <c r="B12" s="300" t="s">
        <v>321</v>
      </c>
      <c r="C12" s="301"/>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126.75">
      <c r="A13" s="16" t="s">
        <v>322</v>
      </c>
      <c r="B13" s="158" t="s">
        <v>323</v>
      </c>
      <c r="C13" s="158" t="s">
        <v>324</v>
      </c>
      <c r="D13" s="15" t="s">
        <v>325</v>
      </c>
      <c r="E13" s="93" t="s">
        <v>326</v>
      </c>
      <c r="F13" s="68" t="s">
        <v>326</v>
      </c>
      <c r="G13" s="68" t="s">
        <v>327</v>
      </c>
      <c r="H13" s="68" t="s">
        <v>327</v>
      </c>
      <c r="I13" s="68" t="s">
        <v>327</v>
      </c>
      <c r="J13" s="68" t="s">
        <v>327</v>
      </c>
      <c r="K13" s="68" t="s">
        <v>328</v>
      </c>
      <c r="L13" s="68" t="s">
        <v>328</v>
      </c>
      <c r="M13" s="68" t="s">
        <v>328</v>
      </c>
      <c r="N13" s="68" t="s">
        <v>328</v>
      </c>
      <c r="O13" s="68" t="s">
        <v>329</v>
      </c>
      <c r="P13" s="68" t="s">
        <v>329</v>
      </c>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330</v>
      </c>
      <c r="B14" s="158" t="s">
        <v>331</v>
      </c>
      <c r="C14" s="194" t="s">
        <v>332</v>
      </c>
      <c r="D14" s="15" t="s">
        <v>69</v>
      </c>
      <c r="E14" s="56" t="s">
        <v>333</v>
      </c>
      <c r="F14" s="60" t="s">
        <v>333</v>
      </c>
      <c r="G14" s="60" t="s">
        <v>333</v>
      </c>
      <c r="H14" s="60" t="s">
        <v>333</v>
      </c>
      <c r="I14" s="60" t="s">
        <v>333</v>
      </c>
      <c r="J14" s="60" t="s">
        <v>333</v>
      </c>
      <c r="K14" s="60" t="s">
        <v>333</v>
      </c>
      <c r="L14" s="60" t="s">
        <v>333</v>
      </c>
      <c r="M14" s="60" t="s">
        <v>333</v>
      </c>
      <c r="N14" s="60" t="s">
        <v>333</v>
      </c>
      <c r="O14" s="60" t="s">
        <v>333</v>
      </c>
      <c r="P14" s="60" t="s">
        <v>333</v>
      </c>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7">
      <c r="A15" s="16" t="s">
        <v>334</v>
      </c>
      <c r="B15" s="15" t="s">
        <v>335</v>
      </c>
      <c r="C15" s="9" t="s">
        <v>336</v>
      </c>
      <c r="D15" s="15" t="s">
        <v>69</v>
      </c>
      <c r="E15" s="56" t="s">
        <v>337</v>
      </c>
      <c r="F15" s="60" t="s">
        <v>337</v>
      </c>
      <c r="G15" s="60" t="s">
        <v>337</v>
      </c>
      <c r="H15" s="60" t="s">
        <v>337</v>
      </c>
      <c r="I15" s="60" t="s">
        <v>337</v>
      </c>
      <c r="J15" s="60" t="s">
        <v>337</v>
      </c>
      <c r="K15" s="60" t="s">
        <v>337</v>
      </c>
      <c r="L15" s="60" t="s">
        <v>337</v>
      </c>
      <c r="M15" s="60" t="s">
        <v>337</v>
      </c>
      <c r="N15" s="60" t="s">
        <v>337</v>
      </c>
      <c r="O15" s="60" t="s">
        <v>337</v>
      </c>
      <c r="P15" s="60" t="s">
        <v>337</v>
      </c>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338</v>
      </c>
      <c r="B16" s="196"/>
      <c r="C16" s="196"/>
      <c r="D16" s="196"/>
    </row>
    <row r="17" spans="1:12">
      <c r="A17" s="198" t="s">
        <v>338</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F10 O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E10:F10 O10:CZ10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E10:F10 O10:CZ10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N12" activePane="bottomRight" state="frozen"/>
      <selection pane="bottomRight" activeCell="Q15" sqref="Q15"/>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information'!E25="","[Plan 1]",'I_State and program information'!E25)</f>
        <v>San Diego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c r="I12" s="49" t="s">
        <v>353</v>
      </c>
      <c r="J12" s="49"/>
      <c r="K12" s="49"/>
      <c r="L12" s="49"/>
      <c r="M12" s="49"/>
      <c r="N12" s="49"/>
      <c r="O12" s="49"/>
      <c r="P12" s="49" t="s">
        <v>353</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c r="F13" s="244"/>
      <c r="G13" s="244"/>
      <c r="H13" s="244"/>
      <c r="I13" s="244"/>
      <c r="J13" s="244"/>
      <c r="K13" s="244"/>
      <c r="L13" s="244" t="s">
        <v>168</v>
      </c>
      <c r="M13" s="244"/>
      <c r="N13" s="244"/>
      <c r="O13" s="244"/>
      <c r="P13" s="244"/>
      <c r="Q13" s="244"/>
      <c r="R13" s="244"/>
      <c r="S13" s="244"/>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126.75">
      <c r="A15" s="16" t="s">
        <v>355</v>
      </c>
      <c r="B15" s="9" t="s">
        <v>356</v>
      </c>
      <c r="C15" s="211" t="s">
        <v>357</v>
      </c>
      <c r="D15" s="132" t="s">
        <v>84</v>
      </c>
      <c r="E15" s="238"/>
      <c r="F15" s="49"/>
      <c r="G15" s="49"/>
      <c r="H15" s="49"/>
      <c r="I15" s="49" t="s">
        <v>327</v>
      </c>
      <c r="J15" s="49"/>
      <c r="K15" s="49"/>
      <c r="L15" s="49"/>
      <c r="M15" s="49"/>
      <c r="N15" s="49"/>
      <c r="O15" s="49"/>
      <c r="P15" s="49" t="s">
        <v>358</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t="s">
        <v>362</v>
      </c>
      <c r="J16" s="49"/>
      <c r="K16" s="49"/>
      <c r="L16" s="49"/>
      <c r="M16" s="49"/>
      <c r="N16" s="49"/>
      <c r="O16" s="49"/>
      <c r="P16" s="49" t="s">
        <v>362</v>
      </c>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49" t="s">
        <v>366</v>
      </c>
      <c r="J17" s="49"/>
      <c r="K17" s="49"/>
      <c r="L17" s="49"/>
      <c r="M17" s="49"/>
      <c r="N17" s="49"/>
      <c r="O17" s="49"/>
      <c r="P17" s="49" t="s">
        <v>367</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197.25">
      <c r="A18" s="16" t="s">
        <v>368</v>
      </c>
      <c r="B18" s="9" t="s">
        <v>369</v>
      </c>
      <c r="C18" s="9" t="s">
        <v>370</v>
      </c>
      <c r="D18" s="132" t="s">
        <v>58</v>
      </c>
      <c r="E18" s="238"/>
      <c r="F18" s="49"/>
      <c r="G18" s="49"/>
      <c r="H18" s="49"/>
      <c r="I18" s="49" t="s">
        <v>371</v>
      </c>
      <c r="J18" s="49"/>
      <c r="K18" s="49"/>
      <c r="L18" s="49"/>
      <c r="M18" s="49"/>
      <c r="N18" s="49"/>
      <c r="O18" s="49"/>
      <c r="P18" s="49" t="s">
        <v>372</v>
      </c>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c r="I19" s="52">
        <v>45880</v>
      </c>
      <c r="J19" s="52"/>
      <c r="K19" s="52"/>
      <c r="L19" s="52"/>
      <c r="M19" s="52"/>
      <c r="N19" s="52"/>
      <c r="O19" s="52"/>
      <c r="P19" s="52">
        <v>45880</v>
      </c>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c r="I20" s="51" t="s">
        <v>159</v>
      </c>
      <c r="J20" s="51"/>
      <c r="K20" s="51"/>
      <c r="L20" s="51"/>
      <c r="M20" s="51"/>
      <c r="N20" s="51"/>
      <c r="O20" s="51"/>
      <c r="P20" s="51" t="s">
        <v>159</v>
      </c>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c r="I21" s="49" t="s">
        <v>55</v>
      </c>
      <c r="J21" s="49"/>
      <c r="K21" s="49"/>
      <c r="L21" s="49"/>
      <c r="M21" s="49"/>
      <c r="N21" s="49"/>
      <c r="O21" s="49"/>
      <c r="P21" s="49" t="s">
        <v>55</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c r="I22" s="49" t="s">
        <v>55</v>
      </c>
      <c r="J22" s="49"/>
      <c r="K22" s="49"/>
      <c r="L22" s="49"/>
      <c r="M22" s="49"/>
      <c r="N22" s="49"/>
      <c r="O22" s="49"/>
      <c r="P22" s="49" t="s">
        <v>55</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E7" sqref="E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information'!E26="","[Plan 2]",'I_State and program information'!E26)</f>
        <v>San Francisco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t="s">
        <v>353</v>
      </c>
      <c r="H12" s="49" t="s">
        <v>353</v>
      </c>
      <c r="I12" s="49" t="s">
        <v>353</v>
      </c>
      <c r="J12" s="49"/>
      <c r="K12" s="49" t="s">
        <v>353</v>
      </c>
      <c r="L12" s="49" t="s">
        <v>353</v>
      </c>
      <c r="M12" s="49" t="s">
        <v>353</v>
      </c>
      <c r="N12" s="49" t="s">
        <v>353</v>
      </c>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t="s">
        <v>327</v>
      </c>
      <c r="H15" s="49" t="s">
        <v>327</v>
      </c>
      <c r="I15" s="49" t="s">
        <v>327</v>
      </c>
      <c r="J15" s="49"/>
      <c r="K15" s="49" t="s">
        <v>328</v>
      </c>
      <c r="L15" s="49" t="s">
        <v>328</v>
      </c>
      <c r="M15" s="49" t="s">
        <v>328</v>
      </c>
      <c r="N15" s="49" t="s">
        <v>328</v>
      </c>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t="s">
        <v>362</v>
      </c>
      <c r="H16" s="49" t="s">
        <v>362</v>
      </c>
      <c r="I16" s="49" t="s">
        <v>362</v>
      </c>
      <c r="J16" s="49"/>
      <c r="K16" s="49" t="s">
        <v>362</v>
      </c>
      <c r="L16" s="49" t="s">
        <v>362</v>
      </c>
      <c r="M16" s="49" t="s">
        <v>362</v>
      </c>
      <c r="N16" s="49" t="s">
        <v>362</v>
      </c>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t="s">
        <v>453</v>
      </c>
      <c r="H17" s="49" t="s">
        <v>453</v>
      </c>
      <c r="I17" s="49" t="s">
        <v>453</v>
      </c>
      <c r="J17" s="49"/>
      <c r="K17" s="49" t="s">
        <v>453</v>
      </c>
      <c r="L17" s="49" t="s">
        <v>453</v>
      </c>
      <c r="M17" s="49" t="s">
        <v>453</v>
      </c>
      <c r="N17" s="49" t="s">
        <v>453</v>
      </c>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66.25">
      <c r="A18" s="16" t="s">
        <v>368</v>
      </c>
      <c r="B18" s="9" t="s">
        <v>369</v>
      </c>
      <c r="C18" s="9" t="s">
        <v>370</v>
      </c>
      <c r="D18" s="132" t="s">
        <v>58</v>
      </c>
      <c r="E18" s="238"/>
      <c r="F18" s="49"/>
      <c r="G18" s="49" t="s">
        <v>454</v>
      </c>
      <c r="H18" s="49" t="s">
        <v>454</v>
      </c>
      <c r="I18" s="49" t="s">
        <v>454</v>
      </c>
      <c r="J18" s="49"/>
      <c r="K18" s="49" t="s">
        <v>455</v>
      </c>
      <c r="L18" s="49" t="s">
        <v>455</v>
      </c>
      <c r="M18" s="49" t="s">
        <v>455</v>
      </c>
      <c r="N18" s="49" t="s">
        <v>455</v>
      </c>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v>45880</v>
      </c>
      <c r="H19" s="52">
        <v>45880</v>
      </c>
      <c r="I19" s="52">
        <v>45880</v>
      </c>
      <c r="J19" s="52"/>
      <c r="K19" s="52">
        <v>45880</v>
      </c>
      <c r="L19" s="52">
        <v>45880</v>
      </c>
      <c r="M19" s="52">
        <v>45880</v>
      </c>
      <c r="N19" s="52">
        <v>45880</v>
      </c>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t="s">
        <v>159</v>
      </c>
      <c r="H20" s="51" t="s">
        <v>159</v>
      </c>
      <c r="I20" s="51" t="s">
        <v>159</v>
      </c>
      <c r="J20" s="51"/>
      <c r="K20" s="51" t="s">
        <v>159</v>
      </c>
      <c r="L20" s="51" t="s">
        <v>159</v>
      </c>
      <c r="M20" s="51" t="s">
        <v>159</v>
      </c>
      <c r="N20" s="51" t="s">
        <v>159</v>
      </c>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t="s">
        <v>55</v>
      </c>
      <c r="H21" s="49" t="s">
        <v>55</v>
      </c>
      <c r="I21" s="49" t="s">
        <v>55</v>
      </c>
      <c r="J21" s="49"/>
      <c r="K21" s="49" t="s">
        <v>55</v>
      </c>
      <c r="L21" s="49" t="s">
        <v>55</v>
      </c>
      <c r="M21" s="49" t="s">
        <v>55</v>
      </c>
      <c r="N21" s="49" t="s">
        <v>55</v>
      </c>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t="s">
        <v>55</v>
      </c>
      <c r="H22" s="49" t="s">
        <v>55</v>
      </c>
      <c r="I22" s="49" t="s">
        <v>55</v>
      </c>
      <c r="J22" s="49"/>
      <c r="K22" s="49" t="s">
        <v>55</v>
      </c>
      <c r="L22" s="49" t="s">
        <v>55</v>
      </c>
      <c r="M22" s="49" t="s">
        <v>55</v>
      </c>
      <c r="N22" s="49" t="s">
        <v>55</v>
      </c>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80" zoomScaleNormal="80" workbookViewId="0">
      <pane xSplit="4" ySplit="11" topLeftCell="G19" activePane="bottomRight" state="frozen"/>
      <selection pane="bottomRight" activeCell="G19" sqref="G19:G22"/>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information'!E27="","[Plan 3]",'I_State and program information'!E27)</f>
        <v>San Joaquin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t="s">
        <v>353</v>
      </c>
      <c r="H12" s="49"/>
      <c r="I12" s="49" t="s">
        <v>353</v>
      </c>
      <c r="J12" s="49"/>
      <c r="K12" s="49"/>
      <c r="L12" s="49" t="s">
        <v>353</v>
      </c>
      <c r="M12" s="49" t="s">
        <v>353</v>
      </c>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t="s">
        <v>168</v>
      </c>
      <c r="H13" s="244" t="s">
        <v>168</v>
      </c>
      <c r="I13" s="244" t="s">
        <v>168</v>
      </c>
      <c r="J13" s="244" t="s">
        <v>168</v>
      </c>
      <c r="K13" s="244" t="s">
        <v>168</v>
      </c>
      <c r="L13" s="244" t="s">
        <v>168</v>
      </c>
      <c r="M13" s="244" t="s">
        <v>168</v>
      </c>
      <c r="N13" s="244" t="s">
        <v>168</v>
      </c>
      <c r="O13" s="244" t="s">
        <v>168</v>
      </c>
      <c r="P13" s="244" t="s">
        <v>168</v>
      </c>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t="s">
        <v>327</v>
      </c>
      <c r="H15" s="49"/>
      <c r="I15" s="49" t="s">
        <v>327</v>
      </c>
      <c r="J15" s="49"/>
      <c r="K15" s="49"/>
      <c r="L15" s="49" t="s">
        <v>328</v>
      </c>
      <c r="M15" s="49" t="s">
        <v>328</v>
      </c>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2.5">
      <c r="A16" s="16" t="s">
        <v>359</v>
      </c>
      <c r="B16" s="9" t="s">
        <v>360</v>
      </c>
      <c r="C16" s="281" t="s">
        <v>361</v>
      </c>
      <c r="D16" s="132" t="s">
        <v>58</v>
      </c>
      <c r="E16" s="238"/>
      <c r="F16" s="49"/>
      <c r="G16" s="49" t="s">
        <v>362</v>
      </c>
      <c r="H16" s="49"/>
      <c r="I16" s="49" t="s">
        <v>362</v>
      </c>
      <c r="J16" s="49"/>
      <c r="K16" s="49"/>
      <c r="L16" s="49" t="s">
        <v>362</v>
      </c>
      <c r="M16" s="49" t="s">
        <v>362</v>
      </c>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t="s">
        <v>456</v>
      </c>
      <c r="H17" s="49"/>
      <c r="I17" s="49" t="s">
        <v>456</v>
      </c>
      <c r="J17" s="49"/>
      <c r="K17" s="49"/>
      <c r="L17" s="49" t="s">
        <v>456</v>
      </c>
      <c r="M17" s="49" t="s">
        <v>456</v>
      </c>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53.5">
      <c r="A18" s="16" t="s">
        <v>368</v>
      </c>
      <c r="B18" s="9" t="s">
        <v>369</v>
      </c>
      <c r="C18" s="9" t="s">
        <v>370</v>
      </c>
      <c r="D18" s="132" t="s">
        <v>58</v>
      </c>
      <c r="E18" s="238"/>
      <c r="F18" s="49"/>
      <c r="G18" s="49" t="s">
        <v>457</v>
      </c>
      <c r="H18" s="49"/>
      <c r="I18" s="277" t="s">
        <v>457</v>
      </c>
      <c r="J18" s="49"/>
      <c r="K18" s="49"/>
      <c r="L18" s="49" t="s">
        <v>458</v>
      </c>
      <c r="M18" s="277" t="s">
        <v>458</v>
      </c>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v>45880</v>
      </c>
      <c r="H19" s="52"/>
      <c r="I19" s="52">
        <v>45880</v>
      </c>
      <c r="J19" s="52"/>
      <c r="K19" s="52"/>
      <c r="L19" s="52">
        <v>45880</v>
      </c>
      <c r="M19" s="52">
        <v>45880</v>
      </c>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t="s">
        <v>159</v>
      </c>
      <c r="H20" s="51"/>
      <c r="I20" s="51" t="s">
        <v>159</v>
      </c>
      <c r="J20" s="51"/>
      <c r="K20" s="51"/>
      <c r="L20" s="51" t="s">
        <v>159</v>
      </c>
      <c r="M20" s="51" t="s">
        <v>159</v>
      </c>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75">
      <c r="A21" s="16" t="s">
        <v>379</v>
      </c>
      <c r="B21" s="9" t="s">
        <v>380</v>
      </c>
      <c r="C21" s="9" t="s">
        <v>381</v>
      </c>
      <c r="D21" s="132" t="s">
        <v>58</v>
      </c>
      <c r="E21" s="238"/>
      <c r="F21" s="49"/>
      <c r="G21" s="49" t="s">
        <v>55</v>
      </c>
      <c r="H21" s="49"/>
      <c r="I21" s="49" t="s">
        <v>55</v>
      </c>
      <c r="J21" s="49"/>
      <c r="K21" s="49"/>
      <c r="L21" s="49" t="s">
        <v>55</v>
      </c>
      <c r="M21" s="49" t="s">
        <v>55</v>
      </c>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t="s">
        <v>55</v>
      </c>
      <c r="H22" s="49"/>
      <c r="I22" s="49" t="s">
        <v>55</v>
      </c>
      <c r="J22" s="49"/>
      <c r="K22" s="49"/>
      <c r="L22" s="49" t="s">
        <v>55</v>
      </c>
      <c r="M22" s="49" t="s">
        <v>55</v>
      </c>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zoomScale="70" zoomScaleNormal="70" workbookViewId="0">
      <pane xSplit="4" ySplit="11" topLeftCell="J16" activePane="bottomRight" state="frozen"/>
      <selection pane="bottomRight" activeCell="J16" sqref="J16"/>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information'!E28="","[Plan 4]",'I_State and program information'!E28)</f>
        <v>San Luis Obispo DMC-ODS</v>
      </c>
    </row>
    <row r="5" spans="1:104" ht="57">
      <c r="A5" s="16" t="s">
        <v>342</v>
      </c>
      <c r="B5" s="82" t="s">
        <v>343</v>
      </c>
      <c r="C5" s="15" t="s">
        <v>344</v>
      </c>
      <c r="D5" s="56" t="s">
        <v>345</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c r="I12" s="49" t="s">
        <v>353</v>
      </c>
      <c r="J12" s="49" t="s">
        <v>353</v>
      </c>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c r="H13" s="244"/>
      <c r="I13" s="244" t="s">
        <v>168</v>
      </c>
      <c r="J13" s="244" t="s">
        <v>168</v>
      </c>
      <c r="K13" s="244" t="s">
        <v>168</v>
      </c>
      <c r="L13" s="244" t="s">
        <v>168</v>
      </c>
      <c r="M13" s="244" t="s">
        <v>168</v>
      </c>
      <c r="N13" s="244" t="s">
        <v>168</v>
      </c>
      <c r="O13" s="244"/>
      <c r="P13" s="244"/>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56.25">
      <c r="A15" s="16" t="s">
        <v>355</v>
      </c>
      <c r="B15" s="9" t="s">
        <v>356</v>
      </c>
      <c r="C15" s="211" t="s">
        <v>357</v>
      </c>
      <c r="D15" s="132" t="s">
        <v>84</v>
      </c>
      <c r="E15" s="238"/>
      <c r="F15" s="49"/>
      <c r="G15" s="49"/>
      <c r="H15" s="49"/>
      <c r="I15" s="49" t="s">
        <v>327</v>
      </c>
      <c r="J15" s="49" t="s">
        <v>327</v>
      </c>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41">
      <c r="A16" s="16" t="s">
        <v>359</v>
      </c>
      <c r="B16" s="9" t="s">
        <v>360</v>
      </c>
      <c r="C16" s="281" t="s">
        <v>361</v>
      </c>
      <c r="D16" s="132" t="s">
        <v>58</v>
      </c>
      <c r="E16" s="238"/>
      <c r="F16" s="49"/>
      <c r="G16" s="49"/>
      <c r="H16" s="49"/>
      <c r="I16" s="49" t="s">
        <v>362</v>
      </c>
      <c r="J16" s="49" t="s">
        <v>362</v>
      </c>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56.25">
      <c r="A17" s="16" t="s">
        <v>363</v>
      </c>
      <c r="B17" s="9" t="s">
        <v>364</v>
      </c>
      <c r="C17" s="15" t="s">
        <v>365</v>
      </c>
      <c r="D17" s="132" t="s">
        <v>58</v>
      </c>
      <c r="E17" s="238"/>
      <c r="F17" s="49"/>
      <c r="G17" s="49"/>
      <c r="H17" s="49"/>
      <c r="I17" s="278" t="s">
        <v>459</v>
      </c>
      <c r="J17" s="278" t="s">
        <v>459</v>
      </c>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239.25">
      <c r="A18" s="16" t="s">
        <v>368</v>
      </c>
      <c r="B18" s="9" t="s">
        <v>369</v>
      </c>
      <c r="C18" s="9" t="s">
        <v>370</v>
      </c>
      <c r="D18" s="132" t="s">
        <v>58</v>
      </c>
      <c r="E18" s="238"/>
      <c r="F18" s="49"/>
      <c r="G18" s="49"/>
      <c r="H18" s="49"/>
      <c r="I18" s="278" t="s">
        <v>454</v>
      </c>
      <c r="J18" s="278" t="s">
        <v>454</v>
      </c>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c r="I19" s="52">
        <v>45880</v>
      </c>
      <c r="J19" s="52">
        <v>45880</v>
      </c>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c r="I20" s="51" t="s">
        <v>159</v>
      </c>
      <c r="J20" s="51" t="s">
        <v>159</v>
      </c>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c r="I21" s="49" t="s">
        <v>55</v>
      </c>
      <c r="J21" s="49" t="s">
        <v>55</v>
      </c>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c r="I22" s="49" t="s">
        <v>55</v>
      </c>
      <c r="J22" s="49" t="s">
        <v>55</v>
      </c>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158</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7" sqref="D7"/>
      <selection pane="bottomLeft" activeCell="D20" sqref="D20"/>
      <selection pane="topRight" activeCell="D20" sqref="D20"/>
    </sheetView>
  </sheetViews>
  <sheetFormatPr defaultColWidth="9.28515625" defaultRowHeight="14.25"/>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25">
      <c r="A1" s="73" t="s">
        <v>339</v>
      </c>
      <c r="B1" s="73"/>
      <c r="C1" s="74"/>
      <c r="D1" s="75"/>
      <c r="E1" s="73" t="s">
        <v>178</v>
      </c>
      <c r="F1" s="73" t="s">
        <v>179</v>
      </c>
      <c r="G1" s="73" t="s">
        <v>180</v>
      </c>
      <c r="H1" s="73" t="s">
        <v>181</v>
      </c>
      <c r="I1" s="73" t="s">
        <v>182</v>
      </c>
      <c r="J1" s="73" t="s">
        <v>183</v>
      </c>
      <c r="K1" s="73" t="s">
        <v>184</v>
      </c>
      <c r="L1" s="73" t="s">
        <v>185</v>
      </c>
      <c r="M1" s="73" t="s">
        <v>186</v>
      </c>
      <c r="N1" s="73" t="s">
        <v>187</v>
      </c>
      <c r="O1" s="73" t="s">
        <v>188</v>
      </c>
      <c r="P1" s="73" t="s">
        <v>189</v>
      </c>
      <c r="Q1" s="73" t="s">
        <v>190</v>
      </c>
      <c r="R1" s="73" t="s">
        <v>191</v>
      </c>
      <c r="S1" s="73" t="s">
        <v>192</v>
      </c>
      <c r="T1" s="73" t="s">
        <v>193</v>
      </c>
      <c r="U1" s="73" t="s">
        <v>194</v>
      </c>
      <c r="V1" s="73" t="s">
        <v>195</v>
      </c>
      <c r="W1" s="73" t="s">
        <v>196</v>
      </c>
      <c r="X1" s="73" t="s">
        <v>197</v>
      </c>
      <c r="Y1" s="73" t="s">
        <v>198</v>
      </c>
      <c r="Z1" s="73" t="s">
        <v>199</v>
      </c>
      <c r="AA1" s="73" t="s">
        <v>200</v>
      </c>
      <c r="AB1" s="73" t="s">
        <v>201</v>
      </c>
      <c r="AC1" s="73" t="s">
        <v>202</v>
      </c>
      <c r="AD1" s="73" t="s">
        <v>203</v>
      </c>
      <c r="AE1" s="73" t="s">
        <v>204</v>
      </c>
      <c r="AF1" s="73" t="s">
        <v>205</v>
      </c>
      <c r="AG1" s="73" t="s">
        <v>206</v>
      </c>
      <c r="AH1" s="73" t="s">
        <v>207</v>
      </c>
      <c r="AI1" s="73" t="s">
        <v>208</v>
      </c>
      <c r="AJ1" s="73" t="s">
        <v>209</v>
      </c>
      <c r="AK1" s="73" t="s">
        <v>210</v>
      </c>
      <c r="AL1" s="73" t="s">
        <v>211</v>
      </c>
      <c r="AM1" s="73" t="s">
        <v>212</v>
      </c>
      <c r="AN1" s="73" t="s">
        <v>213</v>
      </c>
      <c r="AO1" s="73" t="s">
        <v>214</v>
      </c>
      <c r="AP1" s="73" t="s">
        <v>215</v>
      </c>
      <c r="AQ1" s="73" t="s">
        <v>216</v>
      </c>
      <c r="AR1" s="73" t="s">
        <v>217</v>
      </c>
      <c r="AS1" s="73" t="s">
        <v>218</v>
      </c>
      <c r="AT1" s="73" t="s">
        <v>219</v>
      </c>
      <c r="AU1" s="73" t="s">
        <v>220</v>
      </c>
      <c r="AV1" s="73" t="s">
        <v>221</v>
      </c>
      <c r="AW1" s="73" t="s">
        <v>222</v>
      </c>
      <c r="AX1" s="73" t="s">
        <v>223</v>
      </c>
      <c r="AY1" s="73" t="s">
        <v>224</v>
      </c>
      <c r="AZ1" s="73" t="s">
        <v>225</v>
      </c>
      <c r="BA1" s="73" t="s">
        <v>226</v>
      </c>
      <c r="BB1" s="73" t="s">
        <v>227</v>
      </c>
      <c r="BC1" s="73" t="s">
        <v>228</v>
      </c>
      <c r="BD1" s="73" t="s">
        <v>229</v>
      </c>
      <c r="BE1" s="73" t="s">
        <v>230</v>
      </c>
      <c r="BF1" s="73" t="s">
        <v>231</v>
      </c>
      <c r="BG1" s="73" t="s">
        <v>232</v>
      </c>
      <c r="BH1" s="73" t="s">
        <v>233</v>
      </c>
      <c r="BI1" s="73" t="s">
        <v>234</v>
      </c>
      <c r="BJ1" s="73" t="s">
        <v>235</v>
      </c>
      <c r="BK1" s="73" t="s">
        <v>236</v>
      </c>
      <c r="BL1" s="73" t="s">
        <v>237</v>
      </c>
      <c r="BM1" s="73" t="s">
        <v>238</v>
      </c>
      <c r="BN1" s="73" t="s">
        <v>239</v>
      </c>
      <c r="BO1" s="73" t="s">
        <v>240</v>
      </c>
      <c r="BP1" s="73" t="s">
        <v>241</v>
      </c>
      <c r="BQ1" s="73" t="s">
        <v>242</v>
      </c>
      <c r="BR1" s="73" t="s">
        <v>243</v>
      </c>
      <c r="BS1" s="73" t="s">
        <v>244</v>
      </c>
      <c r="BT1" s="73" t="s">
        <v>245</v>
      </c>
      <c r="BU1" s="73" t="s">
        <v>246</v>
      </c>
      <c r="BV1" s="73" t="s">
        <v>247</v>
      </c>
      <c r="BW1" s="73" t="s">
        <v>248</v>
      </c>
      <c r="BX1" s="73" t="s">
        <v>249</v>
      </c>
      <c r="BY1" s="73" t="s">
        <v>250</v>
      </c>
      <c r="BZ1" s="73" t="s">
        <v>251</v>
      </c>
      <c r="CA1" s="73" t="s">
        <v>252</v>
      </c>
      <c r="CB1" s="73" t="s">
        <v>253</v>
      </c>
      <c r="CC1" s="73" t="s">
        <v>254</v>
      </c>
      <c r="CD1" s="73" t="s">
        <v>255</v>
      </c>
      <c r="CE1" s="73" t="s">
        <v>256</v>
      </c>
      <c r="CF1" s="73" t="s">
        <v>257</v>
      </c>
      <c r="CG1" s="73" t="s">
        <v>258</v>
      </c>
      <c r="CH1" s="73" t="s">
        <v>259</v>
      </c>
      <c r="CI1" s="73" t="s">
        <v>260</v>
      </c>
      <c r="CJ1" s="73" t="s">
        <v>261</v>
      </c>
      <c r="CK1" s="73" t="s">
        <v>262</v>
      </c>
      <c r="CL1" s="73" t="s">
        <v>263</v>
      </c>
      <c r="CM1" s="73" t="s">
        <v>264</v>
      </c>
      <c r="CN1" s="73" t="s">
        <v>265</v>
      </c>
      <c r="CO1" s="73" t="s">
        <v>266</v>
      </c>
      <c r="CP1" s="73" t="s">
        <v>267</v>
      </c>
      <c r="CQ1" s="73" t="s">
        <v>268</v>
      </c>
      <c r="CR1" s="73" t="s">
        <v>269</v>
      </c>
      <c r="CS1" s="73" t="s">
        <v>270</v>
      </c>
      <c r="CT1" s="73" t="s">
        <v>271</v>
      </c>
      <c r="CU1" s="73" t="s">
        <v>272</v>
      </c>
      <c r="CV1" s="73" t="s">
        <v>273</v>
      </c>
      <c r="CW1" s="73" t="s">
        <v>274</v>
      </c>
      <c r="CX1" s="73" t="s">
        <v>275</v>
      </c>
      <c r="CY1" s="73" t="s">
        <v>276</v>
      </c>
      <c r="CZ1" s="73" t="s">
        <v>277</v>
      </c>
    </row>
    <row r="2" spans="1:104" ht="28.5" customHeight="1">
      <c r="A2" s="24" t="s">
        <v>340</v>
      </c>
      <c r="C2" s="24"/>
      <c r="D2" s="1"/>
    </row>
    <row r="3" spans="1:104" ht="31.15" customHeight="1">
      <c r="A3" s="306" t="s">
        <v>341</v>
      </c>
      <c r="B3" s="307"/>
      <c r="C3" s="307"/>
      <c r="D3" s="57"/>
    </row>
    <row r="4" spans="1:104" ht="15">
      <c r="A4" s="54" t="s">
        <v>51</v>
      </c>
      <c r="B4" s="55" t="s">
        <v>52</v>
      </c>
      <c r="C4" s="55" t="s">
        <v>53</v>
      </c>
      <c r="D4" s="87" t="str">
        <f>IF('I_State and program information'!E29="","[Plan 5]",'I_State and program information'!E29)</f>
        <v>San Mateo DMC-ODS</v>
      </c>
    </row>
    <row r="5" spans="1:104" ht="56.25">
      <c r="A5" s="16" t="s">
        <v>342</v>
      </c>
      <c r="B5" s="82" t="s">
        <v>343</v>
      </c>
      <c r="C5" s="15" t="s">
        <v>344</v>
      </c>
      <c r="D5" s="56" t="s">
        <v>460</v>
      </c>
    </row>
    <row r="6" spans="1:104" ht="15" customHeight="1">
      <c r="A6" s="283"/>
      <c r="B6" s="283"/>
      <c r="C6" s="283"/>
      <c r="D6" s="283"/>
    </row>
    <row r="7" spans="1:104" ht="15" customHeight="1">
      <c r="A7" s="260" t="s">
        <v>346</v>
      </c>
      <c r="B7" s="283"/>
      <c r="C7" s="283"/>
      <c r="D7" s="283"/>
    </row>
    <row r="8" spans="1:104" ht="15" customHeight="1">
      <c r="A8" s="256" t="s">
        <v>347</v>
      </c>
      <c r="B8" s="283"/>
      <c r="C8" s="283"/>
      <c r="D8" s="283"/>
    </row>
    <row r="9" spans="1:104" ht="35.450000000000003" customHeight="1">
      <c r="A9" s="24" t="s">
        <v>348</v>
      </c>
      <c r="B9" s="24"/>
      <c r="D9" s="2"/>
    </row>
    <row r="10" spans="1:104" ht="39.6" customHeight="1">
      <c r="A10" s="287" t="s">
        <v>349</v>
      </c>
      <c r="B10" s="288"/>
      <c r="C10" s="288"/>
      <c r="D10" s="227"/>
    </row>
    <row r="11" spans="1:104" ht="105">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Substance Use Disorder (SUD); 
Maximum time or distance (e.g. 1 provider within 30 min or 30 miles);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Substance Use Disorder (SUD); 
Maximum time or distance (e.g. 1 provider within 30 min or 30 miles);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Substance Use Disorder (SUD); 
Service fulfillment;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Substance Use Disorder (SUD); 
Service fulfillment;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Substance Use Disorder (SUD); 
Service fulfillment; 
Adult and pediatric; 
Statewide</v>
      </c>
      <c r="J11" s="85" t="str">
        <f>"Standard #6:"&amp;CHAR(10)&amp;CHAR(10)&amp;IF('II_Program-level standards'!J7="","",'II_Program-level standards'!J7&amp;"; "&amp;CHAR(10)&amp;'II_Program-level standards'!J9&amp;"; "&amp;CHAR(10)&amp;'II_Program-level standards'!J14&amp;"; "&amp;CHAR(10)&amp;'II_Program-level standards'!J15)</f>
        <v>Standard #6:
Substance Use Disorder (SUD); 
Service fulfillment; 
Adult and pediatric; 
Statewide</v>
      </c>
      <c r="K11" s="85" t="str">
        <f>"Standard #7:"&amp;CHAR(10)&amp;CHAR(10)&amp;IF('II_Program-level standards'!K7="","",'II_Program-level standards'!K7&amp;"; "&amp;CHAR(10)&amp;'II_Program-level standards'!K9&amp;"; "&amp;CHAR(10)&amp;'II_Program-level standards'!K14&amp;"; "&amp;CHAR(10)&amp;'II_Program-level standards'!K15)</f>
        <v>Standard #7:
Substance Use Disorder (SUD); 
Appointment wait time; 
Adult and pediatric; 
Statewide</v>
      </c>
      <c r="L11" s="85" t="str">
        <f>"Standard #8:"&amp;CHAR(10)&amp;CHAR(10)&amp;IF('II_Program-level standards'!L7="","",'II_Program-level standards'!L7&amp;"; "&amp;CHAR(10)&amp;'II_Program-level standards'!L9&amp;"; "&amp;CHAR(10)&amp;'II_Program-level standards'!L14&amp;"; "&amp;CHAR(10)&amp;'II_Program-level standards'!L15)</f>
        <v>Standard #8:
Substance Use Disorder (SUD); 
Appointment wait time; 
Adult and pediatric; 
Statewide</v>
      </c>
      <c r="M11" s="85" t="str">
        <f>"Standard #9:"&amp;CHAR(10)&amp;CHAR(10)&amp;IF('II_Program-level standards'!M7="","",'II_Program-level standards'!M7&amp;"; "&amp;CHAR(10)&amp;'II_Program-level standards'!M9&amp;"; "&amp;CHAR(10)&amp;'II_Program-level standards'!M14&amp;"; "&amp;CHAR(10)&amp;'II_Program-level standards'!M15)</f>
        <v>Standard #9:
Substance Use Disorder (SUD); 
Appointment wait time;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Substance Use Disorder (SUD); 
Appointment wait time; 
Adult and pediatric; 
Statewide</v>
      </c>
      <c r="O11" s="85" t="str">
        <f>"Standard #11:"&amp;CHAR(10)&amp;CHAR(10)&amp;IF('II_Program-level standards'!O7="","",'II_Program-level standards'!O7&amp;"; "&amp;CHAR(10)&amp;'II_Program-level standards'!O9&amp;"; "&amp;CHAR(10)&amp;'II_Program-level standards'!O14&amp;"; "&amp;CHAR(10)&amp;'II_Program-level standards'!O15)</f>
        <v>Standard #11:
Substance Use Disorder (SUD); 
Other, Language Capabilities; 
Adult and pediatric; 
Statewide</v>
      </c>
      <c r="P11" s="85" t="str">
        <f>"Standard #12:"&amp;CHAR(10)&amp;CHAR(10)&amp;IF('II_Program-level standards'!P7="","",'II_Program-level standards'!P7&amp;"; "&amp;CHAR(10)&amp;'II_Program-level standards'!P9&amp;"; "&amp;CHAR(10)&amp;'II_Program-level standards'!P14&amp;"; "&amp;CHAR(10)&amp;'II_Program-level standards'!P15)</f>
        <v>Standard #12:
Substance Use Disorder (SUD); 
Other, Mandatory Provider Type: Indian Health Care Providers; 
Adult and pediatric; 
Statewide</v>
      </c>
      <c r="Q11" s="85" t="str">
        <f>"Standard #13:"&amp;CHAR(10)&amp;CHAR(10)&amp;IF('II_Program-level standards'!Q7="","",'II_Program-level standards'!Q7&amp;"; "&amp;CHAR(10)&amp;'II_Program-level standards'!Q9&amp;"; "&amp;CHAR(10)&amp;'II_Program-level standards'!Q14&amp;"; "&amp;CHAR(10)&amp;'II_Program-level standards'!Q15)</f>
        <v xml:space="preserve">Standard #13:
</v>
      </c>
      <c r="R11" s="85" t="str">
        <f>"Standard #14:"&amp;CHAR(10)&amp;CHAR(10)&amp;IF('II_Program-level standards'!R7="","",'II_Program-level standards'!R7&amp;"; "&amp;CHAR(10)&amp;'II_Program-level standards'!R9&amp;"; "&amp;CHAR(10)&amp;'II_Program-level standards'!R14&amp;"; "&amp;CHAR(10)&amp;'II_Program-level standards'!R15)</f>
        <v xml:space="preserve">Standard #14:
</v>
      </c>
      <c r="S11" s="85" t="str">
        <f>"Standard #15:"&amp;CHAR(10)&amp;CHAR(10)&amp;IF('II_Program-level standards'!S7="","",'II_Program-level standards'!S7&amp;"; "&amp;CHAR(10)&amp;'II_Program-level standards'!S9&amp;"; "&amp;CHAR(10)&amp;'II_Program-level standards'!S14&amp;"; "&amp;CHAR(10)&amp;'II_Program-level standards'!S15)</f>
        <v xml:space="preserve">Standard #15:
</v>
      </c>
      <c r="T11" s="85" t="str">
        <f>"Standard #16:"&amp;CHAR(10)&amp;CHAR(10)&amp;IF('II_Program-level standards'!T7="","",'II_Program-level standards'!T7&amp;"; "&amp;CHAR(10)&amp;'II_Program-level standards'!T9&amp;"; "&amp;CHAR(10)&amp;'II_Program-level standards'!T14&amp;"; "&amp;CHAR(10)&amp;'II_Program-level standards'!T15)</f>
        <v xml:space="preserve">Standard #16:
</v>
      </c>
      <c r="U11" s="85" t="str">
        <f>"Standard #17:"&amp;CHAR(10)&amp;CHAR(10)&amp;IF('II_Program-level standards'!U7="","",'II_Program-level standards'!U7&amp;"; "&amp;CHAR(10)&amp;'II_Program-level standards'!U9&amp;"; "&amp;CHAR(10)&amp;'II_Program-level standards'!U14&amp;"; "&amp;CHAR(10)&amp;'II_Program-level standards'!U15)</f>
        <v xml:space="preserve">Standard #17:
</v>
      </c>
      <c r="V11" s="85" t="str">
        <f>"Standard #18:"&amp;CHAR(10)&amp;CHAR(10)&amp;IF('II_Program-level standards'!V7="","",'II_Program-level standards'!V7&amp;"; "&amp;CHAR(10)&amp;'II_Program-level standards'!V9&amp;"; "&amp;CHAR(10)&amp;'II_Program-level standards'!V14&amp;"; "&amp;CHAR(10)&amp;'II_Program-level standards'!V15)</f>
        <v xml:space="preserve">Standard #18:
</v>
      </c>
      <c r="W11" s="85" t="str">
        <f>"Standard #19:"&amp;CHAR(10)&amp;CHAR(10)&amp;IF('II_Program-level standards'!W7="","",'II_Program-level standards'!W7&amp;"; "&amp;CHAR(10)&amp;'II_Program-level standards'!W9&amp;"; "&amp;CHAR(10)&amp;'II_Program-level standards'!W14&amp;"; "&amp;CHAR(10)&amp;'II_Program-level standards'!W15)</f>
        <v xml:space="preserve">Standard #19:
</v>
      </c>
      <c r="X11" s="85" t="str">
        <f>"Standard #20:"&amp;CHAR(10)&amp;CHAR(10)&amp;IF('II_Program-level standards'!X7="","",'II_Program-level standards'!X7&amp;"; "&amp;CHAR(10)&amp;'II_Program-level standards'!X9&amp;"; "&amp;CHAR(10)&amp;'II_Program-level standards'!X14&amp;"; "&amp;CHAR(10)&amp;'II_Program-level standards'!X15)</f>
        <v xml:space="preserve">Standard #20:
</v>
      </c>
      <c r="Y11" s="85" t="str">
        <f>"Standard #21:"&amp;CHAR(10)&amp;CHAR(10)&amp;IF('II_Program-level standards'!Y7="","",'II_Program-level standards'!Y7&amp;"; "&amp;CHAR(10)&amp;'II_Program-level standards'!Y9&amp;"; "&amp;CHAR(10)&amp;'II_Program-level standards'!Y14&amp;"; "&amp;CHAR(10)&amp;'II_Program-level standards'!Y15)</f>
        <v xml:space="preserve">Standard #21:
</v>
      </c>
      <c r="Z11" s="85" t="str">
        <f>"Standard #22:"&amp;CHAR(10)&amp;CHAR(10)&amp;IF('II_Program-level standards'!Z7="","",'II_Program-level standards'!Z7&amp;"; "&amp;CHAR(10)&amp;'II_Program-level standards'!Z9&amp;"; "&amp;CHAR(10)&amp;'II_Program-level standards'!Z14&amp;"; "&amp;CHAR(10)&amp;'II_Program-level standards'!Z15)</f>
        <v xml:space="preserve">Standard #22:
</v>
      </c>
      <c r="AA11" s="85" t="str">
        <f>"Standard #23:"&amp;CHAR(10)&amp;CHAR(10)&amp;IF('II_Program-level standards'!AA7="","",'II_Program-level standards'!AA7&amp;"; "&amp;CHAR(10)&amp;'II_Program-level standards'!AA9&amp;"; "&amp;CHAR(10)&amp;'II_Program-level standards'!AA14&amp;"; "&amp;CHAR(10)&amp;'II_Program-level standards'!AA15)</f>
        <v xml:space="preserve">Standard #23:
</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 xml:space="preserve">Standard #25:
</v>
      </c>
      <c r="AD11" s="85" t="str">
        <f>"Standard #26:"&amp;CHAR(10)&amp;CHAR(10)&amp;IF('II_Program-level standards'!AD7="","",'II_Program-level standards'!AD7&amp;"; "&amp;CHAR(10)&amp;'II_Program-level standards'!AD9&amp;"; "&amp;CHAR(10)&amp;'II_Program-level standards'!AD14&amp;"; "&amp;CHAR(10)&amp;'II_Program-level standards'!AD15)</f>
        <v xml:space="preserve">Standard #26:
</v>
      </c>
      <c r="AE11" s="85" t="str">
        <f>"Standard #27:"&amp;CHAR(10)&amp;CHAR(10)&amp;IF('II_Program-level standards'!AE7="","",'II_Program-level standards'!AE7&amp;"; "&amp;CHAR(10)&amp;'II_Program-level standards'!AE9&amp;"; "&amp;CHAR(10)&amp;'II_Program-level standards'!AE14&amp;"; "&amp;CHAR(10)&amp;'II_Program-level standards'!AE15)</f>
        <v xml:space="preserve">Standard #27:
</v>
      </c>
      <c r="AF11" s="85" t="str">
        <f>"Standard #28:"&amp;CHAR(10)&amp;CHAR(10)&amp;IF('II_Program-level standards'!AF7="","",'II_Program-level standards'!AF7&amp;"; "&amp;CHAR(10)&amp;'II_Program-level standards'!AF9&amp;"; "&amp;CHAR(10)&amp;'II_Program-level standards'!AF14&amp;"; "&amp;CHAR(10)&amp;'II_Program-level standards'!AF15)</f>
        <v xml:space="preserve">Standard #28:
</v>
      </c>
      <c r="AG11" s="85" t="str">
        <f>"Standard #29:"&amp;CHAR(10)&amp;CHAR(10)&amp;IF('II_Program-level standards'!AG7="","",'II_Program-level standards'!AG7&amp;"; "&amp;CHAR(10)&amp;'II_Program-level standards'!AG9&amp;"; "&amp;CHAR(10)&amp;'II_Program-level standards'!AG14&amp;"; "&amp;CHAR(10)&amp;'II_Program-level standards'!AG15)</f>
        <v xml:space="preserve">Standard #29:
</v>
      </c>
      <c r="AH11" s="85" t="str">
        <f>"Standard #30:"&amp;CHAR(10)&amp;CHAR(10)&amp;IF('II_Program-level standards'!AH7="","",'II_Program-level standards'!AH7&amp;"; "&amp;CHAR(10)&amp;'II_Program-level standards'!AH9&amp;"; "&amp;CHAR(10)&amp;'II_Program-level standards'!AH14&amp;"; "&amp;CHAR(10)&amp;'II_Program-level standards'!AH15)</f>
        <v xml:space="preserve">Standard #30:
</v>
      </c>
      <c r="AI11" s="85" t="str">
        <f>"Standard #31:"&amp;CHAR(10)&amp;CHAR(10)&amp;IF('II_Program-level standards'!AI7="","",'II_Program-level standards'!AI7&amp;"; "&amp;CHAR(10)&amp;'II_Program-level standards'!AI9&amp;"; "&amp;CHAR(10)&amp;'II_Program-level standards'!AI14&amp;"; "&amp;CHAR(10)&amp;'II_Program-level standards'!AI15)</f>
        <v xml:space="preserve">Standard #31:
</v>
      </c>
      <c r="AJ11" s="85" t="str">
        <f>"Standard #32:"&amp;CHAR(10)&amp;CHAR(10)&amp;IF('II_Program-level standards'!AJ7="","",'II_Program-level standards'!AJ7&amp;"; "&amp;CHAR(10)&amp;'II_Program-level standards'!AJ9&amp;"; "&amp;CHAR(10)&amp;'II_Program-level standards'!AJ14&amp;"; "&amp;CHAR(10)&amp;'II_Program-level standards'!AJ15)</f>
        <v xml:space="preserve">Standard #32:
</v>
      </c>
      <c r="AK11" s="85" t="str">
        <f>"Standard #33:"&amp;CHAR(10)&amp;CHAR(10)&amp;IF('II_Program-level standards'!AK7="","",'II_Program-level standards'!AK7&amp;"; "&amp;CHAR(10)&amp;'II_Program-level standards'!AK9&amp;"; "&amp;CHAR(10)&amp;'II_Program-level standards'!AK14&amp;"; "&amp;CHAR(10)&amp;'II_Program-level standards'!AK15)</f>
        <v xml:space="preserve">Standard #33:
</v>
      </c>
      <c r="AL11" s="85" t="str">
        <f>"Standard #34:"&amp;CHAR(10)&amp;CHAR(10)&amp;IF('II_Program-level standards'!AL7="","",'II_Program-level standards'!AL7&amp;"; "&amp;CHAR(10)&amp;'II_Program-level standards'!AL9&amp;"; "&amp;CHAR(10)&amp;'II_Program-level standards'!AL14&amp;"; "&amp;CHAR(10)&amp;'II_Program-level standards'!AL15)</f>
        <v xml:space="preserve">Standard #34:
</v>
      </c>
      <c r="AM11" s="85" t="str">
        <f>"Standard #35:"&amp;CHAR(10)&amp;CHAR(10)&amp;IF('II_Program-level standards'!AM7="","",'II_Program-level standards'!AM7&amp;"; "&amp;CHAR(10)&amp;'II_Program-level standards'!AM9&amp;"; "&amp;CHAR(10)&amp;'II_Program-level standards'!AM14&amp;"; "&amp;CHAR(10)&amp;'II_Program-level standards'!AM15)</f>
        <v xml:space="preserve">Standard #35:
</v>
      </c>
      <c r="AN11" s="85" t="str">
        <f>"Standard #36:"&amp;CHAR(10)&amp;CHAR(10)&amp;IF('II_Program-level standards'!AN7="","",'II_Program-level standards'!AN7&amp;"; "&amp;CHAR(10)&amp;'II_Program-level standards'!AN9&amp;"; "&amp;CHAR(10)&amp;'II_Program-level standards'!AN14&amp;"; "&amp;CHAR(10)&amp;'II_Program-level standards'!AN15)</f>
        <v xml:space="preserve">Standard #36:
</v>
      </c>
      <c r="AO11" s="85" t="str">
        <f>"Standard #37:"&amp;CHAR(10)&amp;CHAR(10)&amp;IF('II_Program-level standards'!AO7="","",'II_Program-level standards'!AO7&amp;"; "&amp;CHAR(10)&amp;'II_Program-level standards'!AO9&amp;"; "&amp;CHAR(10)&amp;'II_Program-level standards'!AO14&amp;"; "&amp;CHAR(10)&amp;'II_Program-level standards'!AO15)</f>
        <v xml:space="preserve">Standard #37:
</v>
      </c>
      <c r="AP11" s="85" t="str">
        <f>"Standard #38:"&amp;CHAR(10)&amp;CHAR(10)&amp;IF('II_Program-level standards'!AP7="","",'II_Program-level standards'!AP7&amp;"; "&amp;CHAR(10)&amp;'II_Program-level standards'!AP9&amp;"; "&amp;CHAR(10)&amp;'II_Program-level standards'!AP14&amp;"; "&amp;CHAR(10)&amp;'II_Program-level standards'!AP15)</f>
        <v xml:space="preserve">Standard #38:
</v>
      </c>
      <c r="AQ11" s="85" t="str">
        <f>"Standard #39:"&amp;CHAR(10)&amp;CHAR(10)&amp;IF('II_Program-level standards'!AQ7="","",'II_Program-level standards'!AQ7&amp;"; "&amp;CHAR(10)&amp;'II_Program-level standards'!AQ9&amp;"; "&amp;CHAR(10)&amp;'II_Program-level standards'!AQ14&amp;"; "&amp;CHAR(10)&amp;'II_Program-level standards'!AQ15)</f>
        <v xml:space="preserve">Standard #39:
</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350</v>
      </c>
      <c r="B12" s="9" t="s">
        <v>351</v>
      </c>
      <c r="C12" s="15" t="s">
        <v>352</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9" t="s">
        <v>354</v>
      </c>
      <c r="C13" s="310"/>
      <c r="D13" s="243" t="s">
        <v>168</v>
      </c>
      <c r="E13" s="244" t="s">
        <v>168</v>
      </c>
      <c r="F13" s="244" t="s">
        <v>168</v>
      </c>
      <c r="G13" s="244"/>
      <c r="H13" s="244"/>
      <c r="I13" s="244"/>
      <c r="J13" s="244"/>
      <c r="K13" s="244"/>
      <c r="L13" s="244"/>
      <c r="M13" s="244"/>
      <c r="N13" s="244"/>
      <c r="O13" s="244"/>
      <c r="P13" s="244"/>
      <c r="Q13" s="244" t="s">
        <v>168</v>
      </c>
      <c r="R13" s="244" t="s">
        <v>168</v>
      </c>
      <c r="S13" s="244" t="s">
        <v>168</v>
      </c>
      <c r="T13" s="244" t="s">
        <v>168</v>
      </c>
      <c r="U13" s="244" t="s">
        <v>168</v>
      </c>
      <c r="V13" s="244" t="s">
        <v>168</v>
      </c>
      <c r="W13" s="244" t="s">
        <v>168</v>
      </c>
      <c r="X13" s="244" t="s">
        <v>168</v>
      </c>
      <c r="Y13" s="244" t="s">
        <v>168</v>
      </c>
      <c r="Z13" s="244" t="s">
        <v>168</v>
      </c>
      <c r="AA13" s="244" t="s">
        <v>168</v>
      </c>
      <c r="AB13" s="244" t="s">
        <v>168</v>
      </c>
      <c r="AC13" s="244" t="s">
        <v>168</v>
      </c>
      <c r="AD13" s="244" t="s">
        <v>168</v>
      </c>
      <c r="AE13" s="244" t="s">
        <v>168</v>
      </c>
      <c r="AF13" s="244" t="s">
        <v>168</v>
      </c>
      <c r="AG13" s="244" t="s">
        <v>168</v>
      </c>
      <c r="AH13" s="244" t="s">
        <v>168</v>
      </c>
      <c r="AI13" s="244" t="s">
        <v>168</v>
      </c>
      <c r="AJ13" s="244" t="s">
        <v>168</v>
      </c>
      <c r="AK13" s="244" t="s">
        <v>168</v>
      </c>
      <c r="AL13" s="244" t="s">
        <v>168</v>
      </c>
      <c r="AM13" s="244" t="s">
        <v>168</v>
      </c>
      <c r="AN13" s="244" t="s">
        <v>168</v>
      </c>
      <c r="AO13" s="244" t="s">
        <v>168</v>
      </c>
      <c r="AP13" s="244" t="s">
        <v>168</v>
      </c>
      <c r="AQ13" s="244" t="s">
        <v>168</v>
      </c>
      <c r="AR13" s="244" t="s">
        <v>168</v>
      </c>
      <c r="AS13" s="244" t="s">
        <v>168</v>
      </c>
      <c r="AT13" s="244" t="s">
        <v>168</v>
      </c>
      <c r="AU13" s="244" t="s">
        <v>168</v>
      </c>
      <c r="AV13" s="244" t="s">
        <v>168</v>
      </c>
      <c r="AW13" s="244" t="s">
        <v>168</v>
      </c>
      <c r="AX13" s="244" t="s">
        <v>168</v>
      </c>
      <c r="AY13" s="244" t="s">
        <v>168</v>
      </c>
      <c r="AZ13" s="244" t="s">
        <v>168</v>
      </c>
      <c r="BA13" s="244" t="s">
        <v>168</v>
      </c>
      <c r="BB13" s="244" t="s">
        <v>168</v>
      </c>
      <c r="BC13" s="244" t="s">
        <v>168</v>
      </c>
      <c r="BD13" s="244" t="s">
        <v>168</v>
      </c>
      <c r="BE13" s="244" t="s">
        <v>168</v>
      </c>
      <c r="BF13" s="244" t="s">
        <v>168</v>
      </c>
      <c r="BG13" s="244" t="s">
        <v>168</v>
      </c>
      <c r="BH13" s="244" t="s">
        <v>168</v>
      </c>
      <c r="BI13" s="244" t="s">
        <v>168</v>
      </c>
      <c r="BJ13" s="244" t="s">
        <v>168</v>
      </c>
      <c r="BK13" s="244" t="s">
        <v>168</v>
      </c>
      <c r="BL13" s="244" t="s">
        <v>168</v>
      </c>
      <c r="BM13" s="244" t="s">
        <v>168</v>
      </c>
      <c r="BN13" s="244" t="s">
        <v>168</v>
      </c>
      <c r="BO13" s="244" t="s">
        <v>168</v>
      </c>
      <c r="BP13" s="244" t="s">
        <v>168</v>
      </c>
      <c r="BQ13" s="244" t="s">
        <v>168</v>
      </c>
      <c r="BR13" s="244" t="s">
        <v>168</v>
      </c>
      <c r="BS13" s="244" t="s">
        <v>168</v>
      </c>
      <c r="BT13" s="244" t="s">
        <v>168</v>
      </c>
      <c r="BU13" s="244" t="s">
        <v>168</v>
      </c>
      <c r="BV13" s="244" t="s">
        <v>168</v>
      </c>
      <c r="BW13" s="244" t="s">
        <v>168</v>
      </c>
      <c r="BX13" s="244" t="s">
        <v>168</v>
      </c>
      <c r="BY13" s="244" t="s">
        <v>168</v>
      </c>
      <c r="BZ13" s="244" t="s">
        <v>168</v>
      </c>
      <c r="CA13" s="244" t="s">
        <v>168</v>
      </c>
      <c r="CB13" s="244" t="s">
        <v>168</v>
      </c>
      <c r="CC13" s="244" t="s">
        <v>168</v>
      </c>
      <c r="CD13" s="244" t="s">
        <v>168</v>
      </c>
      <c r="CE13" s="244" t="s">
        <v>168</v>
      </c>
      <c r="CF13" s="244" t="s">
        <v>168</v>
      </c>
      <c r="CG13" s="244" t="s">
        <v>168</v>
      </c>
      <c r="CH13" s="244" t="s">
        <v>168</v>
      </c>
      <c r="CI13" s="244" t="s">
        <v>168</v>
      </c>
      <c r="CJ13" s="244" t="s">
        <v>168</v>
      </c>
      <c r="CK13" s="244" t="s">
        <v>168</v>
      </c>
      <c r="CL13" s="244" t="s">
        <v>168</v>
      </c>
      <c r="CM13" s="244" t="s">
        <v>168</v>
      </c>
      <c r="CN13" s="244" t="s">
        <v>168</v>
      </c>
      <c r="CO13" s="244" t="s">
        <v>168</v>
      </c>
      <c r="CP13" s="244" t="s">
        <v>168</v>
      </c>
      <c r="CQ13" s="244" t="s">
        <v>168</v>
      </c>
      <c r="CR13" s="244" t="s">
        <v>168</v>
      </c>
      <c r="CS13" s="244" t="s">
        <v>168</v>
      </c>
      <c r="CT13" s="244" t="s">
        <v>168</v>
      </c>
      <c r="CU13" s="244" t="s">
        <v>168</v>
      </c>
      <c r="CV13" s="244" t="s">
        <v>168</v>
      </c>
      <c r="CW13" s="244" t="s">
        <v>168</v>
      </c>
      <c r="CX13" s="244" t="s">
        <v>168</v>
      </c>
      <c r="CY13" s="244" t="s">
        <v>168</v>
      </c>
      <c r="CZ13" s="245" t="s">
        <v>168</v>
      </c>
    </row>
    <row r="14" spans="1:104" ht="29.45" customHeight="1">
      <c r="A14" s="47"/>
      <c r="B14" s="300" t="s">
        <v>321</v>
      </c>
      <c r="C14" s="301"/>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355</v>
      </c>
      <c r="B15" s="9" t="s">
        <v>356</v>
      </c>
      <c r="C15" s="211" t="s">
        <v>357</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359</v>
      </c>
      <c r="B16" s="9" t="s">
        <v>360</v>
      </c>
      <c r="C16" s="281" t="s">
        <v>361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8.5">
      <c r="A17" s="16" t="s">
        <v>363</v>
      </c>
      <c r="B17" s="9" t="s">
        <v>364</v>
      </c>
      <c r="C17" s="15" t="s">
        <v>365</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368</v>
      </c>
      <c r="B18" s="9" t="s">
        <v>369</v>
      </c>
      <c r="C18" s="9" t="s">
        <v>370</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373</v>
      </c>
      <c r="B19" s="9" t="s">
        <v>374</v>
      </c>
      <c r="C19" s="9" t="s">
        <v>375</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376</v>
      </c>
      <c r="B20" s="9" t="s">
        <v>377</v>
      </c>
      <c r="C20" s="9" t="s">
        <v>378</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379</v>
      </c>
      <c r="B21" s="9" t="s">
        <v>380</v>
      </c>
      <c r="C21" s="9" t="s">
        <v>381</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382</v>
      </c>
      <c r="B22" s="9" t="s">
        <v>383</v>
      </c>
      <c r="C22" s="9" t="s">
        <v>384</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385</v>
      </c>
      <c r="B23" s="24"/>
      <c r="D23" s="63"/>
    </row>
    <row r="24" spans="1:104" s="66" customFormat="1" ht="61.9" customHeight="1">
      <c r="A24" s="308" t="s">
        <v>386</v>
      </c>
      <c r="B24" s="308"/>
      <c r="C24" s="308"/>
      <c r="D24" s="308"/>
    </row>
    <row r="25" spans="1:104" s="66" customFormat="1" ht="26.45" customHeight="1">
      <c r="A25" s="86" t="s">
        <v>387</v>
      </c>
      <c r="B25" s="86"/>
      <c r="C25" s="283"/>
      <c r="D25" s="206"/>
    </row>
    <row r="26" spans="1:104" s="66" customFormat="1" ht="15" customHeight="1">
      <c r="A26" s="264" t="s">
        <v>388</v>
      </c>
      <c r="B26" s="86"/>
      <c r="C26" s="283"/>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389</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390</v>
      </c>
      <c r="C29" s="15" t="s">
        <v>391</v>
      </c>
      <c r="D29" s="15" t="s">
        <v>167</v>
      </c>
      <c r="E29" s="207" t="s">
        <v>168</v>
      </c>
      <c r="F29" s="208" t="s">
        <v>168</v>
      </c>
      <c r="G29" s="208" t="s">
        <v>168</v>
      </c>
      <c r="H29" s="208" t="s">
        <v>168</v>
      </c>
      <c r="I29" s="208" t="s">
        <v>168</v>
      </c>
      <c r="J29" s="208" t="s">
        <v>168</v>
      </c>
      <c r="K29" s="208" t="s">
        <v>168</v>
      </c>
      <c r="L29" s="208" t="s">
        <v>168</v>
      </c>
      <c r="M29" s="208" t="s">
        <v>168</v>
      </c>
      <c r="N29" s="208" t="s">
        <v>168</v>
      </c>
      <c r="O29" s="208" t="s">
        <v>168</v>
      </c>
      <c r="P29" s="208" t="s">
        <v>168</v>
      </c>
      <c r="Q29" s="208" t="s">
        <v>168</v>
      </c>
      <c r="R29" s="208" t="s">
        <v>168</v>
      </c>
      <c r="S29" s="208" t="s">
        <v>168</v>
      </c>
      <c r="T29" s="208" t="s">
        <v>168</v>
      </c>
      <c r="U29" s="208" t="s">
        <v>168</v>
      </c>
      <c r="V29" s="208" t="s">
        <v>168</v>
      </c>
      <c r="W29" s="208" t="s">
        <v>168</v>
      </c>
      <c r="X29" s="208" t="s">
        <v>168</v>
      </c>
      <c r="Y29" s="208" t="s">
        <v>168</v>
      </c>
      <c r="Z29" s="208" t="s">
        <v>168</v>
      </c>
      <c r="AA29" s="208" t="s">
        <v>168</v>
      </c>
      <c r="AB29" s="208" t="s">
        <v>168</v>
      </c>
      <c r="AC29" s="208" t="s">
        <v>168</v>
      </c>
      <c r="AD29" s="208" t="s">
        <v>168</v>
      </c>
      <c r="AE29" s="208" t="s">
        <v>168</v>
      </c>
      <c r="AF29" s="208" t="s">
        <v>168</v>
      </c>
      <c r="AG29" s="208" t="s">
        <v>168</v>
      </c>
      <c r="AH29" s="208" t="s">
        <v>168</v>
      </c>
      <c r="AI29" s="208" t="s">
        <v>168</v>
      </c>
      <c r="AJ29" s="208" t="s">
        <v>168</v>
      </c>
      <c r="AK29" s="208" t="s">
        <v>168</v>
      </c>
      <c r="AL29" s="208" t="s">
        <v>168</v>
      </c>
      <c r="AM29" s="208" t="s">
        <v>168</v>
      </c>
      <c r="AN29" s="208" t="s">
        <v>168</v>
      </c>
      <c r="AO29" s="208" t="s">
        <v>168</v>
      </c>
      <c r="AP29" s="208" t="s">
        <v>168</v>
      </c>
      <c r="AQ29" s="208" t="s">
        <v>168</v>
      </c>
      <c r="AR29" s="208" t="s">
        <v>168</v>
      </c>
      <c r="AS29" s="208" t="s">
        <v>168</v>
      </c>
      <c r="AT29" s="208" t="s">
        <v>168</v>
      </c>
      <c r="AU29" s="208" t="s">
        <v>168</v>
      </c>
      <c r="AV29" s="208" t="s">
        <v>168</v>
      </c>
      <c r="AW29" s="208" t="s">
        <v>168</v>
      </c>
      <c r="AX29" s="208" t="s">
        <v>168</v>
      </c>
      <c r="AY29" s="208" t="s">
        <v>168</v>
      </c>
      <c r="AZ29" s="208" t="s">
        <v>168</v>
      </c>
      <c r="BA29" s="208" t="s">
        <v>168</v>
      </c>
      <c r="BB29" s="208" t="s">
        <v>168</v>
      </c>
      <c r="BC29" s="208" t="s">
        <v>168</v>
      </c>
      <c r="BD29" s="208" t="s">
        <v>168</v>
      </c>
      <c r="BE29" s="208" t="s">
        <v>168</v>
      </c>
      <c r="BF29" s="208" t="s">
        <v>168</v>
      </c>
      <c r="BG29" s="208" t="s">
        <v>168</v>
      </c>
      <c r="BH29" s="208" t="s">
        <v>168</v>
      </c>
      <c r="BI29" s="208" t="s">
        <v>168</v>
      </c>
      <c r="BJ29" s="208" t="s">
        <v>168</v>
      </c>
      <c r="BK29" s="208" t="s">
        <v>168</v>
      </c>
      <c r="BL29" s="208" t="s">
        <v>168</v>
      </c>
      <c r="BM29" s="208" t="s">
        <v>168</v>
      </c>
      <c r="BN29" s="208" t="s">
        <v>168</v>
      </c>
      <c r="BO29" s="208" t="s">
        <v>168</v>
      </c>
      <c r="BP29" s="208" t="s">
        <v>168</v>
      </c>
      <c r="BQ29" s="208" t="s">
        <v>168</v>
      </c>
      <c r="BR29" s="208" t="s">
        <v>168</v>
      </c>
      <c r="BS29" s="208" t="s">
        <v>168</v>
      </c>
      <c r="BT29" s="208" t="s">
        <v>168</v>
      </c>
      <c r="BU29" s="208" t="s">
        <v>168</v>
      </c>
      <c r="BV29" s="208" t="s">
        <v>168</v>
      </c>
      <c r="BW29" s="208" t="s">
        <v>168</v>
      </c>
      <c r="BX29" s="208" t="s">
        <v>168</v>
      </c>
      <c r="BY29" s="208" t="s">
        <v>168</v>
      </c>
      <c r="BZ29" s="208" t="s">
        <v>168</v>
      </c>
      <c r="CA29" s="208" t="s">
        <v>168</v>
      </c>
      <c r="CB29" s="208" t="s">
        <v>168</v>
      </c>
      <c r="CC29" s="208" t="s">
        <v>168</v>
      </c>
      <c r="CD29" s="208" t="s">
        <v>168</v>
      </c>
      <c r="CE29" s="208" t="s">
        <v>168</v>
      </c>
      <c r="CF29" s="208" t="s">
        <v>168</v>
      </c>
      <c r="CG29" s="208" t="s">
        <v>168</v>
      </c>
      <c r="CH29" s="208" t="s">
        <v>168</v>
      </c>
      <c r="CI29" s="208" t="s">
        <v>168</v>
      </c>
      <c r="CJ29" s="208" t="s">
        <v>168</v>
      </c>
      <c r="CK29" s="208" t="s">
        <v>168</v>
      </c>
      <c r="CL29" s="208" t="s">
        <v>168</v>
      </c>
      <c r="CM29" s="208" t="s">
        <v>168</v>
      </c>
      <c r="CN29" s="208" t="s">
        <v>168</v>
      </c>
      <c r="CO29" s="208" t="s">
        <v>168</v>
      </c>
      <c r="CP29" s="208" t="s">
        <v>168</v>
      </c>
      <c r="CQ29" s="208" t="s">
        <v>168</v>
      </c>
      <c r="CR29" s="208" t="s">
        <v>168</v>
      </c>
      <c r="CS29" s="208" t="s">
        <v>168</v>
      </c>
      <c r="CT29" s="208" t="s">
        <v>168</v>
      </c>
      <c r="CU29" s="208" t="s">
        <v>168</v>
      </c>
      <c r="CV29" s="208" t="s">
        <v>168</v>
      </c>
      <c r="CW29" s="208" t="s">
        <v>168</v>
      </c>
      <c r="CX29" s="208" t="s">
        <v>168</v>
      </c>
      <c r="CY29" s="208" t="s">
        <v>168</v>
      </c>
      <c r="CZ29" s="208" t="s">
        <v>168</v>
      </c>
    </row>
    <row r="30" spans="1:104">
      <c r="A30" s="16" t="s">
        <v>392</v>
      </c>
      <c r="B30" s="9" t="s">
        <v>393</v>
      </c>
      <c r="C30" s="15" t="s">
        <v>394</v>
      </c>
      <c r="D30" s="15" t="s">
        <v>58</v>
      </c>
      <c r="E30" s="84" t="s">
        <v>395</v>
      </c>
      <c r="F30" s="61" t="s">
        <v>395</v>
      </c>
      <c r="G30" s="61" t="s">
        <v>395</v>
      </c>
      <c r="H30" s="61" t="s">
        <v>395</v>
      </c>
      <c r="I30" s="61" t="s">
        <v>395</v>
      </c>
      <c r="J30" s="61" t="s">
        <v>395</v>
      </c>
      <c r="K30" s="61" t="s">
        <v>395</v>
      </c>
      <c r="L30" s="61" t="s">
        <v>395</v>
      </c>
      <c r="M30" s="61" t="s">
        <v>395</v>
      </c>
      <c r="N30" s="61" t="s">
        <v>395</v>
      </c>
      <c r="O30" s="61" t="s">
        <v>395</v>
      </c>
      <c r="P30" s="61" t="s">
        <v>395</v>
      </c>
      <c r="Q30" s="61" t="s">
        <v>395</v>
      </c>
      <c r="R30" s="61" t="s">
        <v>395</v>
      </c>
      <c r="S30" s="61" t="s">
        <v>395</v>
      </c>
      <c r="T30" s="61" t="s">
        <v>395</v>
      </c>
      <c r="U30" s="61" t="s">
        <v>395</v>
      </c>
      <c r="V30" s="61" t="s">
        <v>395</v>
      </c>
      <c r="W30" s="61" t="s">
        <v>395</v>
      </c>
      <c r="X30" s="61" t="s">
        <v>395</v>
      </c>
      <c r="Y30" s="61" t="s">
        <v>395</v>
      </c>
      <c r="Z30" s="61" t="s">
        <v>395</v>
      </c>
      <c r="AA30" s="61" t="s">
        <v>395</v>
      </c>
      <c r="AB30" s="61" t="s">
        <v>395</v>
      </c>
      <c r="AC30" s="61" t="s">
        <v>395</v>
      </c>
      <c r="AD30" s="61" t="s">
        <v>395</v>
      </c>
      <c r="AE30" s="61" t="s">
        <v>395</v>
      </c>
      <c r="AF30" s="61" t="s">
        <v>395</v>
      </c>
      <c r="AG30" s="61" t="s">
        <v>395</v>
      </c>
      <c r="AH30" s="61" t="s">
        <v>395</v>
      </c>
      <c r="AI30" s="61" t="s">
        <v>395</v>
      </c>
      <c r="AJ30" s="61" t="s">
        <v>395</v>
      </c>
      <c r="AK30" s="61" t="s">
        <v>395</v>
      </c>
      <c r="AL30" s="61" t="s">
        <v>395</v>
      </c>
      <c r="AM30" s="61" t="s">
        <v>395</v>
      </c>
      <c r="AN30" s="61" t="s">
        <v>395</v>
      </c>
      <c r="AO30" s="61" t="s">
        <v>395</v>
      </c>
      <c r="AP30" s="61" t="s">
        <v>395</v>
      </c>
      <c r="AQ30" s="61" t="s">
        <v>395</v>
      </c>
      <c r="AR30" s="61" t="s">
        <v>395</v>
      </c>
      <c r="AS30" s="61" t="s">
        <v>395</v>
      </c>
      <c r="AT30" s="61" t="s">
        <v>395</v>
      </c>
      <c r="AU30" s="61" t="s">
        <v>395</v>
      </c>
      <c r="AV30" s="61" t="s">
        <v>395</v>
      </c>
      <c r="AW30" s="61" t="s">
        <v>395</v>
      </c>
      <c r="AX30" s="61" t="s">
        <v>395</v>
      </c>
      <c r="AY30" s="61" t="s">
        <v>395</v>
      </c>
      <c r="AZ30" s="61" t="s">
        <v>395</v>
      </c>
      <c r="BA30" s="61" t="s">
        <v>395</v>
      </c>
      <c r="BB30" s="61" t="s">
        <v>395</v>
      </c>
      <c r="BC30" s="61" t="s">
        <v>395</v>
      </c>
      <c r="BD30" s="61" t="s">
        <v>395</v>
      </c>
      <c r="BE30" s="61" t="s">
        <v>395</v>
      </c>
      <c r="BF30" s="61" t="s">
        <v>395</v>
      </c>
      <c r="BG30" s="61" t="s">
        <v>395</v>
      </c>
      <c r="BH30" s="61" t="s">
        <v>395</v>
      </c>
      <c r="BI30" s="61" t="s">
        <v>395</v>
      </c>
      <c r="BJ30" s="61" t="s">
        <v>395</v>
      </c>
      <c r="BK30" s="61" t="s">
        <v>395</v>
      </c>
      <c r="BL30" s="61" t="s">
        <v>395</v>
      </c>
      <c r="BM30" s="61" t="s">
        <v>395</v>
      </c>
      <c r="BN30" s="61" t="s">
        <v>395</v>
      </c>
      <c r="BO30" s="61" t="s">
        <v>395</v>
      </c>
      <c r="BP30" s="61" t="s">
        <v>395</v>
      </c>
      <c r="BQ30" s="61" t="s">
        <v>395</v>
      </c>
      <c r="BR30" s="61" t="s">
        <v>395</v>
      </c>
      <c r="BS30" s="61" t="s">
        <v>395</v>
      </c>
      <c r="BT30" s="61" t="s">
        <v>395</v>
      </c>
      <c r="BU30" s="61" t="s">
        <v>395</v>
      </c>
      <c r="BV30" s="61" t="s">
        <v>395</v>
      </c>
      <c r="BW30" s="61" t="s">
        <v>395</v>
      </c>
      <c r="BX30" s="61" t="s">
        <v>395</v>
      </c>
      <c r="BY30" s="61" t="s">
        <v>395</v>
      </c>
      <c r="BZ30" s="61" t="s">
        <v>395</v>
      </c>
      <c r="CA30" s="61" t="s">
        <v>395</v>
      </c>
      <c r="CB30" s="61" t="s">
        <v>395</v>
      </c>
      <c r="CC30" s="61" t="s">
        <v>395</v>
      </c>
      <c r="CD30" s="61" t="s">
        <v>395</v>
      </c>
      <c r="CE30" s="61" t="s">
        <v>395</v>
      </c>
      <c r="CF30" s="61" t="s">
        <v>395</v>
      </c>
      <c r="CG30" s="61" t="s">
        <v>395</v>
      </c>
      <c r="CH30" s="61" t="s">
        <v>395</v>
      </c>
      <c r="CI30" s="61" t="s">
        <v>395</v>
      </c>
      <c r="CJ30" s="61" t="s">
        <v>395</v>
      </c>
      <c r="CK30" s="61" t="s">
        <v>395</v>
      </c>
      <c r="CL30" s="61" t="s">
        <v>395</v>
      </c>
      <c r="CM30" s="61" t="s">
        <v>395</v>
      </c>
      <c r="CN30" s="61" t="s">
        <v>395</v>
      </c>
      <c r="CO30" s="61" t="s">
        <v>395</v>
      </c>
      <c r="CP30" s="61" t="s">
        <v>395</v>
      </c>
      <c r="CQ30" s="61" t="s">
        <v>395</v>
      </c>
      <c r="CR30" s="61" t="s">
        <v>395</v>
      </c>
      <c r="CS30" s="61" t="s">
        <v>395</v>
      </c>
      <c r="CT30" s="61" t="s">
        <v>395</v>
      </c>
      <c r="CU30" s="61" t="s">
        <v>395</v>
      </c>
      <c r="CV30" s="61" t="s">
        <v>395</v>
      </c>
      <c r="CW30" s="61" t="s">
        <v>395</v>
      </c>
      <c r="CX30" s="61" t="s">
        <v>395</v>
      </c>
      <c r="CY30" s="61" t="s">
        <v>395</v>
      </c>
      <c r="CZ30" s="61" t="s">
        <v>395</v>
      </c>
    </row>
    <row r="31" spans="1:104">
      <c r="A31" s="16" t="s">
        <v>396</v>
      </c>
      <c r="B31" s="9" t="s">
        <v>397</v>
      </c>
      <c r="C31" s="15" t="s">
        <v>394</v>
      </c>
      <c r="D31" s="15" t="s">
        <v>58</v>
      </c>
      <c r="E31" s="84" t="s">
        <v>395</v>
      </c>
      <c r="F31" s="61" t="s">
        <v>395</v>
      </c>
      <c r="G31" s="61" t="s">
        <v>395</v>
      </c>
      <c r="H31" s="61" t="s">
        <v>395</v>
      </c>
      <c r="I31" s="61" t="s">
        <v>395</v>
      </c>
      <c r="J31" s="61" t="s">
        <v>395</v>
      </c>
      <c r="K31" s="61" t="s">
        <v>395</v>
      </c>
      <c r="L31" s="61" t="s">
        <v>395</v>
      </c>
      <c r="M31" s="61" t="s">
        <v>395</v>
      </c>
      <c r="N31" s="61" t="s">
        <v>395</v>
      </c>
      <c r="O31" s="61" t="s">
        <v>395</v>
      </c>
      <c r="P31" s="61" t="s">
        <v>395</v>
      </c>
      <c r="Q31" s="61" t="s">
        <v>395</v>
      </c>
      <c r="R31" s="61" t="s">
        <v>395</v>
      </c>
      <c r="S31" s="61" t="s">
        <v>395</v>
      </c>
      <c r="T31" s="61" t="s">
        <v>395</v>
      </c>
      <c r="U31" s="61" t="s">
        <v>395</v>
      </c>
      <c r="V31" s="61" t="s">
        <v>395</v>
      </c>
      <c r="W31" s="61" t="s">
        <v>395</v>
      </c>
      <c r="X31" s="61" t="s">
        <v>395</v>
      </c>
      <c r="Y31" s="61" t="s">
        <v>395</v>
      </c>
      <c r="Z31" s="61" t="s">
        <v>395</v>
      </c>
      <c r="AA31" s="61" t="s">
        <v>395</v>
      </c>
      <c r="AB31" s="61" t="s">
        <v>395</v>
      </c>
      <c r="AC31" s="61" t="s">
        <v>395</v>
      </c>
      <c r="AD31" s="61" t="s">
        <v>395</v>
      </c>
      <c r="AE31" s="61" t="s">
        <v>395</v>
      </c>
      <c r="AF31" s="61" t="s">
        <v>395</v>
      </c>
      <c r="AG31" s="61" t="s">
        <v>395</v>
      </c>
      <c r="AH31" s="61" t="s">
        <v>395</v>
      </c>
      <c r="AI31" s="61" t="s">
        <v>395</v>
      </c>
      <c r="AJ31" s="61" t="s">
        <v>395</v>
      </c>
      <c r="AK31" s="61" t="s">
        <v>395</v>
      </c>
      <c r="AL31" s="61" t="s">
        <v>395</v>
      </c>
      <c r="AM31" s="61" t="s">
        <v>395</v>
      </c>
      <c r="AN31" s="61" t="s">
        <v>395</v>
      </c>
      <c r="AO31" s="61" t="s">
        <v>395</v>
      </c>
      <c r="AP31" s="61" t="s">
        <v>395</v>
      </c>
      <c r="AQ31" s="61" t="s">
        <v>395</v>
      </c>
      <c r="AR31" s="61" t="s">
        <v>395</v>
      </c>
      <c r="AS31" s="61" t="s">
        <v>395</v>
      </c>
      <c r="AT31" s="61" t="s">
        <v>395</v>
      </c>
      <c r="AU31" s="61" t="s">
        <v>395</v>
      </c>
      <c r="AV31" s="61" t="s">
        <v>395</v>
      </c>
      <c r="AW31" s="61" t="s">
        <v>395</v>
      </c>
      <c r="AX31" s="61" t="s">
        <v>395</v>
      </c>
      <c r="AY31" s="61" t="s">
        <v>395</v>
      </c>
      <c r="AZ31" s="61" t="s">
        <v>395</v>
      </c>
      <c r="BA31" s="61" t="s">
        <v>395</v>
      </c>
      <c r="BB31" s="61" t="s">
        <v>395</v>
      </c>
      <c r="BC31" s="61" t="s">
        <v>395</v>
      </c>
      <c r="BD31" s="61" t="s">
        <v>395</v>
      </c>
      <c r="BE31" s="61" t="s">
        <v>395</v>
      </c>
      <c r="BF31" s="61" t="s">
        <v>395</v>
      </c>
      <c r="BG31" s="61" t="s">
        <v>395</v>
      </c>
      <c r="BH31" s="61" t="s">
        <v>395</v>
      </c>
      <c r="BI31" s="61" t="s">
        <v>395</v>
      </c>
      <c r="BJ31" s="61" t="s">
        <v>395</v>
      </c>
      <c r="BK31" s="61" t="s">
        <v>395</v>
      </c>
      <c r="BL31" s="61" t="s">
        <v>395</v>
      </c>
      <c r="BM31" s="61" t="s">
        <v>395</v>
      </c>
      <c r="BN31" s="61" t="s">
        <v>395</v>
      </c>
      <c r="BO31" s="61" t="s">
        <v>395</v>
      </c>
      <c r="BP31" s="61" t="s">
        <v>395</v>
      </c>
      <c r="BQ31" s="61" t="s">
        <v>395</v>
      </c>
      <c r="BR31" s="61" t="s">
        <v>395</v>
      </c>
      <c r="BS31" s="61" t="s">
        <v>395</v>
      </c>
      <c r="BT31" s="61" t="s">
        <v>395</v>
      </c>
      <c r="BU31" s="61" t="s">
        <v>395</v>
      </c>
      <c r="BV31" s="61" t="s">
        <v>395</v>
      </c>
      <c r="BW31" s="61" t="s">
        <v>395</v>
      </c>
      <c r="BX31" s="61" t="s">
        <v>395</v>
      </c>
      <c r="BY31" s="61" t="s">
        <v>395</v>
      </c>
      <c r="BZ31" s="61" t="s">
        <v>395</v>
      </c>
      <c r="CA31" s="61" t="s">
        <v>395</v>
      </c>
      <c r="CB31" s="61" t="s">
        <v>395</v>
      </c>
      <c r="CC31" s="61" t="s">
        <v>395</v>
      </c>
      <c r="CD31" s="61" t="s">
        <v>395</v>
      </c>
      <c r="CE31" s="61" t="s">
        <v>395</v>
      </c>
      <c r="CF31" s="61" t="s">
        <v>395</v>
      </c>
      <c r="CG31" s="61" t="s">
        <v>395</v>
      </c>
      <c r="CH31" s="61" t="s">
        <v>395</v>
      </c>
      <c r="CI31" s="61" t="s">
        <v>395</v>
      </c>
      <c r="CJ31" s="61" t="s">
        <v>395</v>
      </c>
      <c r="CK31" s="61" t="s">
        <v>395</v>
      </c>
      <c r="CL31" s="61" t="s">
        <v>395</v>
      </c>
      <c r="CM31" s="61" t="s">
        <v>395</v>
      </c>
      <c r="CN31" s="61" t="s">
        <v>395</v>
      </c>
      <c r="CO31" s="61" t="s">
        <v>395</v>
      </c>
      <c r="CP31" s="61" t="s">
        <v>395</v>
      </c>
      <c r="CQ31" s="61" t="s">
        <v>395</v>
      </c>
      <c r="CR31" s="61" t="s">
        <v>395</v>
      </c>
      <c r="CS31" s="61" t="s">
        <v>395</v>
      </c>
      <c r="CT31" s="61" t="s">
        <v>395</v>
      </c>
      <c r="CU31" s="61" t="s">
        <v>395</v>
      </c>
      <c r="CV31" s="61" t="s">
        <v>395</v>
      </c>
      <c r="CW31" s="61" t="s">
        <v>395</v>
      </c>
      <c r="CX31" s="61" t="s">
        <v>395</v>
      </c>
      <c r="CY31" s="61" t="s">
        <v>395</v>
      </c>
      <c r="CZ31" s="61" t="s">
        <v>395</v>
      </c>
    </row>
    <row r="32" spans="1:104">
      <c r="A32" s="16" t="s">
        <v>398</v>
      </c>
      <c r="B32" s="9" t="s">
        <v>399</v>
      </c>
      <c r="C32" s="15" t="s">
        <v>394</v>
      </c>
      <c r="D32" s="15" t="s">
        <v>58</v>
      </c>
      <c r="E32" s="84" t="s">
        <v>395</v>
      </c>
      <c r="F32" s="61" t="s">
        <v>395</v>
      </c>
      <c r="G32" s="61" t="s">
        <v>395</v>
      </c>
      <c r="H32" s="61" t="s">
        <v>395</v>
      </c>
      <c r="I32" s="61" t="s">
        <v>395</v>
      </c>
      <c r="J32" s="61" t="s">
        <v>395</v>
      </c>
      <c r="K32" s="61" t="s">
        <v>395</v>
      </c>
      <c r="L32" s="61" t="s">
        <v>395</v>
      </c>
      <c r="M32" s="61" t="s">
        <v>395</v>
      </c>
      <c r="N32" s="61" t="s">
        <v>395</v>
      </c>
      <c r="O32" s="61" t="s">
        <v>395</v>
      </c>
      <c r="P32" s="61" t="s">
        <v>395</v>
      </c>
      <c r="Q32" s="61" t="s">
        <v>395</v>
      </c>
      <c r="R32" s="61" t="s">
        <v>395</v>
      </c>
      <c r="S32" s="61" t="s">
        <v>395</v>
      </c>
      <c r="T32" s="61" t="s">
        <v>395</v>
      </c>
      <c r="U32" s="61" t="s">
        <v>395</v>
      </c>
      <c r="V32" s="61" t="s">
        <v>395</v>
      </c>
      <c r="W32" s="61" t="s">
        <v>395</v>
      </c>
      <c r="X32" s="61" t="s">
        <v>395</v>
      </c>
      <c r="Y32" s="61" t="s">
        <v>395</v>
      </c>
      <c r="Z32" s="61" t="s">
        <v>395</v>
      </c>
      <c r="AA32" s="61" t="s">
        <v>395</v>
      </c>
      <c r="AB32" s="61" t="s">
        <v>395</v>
      </c>
      <c r="AC32" s="61" t="s">
        <v>395</v>
      </c>
      <c r="AD32" s="61" t="s">
        <v>395</v>
      </c>
      <c r="AE32" s="61" t="s">
        <v>395</v>
      </c>
      <c r="AF32" s="61" t="s">
        <v>395</v>
      </c>
      <c r="AG32" s="61" t="s">
        <v>395</v>
      </c>
      <c r="AH32" s="61" t="s">
        <v>395</v>
      </c>
      <c r="AI32" s="61" t="s">
        <v>395</v>
      </c>
      <c r="AJ32" s="61" t="s">
        <v>395</v>
      </c>
      <c r="AK32" s="61" t="s">
        <v>395</v>
      </c>
      <c r="AL32" s="61" t="s">
        <v>395</v>
      </c>
      <c r="AM32" s="61" t="s">
        <v>395</v>
      </c>
      <c r="AN32" s="61" t="s">
        <v>395</v>
      </c>
      <c r="AO32" s="61" t="s">
        <v>395</v>
      </c>
      <c r="AP32" s="61" t="s">
        <v>395</v>
      </c>
      <c r="AQ32" s="61" t="s">
        <v>395</v>
      </c>
      <c r="AR32" s="61" t="s">
        <v>395</v>
      </c>
      <c r="AS32" s="61" t="s">
        <v>395</v>
      </c>
      <c r="AT32" s="61" t="s">
        <v>395</v>
      </c>
      <c r="AU32" s="61" t="s">
        <v>395</v>
      </c>
      <c r="AV32" s="61" t="s">
        <v>395</v>
      </c>
      <c r="AW32" s="61" t="s">
        <v>395</v>
      </c>
      <c r="AX32" s="61" t="s">
        <v>395</v>
      </c>
      <c r="AY32" s="61" t="s">
        <v>395</v>
      </c>
      <c r="AZ32" s="61" t="s">
        <v>395</v>
      </c>
      <c r="BA32" s="61" t="s">
        <v>395</v>
      </c>
      <c r="BB32" s="61" t="s">
        <v>395</v>
      </c>
      <c r="BC32" s="61" t="s">
        <v>395</v>
      </c>
      <c r="BD32" s="61" t="s">
        <v>395</v>
      </c>
      <c r="BE32" s="61" t="s">
        <v>395</v>
      </c>
      <c r="BF32" s="61" t="s">
        <v>395</v>
      </c>
      <c r="BG32" s="61" t="s">
        <v>395</v>
      </c>
      <c r="BH32" s="61" t="s">
        <v>395</v>
      </c>
      <c r="BI32" s="61" t="s">
        <v>395</v>
      </c>
      <c r="BJ32" s="61" t="s">
        <v>395</v>
      </c>
      <c r="BK32" s="61" t="s">
        <v>395</v>
      </c>
      <c r="BL32" s="61" t="s">
        <v>395</v>
      </c>
      <c r="BM32" s="61" t="s">
        <v>395</v>
      </c>
      <c r="BN32" s="61" t="s">
        <v>395</v>
      </c>
      <c r="BO32" s="61" t="s">
        <v>395</v>
      </c>
      <c r="BP32" s="61" t="s">
        <v>395</v>
      </c>
      <c r="BQ32" s="61" t="s">
        <v>395</v>
      </c>
      <c r="BR32" s="61" t="s">
        <v>395</v>
      </c>
      <c r="BS32" s="61" t="s">
        <v>395</v>
      </c>
      <c r="BT32" s="61" t="s">
        <v>395</v>
      </c>
      <c r="BU32" s="61" t="s">
        <v>395</v>
      </c>
      <c r="BV32" s="61" t="s">
        <v>395</v>
      </c>
      <c r="BW32" s="61" t="s">
        <v>395</v>
      </c>
      <c r="BX32" s="61" t="s">
        <v>395</v>
      </c>
      <c r="BY32" s="61" t="s">
        <v>395</v>
      </c>
      <c r="BZ32" s="61" t="s">
        <v>395</v>
      </c>
      <c r="CA32" s="61" t="s">
        <v>395</v>
      </c>
      <c r="CB32" s="61" t="s">
        <v>395</v>
      </c>
      <c r="CC32" s="61" t="s">
        <v>395</v>
      </c>
      <c r="CD32" s="61" t="s">
        <v>395</v>
      </c>
      <c r="CE32" s="61" t="s">
        <v>395</v>
      </c>
      <c r="CF32" s="61" t="s">
        <v>395</v>
      </c>
      <c r="CG32" s="61" t="s">
        <v>395</v>
      </c>
      <c r="CH32" s="61" t="s">
        <v>395</v>
      </c>
      <c r="CI32" s="61" t="s">
        <v>395</v>
      </c>
      <c r="CJ32" s="61" t="s">
        <v>395</v>
      </c>
      <c r="CK32" s="61" t="s">
        <v>395</v>
      </c>
      <c r="CL32" s="61" t="s">
        <v>395</v>
      </c>
      <c r="CM32" s="61" t="s">
        <v>395</v>
      </c>
      <c r="CN32" s="61" t="s">
        <v>395</v>
      </c>
      <c r="CO32" s="61" t="s">
        <v>395</v>
      </c>
      <c r="CP32" s="61" t="s">
        <v>395</v>
      </c>
      <c r="CQ32" s="61" t="s">
        <v>395</v>
      </c>
      <c r="CR32" s="61" t="s">
        <v>395</v>
      </c>
      <c r="CS32" s="61" t="s">
        <v>395</v>
      </c>
      <c r="CT32" s="61" t="s">
        <v>395</v>
      </c>
      <c r="CU32" s="61" t="s">
        <v>395</v>
      </c>
      <c r="CV32" s="61" t="s">
        <v>395</v>
      </c>
      <c r="CW32" s="61" t="s">
        <v>395</v>
      </c>
      <c r="CX32" s="61" t="s">
        <v>395</v>
      </c>
      <c r="CY32" s="61" t="s">
        <v>395</v>
      </c>
      <c r="CZ32" s="61" t="s">
        <v>395</v>
      </c>
    </row>
    <row r="33" spans="1:104">
      <c r="A33" s="16" t="s">
        <v>400</v>
      </c>
      <c r="B33" s="9" t="s">
        <v>401</v>
      </c>
      <c r="C33" s="15" t="s">
        <v>394</v>
      </c>
      <c r="D33" s="15" t="s">
        <v>58</v>
      </c>
      <c r="E33" s="84" t="s">
        <v>395</v>
      </c>
      <c r="F33" s="61" t="s">
        <v>395</v>
      </c>
      <c r="G33" s="61" t="s">
        <v>395</v>
      </c>
      <c r="H33" s="61" t="s">
        <v>395</v>
      </c>
      <c r="I33" s="61" t="s">
        <v>395</v>
      </c>
      <c r="J33" s="61" t="s">
        <v>395</v>
      </c>
      <c r="K33" s="61" t="s">
        <v>395</v>
      </c>
      <c r="L33" s="61" t="s">
        <v>395</v>
      </c>
      <c r="M33" s="61" t="s">
        <v>395</v>
      </c>
      <c r="N33" s="61" t="s">
        <v>395</v>
      </c>
      <c r="O33" s="61" t="s">
        <v>395</v>
      </c>
      <c r="P33" s="61" t="s">
        <v>395</v>
      </c>
      <c r="Q33" s="61" t="s">
        <v>395</v>
      </c>
      <c r="R33" s="61" t="s">
        <v>395</v>
      </c>
      <c r="S33" s="61" t="s">
        <v>395</v>
      </c>
      <c r="T33" s="61" t="s">
        <v>395</v>
      </c>
      <c r="U33" s="61" t="s">
        <v>395</v>
      </c>
      <c r="V33" s="61" t="s">
        <v>395</v>
      </c>
      <c r="W33" s="61" t="s">
        <v>395</v>
      </c>
      <c r="X33" s="61" t="s">
        <v>395</v>
      </c>
      <c r="Y33" s="61" t="s">
        <v>395</v>
      </c>
      <c r="Z33" s="61" t="s">
        <v>395</v>
      </c>
      <c r="AA33" s="61" t="s">
        <v>395</v>
      </c>
      <c r="AB33" s="61" t="s">
        <v>395</v>
      </c>
      <c r="AC33" s="61" t="s">
        <v>395</v>
      </c>
      <c r="AD33" s="61" t="s">
        <v>395</v>
      </c>
      <c r="AE33" s="61" t="s">
        <v>395</v>
      </c>
      <c r="AF33" s="61" t="s">
        <v>395</v>
      </c>
      <c r="AG33" s="61" t="s">
        <v>395</v>
      </c>
      <c r="AH33" s="61" t="s">
        <v>395</v>
      </c>
      <c r="AI33" s="61" t="s">
        <v>395</v>
      </c>
      <c r="AJ33" s="61" t="s">
        <v>395</v>
      </c>
      <c r="AK33" s="61" t="s">
        <v>395</v>
      </c>
      <c r="AL33" s="61" t="s">
        <v>395</v>
      </c>
      <c r="AM33" s="61" t="s">
        <v>395</v>
      </c>
      <c r="AN33" s="61" t="s">
        <v>395</v>
      </c>
      <c r="AO33" s="61" t="s">
        <v>395</v>
      </c>
      <c r="AP33" s="61" t="s">
        <v>395</v>
      </c>
      <c r="AQ33" s="61" t="s">
        <v>395</v>
      </c>
      <c r="AR33" s="61" t="s">
        <v>395</v>
      </c>
      <c r="AS33" s="61" t="s">
        <v>395</v>
      </c>
      <c r="AT33" s="61" t="s">
        <v>395</v>
      </c>
      <c r="AU33" s="61" t="s">
        <v>395</v>
      </c>
      <c r="AV33" s="61" t="s">
        <v>395</v>
      </c>
      <c r="AW33" s="61" t="s">
        <v>395</v>
      </c>
      <c r="AX33" s="61" t="s">
        <v>395</v>
      </c>
      <c r="AY33" s="61" t="s">
        <v>395</v>
      </c>
      <c r="AZ33" s="61" t="s">
        <v>395</v>
      </c>
      <c r="BA33" s="61" t="s">
        <v>395</v>
      </c>
      <c r="BB33" s="61" t="s">
        <v>395</v>
      </c>
      <c r="BC33" s="61" t="s">
        <v>395</v>
      </c>
      <c r="BD33" s="61" t="s">
        <v>395</v>
      </c>
      <c r="BE33" s="61" t="s">
        <v>395</v>
      </c>
      <c r="BF33" s="61" t="s">
        <v>395</v>
      </c>
      <c r="BG33" s="61" t="s">
        <v>395</v>
      </c>
      <c r="BH33" s="61" t="s">
        <v>395</v>
      </c>
      <c r="BI33" s="61" t="s">
        <v>395</v>
      </c>
      <c r="BJ33" s="61" t="s">
        <v>395</v>
      </c>
      <c r="BK33" s="61" t="s">
        <v>395</v>
      </c>
      <c r="BL33" s="61" t="s">
        <v>395</v>
      </c>
      <c r="BM33" s="61" t="s">
        <v>395</v>
      </c>
      <c r="BN33" s="61" t="s">
        <v>395</v>
      </c>
      <c r="BO33" s="61" t="s">
        <v>395</v>
      </c>
      <c r="BP33" s="61" t="s">
        <v>395</v>
      </c>
      <c r="BQ33" s="61" t="s">
        <v>395</v>
      </c>
      <c r="BR33" s="61" t="s">
        <v>395</v>
      </c>
      <c r="BS33" s="61" t="s">
        <v>395</v>
      </c>
      <c r="BT33" s="61" t="s">
        <v>395</v>
      </c>
      <c r="BU33" s="61" t="s">
        <v>395</v>
      </c>
      <c r="BV33" s="61" t="s">
        <v>395</v>
      </c>
      <c r="BW33" s="61" t="s">
        <v>395</v>
      </c>
      <c r="BX33" s="61" t="s">
        <v>395</v>
      </c>
      <c r="BY33" s="61" t="s">
        <v>395</v>
      </c>
      <c r="BZ33" s="61" t="s">
        <v>395</v>
      </c>
      <c r="CA33" s="61" t="s">
        <v>395</v>
      </c>
      <c r="CB33" s="61" t="s">
        <v>395</v>
      </c>
      <c r="CC33" s="61" t="s">
        <v>395</v>
      </c>
      <c r="CD33" s="61" t="s">
        <v>395</v>
      </c>
      <c r="CE33" s="61" t="s">
        <v>395</v>
      </c>
      <c r="CF33" s="61" t="s">
        <v>395</v>
      </c>
      <c r="CG33" s="61" t="s">
        <v>395</v>
      </c>
      <c r="CH33" s="61" t="s">
        <v>395</v>
      </c>
      <c r="CI33" s="61" t="s">
        <v>395</v>
      </c>
      <c r="CJ33" s="61" t="s">
        <v>395</v>
      </c>
      <c r="CK33" s="61" t="s">
        <v>395</v>
      </c>
      <c r="CL33" s="61" t="s">
        <v>395</v>
      </c>
      <c r="CM33" s="61" t="s">
        <v>395</v>
      </c>
      <c r="CN33" s="61" t="s">
        <v>395</v>
      </c>
      <c r="CO33" s="61" t="s">
        <v>395</v>
      </c>
      <c r="CP33" s="61" t="s">
        <v>395</v>
      </c>
      <c r="CQ33" s="61" t="s">
        <v>395</v>
      </c>
      <c r="CR33" s="61" t="s">
        <v>395</v>
      </c>
      <c r="CS33" s="61" t="s">
        <v>395</v>
      </c>
      <c r="CT33" s="61" t="s">
        <v>395</v>
      </c>
      <c r="CU33" s="61" t="s">
        <v>395</v>
      </c>
      <c r="CV33" s="61" t="s">
        <v>395</v>
      </c>
      <c r="CW33" s="61" t="s">
        <v>395</v>
      </c>
      <c r="CX33" s="61" t="s">
        <v>395</v>
      </c>
      <c r="CY33" s="61" t="s">
        <v>395</v>
      </c>
      <c r="CZ33" s="61" t="s">
        <v>395</v>
      </c>
    </row>
    <row r="34" spans="1:104" ht="28.5">
      <c r="A34" s="16" t="s">
        <v>402</v>
      </c>
      <c r="B34" s="9" t="s">
        <v>403</v>
      </c>
      <c r="C34" s="15" t="s">
        <v>404</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8.5">
      <c r="A35" s="16" t="s">
        <v>405</v>
      </c>
      <c r="B35" s="9" t="s">
        <v>406</v>
      </c>
      <c r="C35" s="15" t="s">
        <v>407</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408</v>
      </c>
      <c r="C36" s="15" t="s">
        <v>409</v>
      </c>
      <c r="D36" s="15" t="s">
        <v>167</v>
      </c>
      <c r="E36" s="207" t="s">
        <v>168</v>
      </c>
      <c r="F36" s="208" t="s">
        <v>168</v>
      </c>
      <c r="G36" s="208" t="s">
        <v>168</v>
      </c>
      <c r="H36" s="208" t="s">
        <v>168</v>
      </c>
      <c r="I36" s="208" t="s">
        <v>168</v>
      </c>
      <c r="J36" s="208" t="s">
        <v>168</v>
      </c>
      <c r="K36" s="208" t="s">
        <v>168</v>
      </c>
      <c r="L36" s="208" t="s">
        <v>168</v>
      </c>
      <c r="M36" s="208" t="s">
        <v>168</v>
      </c>
      <c r="N36" s="208" t="s">
        <v>168</v>
      </c>
      <c r="O36" s="208" t="s">
        <v>168</v>
      </c>
      <c r="P36" s="208" t="s">
        <v>168</v>
      </c>
      <c r="Q36" s="208" t="s">
        <v>168</v>
      </c>
      <c r="R36" s="208" t="s">
        <v>168</v>
      </c>
      <c r="S36" s="208" t="s">
        <v>168</v>
      </c>
      <c r="T36" s="208" t="s">
        <v>168</v>
      </c>
      <c r="U36" s="208" t="s">
        <v>168</v>
      </c>
      <c r="V36" s="208" t="s">
        <v>168</v>
      </c>
      <c r="W36" s="208" t="s">
        <v>168</v>
      </c>
      <c r="X36" s="208" t="s">
        <v>168</v>
      </c>
      <c r="Y36" s="208" t="s">
        <v>168</v>
      </c>
      <c r="Z36" s="208" t="s">
        <v>168</v>
      </c>
      <c r="AA36" s="208" t="s">
        <v>168</v>
      </c>
      <c r="AB36" s="208" t="s">
        <v>168</v>
      </c>
      <c r="AC36" s="208" t="s">
        <v>168</v>
      </c>
      <c r="AD36" s="208" t="s">
        <v>168</v>
      </c>
      <c r="AE36" s="208" t="s">
        <v>168</v>
      </c>
      <c r="AF36" s="208" t="s">
        <v>168</v>
      </c>
      <c r="AG36" s="208" t="s">
        <v>168</v>
      </c>
      <c r="AH36" s="208" t="s">
        <v>168</v>
      </c>
      <c r="AI36" s="208" t="s">
        <v>168</v>
      </c>
      <c r="AJ36" s="208" t="s">
        <v>168</v>
      </c>
      <c r="AK36" s="208" t="s">
        <v>168</v>
      </c>
      <c r="AL36" s="208" t="s">
        <v>168</v>
      </c>
      <c r="AM36" s="208" t="s">
        <v>168</v>
      </c>
      <c r="AN36" s="208" t="s">
        <v>168</v>
      </c>
      <c r="AO36" s="208" t="s">
        <v>168</v>
      </c>
      <c r="AP36" s="208" t="s">
        <v>168</v>
      </c>
      <c r="AQ36" s="208" t="s">
        <v>168</v>
      </c>
      <c r="AR36" s="208" t="s">
        <v>168</v>
      </c>
      <c r="AS36" s="208" t="s">
        <v>168</v>
      </c>
      <c r="AT36" s="208" t="s">
        <v>168</v>
      </c>
      <c r="AU36" s="208" t="s">
        <v>168</v>
      </c>
      <c r="AV36" s="208" t="s">
        <v>168</v>
      </c>
      <c r="AW36" s="208" t="s">
        <v>168</v>
      </c>
      <c r="AX36" s="208" t="s">
        <v>168</v>
      </c>
      <c r="AY36" s="208" t="s">
        <v>168</v>
      </c>
      <c r="AZ36" s="208" t="s">
        <v>168</v>
      </c>
      <c r="BA36" s="208" t="s">
        <v>168</v>
      </c>
      <c r="BB36" s="208" t="s">
        <v>168</v>
      </c>
      <c r="BC36" s="208" t="s">
        <v>168</v>
      </c>
      <c r="BD36" s="208" t="s">
        <v>168</v>
      </c>
      <c r="BE36" s="208" t="s">
        <v>168</v>
      </c>
      <c r="BF36" s="208" t="s">
        <v>168</v>
      </c>
      <c r="BG36" s="208" t="s">
        <v>168</v>
      </c>
      <c r="BH36" s="208" t="s">
        <v>168</v>
      </c>
      <c r="BI36" s="208" t="s">
        <v>168</v>
      </c>
      <c r="BJ36" s="208" t="s">
        <v>168</v>
      </c>
      <c r="BK36" s="208" t="s">
        <v>168</v>
      </c>
      <c r="BL36" s="208" t="s">
        <v>168</v>
      </c>
      <c r="BM36" s="208" t="s">
        <v>168</v>
      </c>
      <c r="BN36" s="208" t="s">
        <v>168</v>
      </c>
      <c r="BO36" s="208" t="s">
        <v>168</v>
      </c>
      <c r="BP36" s="208" t="s">
        <v>168</v>
      </c>
      <c r="BQ36" s="208" t="s">
        <v>168</v>
      </c>
      <c r="BR36" s="208" t="s">
        <v>168</v>
      </c>
      <c r="BS36" s="208" t="s">
        <v>168</v>
      </c>
      <c r="BT36" s="208" t="s">
        <v>168</v>
      </c>
      <c r="BU36" s="208" t="s">
        <v>168</v>
      </c>
      <c r="BV36" s="208" t="s">
        <v>168</v>
      </c>
      <c r="BW36" s="208" t="s">
        <v>168</v>
      </c>
      <c r="BX36" s="208" t="s">
        <v>168</v>
      </c>
      <c r="BY36" s="208" t="s">
        <v>168</v>
      </c>
      <c r="BZ36" s="208" t="s">
        <v>168</v>
      </c>
      <c r="CA36" s="208" t="s">
        <v>168</v>
      </c>
      <c r="CB36" s="208" t="s">
        <v>168</v>
      </c>
      <c r="CC36" s="208" t="s">
        <v>168</v>
      </c>
      <c r="CD36" s="208" t="s">
        <v>168</v>
      </c>
      <c r="CE36" s="208" t="s">
        <v>168</v>
      </c>
      <c r="CF36" s="208" t="s">
        <v>168</v>
      </c>
      <c r="CG36" s="208" t="s">
        <v>168</v>
      </c>
      <c r="CH36" s="208" t="s">
        <v>168</v>
      </c>
      <c r="CI36" s="208" t="s">
        <v>168</v>
      </c>
      <c r="CJ36" s="208" t="s">
        <v>168</v>
      </c>
      <c r="CK36" s="208" t="s">
        <v>168</v>
      </c>
      <c r="CL36" s="208" t="s">
        <v>168</v>
      </c>
      <c r="CM36" s="208" t="s">
        <v>168</v>
      </c>
      <c r="CN36" s="208" t="s">
        <v>168</v>
      </c>
      <c r="CO36" s="208" t="s">
        <v>168</v>
      </c>
      <c r="CP36" s="208" t="s">
        <v>168</v>
      </c>
      <c r="CQ36" s="208" t="s">
        <v>168</v>
      </c>
      <c r="CR36" s="208" t="s">
        <v>168</v>
      </c>
      <c r="CS36" s="208" t="s">
        <v>168</v>
      </c>
      <c r="CT36" s="208" t="s">
        <v>168</v>
      </c>
      <c r="CU36" s="208" t="s">
        <v>168</v>
      </c>
      <c r="CV36" s="208" t="s">
        <v>168</v>
      </c>
      <c r="CW36" s="208" t="s">
        <v>168</v>
      </c>
      <c r="CX36" s="208" t="s">
        <v>168</v>
      </c>
      <c r="CY36" s="208" t="s">
        <v>168</v>
      </c>
      <c r="CZ36" s="208" t="s">
        <v>168</v>
      </c>
    </row>
    <row r="37" spans="1:104">
      <c r="A37" s="16" t="s">
        <v>410</v>
      </c>
      <c r="B37" s="9" t="s">
        <v>393</v>
      </c>
      <c r="C37" s="15" t="s">
        <v>394</v>
      </c>
      <c r="D37" s="15" t="s">
        <v>58</v>
      </c>
      <c r="E37" s="84" t="s">
        <v>395</v>
      </c>
      <c r="F37" s="61" t="s">
        <v>395</v>
      </c>
      <c r="G37" s="61" t="s">
        <v>395</v>
      </c>
      <c r="H37" s="61" t="s">
        <v>395</v>
      </c>
      <c r="I37" s="61" t="s">
        <v>395</v>
      </c>
      <c r="J37" s="61" t="s">
        <v>395</v>
      </c>
      <c r="K37" s="61" t="s">
        <v>395</v>
      </c>
      <c r="L37" s="61" t="s">
        <v>395</v>
      </c>
      <c r="M37" s="61" t="s">
        <v>395</v>
      </c>
      <c r="N37" s="61" t="s">
        <v>395</v>
      </c>
      <c r="O37" s="61" t="s">
        <v>395</v>
      </c>
      <c r="P37" s="61" t="s">
        <v>395</v>
      </c>
      <c r="Q37" s="61" t="s">
        <v>395</v>
      </c>
      <c r="R37" s="61" t="s">
        <v>395</v>
      </c>
      <c r="S37" s="61" t="s">
        <v>395</v>
      </c>
      <c r="T37" s="61" t="s">
        <v>395</v>
      </c>
      <c r="U37" s="61" t="s">
        <v>395</v>
      </c>
      <c r="V37" s="61" t="s">
        <v>395</v>
      </c>
      <c r="W37" s="61" t="s">
        <v>395</v>
      </c>
      <c r="X37" s="61" t="s">
        <v>395</v>
      </c>
      <c r="Y37" s="61" t="s">
        <v>395</v>
      </c>
      <c r="Z37" s="61" t="s">
        <v>395</v>
      </c>
      <c r="AA37" s="61" t="s">
        <v>395</v>
      </c>
      <c r="AB37" s="61" t="s">
        <v>395</v>
      </c>
      <c r="AC37" s="61" t="s">
        <v>395</v>
      </c>
      <c r="AD37" s="61" t="s">
        <v>395</v>
      </c>
      <c r="AE37" s="61" t="s">
        <v>395</v>
      </c>
      <c r="AF37" s="61" t="s">
        <v>395</v>
      </c>
      <c r="AG37" s="61" t="s">
        <v>395</v>
      </c>
      <c r="AH37" s="61" t="s">
        <v>395</v>
      </c>
      <c r="AI37" s="61" t="s">
        <v>395</v>
      </c>
      <c r="AJ37" s="61" t="s">
        <v>395</v>
      </c>
      <c r="AK37" s="61" t="s">
        <v>395</v>
      </c>
      <c r="AL37" s="61" t="s">
        <v>395</v>
      </c>
      <c r="AM37" s="61" t="s">
        <v>395</v>
      </c>
      <c r="AN37" s="61" t="s">
        <v>395</v>
      </c>
      <c r="AO37" s="61" t="s">
        <v>395</v>
      </c>
      <c r="AP37" s="61" t="s">
        <v>395</v>
      </c>
      <c r="AQ37" s="61" t="s">
        <v>395</v>
      </c>
      <c r="AR37" s="61" t="s">
        <v>395</v>
      </c>
      <c r="AS37" s="61" t="s">
        <v>395</v>
      </c>
      <c r="AT37" s="61" t="s">
        <v>395</v>
      </c>
      <c r="AU37" s="61" t="s">
        <v>395</v>
      </c>
      <c r="AV37" s="61" t="s">
        <v>395</v>
      </c>
      <c r="AW37" s="61" t="s">
        <v>395</v>
      </c>
      <c r="AX37" s="61" t="s">
        <v>395</v>
      </c>
      <c r="AY37" s="61" t="s">
        <v>395</v>
      </c>
      <c r="AZ37" s="61" t="s">
        <v>395</v>
      </c>
      <c r="BA37" s="61" t="s">
        <v>395</v>
      </c>
      <c r="BB37" s="61" t="s">
        <v>395</v>
      </c>
      <c r="BC37" s="61" t="s">
        <v>395</v>
      </c>
      <c r="BD37" s="61" t="s">
        <v>395</v>
      </c>
      <c r="BE37" s="61" t="s">
        <v>395</v>
      </c>
      <c r="BF37" s="61" t="s">
        <v>395</v>
      </c>
      <c r="BG37" s="61" t="s">
        <v>395</v>
      </c>
      <c r="BH37" s="61" t="s">
        <v>395</v>
      </c>
      <c r="BI37" s="61" t="s">
        <v>395</v>
      </c>
      <c r="BJ37" s="61" t="s">
        <v>395</v>
      </c>
      <c r="BK37" s="61" t="s">
        <v>395</v>
      </c>
      <c r="BL37" s="61" t="s">
        <v>395</v>
      </c>
      <c r="BM37" s="61" t="s">
        <v>395</v>
      </c>
      <c r="BN37" s="61" t="s">
        <v>395</v>
      </c>
      <c r="BO37" s="61" t="s">
        <v>395</v>
      </c>
      <c r="BP37" s="61" t="s">
        <v>395</v>
      </c>
      <c r="BQ37" s="61" t="s">
        <v>395</v>
      </c>
      <c r="BR37" s="61" t="s">
        <v>395</v>
      </c>
      <c r="BS37" s="61" t="s">
        <v>395</v>
      </c>
      <c r="BT37" s="61" t="s">
        <v>395</v>
      </c>
      <c r="BU37" s="61" t="s">
        <v>395</v>
      </c>
      <c r="BV37" s="61" t="s">
        <v>395</v>
      </c>
      <c r="BW37" s="61" t="s">
        <v>395</v>
      </c>
      <c r="BX37" s="61" t="s">
        <v>395</v>
      </c>
      <c r="BY37" s="61" t="s">
        <v>395</v>
      </c>
      <c r="BZ37" s="61" t="s">
        <v>395</v>
      </c>
      <c r="CA37" s="61" t="s">
        <v>395</v>
      </c>
      <c r="CB37" s="61" t="s">
        <v>395</v>
      </c>
      <c r="CC37" s="61" t="s">
        <v>395</v>
      </c>
      <c r="CD37" s="61" t="s">
        <v>395</v>
      </c>
      <c r="CE37" s="61" t="s">
        <v>395</v>
      </c>
      <c r="CF37" s="61" t="s">
        <v>395</v>
      </c>
      <c r="CG37" s="61" t="s">
        <v>395</v>
      </c>
      <c r="CH37" s="61" t="s">
        <v>395</v>
      </c>
      <c r="CI37" s="61" t="s">
        <v>395</v>
      </c>
      <c r="CJ37" s="61" t="s">
        <v>395</v>
      </c>
      <c r="CK37" s="61" t="s">
        <v>395</v>
      </c>
      <c r="CL37" s="61" t="s">
        <v>395</v>
      </c>
      <c r="CM37" s="61" t="s">
        <v>395</v>
      </c>
      <c r="CN37" s="61" t="s">
        <v>395</v>
      </c>
      <c r="CO37" s="61" t="s">
        <v>395</v>
      </c>
      <c r="CP37" s="61" t="s">
        <v>395</v>
      </c>
      <c r="CQ37" s="61" t="s">
        <v>395</v>
      </c>
      <c r="CR37" s="61" t="s">
        <v>395</v>
      </c>
      <c r="CS37" s="61" t="s">
        <v>395</v>
      </c>
      <c r="CT37" s="61" t="s">
        <v>395</v>
      </c>
      <c r="CU37" s="61" t="s">
        <v>395</v>
      </c>
      <c r="CV37" s="61" t="s">
        <v>395</v>
      </c>
      <c r="CW37" s="61" t="s">
        <v>395</v>
      </c>
      <c r="CX37" s="61" t="s">
        <v>395</v>
      </c>
      <c r="CY37" s="61" t="s">
        <v>395</v>
      </c>
      <c r="CZ37" s="61" t="s">
        <v>395</v>
      </c>
    </row>
    <row r="38" spans="1:104">
      <c r="A38" s="16" t="s">
        <v>411</v>
      </c>
      <c r="B38" s="9" t="s">
        <v>397</v>
      </c>
      <c r="C38" s="15" t="s">
        <v>394</v>
      </c>
      <c r="D38" s="15" t="s">
        <v>58</v>
      </c>
      <c r="E38" s="84" t="s">
        <v>395</v>
      </c>
      <c r="F38" s="61" t="s">
        <v>395</v>
      </c>
      <c r="G38" s="61" t="s">
        <v>395</v>
      </c>
      <c r="H38" s="61" t="s">
        <v>395</v>
      </c>
      <c r="I38" s="61" t="s">
        <v>395</v>
      </c>
      <c r="J38" s="61" t="s">
        <v>395</v>
      </c>
      <c r="K38" s="61" t="s">
        <v>395</v>
      </c>
      <c r="L38" s="61" t="s">
        <v>395</v>
      </c>
      <c r="M38" s="61" t="s">
        <v>395</v>
      </c>
      <c r="N38" s="61" t="s">
        <v>395</v>
      </c>
      <c r="O38" s="61" t="s">
        <v>395</v>
      </c>
      <c r="P38" s="61" t="s">
        <v>395</v>
      </c>
      <c r="Q38" s="61" t="s">
        <v>395</v>
      </c>
      <c r="R38" s="61" t="s">
        <v>395</v>
      </c>
      <c r="S38" s="61" t="s">
        <v>395</v>
      </c>
      <c r="T38" s="61" t="s">
        <v>395</v>
      </c>
      <c r="U38" s="61" t="s">
        <v>395</v>
      </c>
      <c r="V38" s="61" t="s">
        <v>395</v>
      </c>
      <c r="W38" s="61" t="s">
        <v>395</v>
      </c>
      <c r="X38" s="61" t="s">
        <v>395</v>
      </c>
      <c r="Y38" s="61" t="s">
        <v>395</v>
      </c>
      <c r="Z38" s="61" t="s">
        <v>395</v>
      </c>
      <c r="AA38" s="61" t="s">
        <v>395</v>
      </c>
      <c r="AB38" s="61" t="s">
        <v>395</v>
      </c>
      <c r="AC38" s="61" t="s">
        <v>395</v>
      </c>
      <c r="AD38" s="61" t="s">
        <v>395</v>
      </c>
      <c r="AE38" s="61" t="s">
        <v>395</v>
      </c>
      <c r="AF38" s="61" t="s">
        <v>395</v>
      </c>
      <c r="AG38" s="61" t="s">
        <v>395</v>
      </c>
      <c r="AH38" s="61" t="s">
        <v>395</v>
      </c>
      <c r="AI38" s="61" t="s">
        <v>395</v>
      </c>
      <c r="AJ38" s="61" t="s">
        <v>395</v>
      </c>
      <c r="AK38" s="61" t="s">
        <v>395</v>
      </c>
      <c r="AL38" s="61" t="s">
        <v>395</v>
      </c>
      <c r="AM38" s="61" t="s">
        <v>395</v>
      </c>
      <c r="AN38" s="61" t="s">
        <v>395</v>
      </c>
      <c r="AO38" s="61" t="s">
        <v>395</v>
      </c>
      <c r="AP38" s="61" t="s">
        <v>395</v>
      </c>
      <c r="AQ38" s="61" t="s">
        <v>395</v>
      </c>
      <c r="AR38" s="61" t="s">
        <v>395</v>
      </c>
      <c r="AS38" s="61" t="s">
        <v>395</v>
      </c>
      <c r="AT38" s="61" t="s">
        <v>395</v>
      </c>
      <c r="AU38" s="61" t="s">
        <v>395</v>
      </c>
      <c r="AV38" s="61" t="s">
        <v>395</v>
      </c>
      <c r="AW38" s="61" t="s">
        <v>395</v>
      </c>
      <c r="AX38" s="61" t="s">
        <v>395</v>
      </c>
      <c r="AY38" s="61" t="s">
        <v>395</v>
      </c>
      <c r="AZ38" s="61" t="s">
        <v>395</v>
      </c>
      <c r="BA38" s="61" t="s">
        <v>395</v>
      </c>
      <c r="BB38" s="61" t="s">
        <v>395</v>
      </c>
      <c r="BC38" s="61" t="s">
        <v>395</v>
      </c>
      <c r="BD38" s="61" t="s">
        <v>395</v>
      </c>
      <c r="BE38" s="61" t="s">
        <v>395</v>
      </c>
      <c r="BF38" s="61" t="s">
        <v>395</v>
      </c>
      <c r="BG38" s="61" t="s">
        <v>395</v>
      </c>
      <c r="BH38" s="61" t="s">
        <v>395</v>
      </c>
      <c r="BI38" s="61" t="s">
        <v>395</v>
      </c>
      <c r="BJ38" s="61" t="s">
        <v>395</v>
      </c>
      <c r="BK38" s="61" t="s">
        <v>395</v>
      </c>
      <c r="BL38" s="61" t="s">
        <v>395</v>
      </c>
      <c r="BM38" s="61" t="s">
        <v>395</v>
      </c>
      <c r="BN38" s="61" t="s">
        <v>395</v>
      </c>
      <c r="BO38" s="61" t="s">
        <v>395</v>
      </c>
      <c r="BP38" s="61" t="s">
        <v>395</v>
      </c>
      <c r="BQ38" s="61" t="s">
        <v>395</v>
      </c>
      <c r="BR38" s="61" t="s">
        <v>395</v>
      </c>
      <c r="BS38" s="61" t="s">
        <v>395</v>
      </c>
      <c r="BT38" s="61" t="s">
        <v>395</v>
      </c>
      <c r="BU38" s="61" t="s">
        <v>395</v>
      </c>
      <c r="BV38" s="61" t="s">
        <v>395</v>
      </c>
      <c r="BW38" s="61" t="s">
        <v>395</v>
      </c>
      <c r="BX38" s="61" t="s">
        <v>395</v>
      </c>
      <c r="BY38" s="61" t="s">
        <v>395</v>
      </c>
      <c r="BZ38" s="61" t="s">
        <v>395</v>
      </c>
      <c r="CA38" s="61" t="s">
        <v>395</v>
      </c>
      <c r="CB38" s="61" t="s">
        <v>395</v>
      </c>
      <c r="CC38" s="61" t="s">
        <v>395</v>
      </c>
      <c r="CD38" s="61" t="s">
        <v>395</v>
      </c>
      <c r="CE38" s="61" t="s">
        <v>395</v>
      </c>
      <c r="CF38" s="61" t="s">
        <v>395</v>
      </c>
      <c r="CG38" s="61" t="s">
        <v>395</v>
      </c>
      <c r="CH38" s="61" t="s">
        <v>395</v>
      </c>
      <c r="CI38" s="61" t="s">
        <v>395</v>
      </c>
      <c r="CJ38" s="61" t="s">
        <v>395</v>
      </c>
      <c r="CK38" s="61" t="s">
        <v>395</v>
      </c>
      <c r="CL38" s="61" t="s">
        <v>395</v>
      </c>
      <c r="CM38" s="61" t="s">
        <v>395</v>
      </c>
      <c r="CN38" s="61" t="s">
        <v>395</v>
      </c>
      <c r="CO38" s="61" t="s">
        <v>395</v>
      </c>
      <c r="CP38" s="61" t="s">
        <v>395</v>
      </c>
      <c r="CQ38" s="61" t="s">
        <v>395</v>
      </c>
      <c r="CR38" s="61" t="s">
        <v>395</v>
      </c>
      <c r="CS38" s="61" t="s">
        <v>395</v>
      </c>
      <c r="CT38" s="61" t="s">
        <v>395</v>
      </c>
      <c r="CU38" s="61" t="s">
        <v>395</v>
      </c>
      <c r="CV38" s="61" t="s">
        <v>395</v>
      </c>
      <c r="CW38" s="61" t="s">
        <v>395</v>
      </c>
      <c r="CX38" s="61" t="s">
        <v>395</v>
      </c>
      <c r="CY38" s="61" t="s">
        <v>395</v>
      </c>
      <c r="CZ38" s="61" t="s">
        <v>395</v>
      </c>
    </row>
    <row r="39" spans="1:104">
      <c r="A39" s="16" t="s">
        <v>412</v>
      </c>
      <c r="B39" s="9" t="s">
        <v>399</v>
      </c>
      <c r="C39" s="15" t="s">
        <v>394</v>
      </c>
      <c r="D39" s="15" t="s">
        <v>58</v>
      </c>
      <c r="E39" s="84" t="s">
        <v>395</v>
      </c>
      <c r="F39" s="61" t="s">
        <v>395</v>
      </c>
      <c r="G39" s="61" t="s">
        <v>395</v>
      </c>
      <c r="H39" s="61" t="s">
        <v>395</v>
      </c>
      <c r="I39" s="61" t="s">
        <v>395</v>
      </c>
      <c r="J39" s="61" t="s">
        <v>395</v>
      </c>
      <c r="K39" s="61" t="s">
        <v>395</v>
      </c>
      <c r="L39" s="61" t="s">
        <v>395</v>
      </c>
      <c r="M39" s="61" t="s">
        <v>395</v>
      </c>
      <c r="N39" s="61" t="s">
        <v>395</v>
      </c>
      <c r="O39" s="61" t="s">
        <v>395</v>
      </c>
      <c r="P39" s="61" t="s">
        <v>395</v>
      </c>
      <c r="Q39" s="61" t="s">
        <v>395</v>
      </c>
      <c r="R39" s="61" t="s">
        <v>395</v>
      </c>
      <c r="S39" s="61" t="s">
        <v>395</v>
      </c>
      <c r="T39" s="61" t="s">
        <v>395</v>
      </c>
      <c r="U39" s="61" t="s">
        <v>395</v>
      </c>
      <c r="V39" s="61" t="s">
        <v>395</v>
      </c>
      <c r="W39" s="61" t="s">
        <v>395</v>
      </c>
      <c r="X39" s="61" t="s">
        <v>395</v>
      </c>
      <c r="Y39" s="61" t="s">
        <v>395</v>
      </c>
      <c r="Z39" s="61" t="s">
        <v>395</v>
      </c>
      <c r="AA39" s="61" t="s">
        <v>395</v>
      </c>
      <c r="AB39" s="61" t="s">
        <v>395</v>
      </c>
      <c r="AC39" s="61" t="s">
        <v>395</v>
      </c>
      <c r="AD39" s="61" t="s">
        <v>395</v>
      </c>
      <c r="AE39" s="61" t="s">
        <v>395</v>
      </c>
      <c r="AF39" s="61" t="s">
        <v>395</v>
      </c>
      <c r="AG39" s="61" t="s">
        <v>395</v>
      </c>
      <c r="AH39" s="61" t="s">
        <v>395</v>
      </c>
      <c r="AI39" s="61" t="s">
        <v>395</v>
      </c>
      <c r="AJ39" s="61" t="s">
        <v>395</v>
      </c>
      <c r="AK39" s="61" t="s">
        <v>395</v>
      </c>
      <c r="AL39" s="61" t="s">
        <v>395</v>
      </c>
      <c r="AM39" s="61" t="s">
        <v>395</v>
      </c>
      <c r="AN39" s="61" t="s">
        <v>395</v>
      </c>
      <c r="AO39" s="61" t="s">
        <v>395</v>
      </c>
      <c r="AP39" s="61" t="s">
        <v>395</v>
      </c>
      <c r="AQ39" s="61" t="s">
        <v>395</v>
      </c>
      <c r="AR39" s="61" t="s">
        <v>395</v>
      </c>
      <c r="AS39" s="61" t="s">
        <v>395</v>
      </c>
      <c r="AT39" s="61" t="s">
        <v>395</v>
      </c>
      <c r="AU39" s="61" t="s">
        <v>395</v>
      </c>
      <c r="AV39" s="61" t="s">
        <v>395</v>
      </c>
      <c r="AW39" s="61" t="s">
        <v>395</v>
      </c>
      <c r="AX39" s="61" t="s">
        <v>395</v>
      </c>
      <c r="AY39" s="61" t="s">
        <v>395</v>
      </c>
      <c r="AZ39" s="61" t="s">
        <v>395</v>
      </c>
      <c r="BA39" s="61" t="s">
        <v>395</v>
      </c>
      <c r="BB39" s="61" t="s">
        <v>395</v>
      </c>
      <c r="BC39" s="61" t="s">
        <v>395</v>
      </c>
      <c r="BD39" s="61" t="s">
        <v>395</v>
      </c>
      <c r="BE39" s="61" t="s">
        <v>395</v>
      </c>
      <c r="BF39" s="61" t="s">
        <v>395</v>
      </c>
      <c r="BG39" s="61" t="s">
        <v>395</v>
      </c>
      <c r="BH39" s="61" t="s">
        <v>395</v>
      </c>
      <c r="BI39" s="61" t="s">
        <v>395</v>
      </c>
      <c r="BJ39" s="61" t="s">
        <v>395</v>
      </c>
      <c r="BK39" s="61" t="s">
        <v>395</v>
      </c>
      <c r="BL39" s="61" t="s">
        <v>395</v>
      </c>
      <c r="BM39" s="61" t="s">
        <v>395</v>
      </c>
      <c r="BN39" s="61" t="s">
        <v>395</v>
      </c>
      <c r="BO39" s="61" t="s">
        <v>395</v>
      </c>
      <c r="BP39" s="61" t="s">
        <v>395</v>
      </c>
      <c r="BQ39" s="61" t="s">
        <v>395</v>
      </c>
      <c r="BR39" s="61" t="s">
        <v>395</v>
      </c>
      <c r="BS39" s="61" t="s">
        <v>395</v>
      </c>
      <c r="BT39" s="61" t="s">
        <v>395</v>
      </c>
      <c r="BU39" s="61" t="s">
        <v>395</v>
      </c>
      <c r="BV39" s="61" t="s">
        <v>395</v>
      </c>
      <c r="BW39" s="61" t="s">
        <v>395</v>
      </c>
      <c r="BX39" s="61" t="s">
        <v>395</v>
      </c>
      <c r="BY39" s="61" t="s">
        <v>395</v>
      </c>
      <c r="BZ39" s="61" t="s">
        <v>395</v>
      </c>
      <c r="CA39" s="61" t="s">
        <v>395</v>
      </c>
      <c r="CB39" s="61" t="s">
        <v>395</v>
      </c>
      <c r="CC39" s="61" t="s">
        <v>395</v>
      </c>
      <c r="CD39" s="61" t="s">
        <v>395</v>
      </c>
      <c r="CE39" s="61" t="s">
        <v>395</v>
      </c>
      <c r="CF39" s="61" t="s">
        <v>395</v>
      </c>
      <c r="CG39" s="61" t="s">
        <v>395</v>
      </c>
      <c r="CH39" s="61" t="s">
        <v>395</v>
      </c>
      <c r="CI39" s="61" t="s">
        <v>395</v>
      </c>
      <c r="CJ39" s="61" t="s">
        <v>395</v>
      </c>
      <c r="CK39" s="61" t="s">
        <v>395</v>
      </c>
      <c r="CL39" s="61" t="s">
        <v>395</v>
      </c>
      <c r="CM39" s="61" t="s">
        <v>395</v>
      </c>
      <c r="CN39" s="61" t="s">
        <v>395</v>
      </c>
      <c r="CO39" s="61" t="s">
        <v>395</v>
      </c>
      <c r="CP39" s="61" t="s">
        <v>395</v>
      </c>
      <c r="CQ39" s="61" t="s">
        <v>395</v>
      </c>
      <c r="CR39" s="61" t="s">
        <v>395</v>
      </c>
      <c r="CS39" s="61" t="s">
        <v>395</v>
      </c>
      <c r="CT39" s="61" t="s">
        <v>395</v>
      </c>
      <c r="CU39" s="61" t="s">
        <v>395</v>
      </c>
      <c r="CV39" s="61" t="s">
        <v>395</v>
      </c>
      <c r="CW39" s="61" t="s">
        <v>395</v>
      </c>
      <c r="CX39" s="61" t="s">
        <v>395</v>
      </c>
      <c r="CY39" s="61" t="s">
        <v>395</v>
      </c>
      <c r="CZ39" s="61" t="s">
        <v>395</v>
      </c>
    </row>
    <row r="40" spans="1:104">
      <c r="A40" s="16" t="s">
        <v>413</v>
      </c>
      <c r="B40" s="9" t="s">
        <v>401</v>
      </c>
      <c r="C40" s="15" t="s">
        <v>394</v>
      </c>
      <c r="D40" s="15" t="s">
        <v>58</v>
      </c>
      <c r="E40" s="84" t="s">
        <v>395</v>
      </c>
      <c r="F40" s="61" t="s">
        <v>395</v>
      </c>
      <c r="G40" s="61" t="s">
        <v>395</v>
      </c>
      <c r="H40" s="61" t="s">
        <v>395</v>
      </c>
      <c r="I40" s="61" t="s">
        <v>395</v>
      </c>
      <c r="J40" s="61" t="s">
        <v>395</v>
      </c>
      <c r="K40" s="61" t="s">
        <v>395</v>
      </c>
      <c r="L40" s="61" t="s">
        <v>395</v>
      </c>
      <c r="M40" s="61" t="s">
        <v>395</v>
      </c>
      <c r="N40" s="61" t="s">
        <v>395</v>
      </c>
      <c r="O40" s="61" t="s">
        <v>395</v>
      </c>
      <c r="P40" s="61" t="s">
        <v>395</v>
      </c>
      <c r="Q40" s="61" t="s">
        <v>395</v>
      </c>
      <c r="R40" s="61" t="s">
        <v>395</v>
      </c>
      <c r="S40" s="61" t="s">
        <v>395</v>
      </c>
      <c r="T40" s="61" t="s">
        <v>395</v>
      </c>
      <c r="U40" s="61" t="s">
        <v>395</v>
      </c>
      <c r="V40" s="61" t="s">
        <v>395</v>
      </c>
      <c r="W40" s="61" t="s">
        <v>395</v>
      </c>
      <c r="X40" s="61" t="s">
        <v>395</v>
      </c>
      <c r="Y40" s="61" t="s">
        <v>395</v>
      </c>
      <c r="Z40" s="61" t="s">
        <v>395</v>
      </c>
      <c r="AA40" s="61" t="s">
        <v>395</v>
      </c>
      <c r="AB40" s="61" t="s">
        <v>395</v>
      </c>
      <c r="AC40" s="61" t="s">
        <v>395</v>
      </c>
      <c r="AD40" s="61" t="s">
        <v>395</v>
      </c>
      <c r="AE40" s="61" t="s">
        <v>395</v>
      </c>
      <c r="AF40" s="61" t="s">
        <v>395</v>
      </c>
      <c r="AG40" s="61" t="s">
        <v>395</v>
      </c>
      <c r="AH40" s="61" t="s">
        <v>395</v>
      </c>
      <c r="AI40" s="61" t="s">
        <v>395</v>
      </c>
      <c r="AJ40" s="61" t="s">
        <v>395</v>
      </c>
      <c r="AK40" s="61" t="s">
        <v>395</v>
      </c>
      <c r="AL40" s="61" t="s">
        <v>395</v>
      </c>
      <c r="AM40" s="61" t="s">
        <v>395</v>
      </c>
      <c r="AN40" s="61" t="s">
        <v>395</v>
      </c>
      <c r="AO40" s="61" t="s">
        <v>395</v>
      </c>
      <c r="AP40" s="61" t="s">
        <v>395</v>
      </c>
      <c r="AQ40" s="61" t="s">
        <v>395</v>
      </c>
      <c r="AR40" s="61" t="s">
        <v>395</v>
      </c>
      <c r="AS40" s="61" t="s">
        <v>395</v>
      </c>
      <c r="AT40" s="61" t="s">
        <v>395</v>
      </c>
      <c r="AU40" s="61" t="s">
        <v>395</v>
      </c>
      <c r="AV40" s="61" t="s">
        <v>395</v>
      </c>
      <c r="AW40" s="61" t="s">
        <v>395</v>
      </c>
      <c r="AX40" s="61" t="s">
        <v>395</v>
      </c>
      <c r="AY40" s="61" t="s">
        <v>395</v>
      </c>
      <c r="AZ40" s="61" t="s">
        <v>395</v>
      </c>
      <c r="BA40" s="61" t="s">
        <v>395</v>
      </c>
      <c r="BB40" s="61" t="s">
        <v>395</v>
      </c>
      <c r="BC40" s="61" t="s">
        <v>395</v>
      </c>
      <c r="BD40" s="61" t="s">
        <v>395</v>
      </c>
      <c r="BE40" s="61" t="s">
        <v>395</v>
      </c>
      <c r="BF40" s="61" t="s">
        <v>395</v>
      </c>
      <c r="BG40" s="61" t="s">
        <v>395</v>
      </c>
      <c r="BH40" s="61" t="s">
        <v>395</v>
      </c>
      <c r="BI40" s="61" t="s">
        <v>395</v>
      </c>
      <c r="BJ40" s="61" t="s">
        <v>395</v>
      </c>
      <c r="BK40" s="61" t="s">
        <v>395</v>
      </c>
      <c r="BL40" s="61" t="s">
        <v>395</v>
      </c>
      <c r="BM40" s="61" t="s">
        <v>395</v>
      </c>
      <c r="BN40" s="61" t="s">
        <v>395</v>
      </c>
      <c r="BO40" s="61" t="s">
        <v>395</v>
      </c>
      <c r="BP40" s="61" t="s">
        <v>395</v>
      </c>
      <c r="BQ40" s="61" t="s">
        <v>395</v>
      </c>
      <c r="BR40" s="61" t="s">
        <v>395</v>
      </c>
      <c r="BS40" s="61" t="s">
        <v>395</v>
      </c>
      <c r="BT40" s="61" t="s">
        <v>395</v>
      </c>
      <c r="BU40" s="61" t="s">
        <v>395</v>
      </c>
      <c r="BV40" s="61" t="s">
        <v>395</v>
      </c>
      <c r="BW40" s="61" t="s">
        <v>395</v>
      </c>
      <c r="BX40" s="61" t="s">
        <v>395</v>
      </c>
      <c r="BY40" s="61" t="s">
        <v>395</v>
      </c>
      <c r="BZ40" s="61" t="s">
        <v>395</v>
      </c>
      <c r="CA40" s="61" t="s">
        <v>395</v>
      </c>
      <c r="CB40" s="61" t="s">
        <v>395</v>
      </c>
      <c r="CC40" s="61" t="s">
        <v>395</v>
      </c>
      <c r="CD40" s="61" t="s">
        <v>395</v>
      </c>
      <c r="CE40" s="61" t="s">
        <v>395</v>
      </c>
      <c r="CF40" s="61" t="s">
        <v>395</v>
      </c>
      <c r="CG40" s="61" t="s">
        <v>395</v>
      </c>
      <c r="CH40" s="61" t="s">
        <v>395</v>
      </c>
      <c r="CI40" s="61" t="s">
        <v>395</v>
      </c>
      <c r="CJ40" s="61" t="s">
        <v>395</v>
      </c>
      <c r="CK40" s="61" t="s">
        <v>395</v>
      </c>
      <c r="CL40" s="61" t="s">
        <v>395</v>
      </c>
      <c r="CM40" s="61" t="s">
        <v>395</v>
      </c>
      <c r="CN40" s="61" t="s">
        <v>395</v>
      </c>
      <c r="CO40" s="61" t="s">
        <v>395</v>
      </c>
      <c r="CP40" s="61" t="s">
        <v>395</v>
      </c>
      <c r="CQ40" s="61" t="s">
        <v>395</v>
      </c>
      <c r="CR40" s="61" t="s">
        <v>395</v>
      </c>
      <c r="CS40" s="61" t="s">
        <v>395</v>
      </c>
      <c r="CT40" s="61" t="s">
        <v>395</v>
      </c>
      <c r="CU40" s="61" t="s">
        <v>395</v>
      </c>
      <c r="CV40" s="61" t="s">
        <v>395</v>
      </c>
      <c r="CW40" s="61" t="s">
        <v>395</v>
      </c>
      <c r="CX40" s="61" t="s">
        <v>395</v>
      </c>
      <c r="CY40" s="61" t="s">
        <v>395</v>
      </c>
      <c r="CZ40" s="61" t="s">
        <v>395</v>
      </c>
    </row>
    <row r="41" spans="1:104" ht="28.5">
      <c r="A41" s="16" t="s">
        <v>414</v>
      </c>
      <c r="B41" s="9" t="s">
        <v>403</v>
      </c>
      <c r="C41" s="15" t="s">
        <v>404</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8.5">
      <c r="A42" s="16" t="s">
        <v>415</v>
      </c>
      <c r="B42" s="9" t="s">
        <v>406</v>
      </c>
      <c r="C42" s="15" t="s">
        <v>407</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416</v>
      </c>
      <c r="C43" s="15" t="s">
        <v>417</v>
      </c>
      <c r="D43" s="15" t="s">
        <v>167</v>
      </c>
      <c r="E43" s="207" t="s">
        <v>168</v>
      </c>
      <c r="F43" s="208" t="s">
        <v>168</v>
      </c>
      <c r="G43" s="208" t="s">
        <v>168</v>
      </c>
      <c r="H43" s="208" t="s">
        <v>168</v>
      </c>
      <c r="I43" s="208" t="s">
        <v>168</v>
      </c>
      <c r="J43" s="208" t="s">
        <v>168</v>
      </c>
      <c r="K43" s="208" t="s">
        <v>168</v>
      </c>
      <c r="L43" s="208" t="s">
        <v>168</v>
      </c>
      <c r="M43" s="208" t="s">
        <v>168</v>
      </c>
      <c r="N43" s="208" t="s">
        <v>168</v>
      </c>
      <c r="O43" s="208" t="s">
        <v>168</v>
      </c>
      <c r="P43" s="208" t="s">
        <v>168</v>
      </c>
      <c r="Q43" s="208" t="s">
        <v>168</v>
      </c>
      <c r="R43" s="208" t="s">
        <v>168</v>
      </c>
      <c r="S43" s="208" t="s">
        <v>168</v>
      </c>
      <c r="T43" s="208" t="s">
        <v>168</v>
      </c>
      <c r="U43" s="208" t="s">
        <v>168</v>
      </c>
      <c r="V43" s="208" t="s">
        <v>168</v>
      </c>
      <c r="W43" s="208" t="s">
        <v>168</v>
      </c>
      <c r="X43" s="208" t="s">
        <v>168</v>
      </c>
      <c r="Y43" s="208" t="s">
        <v>168</v>
      </c>
      <c r="Z43" s="208" t="s">
        <v>168</v>
      </c>
      <c r="AA43" s="208" t="s">
        <v>168</v>
      </c>
      <c r="AB43" s="208" t="s">
        <v>168</v>
      </c>
      <c r="AC43" s="208" t="s">
        <v>168</v>
      </c>
      <c r="AD43" s="208" t="s">
        <v>168</v>
      </c>
      <c r="AE43" s="208" t="s">
        <v>168</v>
      </c>
      <c r="AF43" s="208" t="s">
        <v>168</v>
      </c>
      <c r="AG43" s="208" t="s">
        <v>168</v>
      </c>
      <c r="AH43" s="208" t="s">
        <v>168</v>
      </c>
      <c r="AI43" s="208" t="s">
        <v>168</v>
      </c>
      <c r="AJ43" s="208" t="s">
        <v>168</v>
      </c>
      <c r="AK43" s="208" t="s">
        <v>168</v>
      </c>
      <c r="AL43" s="208" t="s">
        <v>168</v>
      </c>
      <c r="AM43" s="208" t="s">
        <v>168</v>
      </c>
      <c r="AN43" s="208" t="s">
        <v>168</v>
      </c>
      <c r="AO43" s="208" t="s">
        <v>168</v>
      </c>
      <c r="AP43" s="208" t="s">
        <v>168</v>
      </c>
      <c r="AQ43" s="208" t="s">
        <v>168</v>
      </c>
      <c r="AR43" s="208" t="s">
        <v>168</v>
      </c>
      <c r="AS43" s="208" t="s">
        <v>168</v>
      </c>
      <c r="AT43" s="208" t="s">
        <v>168</v>
      </c>
      <c r="AU43" s="208" t="s">
        <v>168</v>
      </c>
      <c r="AV43" s="208" t="s">
        <v>168</v>
      </c>
      <c r="AW43" s="208" t="s">
        <v>168</v>
      </c>
      <c r="AX43" s="208" t="s">
        <v>168</v>
      </c>
      <c r="AY43" s="208" t="s">
        <v>168</v>
      </c>
      <c r="AZ43" s="208" t="s">
        <v>168</v>
      </c>
      <c r="BA43" s="208" t="s">
        <v>168</v>
      </c>
      <c r="BB43" s="208" t="s">
        <v>168</v>
      </c>
      <c r="BC43" s="208" t="s">
        <v>168</v>
      </c>
      <c r="BD43" s="208" t="s">
        <v>168</v>
      </c>
      <c r="BE43" s="208" t="s">
        <v>168</v>
      </c>
      <c r="BF43" s="208" t="s">
        <v>168</v>
      </c>
      <c r="BG43" s="208" t="s">
        <v>168</v>
      </c>
      <c r="BH43" s="208" t="s">
        <v>168</v>
      </c>
      <c r="BI43" s="208" t="s">
        <v>168</v>
      </c>
      <c r="BJ43" s="208" t="s">
        <v>168</v>
      </c>
      <c r="BK43" s="208" t="s">
        <v>168</v>
      </c>
      <c r="BL43" s="208" t="s">
        <v>168</v>
      </c>
      <c r="BM43" s="208" t="s">
        <v>168</v>
      </c>
      <c r="BN43" s="208" t="s">
        <v>168</v>
      </c>
      <c r="BO43" s="208" t="s">
        <v>168</v>
      </c>
      <c r="BP43" s="208" t="s">
        <v>168</v>
      </c>
      <c r="BQ43" s="208" t="s">
        <v>168</v>
      </c>
      <c r="BR43" s="208" t="s">
        <v>168</v>
      </c>
      <c r="BS43" s="208" t="s">
        <v>168</v>
      </c>
      <c r="BT43" s="208" t="s">
        <v>168</v>
      </c>
      <c r="BU43" s="208" t="s">
        <v>168</v>
      </c>
      <c r="BV43" s="208" t="s">
        <v>168</v>
      </c>
      <c r="BW43" s="208" t="s">
        <v>168</v>
      </c>
      <c r="BX43" s="208" t="s">
        <v>168</v>
      </c>
      <c r="BY43" s="208" t="s">
        <v>168</v>
      </c>
      <c r="BZ43" s="208" t="s">
        <v>168</v>
      </c>
      <c r="CA43" s="208" t="s">
        <v>168</v>
      </c>
      <c r="CB43" s="208" t="s">
        <v>168</v>
      </c>
      <c r="CC43" s="208" t="s">
        <v>168</v>
      </c>
      <c r="CD43" s="208" t="s">
        <v>168</v>
      </c>
      <c r="CE43" s="208" t="s">
        <v>168</v>
      </c>
      <c r="CF43" s="208" t="s">
        <v>168</v>
      </c>
      <c r="CG43" s="208" t="s">
        <v>168</v>
      </c>
      <c r="CH43" s="208" t="s">
        <v>168</v>
      </c>
      <c r="CI43" s="208" t="s">
        <v>168</v>
      </c>
      <c r="CJ43" s="208" t="s">
        <v>168</v>
      </c>
      <c r="CK43" s="208" t="s">
        <v>168</v>
      </c>
      <c r="CL43" s="208" t="s">
        <v>168</v>
      </c>
      <c r="CM43" s="208" t="s">
        <v>168</v>
      </c>
      <c r="CN43" s="208" t="s">
        <v>168</v>
      </c>
      <c r="CO43" s="208" t="s">
        <v>168</v>
      </c>
      <c r="CP43" s="208" t="s">
        <v>168</v>
      </c>
      <c r="CQ43" s="208" t="s">
        <v>168</v>
      </c>
      <c r="CR43" s="208" t="s">
        <v>168</v>
      </c>
      <c r="CS43" s="208" t="s">
        <v>168</v>
      </c>
      <c r="CT43" s="208" t="s">
        <v>168</v>
      </c>
      <c r="CU43" s="208" t="s">
        <v>168</v>
      </c>
      <c r="CV43" s="208" t="s">
        <v>168</v>
      </c>
      <c r="CW43" s="208" t="s">
        <v>168</v>
      </c>
      <c r="CX43" s="208" t="s">
        <v>168</v>
      </c>
      <c r="CY43" s="208" t="s">
        <v>168</v>
      </c>
      <c r="CZ43" s="208" t="s">
        <v>168</v>
      </c>
    </row>
    <row r="44" spans="1:104">
      <c r="A44" s="16" t="s">
        <v>418</v>
      </c>
      <c r="B44" s="9" t="s">
        <v>393</v>
      </c>
      <c r="C44" s="15" t="s">
        <v>394</v>
      </c>
      <c r="D44" s="15" t="s">
        <v>58</v>
      </c>
      <c r="E44" s="84" t="s">
        <v>395</v>
      </c>
      <c r="F44" s="61" t="s">
        <v>395</v>
      </c>
      <c r="G44" s="61" t="s">
        <v>395</v>
      </c>
      <c r="H44" s="61" t="s">
        <v>395</v>
      </c>
      <c r="I44" s="61" t="s">
        <v>395</v>
      </c>
      <c r="J44" s="61" t="s">
        <v>395</v>
      </c>
      <c r="K44" s="61" t="s">
        <v>395</v>
      </c>
      <c r="L44" s="61" t="s">
        <v>395</v>
      </c>
      <c r="M44" s="61" t="s">
        <v>395</v>
      </c>
      <c r="N44" s="61" t="s">
        <v>395</v>
      </c>
      <c r="O44" s="61" t="s">
        <v>395</v>
      </c>
      <c r="P44" s="61" t="s">
        <v>395</v>
      </c>
      <c r="Q44" s="61" t="s">
        <v>395</v>
      </c>
      <c r="R44" s="61" t="s">
        <v>395</v>
      </c>
      <c r="S44" s="61" t="s">
        <v>395</v>
      </c>
      <c r="T44" s="61" t="s">
        <v>395</v>
      </c>
      <c r="U44" s="61" t="s">
        <v>395</v>
      </c>
      <c r="V44" s="61" t="s">
        <v>395</v>
      </c>
      <c r="W44" s="61" t="s">
        <v>395</v>
      </c>
      <c r="X44" s="61" t="s">
        <v>395</v>
      </c>
      <c r="Y44" s="61" t="s">
        <v>395</v>
      </c>
      <c r="Z44" s="61" t="s">
        <v>395</v>
      </c>
      <c r="AA44" s="61" t="s">
        <v>395</v>
      </c>
      <c r="AB44" s="61" t="s">
        <v>395</v>
      </c>
      <c r="AC44" s="61" t="s">
        <v>395</v>
      </c>
      <c r="AD44" s="61" t="s">
        <v>395</v>
      </c>
      <c r="AE44" s="61" t="s">
        <v>395</v>
      </c>
      <c r="AF44" s="61" t="s">
        <v>395</v>
      </c>
      <c r="AG44" s="61" t="s">
        <v>395</v>
      </c>
      <c r="AH44" s="61" t="s">
        <v>395</v>
      </c>
      <c r="AI44" s="61" t="s">
        <v>395</v>
      </c>
      <c r="AJ44" s="61" t="s">
        <v>395</v>
      </c>
      <c r="AK44" s="61" t="s">
        <v>395</v>
      </c>
      <c r="AL44" s="61" t="s">
        <v>395</v>
      </c>
      <c r="AM44" s="61" t="s">
        <v>395</v>
      </c>
      <c r="AN44" s="61" t="s">
        <v>395</v>
      </c>
      <c r="AO44" s="61" t="s">
        <v>395</v>
      </c>
      <c r="AP44" s="61" t="s">
        <v>395</v>
      </c>
      <c r="AQ44" s="61" t="s">
        <v>395</v>
      </c>
      <c r="AR44" s="61" t="s">
        <v>395</v>
      </c>
      <c r="AS44" s="61" t="s">
        <v>395</v>
      </c>
      <c r="AT44" s="61" t="s">
        <v>395</v>
      </c>
      <c r="AU44" s="61" t="s">
        <v>395</v>
      </c>
      <c r="AV44" s="61" t="s">
        <v>395</v>
      </c>
      <c r="AW44" s="61" t="s">
        <v>395</v>
      </c>
      <c r="AX44" s="61" t="s">
        <v>395</v>
      </c>
      <c r="AY44" s="61" t="s">
        <v>395</v>
      </c>
      <c r="AZ44" s="61" t="s">
        <v>395</v>
      </c>
      <c r="BA44" s="61" t="s">
        <v>395</v>
      </c>
      <c r="BB44" s="61" t="s">
        <v>395</v>
      </c>
      <c r="BC44" s="61" t="s">
        <v>395</v>
      </c>
      <c r="BD44" s="61" t="s">
        <v>395</v>
      </c>
      <c r="BE44" s="61" t="s">
        <v>395</v>
      </c>
      <c r="BF44" s="61" t="s">
        <v>395</v>
      </c>
      <c r="BG44" s="61" t="s">
        <v>395</v>
      </c>
      <c r="BH44" s="61" t="s">
        <v>395</v>
      </c>
      <c r="BI44" s="61" t="s">
        <v>395</v>
      </c>
      <c r="BJ44" s="61" t="s">
        <v>395</v>
      </c>
      <c r="BK44" s="61" t="s">
        <v>395</v>
      </c>
      <c r="BL44" s="61" t="s">
        <v>395</v>
      </c>
      <c r="BM44" s="61" t="s">
        <v>395</v>
      </c>
      <c r="BN44" s="61" t="s">
        <v>395</v>
      </c>
      <c r="BO44" s="61" t="s">
        <v>395</v>
      </c>
      <c r="BP44" s="61" t="s">
        <v>395</v>
      </c>
      <c r="BQ44" s="61" t="s">
        <v>395</v>
      </c>
      <c r="BR44" s="61" t="s">
        <v>395</v>
      </c>
      <c r="BS44" s="61" t="s">
        <v>395</v>
      </c>
      <c r="BT44" s="61" t="s">
        <v>395</v>
      </c>
      <c r="BU44" s="61" t="s">
        <v>395</v>
      </c>
      <c r="BV44" s="61" t="s">
        <v>395</v>
      </c>
      <c r="BW44" s="61" t="s">
        <v>395</v>
      </c>
      <c r="BX44" s="61" t="s">
        <v>395</v>
      </c>
      <c r="BY44" s="61" t="s">
        <v>395</v>
      </c>
      <c r="BZ44" s="61" t="s">
        <v>395</v>
      </c>
      <c r="CA44" s="61" t="s">
        <v>395</v>
      </c>
      <c r="CB44" s="61" t="s">
        <v>395</v>
      </c>
      <c r="CC44" s="61" t="s">
        <v>395</v>
      </c>
      <c r="CD44" s="61" t="s">
        <v>395</v>
      </c>
      <c r="CE44" s="61" t="s">
        <v>395</v>
      </c>
      <c r="CF44" s="61" t="s">
        <v>395</v>
      </c>
      <c r="CG44" s="61" t="s">
        <v>395</v>
      </c>
      <c r="CH44" s="61" t="s">
        <v>395</v>
      </c>
      <c r="CI44" s="61" t="s">
        <v>395</v>
      </c>
      <c r="CJ44" s="61" t="s">
        <v>395</v>
      </c>
      <c r="CK44" s="61" t="s">
        <v>395</v>
      </c>
      <c r="CL44" s="61" t="s">
        <v>395</v>
      </c>
      <c r="CM44" s="61" t="s">
        <v>395</v>
      </c>
      <c r="CN44" s="61" t="s">
        <v>395</v>
      </c>
      <c r="CO44" s="61" t="s">
        <v>395</v>
      </c>
      <c r="CP44" s="61" t="s">
        <v>395</v>
      </c>
      <c r="CQ44" s="61" t="s">
        <v>395</v>
      </c>
      <c r="CR44" s="61" t="s">
        <v>395</v>
      </c>
      <c r="CS44" s="61" t="s">
        <v>395</v>
      </c>
      <c r="CT44" s="61" t="s">
        <v>395</v>
      </c>
      <c r="CU44" s="61" t="s">
        <v>395</v>
      </c>
      <c r="CV44" s="61" t="s">
        <v>395</v>
      </c>
      <c r="CW44" s="61" t="s">
        <v>395</v>
      </c>
      <c r="CX44" s="61" t="s">
        <v>395</v>
      </c>
      <c r="CY44" s="61" t="s">
        <v>395</v>
      </c>
      <c r="CZ44" s="61" t="s">
        <v>395</v>
      </c>
    </row>
    <row r="45" spans="1:104">
      <c r="A45" s="16" t="s">
        <v>419</v>
      </c>
      <c r="B45" s="9" t="s">
        <v>397</v>
      </c>
      <c r="C45" s="15" t="s">
        <v>394</v>
      </c>
      <c r="D45" s="15" t="s">
        <v>58</v>
      </c>
      <c r="E45" s="84" t="s">
        <v>395</v>
      </c>
      <c r="F45" s="61" t="s">
        <v>395</v>
      </c>
      <c r="G45" s="61" t="s">
        <v>395</v>
      </c>
      <c r="H45" s="61" t="s">
        <v>395</v>
      </c>
      <c r="I45" s="61" t="s">
        <v>395</v>
      </c>
      <c r="J45" s="61" t="s">
        <v>395</v>
      </c>
      <c r="K45" s="61" t="s">
        <v>395</v>
      </c>
      <c r="L45" s="61" t="s">
        <v>395</v>
      </c>
      <c r="M45" s="61" t="s">
        <v>395</v>
      </c>
      <c r="N45" s="61" t="s">
        <v>395</v>
      </c>
      <c r="O45" s="61" t="s">
        <v>395</v>
      </c>
      <c r="P45" s="61" t="s">
        <v>395</v>
      </c>
      <c r="Q45" s="61" t="s">
        <v>395</v>
      </c>
      <c r="R45" s="61" t="s">
        <v>395</v>
      </c>
      <c r="S45" s="61" t="s">
        <v>395</v>
      </c>
      <c r="T45" s="61" t="s">
        <v>395</v>
      </c>
      <c r="U45" s="61" t="s">
        <v>395</v>
      </c>
      <c r="V45" s="61" t="s">
        <v>395</v>
      </c>
      <c r="W45" s="61" t="s">
        <v>395</v>
      </c>
      <c r="X45" s="61" t="s">
        <v>395</v>
      </c>
      <c r="Y45" s="61" t="s">
        <v>395</v>
      </c>
      <c r="Z45" s="61" t="s">
        <v>395</v>
      </c>
      <c r="AA45" s="61" t="s">
        <v>395</v>
      </c>
      <c r="AB45" s="61" t="s">
        <v>395</v>
      </c>
      <c r="AC45" s="61" t="s">
        <v>395</v>
      </c>
      <c r="AD45" s="61" t="s">
        <v>395</v>
      </c>
      <c r="AE45" s="61" t="s">
        <v>395</v>
      </c>
      <c r="AF45" s="61" t="s">
        <v>395</v>
      </c>
      <c r="AG45" s="61" t="s">
        <v>395</v>
      </c>
      <c r="AH45" s="61" t="s">
        <v>395</v>
      </c>
      <c r="AI45" s="61" t="s">
        <v>395</v>
      </c>
      <c r="AJ45" s="61" t="s">
        <v>395</v>
      </c>
      <c r="AK45" s="61" t="s">
        <v>395</v>
      </c>
      <c r="AL45" s="61" t="s">
        <v>395</v>
      </c>
      <c r="AM45" s="61" t="s">
        <v>395</v>
      </c>
      <c r="AN45" s="61" t="s">
        <v>395</v>
      </c>
      <c r="AO45" s="61" t="s">
        <v>395</v>
      </c>
      <c r="AP45" s="61" t="s">
        <v>395</v>
      </c>
      <c r="AQ45" s="61" t="s">
        <v>395</v>
      </c>
      <c r="AR45" s="61" t="s">
        <v>395</v>
      </c>
      <c r="AS45" s="61" t="s">
        <v>395</v>
      </c>
      <c r="AT45" s="61" t="s">
        <v>395</v>
      </c>
      <c r="AU45" s="61" t="s">
        <v>395</v>
      </c>
      <c r="AV45" s="61" t="s">
        <v>395</v>
      </c>
      <c r="AW45" s="61" t="s">
        <v>395</v>
      </c>
      <c r="AX45" s="61" t="s">
        <v>395</v>
      </c>
      <c r="AY45" s="61" t="s">
        <v>395</v>
      </c>
      <c r="AZ45" s="61" t="s">
        <v>395</v>
      </c>
      <c r="BA45" s="61" t="s">
        <v>395</v>
      </c>
      <c r="BB45" s="61" t="s">
        <v>395</v>
      </c>
      <c r="BC45" s="61" t="s">
        <v>395</v>
      </c>
      <c r="BD45" s="61" t="s">
        <v>395</v>
      </c>
      <c r="BE45" s="61" t="s">
        <v>395</v>
      </c>
      <c r="BF45" s="61" t="s">
        <v>395</v>
      </c>
      <c r="BG45" s="61" t="s">
        <v>395</v>
      </c>
      <c r="BH45" s="61" t="s">
        <v>395</v>
      </c>
      <c r="BI45" s="61" t="s">
        <v>395</v>
      </c>
      <c r="BJ45" s="61" t="s">
        <v>395</v>
      </c>
      <c r="BK45" s="61" t="s">
        <v>395</v>
      </c>
      <c r="BL45" s="61" t="s">
        <v>395</v>
      </c>
      <c r="BM45" s="61" t="s">
        <v>395</v>
      </c>
      <c r="BN45" s="61" t="s">
        <v>395</v>
      </c>
      <c r="BO45" s="61" t="s">
        <v>395</v>
      </c>
      <c r="BP45" s="61" t="s">
        <v>395</v>
      </c>
      <c r="BQ45" s="61" t="s">
        <v>395</v>
      </c>
      <c r="BR45" s="61" t="s">
        <v>395</v>
      </c>
      <c r="BS45" s="61" t="s">
        <v>395</v>
      </c>
      <c r="BT45" s="61" t="s">
        <v>395</v>
      </c>
      <c r="BU45" s="61" t="s">
        <v>395</v>
      </c>
      <c r="BV45" s="61" t="s">
        <v>395</v>
      </c>
      <c r="BW45" s="61" t="s">
        <v>395</v>
      </c>
      <c r="BX45" s="61" t="s">
        <v>395</v>
      </c>
      <c r="BY45" s="61" t="s">
        <v>395</v>
      </c>
      <c r="BZ45" s="61" t="s">
        <v>395</v>
      </c>
      <c r="CA45" s="61" t="s">
        <v>395</v>
      </c>
      <c r="CB45" s="61" t="s">
        <v>395</v>
      </c>
      <c r="CC45" s="61" t="s">
        <v>395</v>
      </c>
      <c r="CD45" s="61" t="s">
        <v>395</v>
      </c>
      <c r="CE45" s="61" t="s">
        <v>395</v>
      </c>
      <c r="CF45" s="61" t="s">
        <v>395</v>
      </c>
      <c r="CG45" s="61" t="s">
        <v>395</v>
      </c>
      <c r="CH45" s="61" t="s">
        <v>395</v>
      </c>
      <c r="CI45" s="61" t="s">
        <v>395</v>
      </c>
      <c r="CJ45" s="61" t="s">
        <v>395</v>
      </c>
      <c r="CK45" s="61" t="s">
        <v>395</v>
      </c>
      <c r="CL45" s="61" t="s">
        <v>395</v>
      </c>
      <c r="CM45" s="61" t="s">
        <v>395</v>
      </c>
      <c r="CN45" s="61" t="s">
        <v>395</v>
      </c>
      <c r="CO45" s="61" t="s">
        <v>395</v>
      </c>
      <c r="CP45" s="61" t="s">
        <v>395</v>
      </c>
      <c r="CQ45" s="61" t="s">
        <v>395</v>
      </c>
      <c r="CR45" s="61" t="s">
        <v>395</v>
      </c>
      <c r="CS45" s="61" t="s">
        <v>395</v>
      </c>
      <c r="CT45" s="61" t="s">
        <v>395</v>
      </c>
      <c r="CU45" s="61" t="s">
        <v>395</v>
      </c>
      <c r="CV45" s="61" t="s">
        <v>395</v>
      </c>
      <c r="CW45" s="61" t="s">
        <v>395</v>
      </c>
      <c r="CX45" s="61" t="s">
        <v>395</v>
      </c>
      <c r="CY45" s="61" t="s">
        <v>395</v>
      </c>
      <c r="CZ45" s="61" t="s">
        <v>395</v>
      </c>
    </row>
    <row r="46" spans="1:104">
      <c r="A46" s="16" t="s">
        <v>420</v>
      </c>
      <c r="B46" s="9" t="s">
        <v>399</v>
      </c>
      <c r="C46" s="15" t="s">
        <v>394</v>
      </c>
      <c r="D46" s="15" t="s">
        <v>58</v>
      </c>
      <c r="E46" s="84" t="s">
        <v>395</v>
      </c>
      <c r="F46" s="61" t="s">
        <v>395</v>
      </c>
      <c r="G46" s="61" t="s">
        <v>395</v>
      </c>
      <c r="H46" s="61" t="s">
        <v>395</v>
      </c>
      <c r="I46" s="61" t="s">
        <v>395</v>
      </c>
      <c r="J46" s="61" t="s">
        <v>395</v>
      </c>
      <c r="K46" s="61" t="s">
        <v>395</v>
      </c>
      <c r="L46" s="61" t="s">
        <v>395</v>
      </c>
      <c r="M46" s="61" t="s">
        <v>395</v>
      </c>
      <c r="N46" s="61" t="s">
        <v>395</v>
      </c>
      <c r="O46" s="61" t="s">
        <v>395</v>
      </c>
      <c r="P46" s="61" t="s">
        <v>395</v>
      </c>
      <c r="Q46" s="61" t="s">
        <v>395</v>
      </c>
      <c r="R46" s="61" t="s">
        <v>395</v>
      </c>
      <c r="S46" s="61" t="s">
        <v>395</v>
      </c>
      <c r="T46" s="61" t="s">
        <v>395</v>
      </c>
      <c r="U46" s="61" t="s">
        <v>395</v>
      </c>
      <c r="V46" s="61" t="s">
        <v>395</v>
      </c>
      <c r="W46" s="61" t="s">
        <v>395</v>
      </c>
      <c r="X46" s="61" t="s">
        <v>395</v>
      </c>
      <c r="Y46" s="61" t="s">
        <v>395</v>
      </c>
      <c r="Z46" s="61" t="s">
        <v>395</v>
      </c>
      <c r="AA46" s="61" t="s">
        <v>395</v>
      </c>
      <c r="AB46" s="61" t="s">
        <v>395</v>
      </c>
      <c r="AC46" s="61" t="s">
        <v>395</v>
      </c>
      <c r="AD46" s="61" t="s">
        <v>395</v>
      </c>
      <c r="AE46" s="61" t="s">
        <v>395</v>
      </c>
      <c r="AF46" s="61" t="s">
        <v>395</v>
      </c>
      <c r="AG46" s="61" t="s">
        <v>395</v>
      </c>
      <c r="AH46" s="61" t="s">
        <v>395</v>
      </c>
      <c r="AI46" s="61" t="s">
        <v>395</v>
      </c>
      <c r="AJ46" s="61" t="s">
        <v>395</v>
      </c>
      <c r="AK46" s="61" t="s">
        <v>395</v>
      </c>
      <c r="AL46" s="61" t="s">
        <v>395</v>
      </c>
      <c r="AM46" s="61" t="s">
        <v>395</v>
      </c>
      <c r="AN46" s="61" t="s">
        <v>395</v>
      </c>
      <c r="AO46" s="61" t="s">
        <v>395</v>
      </c>
      <c r="AP46" s="61" t="s">
        <v>395</v>
      </c>
      <c r="AQ46" s="61" t="s">
        <v>395</v>
      </c>
      <c r="AR46" s="61" t="s">
        <v>395</v>
      </c>
      <c r="AS46" s="61" t="s">
        <v>395</v>
      </c>
      <c r="AT46" s="61" t="s">
        <v>395</v>
      </c>
      <c r="AU46" s="61" t="s">
        <v>395</v>
      </c>
      <c r="AV46" s="61" t="s">
        <v>395</v>
      </c>
      <c r="AW46" s="61" t="s">
        <v>395</v>
      </c>
      <c r="AX46" s="61" t="s">
        <v>395</v>
      </c>
      <c r="AY46" s="61" t="s">
        <v>395</v>
      </c>
      <c r="AZ46" s="61" t="s">
        <v>395</v>
      </c>
      <c r="BA46" s="61" t="s">
        <v>395</v>
      </c>
      <c r="BB46" s="61" t="s">
        <v>395</v>
      </c>
      <c r="BC46" s="61" t="s">
        <v>395</v>
      </c>
      <c r="BD46" s="61" t="s">
        <v>395</v>
      </c>
      <c r="BE46" s="61" t="s">
        <v>395</v>
      </c>
      <c r="BF46" s="61" t="s">
        <v>395</v>
      </c>
      <c r="BG46" s="61" t="s">
        <v>395</v>
      </c>
      <c r="BH46" s="61" t="s">
        <v>395</v>
      </c>
      <c r="BI46" s="61" t="s">
        <v>395</v>
      </c>
      <c r="BJ46" s="61" t="s">
        <v>395</v>
      </c>
      <c r="BK46" s="61" t="s">
        <v>395</v>
      </c>
      <c r="BL46" s="61" t="s">
        <v>395</v>
      </c>
      <c r="BM46" s="61" t="s">
        <v>395</v>
      </c>
      <c r="BN46" s="61" t="s">
        <v>395</v>
      </c>
      <c r="BO46" s="61" t="s">
        <v>395</v>
      </c>
      <c r="BP46" s="61" t="s">
        <v>395</v>
      </c>
      <c r="BQ46" s="61" t="s">
        <v>395</v>
      </c>
      <c r="BR46" s="61" t="s">
        <v>395</v>
      </c>
      <c r="BS46" s="61" t="s">
        <v>395</v>
      </c>
      <c r="BT46" s="61" t="s">
        <v>395</v>
      </c>
      <c r="BU46" s="61" t="s">
        <v>395</v>
      </c>
      <c r="BV46" s="61" t="s">
        <v>395</v>
      </c>
      <c r="BW46" s="61" t="s">
        <v>395</v>
      </c>
      <c r="BX46" s="61" t="s">
        <v>395</v>
      </c>
      <c r="BY46" s="61" t="s">
        <v>395</v>
      </c>
      <c r="BZ46" s="61" t="s">
        <v>395</v>
      </c>
      <c r="CA46" s="61" t="s">
        <v>395</v>
      </c>
      <c r="CB46" s="61" t="s">
        <v>395</v>
      </c>
      <c r="CC46" s="61" t="s">
        <v>395</v>
      </c>
      <c r="CD46" s="61" t="s">
        <v>395</v>
      </c>
      <c r="CE46" s="61" t="s">
        <v>395</v>
      </c>
      <c r="CF46" s="61" t="s">
        <v>395</v>
      </c>
      <c r="CG46" s="61" t="s">
        <v>395</v>
      </c>
      <c r="CH46" s="61" t="s">
        <v>395</v>
      </c>
      <c r="CI46" s="61" t="s">
        <v>395</v>
      </c>
      <c r="CJ46" s="61" t="s">
        <v>395</v>
      </c>
      <c r="CK46" s="61" t="s">
        <v>395</v>
      </c>
      <c r="CL46" s="61" t="s">
        <v>395</v>
      </c>
      <c r="CM46" s="61" t="s">
        <v>395</v>
      </c>
      <c r="CN46" s="61" t="s">
        <v>395</v>
      </c>
      <c r="CO46" s="61" t="s">
        <v>395</v>
      </c>
      <c r="CP46" s="61" t="s">
        <v>395</v>
      </c>
      <c r="CQ46" s="61" t="s">
        <v>395</v>
      </c>
      <c r="CR46" s="61" t="s">
        <v>395</v>
      </c>
      <c r="CS46" s="61" t="s">
        <v>395</v>
      </c>
      <c r="CT46" s="61" t="s">
        <v>395</v>
      </c>
      <c r="CU46" s="61" t="s">
        <v>395</v>
      </c>
      <c r="CV46" s="61" t="s">
        <v>395</v>
      </c>
      <c r="CW46" s="61" t="s">
        <v>395</v>
      </c>
      <c r="CX46" s="61" t="s">
        <v>395</v>
      </c>
      <c r="CY46" s="61" t="s">
        <v>395</v>
      </c>
      <c r="CZ46" s="61" t="s">
        <v>395</v>
      </c>
    </row>
    <row r="47" spans="1:104">
      <c r="A47" s="16" t="s">
        <v>421</v>
      </c>
      <c r="B47" s="9" t="s">
        <v>401</v>
      </c>
      <c r="C47" s="15" t="s">
        <v>394</v>
      </c>
      <c r="D47" s="15" t="s">
        <v>58</v>
      </c>
      <c r="E47" s="84" t="s">
        <v>395</v>
      </c>
      <c r="F47" s="61" t="s">
        <v>395</v>
      </c>
      <c r="G47" s="61" t="s">
        <v>395</v>
      </c>
      <c r="H47" s="61" t="s">
        <v>395</v>
      </c>
      <c r="I47" s="61" t="s">
        <v>395</v>
      </c>
      <c r="J47" s="61" t="s">
        <v>395</v>
      </c>
      <c r="K47" s="61" t="s">
        <v>395</v>
      </c>
      <c r="L47" s="61" t="s">
        <v>395</v>
      </c>
      <c r="M47" s="61" t="s">
        <v>395</v>
      </c>
      <c r="N47" s="61" t="s">
        <v>395</v>
      </c>
      <c r="O47" s="61" t="s">
        <v>395</v>
      </c>
      <c r="P47" s="61" t="s">
        <v>395</v>
      </c>
      <c r="Q47" s="61" t="s">
        <v>395</v>
      </c>
      <c r="R47" s="61" t="s">
        <v>395</v>
      </c>
      <c r="S47" s="61" t="s">
        <v>395</v>
      </c>
      <c r="T47" s="61" t="s">
        <v>395</v>
      </c>
      <c r="U47" s="61" t="s">
        <v>395</v>
      </c>
      <c r="V47" s="61" t="s">
        <v>395</v>
      </c>
      <c r="W47" s="61" t="s">
        <v>395</v>
      </c>
      <c r="X47" s="61" t="s">
        <v>395</v>
      </c>
      <c r="Y47" s="61" t="s">
        <v>395</v>
      </c>
      <c r="Z47" s="61" t="s">
        <v>395</v>
      </c>
      <c r="AA47" s="61" t="s">
        <v>395</v>
      </c>
      <c r="AB47" s="61" t="s">
        <v>395</v>
      </c>
      <c r="AC47" s="61" t="s">
        <v>395</v>
      </c>
      <c r="AD47" s="61" t="s">
        <v>395</v>
      </c>
      <c r="AE47" s="61" t="s">
        <v>395</v>
      </c>
      <c r="AF47" s="61" t="s">
        <v>395</v>
      </c>
      <c r="AG47" s="61" t="s">
        <v>395</v>
      </c>
      <c r="AH47" s="61" t="s">
        <v>395</v>
      </c>
      <c r="AI47" s="61" t="s">
        <v>395</v>
      </c>
      <c r="AJ47" s="61" t="s">
        <v>395</v>
      </c>
      <c r="AK47" s="61" t="s">
        <v>395</v>
      </c>
      <c r="AL47" s="61" t="s">
        <v>395</v>
      </c>
      <c r="AM47" s="61" t="s">
        <v>395</v>
      </c>
      <c r="AN47" s="61" t="s">
        <v>395</v>
      </c>
      <c r="AO47" s="61" t="s">
        <v>395</v>
      </c>
      <c r="AP47" s="61" t="s">
        <v>395</v>
      </c>
      <c r="AQ47" s="61" t="s">
        <v>395</v>
      </c>
      <c r="AR47" s="61" t="s">
        <v>395</v>
      </c>
      <c r="AS47" s="61" t="s">
        <v>395</v>
      </c>
      <c r="AT47" s="61" t="s">
        <v>395</v>
      </c>
      <c r="AU47" s="61" t="s">
        <v>395</v>
      </c>
      <c r="AV47" s="61" t="s">
        <v>395</v>
      </c>
      <c r="AW47" s="61" t="s">
        <v>395</v>
      </c>
      <c r="AX47" s="61" t="s">
        <v>395</v>
      </c>
      <c r="AY47" s="61" t="s">
        <v>395</v>
      </c>
      <c r="AZ47" s="61" t="s">
        <v>395</v>
      </c>
      <c r="BA47" s="61" t="s">
        <v>395</v>
      </c>
      <c r="BB47" s="61" t="s">
        <v>395</v>
      </c>
      <c r="BC47" s="61" t="s">
        <v>395</v>
      </c>
      <c r="BD47" s="61" t="s">
        <v>395</v>
      </c>
      <c r="BE47" s="61" t="s">
        <v>395</v>
      </c>
      <c r="BF47" s="61" t="s">
        <v>395</v>
      </c>
      <c r="BG47" s="61" t="s">
        <v>395</v>
      </c>
      <c r="BH47" s="61" t="s">
        <v>395</v>
      </c>
      <c r="BI47" s="61" t="s">
        <v>395</v>
      </c>
      <c r="BJ47" s="61" t="s">
        <v>395</v>
      </c>
      <c r="BK47" s="61" t="s">
        <v>395</v>
      </c>
      <c r="BL47" s="61" t="s">
        <v>395</v>
      </c>
      <c r="BM47" s="61" t="s">
        <v>395</v>
      </c>
      <c r="BN47" s="61" t="s">
        <v>395</v>
      </c>
      <c r="BO47" s="61" t="s">
        <v>395</v>
      </c>
      <c r="BP47" s="61" t="s">
        <v>395</v>
      </c>
      <c r="BQ47" s="61" t="s">
        <v>395</v>
      </c>
      <c r="BR47" s="61" t="s">
        <v>395</v>
      </c>
      <c r="BS47" s="61" t="s">
        <v>395</v>
      </c>
      <c r="BT47" s="61" t="s">
        <v>395</v>
      </c>
      <c r="BU47" s="61" t="s">
        <v>395</v>
      </c>
      <c r="BV47" s="61" t="s">
        <v>395</v>
      </c>
      <c r="BW47" s="61" t="s">
        <v>395</v>
      </c>
      <c r="BX47" s="61" t="s">
        <v>395</v>
      </c>
      <c r="BY47" s="61" t="s">
        <v>395</v>
      </c>
      <c r="BZ47" s="61" t="s">
        <v>395</v>
      </c>
      <c r="CA47" s="61" t="s">
        <v>395</v>
      </c>
      <c r="CB47" s="61" t="s">
        <v>395</v>
      </c>
      <c r="CC47" s="61" t="s">
        <v>395</v>
      </c>
      <c r="CD47" s="61" t="s">
        <v>395</v>
      </c>
      <c r="CE47" s="61" t="s">
        <v>395</v>
      </c>
      <c r="CF47" s="61" t="s">
        <v>395</v>
      </c>
      <c r="CG47" s="61" t="s">
        <v>395</v>
      </c>
      <c r="CH47" s="61" t="s">
        <v>395</v>
      </c>
      <c r="CI47" s="61" t="s">
        <v>395</v>
      </c>
      <c r="CJ47" s="61" t="s">
        <v>395</v>
      </c>
      <c r="CK47" s="61" t="s">
        <v>395</v>
      </c>
      <c r="CL47" s="61" t="s">
        <v>395</v>
      </c>
      <c r="CM47" s="61" t="s">
        <v>395</v>
      </c>
      <c r="CN47" s="61" t="s">
        <v>395</v>
      </c>
      <c r="CO47" s="61" t="s">
        <v>395</v>
      </c>
      <c r="CP47" s="61" t="s">
        <v>395</v>
      </c>
      <c r="CQ47" s="61" t="s">
        <v>395</v>
      </c>
      <c r="CR47" s="61" t="s">
        <v>395</v>
      </c>
      <c r="CS47" s="61" t="s">
        <v>395</v>
      </c>
      <c r="CT47" s="61" t="s">
        <v>395</v>
      </c>
      <c r="CU47" s="61" t="s">
        <v>395</v>
      </c>
      <c r="CV47" s="61" t="s">
        <v>395</v>
      </c>
      <c r="CW47" s="61" t="s">
        <v>395</v>
      </c>
      <c r="CX47" s="61" t="s">
        <v>395</v>
      </c>
      <c r="CY47" s="61" t="s">
        <v>395</v>
      </c>
      <c r="CZ47" s="61" t="s">
        <v>395</v>
      </c>
    </row>
    <row r="48" spans="1:104" ht="28.5">
      <c r="A48" s="16" t="s">
        <v>422</v>
      </c>
      <c r="B48" s="9" t="s">
        <v>403</v>
      </c>
      <c r="C48" s="15" t="s">
        <v>404</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8.5">
      <c r="A49" s="16" t="s">
        <v>423</v>
      </c>
      <c r="B49" s="9" t="s">
        <v>406</v>
      </c>
      <c r="C49" s="15" t="s">
        <v>407</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424</v>
      </c>
      <c r="B50" s="27" t="s">
        <v>425</v>
      </c>
      <c r="C50" s="27" t="s">
        <v>426</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461</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427</v>
      </c>
      <c r="C52" s="15" t="s">
        <v>428</v>
      </c>
      <c r="D52" s="15" t="s">
        <v>167</v>
      </c>
      <c r="E52" s="207" t="s">
        <v>168</v>
      </c>
      <c r="F52" s="208" t="s">
        <v>168</v>
      </c>
      <c r="G52" s="208" t="s">
        <v>168</v>
      </c>
      <c r="H52" s="208" t="s">
        <v>168</v>
      </c>
      <c r="I52" s="208" t="s">
        <v>168</v>
      </c>
      <c r="J52" s="208" t="s">
        <v>168</v>
      </c>
      <c r="K52" s="208" t="s">
        <v>168</v>
      </c>
      <c r="L52" s="208" t="s">
        <v>168</v>
      </c>
      <c r="M52" s="208" t="s">
        <v>168</v>
      </c>
      <c r="N52" s="208" t="s">
        <v>168</v>
      </c>
      <c r="O52" s="208" t="s">
        <v>168</v>
      </c>
      <c r="P52" s="208" t="s">
        <v>168</v>
      </c>
      <c r="Q52" s="208" t="s">
        <v>168</v>
      </c>
      <c r="R52" s="208" t="s">
        <v>168</v>
      </c>
      <c r="S52" s="208" t="s">
        <v>168</v>
      </c>
      <c r="T52" s="208" t="s">
        <v>168</v>
      </c>
      <c r="U52" s="208" t="s">
        <v>168</v>
      </c>
      <c r="V52" s="208" t="s">
        <v>168</v>
      </c>
      <c r="W52" s="208" t="s">
        <v>168</v>
      </c>
      <c r="X52" s="208" t="s">
        <v>168</v>
      </c>
      <c r="Y52" s="208" t="s">
        <v>168</v>
      </c>
      <c r="Z52" s="208" t="s">
        <v>168</v>
      </c>
      <c r="AA52" s="208" t="s">
        <v>168</v>
      </c>
      <c r="AB52" s="208" t="s">
        <v>168</v>
      </c>
      <c r="AC52" s="208" t="s">
        <v>168</v>
      </c>
      <c r="AD52" s="208" t="s">
        <v>168</v>
      </c>
      <c r="AE52" s="208" t="s">
        <v>168</v>
      </c>
      <c r="AF52" s="208" t="s">
        <v>168</v>
      </c>
      <c r="AG52" s="208" t="s">
        <v>168</v>
      </c>
      <c r="AH52" s="208" t="s">
        <v>168</v>
      </c>
      <c r="AI52" s="208" t="s">
        <v>168</v>
      </c>
      <c r="AJ52" s="208" t="s">
        <v>168</v>
      </c>
      <c r="AK52" s="208" t="s">
        <v>168</v>
      </c>
      <c r="AL52" s="208" t="s">
        <v>168</v>
      </c>
      <c r="AM52" s="208" t="s">
        <v>168</v>
      </c>
      <c r="AN52" s="208" t="s">
        <v>168</v>
      </c>
      <c r="AO52" s="208" t="s">
        <v>168</v>
      </c>
      <c r="AP52" s="208" t="s">
        <v>168</v>
      </c>
      <c r="AQ52" s="208" t="s">
        <v>168</v>
      </c>
      <c r="AR52" s="208" t="s">
        <v>168</v>
      </c>
      <c r="AS52" s="208" t="s">
        <v>168</v>
      </c>
      <c r="AT52" s="208" t="s">
        <v>168</v>
      </c>
      <c r="AU52" s="208" t="s">
        <v>168</v>
      </c>
      <c r="AV52" s="208" t="s">
        <v>168</v>
      </c>
      <c r="AW52" s="208" t="s">
        <v>168</v>
      </c>
      <c r="AX52" s="208" t="s">
        <v>168</v>
      </c>
      <c r="AY52" s="208" t="s">
        <v>168</v>
      </c>
      <c r="AZ52" s="208" t="s">
        <v>168</v>
      </c>
      <c r="BA52" s="208" t="s">
        <v>168</v>
      </c>
      <c r="BB52" s="208" t="s">
        <v>168</v>
      </c>
      <c r="BC52" s="208" t="s">
        <v>168</v>
      </c>
      <c r="BD52" s="208" t="s">
        <v>168</v>
      </c>
      <c r="BE52" s="208" t="s">
        <v>168</v>
      </c>
      <c r="BF52" s="208" t="s">
        <v>168</v>
      </c>
      <c r="BG52" s="208" t="s">
        <v>168</v>
      </c>
      <c r="BH52" s="208" t="s">
        <v>168</v>
      </c>
      <c r="BI52" s="208" t="s">
        <v>168</v>
      </c>
      <c r="BJ52" s="208" t="s">
        <v>168</v>
      </c>
      <c r="BK52" s="208" t="s">
        <v>168</v>
      </c>
      <c r="BL52" s="208" t="s">
        <v>168</v>
      </c>
      <c r="BM52" s="208" t="s">
        <v>168</v>
      </c>
      <c r="BN52" s="208" t="s">
        <v>168</v>
      </c>
      <c r="BO52" s="208" t="s">
        <v>168</v>
      </c>
      <c r="BP52" s="208" t="s">
        <v>168</v>
      </c>
      <c r="BQ52" s="208" t="s">
        <v>168</v>
      </c>
      <c r="BR52" s="208" t="s">
        <v>168</v>
      </c>
      <c r="BS52" s="208" t="s">
        <v>168</v>
      </c>
      <c r="BT52" s="208" t="s">
        <v>168</v>
      </c>
      <c r="BU52" s="208" t="s">
        <v>168</v>
      </c>
      <c r="BV52" s="208" t="s">
        <v>168</v>
      </c>
      <c r="BW52" s="208" t="s">
        <v>168</v>
      </c>
      <c r="BX52" s="208" t="s">
        <v>168</v>
      </c>
      <c r="BY52" s="208" t="s">
        <v>168</v>
      </c>
      <c r="BZ52" s="208" t="s">
        <v>168</v>
      </c>
      <c r="CA52" s="208" t="s">
        <v>168</v>
      </c>
      <c r="CB52" s="208" t="s">
        <v>168</v>
      </c>
      <c r="CC52" s="208" t="s">
        <v>168</v>
      </c>
      <c r="CD52" s="208" t="s">
        <v>168</v>
      </c>
      <c r="CE52" s="208" t="s">
        <v>168</v>
      </c>
      <c r="CF52" s="208" t="s">
        <v>168</v>
      </c>
      <c r="CG52" s="208" t="s">
        <v>168</v>
      </c>
      <c r="CH52" s="208" t="s">
        <v>168</v>
      </c>
      <c r="CI52" s="208" t="s">
        <v>168</v>
      </c>
      <c r="CJ52" s="208" t="s">
        <v>168</v>
      </c>
      <c r="CK52" s="208" t="s">
        <v>168</v>
      </c>
      <c r="CL52" s="208" t="s">
        <v>168</v>
      </c>
      <c r="CM52" s="208" t="s">
        <v>168</v>
      </c>
      <c r="CN52" s="208" t="s">
        <v>168</v>
      </c>
      <c r="CO52" s="208" t="s">
        <v>168</v>
      </c>
      <c r="CP52" s="208" t="s">
        <v>168</v>
      </c>
      <c r="CQ52" s="208" t="s">
        <v>168</v>
      </c>
      <c r="CR52" s="208" t="s">
        <v>168</v>
      </c>
      <c r="CS52" s="208" t="s">
        <v>168</v>
      </c>
      <c r="CT52" s="208" t="s">
        <v>168</v>
      </c>
      <c r="CU52" s="208" t="s">
        <v>168</v>
      </c>
      <c r="CV52" s="208" t="s">
        <v>168</v>
      </c>
      <c r="CW52" s="208" t="s">
        <v>168</v>
      </c>
      <c r="CX52" s="208" t="s">
        <v>168</v>
      </c>
      <c r="CY52" s="208" t="s">
        <v>168</v>
      </c>
      <c r="CZ52" s="208" t="s">
        <v>168</v>
      </c>
    </row>
    <row r="53" spans="1:104">
      <c r="A53" s="16" t="s">
        <v>429</v>
      </c>
      <c r="B53" s="9" t="s">
        <v>393</v>
      </c>
      <c r="C53" s="15" t="s">
        <v>394</v>
      </c>
      <c r="D53" s="15" t="s">
        <v>58</v>
      </c>
      <c r="E53" s="84" t="s">
        <v>395</v>
      </c>
      <c r="F53" s="61" t="s">
        <v>395</v>
      </c>
      <c r="G53" s="61" t="s">
        <v>395</v>
      </c>
      <c r="H53" s="61" t="s">
        <v>395</v>
      </c>
      <c r="I53" s="61" t="s">
        <v>395</v>
      </c>
      <c r="J53" s="61" t="s">
        <v>395</v>
      </c>
      <c r="K53" s="61" t="s">
        <v>395</v>
      </c>
      <c r="L53" s="61" t="s">
        <v>395</v>
      </c>
      <c r="M53" s="61" t="s">
        <v>395</v>
      </c>
      <c r="N53" s="61" t="s">
        <v>395</v>
      </c>
      <c r="O53" s="61" t="s">
        <v>395</v>
      </c>
      <c r="P53" s="61" t="s">
        <v>395</v>
      </c>
      <c r="Q53" s="61" t="s">
        <v>395</v>
      </c>
      <c r="R53" s="61" t="s">
        <v>395</v>
      </c>
      <c r="S53" s="61" t="s">
        <v>395</v>
      </c>
      <c r="T53" s="61" t="s">
        <v>395</v>
      </c>
      <c r="U53" s="61" t="s">
        <v>395</v>
      </c>
      <c r="V53" s="61" t="s">
        <v>395</v>
      </c>
      <c r="W53" s="61" t="s">
        <v>395</v>
      </c>
      <c r="X53" s="61" t="s">
        <v>395</v>
      </c>
      <c r="Y53" s="61" t="s">
        <v>395</v>
      </c>
      <c r="Z53" s="61" t="s">
        <v>395</v>
      </c>
      <c r="AA53" s="61" t="s">
        <v>395</v>
      </c>
      <c r="AB53" s="61" t="s">
        <v>395</v>
      </c>
      <c r="AC53" s="61" t="s">
        <v>395</v>
      </c>
      <c r="AD53" s="61" t="s">
        <v>395</v>
      </c>
      <c r="AE53" s="61" t="s">
        <v>395</v>
      </c>
      <c r="AF53" s="61" t="s">
        <v>395</v>
      </c>
      <c r="AG53" s="61" t="s">
        <v>395</v>
      </c>
      <c r="AH53" s="61" t="s">
        <v>395</v>
      </c>
      <c r="AI53" s="61" t="s">
        <v>395</v>
      </c>
      <c r="AJ53" s="61" t="s">
        <v>395</v>
      </c>
      <c r="AK53" s="61" t="s">
        <v>395</v>
      </c>
      <c r="AL53" s="61" t="s">
        <v>395</v>
      </c>
      <c r="AM53" s="61" t="s">
        <v>395</v>
      </c>
      <c r="AN53" s="61" t="s">
        <v>395</v>
      </c>
      <c r="AO53" s="61" t="s">
        <v>395</v>
      </c>
      <c r="AP53" s="61" t="s">
        <v>395</v>
      </c>
      <c r="AQ53" s="61" t="s">
        <v>395</v>
      </c>
      <c r="AR53" s="61" t="s">
        <v>395</v>
      </c>
      <c r="AS53" s="61" t="s">
        <v>395</v>
      </c>
      <c r="AT53" s="61" t="s">
        <v>395</v>
      </c>
      <c r="AU53" s="61" t="s">
        <v>395</v>
      </c>
      <c r="AV53" s="61" t="s">
        <v>395</v>
      </c>
      <c r="AW53" s="61" t="s">
        <v>395</v>
      </c>
      <c r="AX53" s="61" t="s">
        <v>395</v>
      </c>
      <c r="AY53" s="61" t="s">
        <v>395</v>
      </c>
      <c r="AZ53" s="61" t="s">
        <v>395</v>
      </c>
      <c r="BA53" s="61" t="s">
        <v>395</v>
      </c>
      <c r="BB53" s="61" t="s">
        <v>395</v>
      </c>
      <c r="BC53" s="61" t="s">
        <v>395</v>
      </c>
      <c r="BD53" s="61" t="s">
        <v>395</v>
      </c>
      <c r="BE53" s="61" t="s">
        <v>395</v>
      </c>
      <c r="BF53" s="61" t="s">
        <v>395</v>
      </c>
      <c r="BG53" s="61" t="s">
        <v>395</v>
      </c>
      <c r="BH53" s="61" t="s">
        <v>395</v>
      </c>
      <c r="BI53" s="61" t="s">
        <v>395</v>
      </c>
      <c r="BJ53" s="61" t="s">
        <v>395</v>
      </c>
      <c r="BK53" s="61" t="s">
        <v>395</v>
      </c>
      <c r="BL53" s="61" t="s">
        <v>395</v>
      </c>
      <c r="BM53" s="61" t="s">
        <v>395</v>
      </c>
      <c r="BN53" s="61" t="s">
        <v>395</v>
      </c>
      <c r="BO53" s="61" t="s">
        <v>395</v>
      </c>
      <c r="BP53" s="61" t="s">
        <v>395</v>
      </c>
      <c r="BQ53" s="61" t="s">
        <v>395</v>
      </c>
      <c r="BR53" s="61" t="s">
        <v>395</v>
      </c>
      <c r="BS53" s="61" t="s">
        <v>395</v>
      </c>
      <c r="BT53" s="61" t="s">
        <v>395</v>
      </c>
      <c r="BU53" s="61" t="s">
        <v>395</v>
      </c>
      <c r="BV53" s="61" t="s">
        <v>395</v>
      </c>
      <c r="BW53" s="61" t="s">
        <v>395</v>
      </c>
      <c r="BX53" s="61" t="s">
        <v>395</v>
      </c>
      <c r="BY53" s="61" t="s">
        <v>395</v>
      </c>
      <c r="BZ53" s="61" t="s">
        <v>395</v>
      </c>
      <c r="CA53" s="61" t="s">
        <v>395</v>
      </c>
      <c r="CB53" s="61" t="s">
        <v>395</v>
      </c>
      <c r="CC53" s="61" t="s">
        <v>395</v>
      </c>
      <c r="CD53" s="61" t="s">
        <v>395</v>
      </c>
      <c r="CE53" s="61" t="s">
        <v>395</v>
      </c>
      <c r="CF53" s="61" t="s">
        <v>395</v>
      </c>
      <c r="CG53" s="61" t="s">
        <v>395</v>
      </c>
      <c r="CH53" s="61" t="s">
        <v>395</v>
      </c>
      <c r="CI53" s="61" t="s">
        <v>395</v>
      </c>
      <c r="CJ53" s="61" t="s">
        <v>395</v>
      </c>
      <c r="CK53" s="61" t="s">
        <v>395</v>
      </c>
      <c r="CL53" s="61" t="s">
        <v>395</v>
      </c>
      <c r="CM53" s="61" t="s">
        <v>395</v>
      </c>
      <c r="CN53" s="61" t="s">
        <v>395</v>
      </c>
      <c r="CO53" s="61" t="s">
        <v>395</v>
      </c>
      <c r="CP53" s="61" t="s">
        <v>395</v>
      </c>
      <c r="CQ53" s="61" t="s">
        <v>395</v>
      </c>
      <c r="CR53" s="61" t="s">
        <v>395</v>
      </c>
      <c r="CS53" s="61" t="s">
        <v>395</v>
      </c>
      <c r="CT53" s="61" t="s">
        <v>395</v>
      </c>
      <c r="CU53" s="61" t="s">
        <v>395</v>
      </c>
      <c r="CV53" s="61" t="s">
        <v>395</v>
      </c>
      <c r="CW53" s="61" t="s">
        <v>395</v>
      </c>
      <c r="CX53" s="61" t="s">
        <v>395</v>
      </c>
      <c r="CY53" s="61" t="s">
        <v>395</v>
      </c>
      <c r="CZ53" s="61" t="s">
        <v>395</v>
      </c>
    </row>
    <row r="54" spans="1:104">
      <c r="A54" s="16" t="s">
        <v>430</v>
      </c>
      <c r="B54" s="9" t="s">
        <v>397</v>
      </c>
      <c r="C54" s="15" t="s">
        <v>394</v>
      </c>
      <c r="D54" s="15" t="s">
        <v>58</v>
      </c>
      <c r="E54" s="84" t="s">
        <v>395</v>
      </c>
      <c r="F54" s="61" t="s">
        <v>395</v>
      </c>
      <c r="G54" s="61" t="s">
        <v>395</v>
      </c>
      <c r="H54" s="61" t="s">
        <v>395</v>
      </c>
      <c r="I54" s="61" t="s">
        <v>395</v>
      </c>
      <c r="J54" s="61" t="s">
        <v>395</v>
      </c>
      <c r="K54" s="61" t="s">
        <v>395</v>
      </c>
      <c r="L54" s="61" t="s">
        <v>395</v>
      </c>
      <c r="M54" s="61" t="s">
        <v>395</v>
      </c>
      <c r="N54" s="61" t="s">
        <v>395</v>
      </c>
      <c r="O54" s="61" t="s">
        <v>395</v>
      </c>
      <c r="P54" s="61" t="s">
        <v>395</v>
      </c>
      <c r="Q54" s="61" t="s">
        <v>395</v>
      </c>
      <c r="R54" s="61" t="s">
        <v>395</v>
      </c>
      <c r="S54" s="61" t="s">
        <v>395</v>
      </c>
      <c r="T54" s="61" t="s">
        <v>395</v>
      </c>
      <c r="U54" s="61" t="s">
        <v>395</v>
      </c>
      <c r="V54" s="61" t="s">
        <v>395</v>
      </c>
      <c r="W54" s="61" t="s">
        <v>395</v>
      </c>
      <c r="X54" s="61" t="s">
        <v>395</v>
      </c>
      <c r="Y54" s="61" t="s">
        <v>395</v>
      </c>
      <c r="Z54" s="61" t="s">
        <v>395</v>
      </c>
      <c r="AA54" s="61" t="s">
        <v>395</v>
      </c>
      <c r="AB54" s="61" t="s">
        <v>395</v>
      </c>
      <c r="AC54" s="61" t="s">
        <v>395</v>
      </c>
      <c r="AD54" s="61" t="s">
        <v>395</v>
      </c>
      <c r="AE54" s="61" t="s">
        <v>395</v>
      </c>
      <c r="AF54" s="61" t="s">
        <v>395</v>
      </c>
      <c r="AG54" s="61" t="s">
        <v>395</v>
      </c>
      <c r="AH54" s="61" t="s">
        <v>395</v>
      </c>
      <c r="AI54" s="61" t="s">
        <v>395</v>
      </c>
      <c r="AJ54" s="61" t="s">
        <v>395</v>
      </c>
      <c r="AK54" s="61" t="s">
        <v>395</v>
      </c>
      <c r="AL54" s="61" t="s">
        <v>395</v>
      </c>
      <c r="AM54" s="61" t="s">
        <v>395</v>
      </c>
      <c r="AN54" s="61" t="s">
        <v>395</v>
      </c>
      <c r="AO54" s="61" t="s">
        <v>395</v>
      </c>
      <c r="AP54" s="61" t="s">
        <v>395</v>
      </c>
      <c r="AQ54" s="61" t="s">
        <v>395</v>
      </c>
      <c r="AR54" s="61" t="s">
        <v>395</v>
      </c>
      <c r="AS54" s="61" t="s">
        <v>395</v>
      </c>
      <c r="AT54" s="61" t="s">
        <v>395</v>
      </c>
      <c r="AU54" s="61" t="s">
        <v>395</v>
      </c>
      <c r="AV54" s="61" t="s">
        <v>395</v>
      </c>
      <c r="AW54" s="61" t="s">
        <v>395</v>
      </c>
      <c r="AX54" s="61" t="s">
        <v>395</v>
      </c>
      <c r="AY54" s="61" t="s">
        <v>395</v>
      </c>
      <c r="AZ54" s="61" t="s">
        <v>395</v>
      </c>
      <c r="BA54" s="61" t="s">
        <v>395</v>
      </c>
      <c r="BB54" s="61" t="s">
        <v>395</v>
      </c>
      <c r="BC54" s="61" t="s">
        <v>395</v>
      </c>
      <c r="BD54" s="61" t="s">
        <v>395</v>
      </c>
      <c r="BE54" s="61" t="s">
        <v>395</v>
      </c>
      <c r="BF54" s="61" t="s">
        <v>395</v>
      </c>
      <c r="BG54" s="61" t="s">
        <v>395</v>
      </c>
      <c r="BH54" s="61" t="s">
        <v>395</v>
      </c>
      <c r="BI54" s="61" t="s">
        <v>395</v>
      </c>
      <c r="BJ54" s="61" t="s">
        <v>395</v>
      </c>
      <c r="BK54" s="61" t="s">
        <v>395</v>
      </c>
      <c r="BL54" s="61" t="s">
        <v>395</v>
      </c>
      <c r="BM54" s="61" t="s">
        <v>395</v>
      </c>
      <c r="BN54" s="61" t="s">
        <v>395</v>
      </c>
      <c r="BO54" s="61" t="s">
        <v>395</v>
      </c>
      <c r="BP54" s="61" t="s">
        <v>395</v>
      </c>
      <c r="BQ54" s="61" t="s">
        <v>395</v>
      </c>
      <c r="BR54" s="61" t="s">
        <v>395</v>
      </c>
      <c r="BS54" s="61" t="s">
        <v>395</v>
      </c>
      <c r="BT54" s="61" t="s">
        <v>395</v>
      </c>
      <c r="BU54" s="61" t="s">
        <v>395</v>
      </c>
      <c r="BV54" s="61" t="s">
        <v>395</v>
      </c>
      <c r="BW54" s="61" t="s">
        <v>395</v>
      </c>
      <c r="BX54" s="61" t="s">
        <v>395</v>
      </c>
      <c r="BY54" s="61" t="s">
        <v>395</v>
      </c>
      <c r="BZ54" s="61" t="s">
        <v>395</v>
      </c>
      <c r="CA54" s="61" t="s">
        <v>395</v>
      </c>
      <c r="CB54" s="61" t="s">
        <v>395</v>
      </c>
      <c r="CC54" s="61" t="s">
        <v>395</v>
      </c>
      <c r="CD54" s="61" t="s">
        <v>395</v>
      </c>
      <c r="CE54" s="61" t="s">
        <v>395</v>
      </c>
      <c r="CF54" s="61" t="s">
        <v>395</v>
      </c>
      <c r="CG54" s="61" t="s">
        <v>395</v>
      </c>
      <c r="CH54" s="61" t="s">
        <v>395</v>
      </c>
      <c r="CI54" s="61" t="s">
        <v>395</v>
      </c>
      <c r="CJ54" s="61" t="s">
        <v>395</v>
      </c>
      <c r="CK54" s="61" t="s">
        <v>395</v>
      </c>
      <c r="CL54" s="61" t="s">
        <v>395</v>
      </c>
      <c r="CM54" s="61" t="s">
        <v>395</v>
      </c>
      <c r="CN54" s="61" t="s">
        <v>395</v>
      </c>
      <c r="CO54" s="61" t="s">
        <v>395</v>
      </c>
      <c r="CP54" s="61" t="s">
        <v>395</v>
      </c>
      <c r="CQ54" s="61" t="s">
        <v>395</v>
      </c>
      <c r="CR54" s="61" t="s">
        <v>395</v>
      </c>
      <c r="CS54" s="61" t="s">
        <v>395</v>
      </c>
      <c r="CT54" s="61" t="s">
        <v>395</v>
      </c>
      <c r="CU54" s="61" t="s">
        <v>395</v>
      </c>
      <c r="CV54" s="61" t="s">
        <v>395</v>
      </c>
      <c r="CW54" s="61" t="s">
        <v>395</v>
      </c>
      <c r="CX54" s="61" t="s">
        <v>395</v>
      </c>
      <c r="CY54" s="61" t="s">
        <v>395</v>
      </c>
      <c r="CZ54" s="61" t="s">
        <v>395</v>
      </c>
    </row>
    <row r="55" spans="1:104">
      <c r="A55" s="16" t="s">
        <v>431</v>
      </c>
      <c r="B55" s="9" t="s">
        <v>399</v>
      </c>
      <c r="C55" s="15" t="s">
        <v>394</v>
      </c>
      <c r="D55" s="15" t="s">
        <v>58</v>
      </c>
      <c r="E55" s="84" t="s">
        <v>395</v>
      </c>
      <c r="F55" s="61" t="s">
        <v>395</v>
      </c>
      <c r="G55" s="61" t="s">
        <v>395</v>
      </c>
      <c r="H55" s="61" t="s">
        <v>395</v>
      </c>
      <c r="I55" s="61" t="s">
        <v>395</v>
      </c>
      <c r="J55" s="61" t="s">
        <v>395</v>
      </c>
      <c r="K55" s="61" t="s">
        <v>395</v>
      </c>
      <c r="L55" s="61" t="s">
        <v>395</v>
      </c>
      <c r="M55" s="61" t="s">
        <v>395</v>
      </c>
      <c r="N55" s="61" t="s">
        <v>395</v>
      </c>
      <c r="O55" s="61" t="s">
        <v>395</v>
      </c>
      <c r="P55" s="61" t="s">
        <v>395</v>
      </c>
      <c r="Q55" s="61" t="s">
        <v>395</v>
      </c>
      <c r="R55" s="61" t="s">
        <v>395</v>
      </c>
      <c r="S55" s="61" t="s">
        <v>395</v>
      </c>
      <c r="T55" s="61" t="s">
        <v>395</v>
      </c>
      <c r="U55" s="61" t="s">
        <v>395</v>
      </c>
      <c r="V55" s="61" t="s">
        <v>395</v>
      </c>
      <c r="W55" s="61" t="s">
        <v>395</v>
      </c>
      <c r="X55" s="61" t="s">
        <v>395</v>
      </c>
      <c r="Y55" s="61" t="s">
        <v>395</v>
      </c>
      <c r="Z55" s="61" t="s">
        <v>395</v>
      </c>
      <c r="AA55" s="61" t="s">
        <v>395</v>
      </c>
      <c r="AB55" s="61" t="s">
        <v>395</v>
      </c>
      <c r="AC55" s="61" t="s">
        <v>395</v>
      </c>
      <c r="AD55" s="61" t="s">
        <v>395</v>
      </c>
      <c r="AE55" s="61" t="s">
        <v>395</v>
      </c>
      <c r="AF55" s="61" t="s">
        <v>395</v>
      </c>
      <c r="AG55" s="61" t="s">
        <v>395</v>
      </c>
      <c r="AH55" s="61" t="s">
        <v>395</v>
      </c>
      <c r="AI55" s="61" t="s">
        <v>395</v>
      </c>
      <c r="AJ55" s="61" t="s">
        <v>395</v>
      </c>
      <c r="AK55" s="61" t="s">
        <v>395</v>
      </c>
      <c r="AL55" s="61" t="s">
        <v>395</v>
      </c>
      <c r="AM55" s="61" t="s">
        <v>395</v>
      </c>
      <c r="AN55" s="61" t="s">
        <v>395</v>
      </c>
      <c r="AO55" s="61" t="s">
        <v>395</v>
      </c>
      <c r="AP55" s="61" t="s">
        <v>395</v>
      </c>
      <c r="AQ55" s="61" t="s">
        <v>395</v>
      </c>
      <c r="AR55" s="61" t="s">
        <v>395</v>
      </c>
      <c r="AS55" s="61" t="s">
        <v>395</v>
      </c>
      <c r="AT55" s="61" t="s">
        <v>395</v>
      </c>
      <c r="AU55" s="61" t="s">
        <v>395</v>
      </c>
      <c r="AV55" s="61" t="s">
        <v>395</v>
      </c>
      <c r="AW55" s="61" t="s">
        <v>395</v>
      </c>
      <c r="AX55" s="61" t="s">
        <v>395</v>
      </c>
      <c r="AY55" s="61" t="s">
        <v>395</v>
      </c>
      <c r="AZ55" s="61" t="s">
        <v>395</v>
      </c>
      <c r="BA55" s="61" t="s">
        <v>395</v>
      </c>
      <c r="BB55" s="61" t="s">
        <v>395</v>
      </c>
      <c r="BC55" s="61" t="s">
        <v>395</v>
      </c>
      <c r="BD55" s="61" t="s">
        <v>395</v>
      </c>
      <c r="BE55" s="61" t="s">
        <v>395</v>
      </c>
      <c r="BF55" s="61" t="s">
        <v>395</v>
      </c>
      <c r="BG55" s="61" t="s">
        <v>395</v>
      </c>
      <c r="BH55" s="61" t="s">
        <v>395</v>
      </c>
      <c r="BI55" s="61" t="s">
        <v>395</v>
      </c>
      <c r="BJ55" s="61" t="s">
        <v>395</v>
      </c>
      <c r="BK55" s="61" t="s">
        <v>395</v>
      </c>
      <c r="BL55" s="61" t="s">
        <v>395</v>
      </c>
      <c r="BM55" s="61" t="s">
        <v>395</v>
      </c>
      <c r="BN55" s="61" t="s">
        <v>395</v>
      </c>
      <c r="BO55" s="61" t="s">
        <v>395</v>
      </c>
      <c r="BP55" s="61" t="s">
        <v>395</v>
      </c>
      <c r="BQ55" s="61" t="s">
        <v>395</v>
      </c>
      <c r="BR55" s="61" t="s">
        <v>395</v>
      </c>
      <c r="BS55" s="61" t="s">
        <v>395</v>
      </c>
      <c r="BT55" s="61" t="s">
        <v>395</v>
      </c>
      <c r="BU55" s="61" t="s">
        <v>395</v>
      </c>
      <c r="BV55" s="61" t="s">
        <v>395</v>
      </c>
      <c r="BW55" s="61" t="s">
        <v>395</v>
      </c>
      <c r="BX55" s="61" t="s">
        <v>395</v>
      </c>
      <c r="BY55" s="61" t="s">
        <v>395</v>
      </c>
      <c r="BZ55" s="61" t="s">
        <v>395</v>
      </c>
      <c r="CA55" s="61" t="s">
        <v>395</v>
      </c>
      <c r="CB55" s="61" t="s">
        <v>395</v>
      </c>
      <c r="CC55" s="61" t="s">
        <v>395</v>
      </c>
      <c r="CD55" s="61" t="s">
        <v>395</v>
      </c>
      <c r="CE55" s="61" t="s">
        <v>395</v>
      </c>
      <c r="CF55" s="61" t="s">
        <v>395</v>
      </c>
      <c r="CG55" s="61" t="s">
        <v>395</v>
      </c>
      <c r="CH55" s="61" t="s">
        <v>395</v>
      </c>
      <c r="CI55" s="61" t="s">
        <v>395</v>
      </c>
      <c r="CJ55" s="61" t="s">
        <v>395</v>
      </c>
      <c r="CK55" s="61" t="s">
        <v>395</v>
      </c>
      <c r="CL55" s="61" t="s">
        <v>395</v>
      </c>
      <c r="CM55" s="61" t="s">
        <v>395</v>
      </c>
      <c r="CN55" s="61" t="s">
        <v>395</v>
      </c>
      <c r="CO55" s="61" t="s">
        <v>395</v>
      </c>
      <c r="CP55" s="61" t="s">
        <v>395</v>
      </c>
      <c r="CQ55" s="61" t="s">
        <v>395</v>
      </c>
      <c r="CR55" s="61" t="s">
        <v>395</v>
      </c>
      <c r="CS55" s="61" t="s">
        <v>395</v>
      </c>
      <c r="CT55" s="61" t="s">
        <v>395</v>
      </c>
      <c r="CU55" s="61" t="s">
        <v>395</v>
      </c>
      <c r="CV55" s="61" t="s">
        <v>395</v>
      </c>
      <c r="CW55" s="61" t="s">
        <v>395</v>
      </c>
      <c r="CX55" s="61" t="s">
        <v>395</v>
      </c>
      <c r="CY55" s="61" t="s">
        <v>395</v>
      </c>
      <c r="CZ55" s="61" t="s">
        <v>395</v>
      </c>
    </row>
    <row r="56" spans="1:104">
      <c r="A56" s="16" t="s">
        <v>432</v>
      </c>
      <c r="B56" s="9" t="s">
        <v>401</v>
      </c>
      <c r="C56" s="15" t="s">
        <v>394</v>
      </c>
      <c r="D56" s="15" t="s">
        <v>58</v>
      </c>
      <c r="E56" s="84" t="s">
        <v>395</v>
      </c>
      <c r="F56" s="61" t="s">
        <v>395</v>
      </c>
      <c r="G56" s="61" t="s">
        <v>395</v>
      </c>
      <c r="H56" s="61" t="s">
        <v>395</v>
      </c>
      <c r="I56" s="61" t="s">
        <v>395</v>
      </c>
      <c r="J56" s="61" t="s">
        <v>395</v>
      </c>
      <c r="K56" s="61" t="s">
        <v>395</v>
      </c>
      <c r="L56" s="61" t="s">
        <v>395</v>
      </c>
      <c r="M56" s="61" t="s">
        <v>395</v>
      </c>
      <c r="N56" s="61" t="s">
        <v>395</v>
      </c>
      <c r="O56" s="61" t="s">
        <v>395</v>
      </c>
      <c r="P56" s="61" t="s">
        <v>395</v>
      </c>
      <c r="Q56" s="61" t="s">
        <v>395</v>
      </c>
      <c r="R56" s="61" t="s">
        <v>395</v>
      </c>
      <c r="S56" s="61" t="s">
        <v>395</v>
      </c>
      <c r="T56" s="61" t="s">
        <v>395</v>
      </c>
      <c r="U56" s="61" t="s">
        <v>395</v>
      </c>
      <c r="V56" s="61" t="s">
        <v>395</v>
      </c>
      <c r="W56" s="61" t="s">
        <v>395</v>
      </c>
      <c r="X56" s="61" t="s">
        <v>395</v>
      </c>
      <c r="Y56" s="61" t="s">
        <v>395</v>
      </c>
      <c r="Z56" s="61" t="s">
        <v>395</v>
      </c>
      <c r="AA56" s="61" t="s">
        <v>395</v>
      </c>
      <c r="AB56" s="61" t="s">
        <v>395</v>
      </c>
      <c r="AC56" s="61" t="s">
        <v>395</v>
      </c>
      <c r="AD56" s="61" t="s">
        <v>395</v>
      </c>
      <c r="AE56" s="61" t="s">
        <v>395</v>
      </c>
      <c r="AF56" s="61" t="s">
        <v>395</v>
      </c>
      <c r="AG56" s="61" t="s">
        <v>395</v>
      </c>
      <c r="AH56" s="61" t="s">
        <v>395</v>
      </c>
      <c r="AI56" s="61" t="s">
        <v>395</v>
      </c>
      <c r="AJ56" s="61" t="s">
        <v>395</v>
      </c>
      <c r="AK56" s="61" t="s">
        <v>395</v>
      </c>
      <c r="AL56" s="61" t="s">
        <v>395</v>
      </c>
      <c r="AM56" s="61" t="s">
        <v>395</v>
      </c>
      <c r="AN56" s="61" t="s">
        <v>395</v>
      </c>
      <c r="AO56" s="61" t="s">
        <v>395</v>
      </c>
      <c r="AP56" s="61" t="s">
        <v>395</v>
      </c>
      <c r="AQ56" s="61" t="s">
        <v>395</v>
      </c>
      <c r="AR56" s="61" t="s">
        <v>395</v>
      </c>
      <c r="AS56" s="61" t="s">
        <v>395</v>
      </c>
      <c r="AT56" s="61" t="s">
        <v>395</v>
      </c>
      <c r="AU56" s="61" t="s">
        <v>395</v>
      </c>
      <c r="AV56" s="61" t="s">
        <v>395</v>
      </c>
      <c r="AW56" s="61" t="s">
        <v>395</v>
      </c>
      <c r="AX56" s="61" t="s">
        <v>395</v>
      </c>
      <c r="AY56" s="61" t="s">
        <v>395</v>
      </c>
      <c r="AZ56" s="61" t="s">
        <v>395</v>
      </c>
      <c r="BA56" s="61" t="s">
        <v>395</v>
      </c>
      <c r="BB56" s="61" t="s">
        <v>395</v>
      </c>
      <c r="BC56" s="61" t="s">
        <v>395</v>
      </c>
      <c r="BD56" s="61" t="s">
        <v>395</v>
      </c>
      <c r="BE56" s="61" t="s">
        <v>395</v>
      </c>
      <c r="BF56" s="61" t="s">
        <v>395</v>
      </c>
      <c r="BG56" s="61" t="s">
        <v>395</v>
      </c>
      <c r="BH56" s="61" t="s">
        <v>395</v>
      </c>
      <c r="BI56" s="61" t="s">
        <v>395</v>
      </c>
      <c r="BJ56" s="61" t="s">
        <v>395</v>
      </c>
      <c r="BK56" s="61" t="s">
        <v>395</v>
      </c>
      <c r="BL56" s="61" t="s">
        <v>395</v>
      </c>
      <c r="BM56" s="61" t="s">
        <v>395</v>
      </c>
      <c r="BN56" s="61" t="s">
        <v>395</v>
      </c>
      <c r="BO56" s="61" t="s">
        <v>395</v>
      </c>
      <c r="BP56" s="61" t="s">
        <v>395</v>
      </c>
      <c r="BQ56" s="61" t="s">
        <v>395</v>
      </c>
      <c r="BR56" s="61" t="s">
        <v>395</v>
      </c>
      <c r="BS56" s="61" t="s">
        <v>395</v>
      </c>
      <c r="BT56" s="61" t="s">
        <v>395</v>
      </c>
      <c r="BU56" s="61" t="s">
        <v>395</v>
      </c>
      <c r="BV56" s="61" t="s">
        <v>395</v>
      </c>
      <c r="BW56" s="61" t="s">
        <v>395</v>
      </c>
      <c r="BX56" s="61" t="s">
        <v>395</v>
      </c>
      <c r="BY56" s="61" t="s">
        <v>395</v>
      </c>
      <c r="BZ56" s="61" t="s">
        <v>395</v>
      </c>
      <c r="CA56" s="61" t="s">
        <v>395</v>
      </c>
      <c r="CB56" s="61" t="s">
        <v>395</v>
      </c>
      <c r="CC56" s="61" t="s">
        <v>395</v>
      </c>
      <c r="CD56" s="61" t="s">
        <v>395</v>
      </c>
      <c r="CE56" s="61" t="s">
        <v>395</v>
      </c>
      <c r="CF56" s="61" t="s">
        <v>395</v>
      </c>
      <c r="CG56" s="61" t="s">
        <v>395</v>
      </c>
      <c r="CH56" s="61" t="s">
        <v>395</v>
      </c>
      <c r="CI56" s="61" t="s">
        <v>395</v>
      </c>
      <c r="CJ56" s="61" t="s">
        <v>395</v>
      </c>
      <c r="CK56" s="61" t="s">
        <v>395</v>
      </c>
      <c r="CL56" s="61" t="s">
        <v>395</v>
      </c>
      <c r="CM56" s="61" t="s">
        <v>395</v>
      </c>
      <c r="CN56" s="61" t="s">
        <v>395</v>
      </c>
      <c r="CO56" s="61" t="s">
        <v>395</v>
      </c>
      <c r="CP56" s="61" t="s">
        <v>395</v>
      </c>
      <c r="CQ56" s="61" t="s">
        <v>395</v>
      </c>
      <c r="CR56" s="61" t="s">
        <v>395</v>
      </c>
      <c r="CS56" s="61" t="s">
        <v>395</v>
      </c>
      <c r="CT56" s="61" t="s">
        <v>395</v>
      </c>
      <c r="CU56" s="61" t="s">
        <v>395</v>
      </c>
      <c r="CV56" s="61" t="s">
        <v>395</v>
      </c>
      <c r="CW56" s="61" t="s">
        <v>395</v>
      </c>
      <c r="CX56" s="61" t="s">
        <v>395</v>
      </c>
      <c r="CY56" s="61" t="s">
        <v>395</v>
      </c>
      <c r="CZ56" s="61" t="s">
        <v>395</v>
      </c>
    </row>
    <row r="57" spans="1:104" ht="28.5">
      <c r="A57" s="16" t="s">
        <v>433</v>
      </c>
      <c r="B57" s="9" t="s">
        <v>403</v>
      </c>
      <c r="C57" s="15" t="s">
        <v>404</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8.5">
      <c r="A58" s="16" t="s">
        <v>434</v>
      </c>
      <c r="B58" s="9" t="s">
        <v>406</v>
      </c>
      <c r="C58" s="15" t="s">
        <v>407</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435</v>
      </c>
      <c r="C59" s="15" t="s">
        <v>436</v>
      </c>
      <c r="D59" s="15" t="s">
        <v>167</v>
      </c>
      <c r="E59" s="207" t="s">
        <v>168</v>
      </c>
      <c r="F59" s="208" t="s">
        <v>168</v>
      </c>
      <c r="G59" s="208" t="s">
        <v>168</v>
      </c>
      <c r="H59" s="208" t="s">
        <v>168</v>
      </c>
      <c r="I59" s="208" t="s">
        <v>168</v>
      </c>
      <c r="J59" s="208" t="s">
        <v>168</v>
      </c>
      <c r="K59" s="208" t="s">
        <v>168</v>
      </c>
      <c r="L59" s="208" t="s">
        <v>168</v>
      </c>
      <c r="M59" s="208" t="s">
        <v>168</v>
      </c>
      <c r="N59" s="208" t="s">
        <v>168</v>
      </c>
      <c r="O59" s="208" t="s">
        <v>168</v>
      </c>
      <c r="P59" s="208" t="s">
        <v>168</v>
      </c>
      <c r="Q59" s="208" t="s">
        <v>168</v>
      </c>
      <c r="R59" s="208" t="s">
        <v>168</v>
      </c>
      <c r="S59" s="208" t="s">
        <v>168</v>
      </c>
      <c r="T59" s="208" t="s">
        <v>168</v>
      </c>
      <c r="U59" s="208" t="s">
        <v>168</v>
      </c>
      <c r="V59" s="208" t="s">
        <v>168</v>
      </c>
      <c r="W59" s="208" t="s">
        <v>168</v>
      </c>
      <c r="X59" s="208" t="s">
        <v>168</v>
      </c>
      <c r="Y59" s="208" t="s">
        <v>168</v>
      </c>
      <c r="Z59" s="208" t="s">
        <v>168</v>
      </c>
      <c r="AA59" s="208" t="s">
        <v>168</v>
      </c>
      <c r="AB59" s="208" t="s">
        <v>168</v>
      </c>
      <c r="AC59" s="208" t="s">
        <v>168</v>
      </c>
      <c r="AD59" s="208" t="s">
        <v>168</v>
      </c>
      <c r="AE59" s="208" t="s">
        <v>168</v>
      </c>
      <c r="AF59" s="208" t="s">
        <v>168</v>
      </c>
      <c r="AG59" s="208" t="s">
        <v>168</v>
      </c>
      <c r="AH59" s="208" t="s">
        <v>168</v>
      </c>
      <c r="AI59" s="208" t="s">
        <v>168</v>
      </c>
      <c r="AJ59" s="208" t="s">
        <v>168</v>
      </c>
      <c r="AK59" s="208" t="s">
        <v>168</v>
      </c>
      <c r="AL59" s="208" t="s">
        <v>168</v>
      </c>
      <c r="AM59" s="208" t="s">
        <v>168</v>
      </c>
      <c r="AN59" s="208" t="s">
        <v>168</v>
      </c>
      <c r="AO59" s="208" t="s">
        <v>168</v>
      </c>
      <c r="AP59" s="208" t="s">
        <v>168</v>
      </c>
      <c r="AQ59" s="208" t="s">
        <v>168</v>
      </c>
      <c r="AR59" s="208" t="s">
        <v>168</v>
      </c>
      <c r="AS59" s="208" t="s">
        <v>168</v>
      </c>
      <c r="AT59" s="208" t="s">
        <v>168</v>
      </c>
      <c r="AU59" s="208" t="s">
        <v>168</v>
      </c>
      <c r="AV59" s="208" t="s">
        <v>168</v>
      </c>
      <c r="AW59" s="208" t="s">
        <v>168</v>
      </c>
      <c r="AX59" s="208" t="s">
        <v>168</v>
      </c>
      <c r="AY59" s="208" t="s">
        <v>168</v>
      </c>
      <c r="AZ59" s="208" t="s">
        <v>168</v>
      </c>
      <c r="BA59" s="208" t="s">
        <v>168</v>
      </c>
      <c r="BB59" s="208" t="s">
        <v>168</v>
      </c>
      <c r="BC59" s="208" t="s">
        <v>168</v>
      </c>
      <c r="BD59" s="208" t="s">
        <v>168</v>
      </c>
      <c r="BE59" s="208" t="s">
        <v>168</v>
      </c>
      <c r="BF59" s="208" t="s">
        <v>168</v>
      </c>
      <c r="BG59" s="208" t="s">
        <v>168</v>
      </c>
      <c r="BH59" s="208" t="s">
        <v>168</v>
      </c>
      <c r="BI59" s="208" t="s">
        <v>168</v>
      </c>
      <c r="BJ59" s="208" t="s">
        <v>168</v>
      </c>
      <c r="BK59" s="208" t="s">
        <v>168</v>
      </c>
      <c r="BL59" s="208" t="s">
        <v>168</v>
      </c>
      <c r="BM59" s="208" t="s">
        <v>168</v>
      </c>
      <c r="BN59" s="208" t="s">
        <v>168</v>
      </c>
      <c r="BO59" s="208" t="s">
        <v>168</v>
      </c>
      <c r="BP59" s="208" t="s">
        <v>168</v>
      </c>
      <c r="BQ59" s="208" t="s">
        <v>168</v>
      </c>
      <c r="BR59" s="208" t="s">
        <v>168</v>
      </c>
      <c r="BS59" s="208" t="s">
        <v>168</v>
      </c>
      <c r="BT59" s="208" t="s">
        <v>168</v>
      </c>
      <c r="BU59" s="208" t="s">
        <v>168</v>
      </c>
      <c r="BV59" s="208" t="s">
        <v>168</v>
      </c>
      <c r="BW59" s="208" t="s">
        <v>168</v>
      </c>
      <c r="BX59" s="208" t="s">
        <v>168</v>
      </c>
      <c r="BY59" s="208" t="s">
        <v>168</v>
      </c>
      <c r="BZ59" s="208" t="s">
        <v>168</v>
      </c>
      <c r="CA59" s="208" t="s">
        <v>168</v>
      </c>
      <c r="CB59" s="208" t="s">
        <v>168</v>
      </c>
      <c r="CC59" s="208" t="s">
        <v>168</v>
      </c>
      <c r="CD59" s="208" t="s">
        <v>168</v>
      </c>
      <c r="CE59" s="208" t="s">
        <v>168</v>
      </c>
      <c r="CF59" s="208" t="s">
        <v>168</v>
      </c>
      <c r="CG59" s="208" t="s">
        <v>168</v>
      </c>
      <c r="CH59" s="208" t="s">
        <v>168</v>
      </c>
      <c r="CI59" s="208" t="s">
        <v>168</v>
      </c>
      <c r="CJ59" s="208" t="s">
        <v>168</v>
      </c>
      <c r="CK59" s="208" t="s">
        <v>168</v>
      </c>
      <c r="CL59" s="208" t="s">
        <v>168</v>
      </c>
      <c r="CM59" s="208" t="s">
        <v>168</v>
      </c>
      <c r="CN59" s="208" t="s">
        <v>168</v>
      </c>
      <c r="CO59" s="208" t="s">
        <v>168</v>
      </c>
      <c r="CP59" s="208" t="s">
        <v>168</v>
      </c>
      <c r="CQ59" s="208" t="s">
        <v>168</v>
      </c>
      <c r="CR59" s="208" t="s">
        <v>168</v>
      </c>
      <c r="CS59" s="208" t="s">
        <v>168</v>
      </c>
      <c r="CT59" s="208" t="s">
        <v>168</v>
      </c>
      <c r="CU59" s="208" t="s">
        <v>168</v>
      </c>
      <c r="CV59" s="208" t="s">
        <v>168</v>
      </c>
      <c r="CW59" s="208" t="s">
        <v>168</v>
      </c>
      <c r="CX59" s="208" t="s">
        <v>168</v>
      </c>
      <c r="CY59" s="208" t="s">
        <v>168</v>
      </c>
      <c r="CZ59" s="208" t="s">
        <v>168</v>
      </c>
    </row>
    <row r="60" spans="1:104">
      <c r="A60" s="16" t="s">
        <v>437</v>
      </c>
      <c r="B60" s="9" t="s">
        <v>393</v>
      </c>
      <c r="C60" s="15" t="s">
        <v>394</v>
      </c>
      <c r="D60" s="15" t="s">
        <v>58</v>
      </c>
      <c r="E60" s="84" t="s">
        <v>395</v>
      </c>
      <c r="F60" s="61" t="s">
        <v>395</v>
      </c>
      <c r="G60" s="61" t="s">
        <v>395</v>
      </c>
      <c r="H60" s="61" t="s">
        <v>395</v>
      </c>
      <c r="I60" s="61" t="s">
        <v>395</v>
      </c>
      <c r="J60" s="61" t="s">
        <v>395</v>
      </c>
      <c r="K60" s="61" t="s">
        <v>395</v>
      </c>
      <c r="L60" s="61" t="s">
        <v>395</v>
      </c>
      <c r="M60" s="61" t="s">
        <v>395</v>
      </c>
      <c r="N60" s="61" t="s">
        <v>395</v>
      </c>
      <c r="O60" s="61" t="s">
        <v>395</v>
      </c>
      <c r="P60" s="61" t="s">
        <v>395</v>
      </c>
      <c r="Q60" s="61" t="s">
        <v>395</v>
      </c>
      <c r="R60" s="61" t="s">
        <v>395</v>
      </c>
      <c r="S60" s="61" t="s">
        <v>395</v>
      </c>
      <c r="T60" s="61" t="s">
        <v>395</v>
      </c>
      <c r="U60" s="61" t="s">
        <v>395</v>
      </c>
      <c r="V60" s="61" t="s">
        <v>395</v>
      </c>
      <c r="W60" s="61" t="s">
        <v>395</v>
      </c>
      <c r="X60" s="61" t="s">
        <v>395</v>
      </c>
      <c r="Y60" s="61" t="s">
        <v>395</v>
      </c>
      <c r="Z60" s="61" t="s">
        <v>395</v>
      </c>
      <c r="AA60" s="61" t="s">
        <v>395</v>
      </c>
      <c r="AB60" s="61" t="s">
        <v>395</v>
      </c>
      <c r="AC60" s="61" t="s">
        <v>395</v>
      </c>
      <c r="AD60" s="61" t="s">
        <v>395</v>
      </c>
      <c r="AE60" s="61" t="s">
        <v>395</v>
      </c>
      <c r="AF60" s="61" t="s">
        <v>395</v>
      </c>
      <c r="AG60" s="61" t="s">
        <v>395</v>
      </c>
      <c r="AH60" s="61" t="s">
        <v>395</v>
      </c>
      <c r="AI60" s="61" t="s">
        <v>395</v>
      </c>
      <c r="AJ60" s="61" t="s">
        <v>395</v>
      </c>
      <c r="AK60" s="61" t="s">
        <v>395</v>
      </c>
      <c r="AL60" s="61" t="s">
        <v>395</v>
      </c>
      <c r="AM60" s="61" t="s">
        <v>395</v>
      </c>
      <c r="AN60" s="61" t="s">
        <v>395</v>
      </c>
      <c r="AO60" s="61" t="s">
        <v>395</v>
      </c>
      <c r="AP60" s="61" t="s">
        <v>395</v>
      </c>
      <c r="AQ60" s="61" t="s">
        <v>395</v>
      </c>
      <c r="AR60" s="61" t="s">
        <v>395</v>
      </c>
      <c r="AS60" s="61" t="s">
        <v>395</v>
      </c>
      <c r="AT60" s="61" t="s">
        <v>395</v>
      </c>
      <c r="AU60" s="61" t="s">
        <v>395</v>
      </c>
      <c r="AV60" s="61" t="s">
        <v>395</v>
      </c>
      <c r="AW60" s="61" t="s">
        <v>395</v>
      </c>
      <c r="AX60" s="61" t="s">
        <v>395</v>
      </c>
      <c r="AY60" s="61" t="s">
        <v>395</v>
      </c>
      <c r="AZ60" s="61" t="s">
        <v>395</v>
      </c>
      <c r="BA60" s="61" t="s">
        <v>395</v>
      </c>
      <c r="BB60" s="61" t="s">
        <v>395</v>
      </c>
      <c r="BC60" s="61" t="s">
        <v>395</v>
      </c>
      <c r="BD60" s="61" t="s">
        <v>395</v>
      </c>
      <c r="BE60" s="61" t="s">
        <v>395</v>
      </c>
      <c r="BF60" s="61" t="s">
        <v>395</v>
      </c>
      <c r="BG60" s="61" t="s">
        <v>395</v>
      </c>
      <c r="BH60" s="61" t="s">
        <v>395</v>
      </c>
      <c r="BI60" s="61" t="s">
        <v>395</v>
      </c>
      <c r="BJ60" s="61" t="s">
        <v>395</v>
      </c>
      <c r="BK60" s="61" t="s">
        <v>395</v>
      </c>
      <c r="BL60" s="61" t="s">
        <v>395</v>
      </c>
      <c r="BM60" s="61" t="s">
        <v>395</v>
      </c>
      <c r="BN60" s="61" t="s">
        <v>395</v>
      </c>
      <c r="BO60" s="61" t="s">
        <v>395</v>
      </c>
      <c r="BP60" s="61" t="s">
        <v>395</v>
      </c>
      <c r="BQ60" s="61" t="s">
        <v>395</v>
      </c>
      <c r="BR60" s="61" t="s">
        <v>395</v>
      </c>
      <c r="BS60" s="61" t="s">
        <v>395</v>
      </c>
      <c r="BT60" s="61" t="s">
        <v>395</v>
      </c>
      <c r="BU60" s="61" t="s">
        <v>395</v>
      </c>
      <c r="BV60" s="61" t="s">
        <v>395</v>
      </c>
      <c r="BW60" s="61" t="s">
        <v>395</v>
      </c>
      <c r="BX60" s="61" t="s">
        <v>395</v>
      </c>
      <c r="BY60" s="61" t="s">
        <v>395</v>
      </c>
      <c r="BZ60" s="61" t="s">
        <v>395</v>
      </c>
      <c r="CA60" s="61" t="s">
        <v>395</v>
      </c>
      <c r="CB60" s="61" t="s">
        <v>395</v>
      </c>
      <c r="CC60" s="61" t="s">
        <v>395</v>
      </c>
      <c r="CD60" s="61" t="s">
        <v>395</v>
      </c>
      <c r="CE60" s="61" t="s">
        <v>395</v>
      </c>
      <c r="CF60" s="61" t="s">
        <v>395</v>
      </c>
      <c r="CG60" s="61" t="s">
        <v>395</v>
      </c>
      <c r="CH60" s="61" t="s">
        <v>395</v>
      </c>
      <c r="CI60" s="61" t="s">
        <v>395</v>
      </c>
      <c r="CJ60" s="61" t="s">
        <v>395</v>
      </c>
      <c r="CK60" s="61" t="s">
        <v>395</v>
      </c>
      <c r="CL60" s="61" t="s">
        <v>395</v>
      </c>
      <c r="CM60" s="61" t="s">
        <v>395</v>
      </c>
      <c r="CN60" s="61" t="s">
        <v>395</v>
      </c>
      <c r="CO60" s="61" t="s">
        <v>395</v>
      </c>
      <c r="CP60" s="61" t="s">
        <v>395</v>
      </c>
      <c r="CQ60" s="61" t="s">
        <v>395</v>
      </c>
      <c r="CR60" s="61" t="s">
        <v>395</v>
      </c>
      <c r="CS60" s="61" t="s">
        <v>395</v>
      </c>
      <c r="CT60" s="61" t="s">
        <v>395</v>
      </c>
      <c r="CU60" s="61" t="s">
        <v>395</v>
      </c>
      <c r="CV60" s="61" t="s">
        <v>395</v>
      </c>
      <c r="CW60" s="61" t="s">
        <v>395</v>
      </c>
      <c r="CX60" s="61" t="s">
        <v>395</v>
      </c>
      <c r="CY60" s="61" t="s">
        <v>395</v>
      </c>
      <c r="CZ60" s="61" t="s">
        <v>395</v>
      </c>
    </row>
    <row r="61" spans="1:104">
      <c r="A61" s="16" t="s">
        <v>438</v>
      </c>
      <c r="B61" s="9" t="s">
        <v>397</v>
      </c>
      <c r="C61" s="15" t="s">
        <v>394</v>
      </c>
      <c r="D61" s="15" t="s">
        <v>58</v>
      </c>
      <c r="E61" s="84" t="s">
        <v>395</v>
      </c>
      <c r="F61" s="61" t="s">
        <v>395</v>
      </c>
      <c r="G61" s="61" t="s">
        <v>395</v>
      </c>
      <c r="H61" s="61" t="s">
        <v>395</v>
      </c>
      <c r="I61" s="61" t="s">
        <v>395</v>
      </c>
      <c r="J61" s="61" t="s">
        <v>395</v>
      </c>
      <c r="K61" s="61" t="s">
        <v>395</v>
      </c>
      <c r="L61" s="61" t="s">
        <v>395</v>
      </c>
      <c r="M61" s="61" t="s">
        <v>395</v>
      </c>
      <c r="N61" s="61" t="s">
        <v>395</v>
      </c>
      <c r="O61" s="61" t="s">
        <v>395</v>
      </c>
      <c r="P61" s="61" t="s">
        <v>395</v>
      </c>
      <c r="Q61" s="61" t="s">
        <v>395</v>
      </c>
      <c r="R61" s="61" t="s">
        <v>395</v>
      </c>
      <c r="S61" s="61" t="s">
        <v>395</v>
      </c>
      <c r="T61" s="61" t="s">
        <v>395</v>
      </c>
      <c r="U61" s="61" t="s">
        <v>395</v>
      </c>
      <c r="V61" s="61" t="s">
        <v>395</v>
      </c>
      <c r="W61" s="61" t="s">
        <v>395</v>
      </c>
      <c r="X61" s="61" t="s">
        <v>395</v>
      </c>
      <c r="Y61" s="61" t="s">
        <v>395</v>
      </c>
      <c r="Z61" s="61" t="s">
        <v>395</v>
      </c>
      <c r="AA61" s="61" t="s">
        <v>395</v>
      </c>
      <c r="AB61" s="61" t="s">
        <v>395</v>
      </c>
      <c r="AC61" s="61" t="s">
        <v>395</v>
      </c>
      <c r="AD61" s="61" t="s">
        <v>395</v>
      </c>
      <c r="AE61" s="61" t="s">
        <v>395</v>
      </c>
      <c r="AF61" s="61" t="s">
        <v>395</v>
      </c>
      <c r="AG61" s="61" t="s">
        <v>395</v>
      </c>
      <c r="AH61" s="61" t="s">
        <v>395</v>
      </c>
      <c r="AI61" s="61" t="s">
        <v>395</v>
      </c>
      <c r="AJ61" s="61" t="s">
        <v>395</v>
      </c>
      <c r="AK61" s="61" t="s">
        <v>395</v>
      </c>
      <c r="AL61" s="61" t="s">
        <v>395</v>
      </c>
      <c r="AM61" s="61" t="s">
        <v>395</v>
      </c>
      <c r="AN61" s="61" t="s">
        <v>395</v>
      </c>
      <c r="AO61" s="61" t="s">
        <v>395</v>
      </c>
      <c r="AP61" s="61" t="s">
        <v>395</v>
      </c>
      <c r="AQ61" s="61" t="s">
        <v>395</v>
      </c>
      <c r="AR61" s="61" t="s">
        <v>395</v>
      </c>
      <c r="AS61" s="61" t="s">
        <v>395</v>
      </c>
      <c r="AT61" s="61" t="s">
        <v>395</v>
      </c>
      <c r="AU61" s="61" t="s">
        <v>395</v>
      </c>
      <c r="AV61" s="61" t="s">
        <v>395</v>
      </c>
      <c r="AW61" s="61" t="s">
        <v>395</v>
      </c>
      <c r="AX61" s="61" t="s">
        <v>395</v>
      </c>
      <c r="AY61" s="61" t="s">
        <v>395</v>
      </c>
      <c r="AZ61" s="61" t="s">
        <v>395</v>
      </c>
      <c r="BA61" s="61" t="s">
        <v>395</v>
      </c>
      <c r="BB61" s="61" t="s">
        <v>395</v>
      </c>
      <c r="BC61" s="61" t="s">
        <v>395</v>
      </c>
      <c r="BD61" s="61" t="s">
        <v>395</v>
      </c>
      <c r="BE61" s="61" t="s">
        <v>395</v>
      </c>
      <c r="BF61" s="61" t="s">
        <v>395</v>
      </c>
      <c r="BG61" s="61" t="s">
        <v>395</v>
      </c>
      <c r="BH61" s="61" t="s">
        <v>395</v>
      </c>
      <c r="BI61" s="61" t="s">
        <v>395</v>
      </c>
      <c r="BJ61" s="61" t="s">
        <v>395</v>
      </c>
      <c r="BK61" s="61" t="s">
        <v>395</v>
      </c>
      <c r="BL61" s="61" t="s">
        <v>395</v>
      </c>
      <c r="BM61" s="61" t="s">
        <v>395</v>
      </c>
      <c r="BN61" s="61" t="s">
        <v>395</v>
      </c>
      <c r="BO61" s="61" t="s">
        <v>395</v>
      </c>
      <c r="BP61" s="61" t="s">
        <v>395</v>
      </c>
      <c r="BQ61" s="61" t="s">
        <v>395</v>
      </c>
      <c r="BR61" s="61" t="s">
        <v>395</v>
      </c>
      <c r="BS61" s="61" t="s">
        <v>395</v>
      </c>
      <c r="BT61" s="61" t="s">
        <v>395</v>
      </c>
      <c r="BU61" s="61" t="s">
        <v>395</v>
      </c>
      <c r="BV61" s="61" t="s">
        <v>395</v>
      </c>
      <c r="BW61" s="61" t="s">
        <v>395</v>
      </c>
      <c r="BX61" s="61" t="s">
        <v>395</v>
      </c>
      <c r="BY61" s="61" t="s">
        <v>395</v>
      </c>
      <c r="BZ61" s="61" t="s">
        <v>395</v>
      </c>
      <c r="CA61" s="61" t="s">
        <v>395</v>
      </c>
      <c r="CB61" s="61" t="s">
        <v>395</v>
      </c>
      <c r="CC61" s="61" t="s">
        <v>395</v>
      </c>
      <c r="CD61" s="61" t="s">
        <v>395</v>
      </c>
      <c r="CE61" s="61" t="s">
        <v>395</v>
      </c>
      <c r="CF61" s="61" t="s">
        <v>395</v>
      </c>
      <c r="CG61" s="61" t="s">
        <v>395</v>
      </c>
      <c r="CH61" s="61" t="s">
        <v>395</v>
      </c>
      <c r="CI61" s="61" t="s">
        <v>395</v>
      </c>
      <c r="CJ61" s="61" t="s">
        <v>395</v>
      </c>
      <c r="CK61" s="61" t="s">
        <v>395</v>
      </c>
      <c r="CL61" s="61" t="s">
        <v>395</v>
      </c>
      <c r="CM61" s="61" t="s">
        <v>395</v>
      </c>
      <c r="CN61" s="61" t="s">
        <v>395</v>
      </c>
      <c r="CO61" s="61" t="s">
        <v>395</v>
      </c>
      <c r="CP61" s="61" t="s">
        <v>395</v>
      </c>
      <c r="CQ61" s="61" t="s">
        <v>395</v>
      </c>
      <c r="CR61" s="61" t="s">
        <v>395</v>
      </c>
      <c r="CS61" s="61" t="s">
        <v>395</v>
      </c>
      <c r="CT61" s="61" t="s">
        <v>395</v>
      </c>
      <c r="CU61" s="61" t="s">
        <v>395</v>
      </c>
      <c r="CV61" s="61" t="s">
        <v>395</v>
      </c>
      <c r="CW61" s="61" t="s">
        <v>395</v>
      </c>
      <c r="CX61" s="61" t="s">
        <v>395</v>
      </c>
      <c r="CY61" s="61" t="s">
        <v>395</v>
      </c>
      <c r="CZ61" s="61" t="s">
        <v>395</v>
      </c>
    </row>
    <row r="62" spans="1:104">
      <c r="A62" s="16" t="s">
        <v>439</v>
      </c>
      <c r="B62" s="9" t="s">
        <v>399</v>
      </c>
      <c r="C62" s="15" t="s">
        <v>394</v>
      </c>
      <c r="D62" s="15" t="s">
        <v>58</v>
      </c>
      <c r="E62" s="84" t="s">
        <v>395</v>
      </c>
      <c r="F62" s="61" t="s">
        <v>395</v>
      </c>
      <c r="G62" s="61" t="s">
        <v>395</v>
      </c>
      <c r="H62" s="61" t="s">
        <v>395</v>
      </c>
      <c r="I62" s="61" t="s">
        <v>395</v>
      </c>
      <c r="J62" s="61" t="s">
        <v>395</v>
      </c>
      <c r="K62" s="61" t="s">
        <v>395</v>
      </c>
      <c r="L62" s="61" t="s">
        <v>395</v>
      </c>
      <c r="M62" s="61" t="s">
        <v>395</v>
      </c>
      <c r="N62" s="61" t="s">
        <v>395</v>
      </c>
      <c r="O62" s="61" t="s">
        <v>395</v>
      </c>
      <c r="P62" s="61" t="s">
        <v>395</v>
      </c>
      <c r="Q62" s="61" t="s">
        <v>395</v>
      </c>
      <c r="R62" s="61" t="s">
        <v>395</v>
      </c>
      <c r="S62" s="61" t="s">
        <v>395</v>
      </c>
      <c r="T62" s="61" t="s">
        <v>395</v>
      </c>
      <c r="U62" s="61" t="s">
        <v>395</v>
      </c>
      <c r="V62" s="61" t="s">
        <v>395</v>
      </c>
      <c r="W62" s="61" t="s">
        <v>395</v>
      </c>
      <c r="X62" s="61" t="s">
        <v>395</v>
      </c>
      <c r="Y62" s="61" t="s">
        <v>395</v>
      </c>
      <c r="Z62" s="61" t="s">
        <v>395</v>
      </c>
      <c r="AA62" s="61" t="s">
        <v>395</v>
      </c>
      <c r="AB62" s="61" t="s">
        <v>395</v>
      </c>
      <c r="AC62" s="61" t="s">
        <v>395</v>
      </c>
      <c r="AD62" s="61" t="s">
        <v>395</v>
      </c>
      <c r="AE62" s="61" t="s">
        <v>395</v>
      </c>
      <c r="AF62" s="61" t="s">
        <v>395</v>
      </c>
      <c r="AG62" s="61" t="s">
        <v>395</v>
      </c>
      <c r="AH62" s="61" t="s">
        <v>395</v>
      </c>
      <c r="AI62" s="61" t="s">
        <v>395</v>
      </c>
      <c r="AJ62" s="61" t="s">
        <v>395</v>
      </c>
      <c r="AK62" s="61" t="s">
        <v>395</v>
      </c>
      <c r="AL62" s="61" t="s">
        <v>395</v>
      </c>
      <c r="AM62" s="61" t="s">
        <v>395</v>
      </c>
      <c r="AN62" s="61" t="s">
        <v>395</v>
      </c>
      <c r="AO62" s="61" t="s">
        <v>395</v>
      </c>
      <c r="AP62" s="61" t="s">
        <v>395</v>
      </c>
      <c r="AQ62" s="61" t="s">
        <v>395</v>
      </c>
      <c r="AR62" s="61" t="s">
        <v>395</v>
      </c>
      <c r="AS62" s="61" t="s">
        <v>395</v>
      </c>
      <c r="AT62" s="61" t="s">
        <v>395</v>
      </c>
      <c r="AU62" s="61" t="s">
        <v>395</v>
      </c>
      <c r="AV62" s="61" t="s">
        <v>395</v>
      </c>
      <c r="AW62" s="61" t="s">
        <v>395</v>
      </c>
      <c r="AX62" s="61" t="s">
        <v>395</v>
      </c>
      <c r="AY62" s="61" t="s">
        <v>395</v>
      </c>
      <c r="AZ62" s="61" t="s">
        <v>395</v>
      </c>
      <c r="BA62" s="61" t="s">
        <v>395</v>
      </c>
      <c r="BB62" s="61" t="s">
        <v>395</v>
      </c>
      <c r="BC62" s="61" t="s">
        <v>395</v>
      </c>
      <c r="BD62" s="61" t="s">
        <v>395</v>
      </c>
      <c r="BE62" s="61" t="s">
        <v>395</v>
      </c>
      <c r="BF62" s="61" t="s">
        <v>395</v>
      </c>
      <c r="BG62" s="61" t="s">
        <v>395</v>
      </c>
      <c r="BH62" s="61" t="s">
        <v>395</v>
      </c>
      <c r="BI62" s="61" t="s">
        <v>395</v>
      </c>
      <c r="BJ62" s="61" t="s">
        <v>395</v>
      </c>
      <c r="BK62" s="61" t="s">
        <v>395</v>
      </c>
      <c r="BL62" s="61" t="s">
        <v>395</v>
      </c>
      <c r="BM62" s="61" t="s">
        <v>395</v>
      </c>
      <c r="BN62" s="61" t="s">
        <v>395</v>
      </c>
      <c r="BO62" s="61" t="s">
        <v>395</v>
      </c>
      <c r="BP62" s="61" t="s">
        <v>395</v>
      </c>
      <c r="BQ62" s="61" t="s">
        <v>395</v>
      </c>
      <c r="BR62" s="61" t="s">
        <v>395</v>
      </c>
      <c r="BS62" s="61" t="s">
        <v>395</v>
      </c>
      <c r="BT62" s="61" t="s">
        <v>395</v>
      </c>
      <c r="BU62" s="61" t="s">
        <v>395</v>
      </c>
      <c r="BV62" s="61" t="s">
        <v>395</v>
      </c>
      <c r="BW62" s="61" t="s">
        <v>395</v>
      </c>
      <c r="BX62" s="61" t="s">
        <v>395</v>
      </c>
      <c r="BY62" s="61" t="s">
        <v>395</v>
      </c>
      <c r="BZ62" s="61" t="s">
        <v>395</v>
      </c>
      <c r="CA62" s="61" t="s">
        <v>395</v>
      </c>
      <c r="CB62" s="61" t="s">
        <v>395</v>
      </c>
      <c r="CC62" s="61" t="s">
        <v>395</v>
      </c>
      <c r="CD62" s="61" t="s">
        <v>395</v>
      </c>
      <c r="CE62" s="61" t="s">
        <v>395</v>
      </c>
      <c r="CF62" s="61" t="s">
        <v>395</v>
      </c>
      <c r="CG62" s="61" t="s">
        <v>395</v>
      </c>
      <c r="CH62" s="61" t="s">
        <v>395</v>
      </c>
      <c r="CI62" s="61" t="s">
        <v>395</v>
      </c>
      <c r="CJ62" s="61" t="s">
        <v>395</v>
      </c>
      <c r="CK62" s="61" t="s">
        <v>395</v>
      </c>
      <c r="CL62" s="61" t="s">
        <v>395</v>
      </c>
      <c r="CM62" s="61" t="s">
        <v>395</v>
      </c>
      <c r="CN62" s="61" t="s">
        <v>395</v>
      </c>
      <c r="CO62" s="61" t="s">
        <v>395</v>
      </c>
      <c r="CP62" s="61" t="s">
        <v>395</v>
      </c>
      <c r="CQ62" s="61" t="s">
        <v>395</v>
      </c>
      <c r="CR62" s="61" t="s">
        <v>395</v>
      </c>
      <c r="CS62" s="61" t="s">
        <v>395</v>
      </c>
      <c r="CT62" s="61" t="s">
        <v>395</v>
      </c>
      <c r="CU62" s="61" t="s">
        <v>395</v>
      </c>
      <c r="CV62" s="61" t="s">
        <v>395</v>
      </c>
      <c r="CW62" s="61" t="s">
        <v>395</v>
      </c>
      <c r="CX62" s="61" t="s">
        <v>395</v>
      </c>
      <c r="CY62" s="61" t="s">
        <v>395</v>
      </c>
      <c r="CZ62" s="61" t="s">
        <v>395</v>
      </c>
    </row>
    <row r="63" spans="1:104">
      <c r="A63" s="16" t="s">
        <v>440</v>
      </c>
      <c r="B63" s="9" t="s">
        <v>401</v>
      </c>
      <c r="C63" s="15" t="s">
        <v>394</v>
      </c>
      <c r="D63" s="15" t="s">
        <v>58</v>
      </c>
      <c r="E63" s="84" t="s">
        <v>395</v>
      </c>
      <c r="F63" s="61" t="s">
        <v>395</v>
      </c>
      <c r="G63" s="61" t="s">
        <v>395</v>
      </c>
      <c r="H63" s="61" t="s">
        <v>395</v>
      </c>
      <c r="I63" s="61" t="s">
        <v>395</v>
      </c>
      <c r="J63" s="61" t="s">
        <v>395</v>
      </c>
      <c r="K63" s="61" t="s">
        <v>395</v>
      </c>
      <c r="L63" s="61" t="s">
        <v>395</v>
      </c>
      <c r="M63" s="61" t="s">
        <v>395</v>
      </c>
      <c r="N63" s="61" t="s">
        <v>395</v>
      </c>
      <c r="O63" s="61" t="s">
        <v>395</v>
      </c>
      <c r="P63" s="61" t="s">
        <v>395</v>
      </c>
      <c r="Q63" s="61" t="s">
        <v>395</v>
      </c>
      <c r="R63" s="61" t="s">
        <v>395</v>
      </c>
      <c r="S63" s="61" t="s">
        <v>395</v>
      </c>
      <c r="T63" s="61" t="s">
        <v>395</v>
      </c>
      <c r="U63" s="61" t="s">
        <v>395</v>
      </c>
      <c r="V63" s="61" t="s">
        <v>395</v>
      </c>
      <c r="W63" s="61" t="s">
        <v>395</v>
      </c>
      <c r="X63" s="61" t="s">
        <v>395</v>
      </c>
      <c r="Y63" s="61" t="s">
        <v>395</v>
      </c>
      <c r="Z63" s="61" t="s">
        <v>395</v>
      </c>
      <c r="AA63" s="61" t="s">
        <v>395</v>
      </c>
      <c r="AB63" s="61" t="s">
        <v>395</v>
      </c>
      <c r="AC63" s="61" t="s">
        <v>395</v>
      </c>
      <c r="AD63" s="61" t="s">
        <v>395</v>
      </c>
      <c r="AE63" s="61" t="s">
        <v>395</v>
      </c>
      <c r="AF63" s="61" t="s">
        <v>395</v>
      </c>
      <c r="AG63" s="61" t="s">
        <v>395</v>
      </c>
      <c r="AH63" s="61" t="s">
        <v>395</v>
      </c>
      <c r="AI63" s="61" t="s">
        <v>395</v>
      </c>
      <c r="AJ63" s="61" t="s">
        <v>395</v>
      </c>
      <c r="AK63" s="61" t="s">
        <v>395</v>
      </c>
      <c r="AL63" s="61" t="s">
        <v>395</v>
      </c>
      <c r="AM63" s="61" t="s">
        <v>395</v>
      </c>
      <c r="AN63" s="61" t="s">
        <v>395</v>
      </c>
      <c r="AO63" s="61" t="s">
        <v>395</v>
      </c>
      <c r="AP63" s="61" t="s">
        <v>395</v>
      </c>
      <c r="AQ63" s="61" t="s">
        <v>395</v>
      </c>
      <c r="AR63" s="61" t="s">
        <v>395</v>
      </c>
      <c r="AS63" s="61" t="s">
        <v>395</v>
      </c>
      <c r="AT63" s="61" t="s">
        <v>395</v>
      </c>
      <c r="AU63" s="61" t="s">
        <v>395</v>
      </c>
      <c r="AV63" s="61" t="s">
        <v>395</v>
      </c>
      <c r="AW63" s="61" t="s">
        <v>395</v>
      </c>
      <c r="AX63" s="61" t="s">
        <v>395</v>
      </c>
      <c r="AY63" s="61" t="s">
        <v>395</v>
      </c>
      <c r="AZ63" s="61" t="s">
        <v>395</v>
      </c>
      <c r="BA63" s="61" t="s">
        <v>395</v>
      </c>
      <c r="BB63" s="61" t="s">
        <v>395</v>
      </c>
      <c r="BC63" s="61" t="s">
        <v>395</v>
      </c>
      <c r="BD63" s="61" t="s">
        <v>395</v>
      </c>
      <c r="BE63" s="61" t="s">
        <v>395</v>
      </c>
      <c r="BF63" s="61" t="s">
        <v>395</v>
      </c>
      <c r="BG63" s="61" t="s">
        <v>395</v>
      </c>
      <c r="BH63" s="61" t="s">
        <v>395</v>
      </c>
      <c r="BI63" s="61" t="s">
        <v>395</v>
      </c>
      <c r="BJ63" s="61" t="s">
        <v>395</v>
      </c>
      <c r="BK63" s="61" t="s">
        <v>395</v>
      </c>
      <c r="BL63" s="61" t="s">
        <v>395</v>
      </c>
      <c r="BM63" s="61" t="s">
        <v>395</v>
      </c>
      <c r="BN63" s="61" t="s">
        <v>395</v>
      </c>
      <c r="BO63" s="61" t="s">
        <v>395</v>
      </c>
      <c r="BP63" s="61" t="s">
        <v>395</v>
      </c>
      <c r="BQ63" s="61" t="s">
        <v>395</v>
      </c>
      <c r="BR63" s="61" t="s">
        <v>395</v>
      </c>
      <c r="BS63" s="61" t="s">
        <v>395</v>
      </c>
      <c r="BT63" s="61" t="s">
        <v>395</v>
      </c>
      <c r="BU63" s="61" t="s">
        <v>395</v>
      </c>
      <c r="BV63" s="61" t="s">
        <v>395</v>
      </c>
      <c r="BW63" s="61" t="s">
        <v>395</v>
      </c>
      <c r="BX63" s="61" t="s">
        <v>395</v>
      </c>
      <c r="BY63" s="61" t="s">
        <v>395</v>
      </c>
      <c r="BZ63" s="61" t="s">
        <v>395</v>
      </c>
      <c r="CA63" s="61" t="s">
        <v>395</v>
      </c>
      <c r="CB63" s="61" t="s">
        <v>395</v>
      </c>
      <c r="CC63" s="61" t="s">
        <v>395</v>
      </c>
      <c r="CD63" s="61" t="s">
        <v>395</v>
      </c>
      <c r="CE63" s="61" t="s">
        <v>395</v>
      </c>
      <c r="CF63" s="61" t="s">
        <v>395</v>
      </c>
      <c r="CG63" s="61" t="s">
        <v>395</v>
      </c>
      <c r="CH63" s="61" t="s">
        <v>395</v>
      </c>
      <c r="CI63" s="61" t="s">
        <v>395</v>
      </c>
      <c r="CJ63" s="61" t="s">
        <v>395</v>
      </c>
      <c r="CK63" s="61" t="s">
        <v>395</v>
      </c>
      <c r="CL63" s="61" t="s">
        <v>395</v>
      </c>
      <c r="CM63" s="61" t="s">
        <v>395</v>
      </c>
      <c r="CN63" s="61" t="s">
        <v>395</v>
      </c>
      <c r="CO63" s="61" t="s">
        <v>395</v>
      </c>
      <c r="CP63" s="61" t="s">
        <v>395</v>
      </c>
      <c r="CQ63" s="61" t="s">
        <v>395</v>
      </c>
      <c r="CR63" s="61" t="s">
        <v>395</v>
      </c>
      <c r="CS63" s="61" t="s">
        <v>395</v>
      </c>
      <c r="CT63" s="61" t="s">
        <v>395</v>
      </c>
      <c r="CU63" s="61" t="s">
        <v>395</v>
      </c>
      <c r="CV63" s="61" t="s">
        <v>395</v>
      </c>
      <c r="CW63" s="61" t="s">
        <v>395</v>
      </c>
      <c r="CX63" s="61" t="s">
        <v>395</v>
      </c>
      <c r="CY63" s="61" t="s">
        <v>395</v>
      </c>
      <c r="CZ63" s="61" t="s">
        <v>395</v>
      </c>
    </row>
    <row r="64" spans="1:104" ht="28.5">
      <c r="A64" s="16" t="s">
        <v>441</v>
      </c>
      <c r="B64" s="9" t="s">
        <v>403</v>
      </c>
      <c r="C64" s="15" t="s">
        <v>442</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8.5">
      <c r="A65" s="16" t="s">
        <v>443</v>
      </c>
      <c r="B65" s="9" t="s">
        <v>406</v>
      </c>
      <c r="C65" s="15" t="s">
        <v>407</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161</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444</v>
      </c>
      <c r="C67" s="15" t="s">
        <v>445</v>
      </c>
      <c r="D67" s="15" t="s">
        <v>167</v>
      </c>
      <c r="E67" s="207" t="s">
        <v>168</v>
      </c>
      <c r="F67" s="208" t="s">
        <v>168</v>
      </c>
      <c r="G67" s="208" t="s">
        <v>168</v>
      </c>
      <c r="H67" s="208" t="s">
        <v>168</v>
      </c>
      <c r="I67" s="208" t="s">
        <v>168</v>
      </c>
      <c r="J67" s="208" t="s">
        <v>168</v>
      </c>
      <c r="K67" s="208" t="s">
        <v>168</v>
      </c>
      <c r="L67" s="208" t="s">
        <v>168</v>
      </c>
      <c r="M67" s="208" t="s">
        <v>168</v>
      </c>
      <c r="N67" s="208" t="s">
        <v>168</v>
      </c>
      <c r="O67" s="208" t="s">
        <v>168</v>
      </c>
      <c r="P67" s="208" t="s">
        <v>168</v>
      </c>
      <c r="Q67" s="208" t="s">
        <v>168</v>
      </c>
      <c r="R67" s="208" t="s">
        <v>168</v>
      </c>
      <c r="S67" s="208" t="s">
        <v>168</v>
      </c>
      <c r="T67" s="208" t="s">
        <v>168</v>
      </c>
      <c r="U67" s="208" t="s">
        <v>168</v>
      </c>
      <c r="V67" s="208" t="s">
        <v>168</v>
      </c>
      <c r="W67" s="208" t="s">
        <v>168</v>
      </c>
      <c r="X67" s="208" t="s">
        <v>168</v>
      </c>
      <c r="Y67" s="208" t="s">
        <v>168</v>
      </c>
      <c r="Z67" s="208" t="s">
        <v>168</v>
      </c>
      <c r="AA67" s="208" t="s">
        <v>168</v>
      </c>
      <c r="AB67" s="208" t="s">
        <v>168</v>
      </c>
      <c r="AC67" s="208" t="s">
        <v>168</v>
      </c>
      <c r="AD67" s="208" t="s">
        <v>168</v>
      </c>
      <c r="AE67" s="208" t="s">
        <v>168</v>
      </c>
      <c r="AF67" s="208" t="s">
        <v>168</v>
      </c>
      <c r="AG67" s="208" t="s">
        <v>168</v>
      </c>
      <c r="AH67" s="208" t="s">
        <v>168</v>
      </c>
      <c r="AI67" s="208" t="s">
        <v>168</v>
      </c>
      <c r="AJ67" s="208" t="s">
        <v>168</v>
      </c>
      <c r="AK67" s="208" t="s">
        <v>168</v>
      </c>
      <c r="AL67" s="208" t="s">
        <v>168</v>
      </c>
      <c r="AM67" s="208" t="s">
        <v>168</v>
      </c>
      <c r="AN67" s="208" t="s">
        <v>168</v>
      </c>
      <c r="AO67" s="208" t="s">
        <v>168</v>
      </c>
      <c r="AP67" s="208" t="s">
        <v>168</v>
      </c>
      <c r="AQ67" s="208" t="s">
        <v>168</v>
      </c>
      <c r="AR67" s="208" t="s">
        <v>168</v>
      </c>
      <c r="AS67" s="208" t="s">
        <v>168</v>
      </c>
      <c r="AT67" s="208" t="s">
        <v>168</v>
      </c>
      <c r="AU67" s="208" t="s">
        <v>168</v>
      </c>
      <c r="AV67" s="208" t="s">
        <v>168</v>
      </c>
      <c r="AW67" s="208" t="s">
        <v>168</v>
      </c>
      <c r="AX67" s="208" t="s">
        <v>168</v>
      </c>
      <c r="AY67" s="208" t="s">
        <v>168</v>
      </c>
      <c r="AZ67" s="208" t="s">
        <v>168</v>
      </c>
      <c r="BA67" s="208" t="s">
        <v>168</v>
      </c>
      <c r="BB67" s="208" t="s">
        <v>168</v>
      </c>
      <c r="BC67" s="208" t="s">
        <v>168</v>
      </c>
      <c r="BD67" s="208" t="s">
        <v>168</v>
      </c>
      <c r="BE67" s="208" t="s">
        <v>168</v>
      </c>
      <c r="BF67" s="208" t="s">
        <v>168</v>
      </c>
      <c r="BG67" s="208" t="s">
        <v>168</v>
      </c>
      <c r="BH67" s="208" t="s">
        <v>168</v>
      </c>
      <c r="BI67" s="208" t="s">
        <v>168</v>
      </c>
      <c r="BJ67" s="208" t="s">
        <v>168</v>
      </c>
      <c r="BK67" s="208" t="s">
        <v>168</v>
      </c>
      <c r="BL67" s="208" t="s">
        <v>168</v>
      </c>
      <c r="BM67" s="208" t="s">
        <v>168</v>
      </c>
      <c r="BN67" s="208" t="s">
        <v>168</v>
      </c>
      <c r="BO67" s="208" t="s">
        <v>168</v>
      </c>
      <c r="BP67" s="208" t="s">
        <v>168</v>
      </c>
      <c r="BQ67" s="208" t="s">
        <v>168</v>
      </c>
      <c r="BR67" s="208" t="s">
        <v>168</v>
      </c>
      <c r="BS67" s="208" t="s">
        <v>168</v>
      </c>
      <c r="BT67" s="208" t="s">
        <v>168</v>
      </c>
      <c r="BU67" s="208" t="s">
        <v>168</v>
      </c>
      <c r="BV67" s="208" t="s">
        <v>168</v>
      </c>
      <c r="BW67" s="208" t="s">
        <v>168</v>
      </c>
      <c r="BX67" s="208" t="s">
        <v>168</v>
      </c>
      <c r="BY67" s="208" t="s">
        <v>168</v>
      </c>
      <c r="BZ67" s="208" t="s">
        <v>168</v>
      </c>
      <c r="CA67" s="208" t="s">
        <v>168</v>
      </c>
      <c r="CB67" s="208" t="s">
        <v>168</v>
      </c>
      <c r="CC67" s="208" t="s">
        <v>168</v>
      </c>
      <c r="CD67" s="208" t="s">
        <v>168</v>
      </c>
      <c r="CE67" s="208" t="s">
        <v>168</v>
      </c>
      <c r="CF67" s="208" t="s">
        <v>168</v>
      </c>
      <c r="CG67" s="208" t="s">
        <v>168</v>
      </c>
      <c r="CH67" s="208" t="s">
        <v>168</v>
      </c>
      <c r="CI67" s="208" t="s">
        <v>168</v>
      </c>
      <c r="CJ67" s="208" t="s">
        <v>168</v>
      </c>
      <c r="CK67" s="208" t="s">
        <v>168</v>
      </c>
      <c r="CL67" s="208" t="s">
        <v>168</v>
      </c>
      <c r="CM67" s="208" t="s">
        <v>168</v>
      </c>
      <c r="CN67" s="208" t="s">
        <v>168</v>
      </c>
      <c r="CO67" s="208" t="s">
        <v>168</v>
      </c>
      <c r="CP67" s="208" t="s">
        <v>168</v>
      </c>
      <c r="CQ67" s="208" t="s">
        <v>168</v>
      </c>
      <c r="CR67" s="208" t="s">
        <v>168</v>
      </c>
      <c r="CS67" s="208" t="s">
        <v>168</v>
      </c>
      <c r="CT67" s="208" t="s">
        <v>168</v>
      </c>
      <c r="CU67" s="208" t="s">
        <v>168</v>
      </c>
      <c r="CV67" s="208" t="s">
        <v>168</v>
      </c>
      <c r="CW67" s="208" t="s">
        <v>168</v>
      </c>
      <c r="CX67" s="208" t="s">
        <v>168</v>
      </c>
      <c r="CY67" s="208" t="s">
        <v>168</v>
      </c>
      <c r="CZ67" s="208" t="s">
        <v>168</v>
      </c>
    </row>
    <row r="68" spans="1:104">
      <c r="A68" s="16" t="s">
        <v>446</v>
      </c>
      <c r="B68" s="9" t="s">
        <v>393</v>
      </c>
      <c r="C68" s="15" t="s">
        <v>394</v>
      </c>
      <c r="D68" s="15" t="s">
        <v>58</v>
      </c>
      <c r="E68" s="84" t="s">
        <v>395</v>
      </c>
      <c r="F68" s="61" t="s">
        <v>395</v>
      </c>
      <c r="G68" s="61" t="s">
        <v>395</v>
      </c>
      <c r="H68" s="61" t="s">
        <v>395</v>
      </c>
      <c r="I68" s="61" t="s">
        <v>395</v>
      </c>
      <c r="J68" s="61" t="s">
        <v>395</v>
      </c>
      <c r="K68" s="61" t="s">
        <v>395</v>
      </c>
      <c r="L68" s="61" t="s">
        <v>395</v>
      </c>
      <c r="M68" s="61" t="s">
        <v>395</v>
      </c>
      <c r="N68" s="61" t="s">
        <v>395</v>
      </c>
      <c r="O68" s="61" t="s">
        <v>395</v>
      </c>
      <c r="P68" s="61" t="s">
        <v>395</v>
      </c>
      <c r="Q68" s="61" t="s">
        <v>395</v>
      </c>
      <c r="R68" s="61" t="s">
        <v>395</v>
      </c>
      <c r="S68" s="61" t="s">
        <v>395</v>
      </c>
      <c r="T68" s="61" t="s">
        <v>395</v>
      </c>
      <c r="U68" s="61" t="s">
        <v>395</v>
      </c>
      <c r="V68" s="61" t="s">
        <v>395</v>
      </c>
      <c r="W68" s="61" t="s">
        <v>395</v>
      </c>
      <c r="X68" s="61" t="s">
        <v>395</v>
      </c>
      <c r="Y68" s="61" t="s">
        <v>395</v>
      </c>
      <c r="Z68" s="61" t="s">
        <v>395</v>
      </c>
      <c r="AA68" s="61" t="s">
        <v>395</v>
      </c>
      <c r="AB68" s="61" t="s">
        <v>395</v>
      </c>
      <c r="AC68" s="61" t="s">
        <v>395</v>
      </c>
      <c r="AD68" s="61" t="s">
        <v>395</v>
      </c>
      <c r="AE68" s="61" t="s">
        <v>395</v>
      </c>
      <c r="AF68" s="61" t="s">
        <v>395</v>
      </c>
      <c r="AG68" s="61" t="s">
        <v>395</v>
      </c>
      <c r="AH68" s="61" t="s">
        <v>395</v>
      </c>
      <c r="AI68" s="61" t="s">
        <v>395</v>
      </c>
      <c r="AJ68" s="61" t="s">
        <v>395</v>
      </c>
      <c r="AK68" s="61" t="s">
        <v>395</v>
      </c>
      <c r="AL68" s="61" t="s">
        <v>395</v>
      </c>
      <c r="AM68" s="61" t="s">
        <v>395</v>
      </c>
      <c r="AN68" s="61" t="s">
        <v>395</v>
      </c>
      <c r="AO68" s="61" t="s">
        <v>395</v>
      </c>
      <c r="AP68" s="61" t="s">
        <v>395</v>
      </c>
      <c r="AQ68" s="61" t="s">
        <v>395</v>
      </c>
      <c r="AR68" s="61" t="s">
        <v>395</v>
      </c>
      <c r="AS68" s="61" t="s">
        <v>395</v>
      </c>
      <c r="AT68" s="61" t="s">
        <v>395</v>
      </c>
      <c r="AU68" s="61" t="s">
        <v>395</v>
      </c>
      <c r="AV68" s="61" t="s">
        <v>395</v>
      </c>
      <c r="AW68" s="61" t="s">
        <v>395</v>
      </c>
      <c r="AX68" s="61" t="s">
        <v>395</v>
      </c>
      <c r="AY68" s="61" t="s">
        <v>395</v>
      </c>
      <c r="AZ68" s="61" t="s">
        <v>395</v>
      </c>
      <c r="BA68" s="61" t="s">
        <v>395</v>
      </c>
      <c r="BB68" s="61" t="s">
        <v>395</v>
      </c>
      <c r="BC68" s="61" t="s">
        <v>395</v>
      </c>
      <c r="BD68" s="61" t="s">
        <v>395</v>
      </c>
      <c r="BE68" s="61" t="s">
        <v>395</v>
      </c>
      <c r="BF68" s="61" t="s">
        <v>395</v>
      </c>
      <c r="BG68" s="61" t="s">
        <v>395</v>
      </c>
      <c r="BH68" s="61" t="s">
        <v>395</v>
      </c>
      <c r="BI68" s="61" t="s">
        <v>395</v>
      </c>
      <c r="BJ68" s="61" t="s">
        <v>395</v>
      </c>
      <c r="BK68" s="61" t="s">
        <v>395</v>
      </c>
      <c r="BL68" s="61" t="s">
        <v>395</v>
      </c>
      <c r="BM68" s="61" t="s">
        <v>395</v>
      </c>
      <c r="BN68" s="61" t="s">
        <v>395</v>
      </c>
      <c r="BO68" s="61" t="s">
        <v>395</v>
      </c>
      <c r="BP68" s="61" t="s">
        <v>395</v>
      </c>
      <c r="BQ68" s="61" t="s">
        <v>395</v>
      </c>
      <c r="BR68" s="61" t="s">
        <v>395</v>
      </c>
      <c r="BS68" s="61" t="s">
        <v>395</v>
      </c>
      <c r="BT68" s="61" t="s">
        <v>395</v>
      </c>
      <c r="BU68" s="61" t="s">
        <v>395</v>
      </c>
      <c r="BV68" s="61" t="s">
        <v>395</v>
      </c>
      <c r="BW68" s="61" t="s">
        <v>395</v>
      </c>
      <c r="BX68" s="61" t="s">
        <v>395</v>
      </c>
      <c r="BY68" s="61" t="s">
        <v>395</v>
      </c>
      <c r="BZ68" s="61" t="s">
        <v>395</v>
      </c>
      <c r="CA68" s="61" t="s">
        <v>395</v>
      </c>
      <c r="CB68" s="61" t="s">
        <v>395</v>
      </c>
      <c r="CC68" s="61" t="s">
        <v>395</v>
      </c>
      <c r="CD68" s="61" t="s">
        <v>395</v>
      </c>
      <c r="CE68" s="61" t="s">
        <v>395</v>
      </c>
      <c r="CF68" s="61" t="s">
        <v>395</v>
      </c>
      <c r="CG68" s="61" t="s">
        <v>395</v>
      </c>
      <c r="CH68" s="61" t="s">
        <v>395</v>
      </c>
      <c r="CI68" s="61" t="s">
        <v>395</v>
      </c>
      <c r="CJ68" s="61" t="s">
        <v>395</v>
      </c>
      <c r="CK68" s="61" t="s">
        <v>395</v>
      </c>
      <c r="CL68" s="61" t="s">
        <v>395</v>
      </c>
      <c r="CM68" s="61" t="s">
        <v>395</v>
      </c>
      <c r="CN68" s="61" t="s">
        <v>395</v>
      </c>
      <c r="CO68" s="61" t="s">
        <v>395</v>
      </c>
      <c r="CP68" s="61" t="s">
        <v>395</v>
      </c>
      <c r="CQ68" s="61" t="s">
        <v>395</v>
      </c>
      <c r="CR68" s="61" t="s">
        <v>395</v>
      </c>
      <c r="CS68" s="61" t="s">
        <v>395</v>
      </c>
      <c r="CT68" s="61" t="s">
        <v>395</v>
      </c>
      <c r="CU68" s="61" t="s">
        <v>395</v>
      </c>
      <c r="CV68" s="61" t="s">
        <v>395</v>
      </c>
      <c r="CW68" s="61" t="s">
        <v>395</v>
      </c>
      <c r="CX68" s="61" t="s">
        <v>395</v>
      </c>
      <c r="CY68" s="61" t="s">
        <v>395</v>
      </c>
      <c r="CZ68" s="61" t="s">
        <v>395</v>
      </c>
    </row>
    <row r="69" spans="1:104">
      <c r="A69" s="16" t="s">
        <v>447</v>
      </c>
      <c r="B69" s="9" t="s">
        <v>397</v>
      </c>
      <c r="C69" s="15" t="s">
        <v>394</v>
      </c>
      <c r="D69" s="15" t="s">
        <v>58</v>
      </c>
      <c r="E69" s="84" t="s">
        <v>395</v>
      </c>
      <c r="F69" s="61" t="s">
        <v>395</v>
      </c>
      <c r="G69" s="61" t="s">
        <v>395</v>
      </c>
      <c r="H69" s="61" t="s">
        <v>395</v>
      </c>
      <c r="I69" s="61" t="s">
        <v>395</v>
      </c>
      <c r="J69" s="61" t="s">
        <v>395</v>
      </c>
      <c r="K69" s="61" t="s">
        <v>395</v>
      </c>
      <c r="L69" s="61" t="s">
        <v>395</v>
      </c>
      <c r="M69" s="61" t="s">
        <v>395</v>
      </c>
      <c r="N69" s="61" t="s">
        <v>395</v>
      </c>
      <c r="O69" s="61" t="s">
        <v>395</v>
      </c>
      <c r="P69" s="61" t="s">
        <v>395</v>
      </c>
      <c r="Q69" s="61" t="s">
        <v>395</v>
      </c>
      <c r="R69" s="61" t="s">
        <v>395</v>
      </c>
      <c r="S69" s="61" t="s">
        <v>395</v>
      </c>
      <c r="T69" s="61" t="s">
        <v>395</v>
      </c>
      <c r="U69" s="61" t="s">
        <v>395</v>
      </c>
      <c r="V69" s="61" t="s">
        <v>395</v>
      </c>
      <c r="W69" s="61" t="s">
        <v>395</v>
      </c>
      <c r="X69" s="61" t="s">
        <v>395</v>
      </c>
      <c r="Y69" s="61" t="s">
        <v>395</v>
      </c>
      <c r="Z69" s="61" t="s">
        <v>395</v>
      </c>
      <c r="AA69" s="61" t="s">
        <v>395</v>
      </c>
      <c r="AB69" s="61" t="s">
        <v>395</v>
      </c>
      <c r="AC69" s="61" t="s">
        <v>395</v>
      </c>
      <c r="AD69" s="61" t="s">
        <v>395</v>
      </c>
      <c r="AE69" s="61" t="s">
        <v>395</v>
      </c>
      <c r="AF69" s="61" t="s">
        <v>395</v>
      </c>
      <c r="AG69" s="61" t="s">
        <v>395</v>
      </c>
      <c r="AH69" s="61" t="s">
        <v>395</v>
      </c>
      <c r="AI69" s="61" t="s">
        <v>395</v>
      </c>
      <c r="AJ69" s="61" t="s">
        <v>395</v>
      </c>
      <c r="AK69" s="61" t="s">
        <v>395</v>
      </c>
      <c r="AL69" s="61" t="s">
        <v>395</v>
      </c>
      <c r="AM69" s="61" t="s">
        <v>395</v>
      </c>
      <c r="AN69" s="61" t="s">
        <v>395</v>
      </c>
      <c r="AO69" s="61" t="s">
        <v>395</v>
      </c>
      <c r="AP69" s="61" t="s">
        <v>395</v>
      </c>
      <c r="AQ69" s="61" t="s">
        <v>395</v>
      </c>
      <c r="AR69" s="61" t="s">
        <v>395</v>
      </c>
      <c r="AS69" s="61" t="s">
        <v>395</v>
      </c>
      <c r="AT69" s="61" t="s">
        <v>395</v>
      </c>
      <c r="AU69" s="61" t="s">
        <v>395</v>
      </c>
      <c r="AV69" s="61" t="s">
        <v>395</v>
      </c>
      <c r="AW69" s="61" t="s">
        <v>395</v>
      </c>
      <c r="AX69" s="61" t="s">
        <v>395</v>
      </c>
      <c r="AY69" s="61" t="s">
        <v>395</v>
      </c>
      <c r="AZ69" s="61" t="s">
        <v>395</v>
      </c>
      <c r="BA69" s="61" t="s">
        <v>395</v>
      </c>
      <c r="BB69" s="61" t="s">
        <v>395</v>
      </c>
      <c r="BC69" s="61" t="s">
        <v>395</v>
      </c>
      <c r="BD69" s="61" t="s">
        <v>395</v>
      </c>
      <c r="BE69" s="61" t="s">
        <v>395</v>
      </c>
      <c r="BF69" s="61" t="s">
        <v>395</v>
      </c>
      <c r="BG69" s="61" t="s">
        <v>395</v>
      </c>
      <c r="BH69" s="61" t="s">
        <v>395</v>
      </c>
      <c r="BI69" s="61" t="s">
        <v>395</v>
      </c>
      <c r="BJ69" s="61" t="s">
        <v>395</v>
      </c>
      <c r="BK69" s="61" t="s">
        <v>395</v>
      </c>
      <c r="BL69" s="61" t="s">
        <v>395</v>
      </c>
      <c r="BM69" s="61" t="s">
        <v>395</v>
      </c>
      <c r="BN69" s="61" t="s">
        <v>395</v>
      </c>
      <c r="BO69" s="61" t="s">
        <v>395</v>
      </c>
      <c r="BP69" s="61" t="s">
        <v>395</v>
      </c>
      <c r="BQ69" s="61" t="s">
        <v>395</v>
      </c>
      <c r="BR69" s="61" t="s">
        <v>395</v>
      </c>
      <c r="BS69" s="61" t="s">
        <v>395</v>
      </c>
      <c r="BT69" s="61" t="s">
        <v>395</v>
      </c>
      <c r="BU69" s="61" t="s">
        <v>395</v>
      </c>
      <c r="BV69" s="61" t="s">
        <v>395</v>
      </c>
      <c r="BW69" s="61" t="s">
        <v>395</v>
      </c>
      <c r="BX69" s="61" t="s">
        <v>395</v>
      </c>
      <c r="BY69" s="61" t="s">
        <v>395</v>
      </c>
      <c r="BZ69" s="61" t="s">
        <v>395</v>
      </c>
      <c r="CA69" s="61" t="s">
        <v>395</v>
      </c>
      <c r="CB69" s="61" t="s">
        <v>395</v>
      </c>
      <c r="CC69" s="61" t="s">
        <v>395</v>
      </c>
      <c r="CD69" s="61" t="s">
        <v>395</v>
      </c>
      <c r="CE69" s="61" t="s">
        <v>395</v>
      </c>
      <c r="CF69" s="61" t="s">
        <v>395</v>
      </c>
      <c r="CG69" s="61" t="s">
        <v>395</v>
      </c>
      <c r="CH69" s="61" t="s">
        <v>395</v>
      </c>
      <c r="CI69" s="61" t="s">
        <v>395</v>
      </c>
      <c r="CJ69" s="61" t="s">
        <v>395</v>
      </c>
      <c r="CK69" s="61" t="s">
        <v>395</v>
      </c>
      <c r="CL69" s="61" t="s">
        <v>395</v>
      </c>
      <c r="CM69" s="61" t="s">
        <v>395</v>
      </c>
      <c r="CN69" s="61" t="s">
        <v>395</v>
      </c>
      <c r="CO69" s="61" t="s">
        <v>395</v>
      </c>
      <c r="CP69" s="61" t="s">
        <v>395</v>
      </c>
      <c r="CQ69" s="61" t="s">
        <v>395</v>
      </c>
      <c r="CR69" s="61" t="s">
        <v>395</v>
      </c>
      <c r="CS69" s="61" t="s">
        <v>395</v>
      </c>
      <c r="CT69" s="61" t="s">
        <v>395</v>
      </c>
      <c r="CU69" s="61" t="s">
        <v>395</v>
      </c>
      <c r="CV69" s="61" t="s">
        <v>395</v>
      </c>
      <c r="CW69" s="61" t="s">
        <v>395</v>
      </c>
      <c r="CX69" s="61" t="s">
        <v>395</v>
      </c>
      <c r="CY69" s="61" t="s">
        <v>395</v>
      </c>
      <c r="CZ69" s="61" t="s">
        <v>395</v>
      </c>
    </row>
    <row r="70" spans="1:104">
      <c r="A70" s="16" t="s">
        <v>448</v>
      </c>
      <c r="B70" s="9" t="s">
        <v>399</v>
      </c>
      <c r="C70" s="15" t="s">
        <v>394</v>
      </c>
      <c r="D70" s="15" t="s">
        <v>58</v>
      </c>
      <c r="E70" s="84" t="s">
        <v>395</v>
      </c>
      <c r="F70" s="61" t="s">
        <v>395</v>
      </c>
      <c r="G70" s="61" t="s">
        <v>395</v>
      </c>
      <c r="H70" s="61" t="s">
        <v>395</v>
      </c>
      <c r="I70" s="61" t="s">
        <v>395</v>
      </c>
      <c r="J70" s="61" t="s">
        <v>395</v>
      </c>
      <c r="K70" s="61" t="s">
        <v>395</v>
      </c>
      <c r="L70" s="61" t="s">
        <v>395</v>
      </c>
      <c r="M70" s="61" t="s">
        <v>395</v>
      </c>
      <c r="N70" s="61" t="s">
        <v>395</v>
      </c>
      <c r="O70" s="61" t="s">
        <v>395</v>
      </c>
      <c r="P70" s="61" t="s">
        <v>395</v>
      </c>
      <c r="Q70" s="61" t="s">
        <v>395</v>
      </c>
      <c r="R70" s="61" t="s">
        <v>395</v>
      </c>
      <c r="S70" s="61" t="s">
        <v>395</v>
      </c>
      <c r="T70" s="61" t="s">
        <v>395</v>
      </c>
      <c r="U70" s="61" t="s">
        <v>395</v>
      </c>
      <c r="V70" s="61" t="s">
        <v>395</v>
      </c>
      <c r="W70" s="61" t="s">
        <v>395</v>
      </c>
      <c r="X70" s="61" t="s">
        <v>395</v>
      </c>
      <c r="Y70" s="61" t="s">
        <v>395</v>
      </c>
      <c r="Z70" s="61" t="s">
        <v>395</v>
      </c>
      <c r="AA70" s="61" t="s">
        <v>395</v>
      </c>
      <c r="AB70" s="61" t="s">
        <v>395</v>
      </c>
      <c r="AC70" s="61" t="s">
        <v>395</v>
      </c>
      <c r="AD70" s="61" t="s">
        <v>395</v>
      </c>
      <c r="AE70" s="61" t="s">
        <v>395</v>
      </c>
      <c r="AF70" s="61" t="s">
        <v>395</v>
      </c>
      <c r="AG70" s="61" t="s">
        <v>395</v>
      </c>
      <c r="AH70" s="61" t="s">
        <v>395</v>
      </c>
      <c r="AI70" s="61" t="s">
        <v>395</v>
      </c>
      <c r="AJ70" s="61" t="s">
        <v>395</v>
      </c>
      <c r="AK70" s="61" t="s">
        <v>395</v>
      </c>
      <c r="AL70" s="61" t="s">
        <v>395</v>
      </c>
      <c r="AM70" s="61" t="s">
        <v>395</v>
      </c>
      <c r="AN70" s="61" t="s">
        <v>395</v>
      </c>
      <c r="AO70" s="61" t="s">
        <v>395</v>
      </c>
      <c r="AP70" s="61" t="s">
        <v>395</v>
      </c>
      <c r="AQ70" s="61" t="s">
        <v>395</v>
      </c>
      <c r="AR70" s="61" t="s">
        <v>395</v>
      </c>
      <c r="AS70" s="61" t="s">
        <v>395</v>
      </c>
      <c r="AT70" s="61" t="s">
        <v>395</v>
      </c>
      <c r="AU70" s="61" t="s">
        <v>395</v>
      </c>
      <c r="AV70" s="61" t="s">
        <v>395</v>
      </c>
      <c r="AW70" s="61" t="s">
        <v>395</v>
      </c>
      <c r="AX70" s="61" t="s">
        <v>395</v>
      </c>
      <c r="AY70" s="61" t="s">
        <v>395</v>
      </c>
      <c r="AZ70" s="61" t="s">
        <v>395</v>
      </c>
      <c r="BA70" s="61" t="s">
        <v>395</v>
      </c>
      <c r="BB70" s="61" t="s">
        <v>395</v>
      </c>
      <c r="BC70" s="61" t="s">
        <v>395</v>
      </c>
      <c r="BD70" s="61" t="s">
        <v>395</v>
      </c>
      <c r="BE70" s="61" t="s">
        <v>395</v>
      </c>
      <c r="BF70" s="61" t="s">
        <v>395</v>
      </c>
      <c r="BG70" s="61" t="s">
        <v>395</v>
      </c>
      <c r="BH70" s="61" t="s">
        <v>395</v>
      </c>
      <c r="BI70" s="61" t="s">
        <v>395</v>
      </c>
      <c r="BJ70" s="61" t="s">
        <v>395</v>
      </c>
      <c r="BK70" s="61" t="s">
        <v>395</v>
      </c>
      <c r="BL70" s="61" t="s">
        <v>395</v>
      </c>
      <c r="BM70" s="61" t="s">
        <v>395</v>
      </c>
      <c r="BN70" s="61" t="s">
        <v>395</v>
      </c>
      <c r="BO70" s="61" t="s">
        <v>395</v>
      </c>
      <c r="BP70" s="61" t="s">
        <v>395</v>
      </c>
      <c r="BQ70" s="61" t="s">
        <v>395</v>
      </c>
      <c r="BR70" s="61" t="s">
        <v>395</v>
      </c>
      <c r="BS70" s="61" t="s">
        <v>395</v>
      </c>
      <c r="BT70" s="61" t="s">
        <v>395</v>
      </c>
      <c r="BU70" s="61" t="s">
        <v>395</v>
      </c>
      <c r="BV70" s="61" t="s">
        <v>395</v>
      </c>
      <c r="BW70" s="61" t="s">
        <v>395</v>
      </c>
      <c r="BX70" s="61" t="s">
        <v>395</v>
      </c>
      <c r="BY70" s="61" t="s">
        <v>395</v>
      </c>
      <c r="BZ70" s="61" t="s">
        <v>395</v>
      </c>
      <c r="CA70" s="61" t="s">
        <v>395</v>
      </c>
      <c r="CB70" s="61" t="s">
        <v>395</v>
      </c>
      <c r="CC70" s="61" t="s">
        <v>395</v>
      </c>
      <c r="CD70" s="61" t="s">
        <v>395</v>
      </c>
      <c r="CE70" s="61" t="s">
        <v>395</v>
      </c>
      <c r="CF70" s="61" t="s">
        <v>395</v>
      </c>
      <c r="CG70" s="61" t="s">
        <v>395</v>
      </c>
      <c r="CH70" s="61" t="s">
        <v>395</v>
      </c>
      <c r="CI70" s="61" t="s">
        <v>395</v>
      </c>
      <c r="CJ70" s="61" t="s">
        <v>395</v>
      </c>
      <c r="CK70" s="61" t="s">
        <v>395</v>
      </c>
      <c r="CL70" s="61" t="s">
        <v>395</v>
      </c>
      <c r="CM70" s="61" t="s">
        <v>395</v>
      </c>
      <c r="CN70" s="61" t="s">
        <v>395</v>
      </c>
      <c r="CO70" s="61" t="s">
        <v>395</v>
      </c>
      <c r="CP70" s="61" t="s">
        <v>395</v>
      </c>
      <c r="CQ70" s="61" t="s">
        <v>395</v>
      </c>
      <c r="CR70" s="61" t="s">
        <v>395</v>
      </c>
      <c r="CS70" s="61" t="s">
        <v>395</v>
      </c>
      <c r="CT70" s="61" t="s">
        <v>395</v>
      </c>
      <c r="CU70" s="61" t="s">
        <v>395</v>
      </c>
      <c r="CV70" s="61" t="s">
        <v>395</v>
      </c>
      <c r="CW70" s="61" t="s">
        <v>395</v>
      </c>
      <c r="CX70" s="61" t="s">
        <v>395</v>
      </c>
      <c r="CY70" s="61" t="s">
        <v>395</v>
      </c>
      <c r="CZ70" s="61" t="s">
        <v>395</v>
      </c>
    </row>
    <row r="71" spans="1:104">
      <c r="A71" s="16" t="s">
        <v>449</v>
      </c>
      <c r="B71" s="9" t="s">
        <v>401</v>
      </c>
      <c r="C71" s="15" t="s">
        <v>394</v>
      </c>
      <c r="D71" s="15" t="s">
        <v>58</v>
      </c>
      <c r="E71" s="84" t="s">
        <v>395</v>
      </c>
      <c r="F71" s="61" t="s">
        <v>395</v>
      </c>
      <c r="G71" s="61" t="s">
        <v>395</v>
      </c>
      <c r="H71" s="61" t="s">
        <v>395</v>
      </c>
      <c r="I71" s="61" t="s">
        <v>395</v>
      </c>
      <c r="J71" s="61" t="s">
        <v>395</v>
      </c>
      <c r="K71" s="61" t="s">
        <v>395</v>
      </c>
      <c r="L71" s="61" t="s">
        <v>395</v>
      </c>
      <c r="M71" s="61" t="s">
        <v>395</v>
      </c>
      <c r="N71" s="61" t="s">
        <v>395</v>
      </c>
      <c r="O71" s="61" t="s">
        <v>395</v>
      </c>
      <c r="P71" s="61" t="s">
        <v>395</v>
      </c>
      <c r="Q71" s="61" t="s">
        <v>395</v>
      </c>
      <c r="R71" s="61" t="s">
        <v>395</v>
      </c>
      <c r="S71" s="61" t="s">
        <v>395</v>
      </c>
      <c r="T71" s="61" t="s">
        <v>395</v>
      </c>
      <c r="U71" s="61" t="s">
        <v>395</v>
      </c>
      <c r="V71" s="61" t="s">
        <v>395</v>
      </c>
      <c r="W71" s="61" t="s">
        <v>395</v>
      </c>
      <c r="X71" s="61" t="s">
        <v>395</v>
      </c>
      <c r="Y71" s="61" t="s">
        <v>395</v>
      </c>
      <c r="Z71" s="61" t="s">
        <v>395</v>
      </c>
      <c r="AA71" s="61" t="s">
        <v>395</v>
      </c>
      <c r="AB71" s="61" t="s">
        <v>395</v>
      </c>
      <c r="AC71" s="61" t="s">
        <v>395</v>
      </c>
      <c r="AD71" s="61" t="s">
        <v>395</v>
      </c>
      <c r="AE71" s="61" t="s">
        <v>395</v>
      </c>
      <c r="AF71" s="61" t="s">
        <v>395</v>
      </c>
      <c r="AG71" s="61" t="s">
        <v>395</v>
      </c>
      <c r="AH71" s="61" t="s">
        <v>395</v>
      </c>
      <c r="AI71" s="61" t="s">
        <v>395</v>
      </c>
      <c r="AJ71" s="61" t="s">
        <v>395</v>
      </c>
      <c r="AK71" s="61" t="s">
        <v>395</v>
      </c>
      <c r="AL71" s="61" t="s">
        <v>395</v>
      </c>
      <c r="AM71" s="61" t="s">
        <v>395</v>
      </c>
      <c r="AN71" s="61" t="s">
        <v>395</v>
      </c>
      <c r="AO71" s="61" t="s">
        <v>395</v>
      </c>
      <c r="AP71" s="61" t="s">
        <v>395</v>
      </c>
      <c r="AQ71" s="61" t="s">
        <v>395</v>
      </c>
      <c r="AR71" s="61" t="s">
        <v>395</v>
      </c>
      <c r="AS71" s="61" t="s">
        <v>395</v>
      </c>
      <c r="AT71" s="61" t="s">
        <v>395</v>
      </c>
      <c r="AU71" s="61" t="s">
        <v>395</v>
      </c>
      <c r="AV71" s="61" t="s">
        <v>395</v>
      </c>
      <c r="AW71" s="61" t="s">
        <v>395</v>
      </c>
      <c r="AX71" s="61" t="s">
        <v>395</v>
      </c>
      <c r="AY71" s="61" t="s">
        <v>395</v>
      </c>
      <c r="AZ71" s="61" t="s">
        <v>395</v>
      </c>
      <c r="BA71" s="61" t="s">
        <v>395</v>
      </c>
      <c r="BB71" s="61" t="s">
        <v>395</v>
      </c>
      <c r="BC71" s="61" t="s">
        <v>395</v>
      </c>
      <c r="BD71" s="61" t="s">
        <v>395</v>
      </c>
      <c r="BE71" s="61" t="s">
        <v>395</v>
      </c>
      <c r="BF71" s="61" t="s">
        <v>395</v>
      </c>
      <c r="BG71" s="61" t="s">
        <v>395</v>
      </c>
      <c r="BH71" s="61" t="s">
        <v>395</v>
      </c>
      <c r="BI71" s="61" t="s">
        <v>395</v>
      </c>
      <c r="BJ71" s="61" t="s">
        <v>395</v>
      </c>
      <c r="BK71" s="61" t="s">
        <v>395</v>
      </c>
      <c r="BL71" s="61" t="s">
        <v>395</v>
      </c>
      <c r="BM71" s="61" t="s">
        <v>395</v>
      </c>
      <c r="BN71" s="61" t="s">
        <v>395</v>
      </c>
      <c r="BO71" s="61" t="s">
        <v>395</v>
      </c>
      <c r="BP71" s="61" t="s">
        <v>395</v>
      </c>
      <c r="BQ71" s="61" t="s">
        <v>395</v>
      </c>
      <c r="BR71" s="61" t="s">
        <v>395</v>
      </c>
      <c r="BS71" s="61" t="s">
        <v>395</v>
      </c>
      <c r="BT71" s="61" t="s">
        <v>395</v>
      </c>
      <c r="BU71" s="61" t="s">
        <v>395</v>
      </c>
      <c r="BV71" s="61" t="s">
        <v>395</v>
      </c>
      <c r="BW71" s="61" t="s">
        <v>395</v>
      </c>
      <c r="BX71" s="61" t="s">
        <v>395</v>
      </c>
      <c r="BY71" s="61" t="s">
        <v>395</v>
      </c>
      <c r="BZ71" s="61" t="s">
        <v>395</v>
      </c>
      <c r="CA71" s="61" t="s">
        <v>395</v>
      </c>
      <c r="CB71" s="61" t="s">
        <v>395</v>
      </c>
      <c r="CC71" s="61" t="s">
        <v>395</v>
      </c>
      <c r="CD71" s="61" t="s">
        <v>395</v>
      </c>
      <c r="CE71" s="61" t="s">
        <v>395</v>
      </c>
      <c r="CF71" s="61" t="s">
        <v>395</v>
      </c>
      <c r="CG71" s="61" t="s">
        <v>395</v>
      </c>
      <c r="CH71" s="61" t="s">
        <v>395</v>
      </c>
      <c r="CI71" s="61" t="s">
        <v>395</v>
      </c>
      <c r="CJ71" s="61" t="s">
        <v>395</v>
      </c>
      <c r="CK71" s="61" t="s">
        <v>395</v>
      </c>
      <c r="CL71" s="61" t="s">
        <v>395</v>
      </c>
      <c r="CM71" s="61" t="s">
        <v>395</v>
      </c>
      <c r="CN71" s="61" t="s">
        <v>395</v>
      </c>
      <c r="CO71" s="61" t="s">
        <v>395</v>
      </c>
      <c r="CP71" s="61" t="s">
        <v>395</v>
      </c>
      <c r="CQ71" s="61" t="s">
        <v>395</v>
      </c>
      <c r="CR71" s="61" t="s">
        <v>395</v>
      </c>
      <c r="CS71" s="61" t="s">
        <v>395</v>
      </c>
      <c r="CT71" s="61" t="s">
        <v>395</v>
      </c>
      <c r="CU71" s="61" t="s">
        <v>395</v>
      </c>
      <c r="CV71" s="61" t="s">
        <v>395</v>
      </c>
      <c r="CW71" s="61" t="s">
        <v>395</v>
      </c>
      <c r="CX71" s="61" t="s">
        <v>395</v>
      </c>
      <c r="CY71" s="61" t="s">
        <v>395</v>
      </c>
      <c r="CZ71" s="61" t="s">
        <v>395</v>
      </c>
    </row>
    <row r="72" spans="1:104" ht="28.5">
      <c r="A72" s="16" t="s">
        <v>450</v>
      </c>
      <c r="B72" s="9" t="s">
        <v>403</v>
      </c>
      <c r="C72" s="15" t="s">
        <v>404</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8.5">
      <c r="A73" s="16" t="s">
        <v>451</v>
      </c>
      <c r="B73" s="9" t="s">
        <v>406</v>
      </c>
      <c r="C73" s="15" t="s">
        <v>452</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8.7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65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Behavioral Health Oversight and Monitoring Division</TermName>
          <TermId xmlns="http://schemas.microsoft.com/office/infopath/2007/PartnerControls">b58ee598-8af0-4476-a8c7-56c6dd1f951c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DHCSDOC-1797567310-10133</_dlc_DocId>
    <_dlc_DocIdUrl xmlns="69bc34b3-1921-46c7-8c7a-d18363374b4b">
      <Url>http://dhcsgovstaging:88/_layouts/15/DocIdRedir.aspx?ID=DHCSDOC-1797567310-10133</Url>
      <Description>DHCSDOC-1797567310-10133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95D218D-284B-458D-B12E-89283E88C574}"/>
</file>

<file path=customXml/itemProps2.xml><?xml version="1.0" encoding="utf-8"?>
<ds:datastoreItem xmlns:ds="http://schemas.openxmlformats.org/officeDocument/2006/customXml" ds:itemID="{D3D8E59B-BF42-402C-8054-ADAE42B327B5}"/>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42B9D077-49C5-4DF7-A026-D98BB3197B19}"/>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2024-DMC-ODS-Network-Adequacy-and-Access-Assurances-Report-San-Diego-Tulare</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Placencia, Elena@DHCS</cp:lastModifiedBy>
  <cp:revision/>
  <dcterms:created xsi:type="dcterms:W3CDTF">2020-07-01T16:29:44Z</dcterms:created>
  <dcterms:modified xsi:type="dcterms:W3CDTF">2025-09-24T21:20:52Z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6a1cf3b4-5aa4-4529-9f58-a05a43aa5681</vt:lpwstr>
  </property>
  <property fmtid="{D5CDD505-2E9C-101B-9397-08002B2CF9AE}" pid="4" name="MediaServiceImageTags">
    <vt:lpwstr/>
  </property>
  <property fmtid="{D5CDD505-2E9C-101B-9397-08002B2CF9AE}" pid="5" name="Division">
    <vt:lpwstr>65;#Behavioral Health Oversight and Monitoring Division|b58ee598-8af0-4476-a8c7-56c6dd1f951c</vt:lpwstr>
  </property>
</Properties>
</file>